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5" yWindow="6540" windowWidth="24030" windowHeight="6585"/>
  </bookViews>
  <sheets>
    <sheet name="Contents" sheetId="1" r:id="rId1"/>
    <sheet name="Notes" sheetId="2" r:id="rId2"/>
    <sheet name="GB benefits and Tax Credits" sheetId="3" r:id="rId3"/>
    <sheet name="Benefit summary table" sheetId="4" r:id="rId4"/>
    <sheet name="Table 1a" sheetId="5" r:id="rId5"/>
    <sheet name="Table 1b" sheetId="6" r:id="rId6"/>
    <sheet name="Table 1c" sheetId="7" r:id="rId7"/>
    <sheet name="Table 2a" sheetId="8" r:id="rId8"/>
    <sheet name="Table 2b" sheetId="9" r:id="rId9"/>
    <sheet name="Table 2c" sheetId="10" r:id="rId10"/>
    <sheet name="Table 3a" sheetId="11" r:id="rId11"/>
    <sheet name="Table 3b" sheetId="12" r:id="rId12"/>
    <sheet name="Table 3c" sheetId="13" r:id="rId13"/>
    <sheet name="Tax Credits and Child Benefit" sheetId="14" r:id="rId14"/>
    <sheet name="Bereavement benefits" sheetId="15" r:id="rId15"/>
    <sheet name="Carers Allowance" sheetId="16" r:id="rId16"/>
    <sheet name="Council Tax Benefit" sheetId="17" r:id="rId17"/>
    <sheet name="Disability benefits" sheetId="18" r:id="rId18"/>
    <sheet name="Housing Benefit" sheetId="19" r:id="rId19"/>
    <sheet name="Incapacity benefits" sheetId="20" r:id="rId20"/>
    <sheet name="Income Support" sheetId="21" r:id="rId21"/>
    <sheet name="Industrial injuries benefits" sheetId="22" r:id="rId22"/>
    <sheet name="New Deal &amp; Emp prog allowances" sheetId="23" r:id="rId23"/>
    <sheet name="Pension Credit" sheetId="24" r:id="rId24"/>
    <sheet name="Social Fund" sheetId="25" r:id="rId25"/>
    <sheet name="State Pension" sheetId="26" r:id="rId26"/>
    <sheet name="Unemployment benefits" sheetId="27" r:id="rId27"/>
  </sheets>
  <definedNames>
    <definedName name="Z_5774AB63_4B8A_11D6_8117_08005A7F5BB1_.wvu.Cols" localSheetId="1" hidden="1">#REF!</definedName>
    <definedName name="Z_5774AB63_4B8A_11D6_8117_08005A7F5BB1_.wvu.Cols" hidden="1">#REF!</definedName>
    <definedName name="Z_5774AB63_4B8A_11D6_8117_08005A7F5BB1_.wvu.PrintArea" localSheetId="1" hidden="1">#REF!</definedName>
    <definedName name="Z_5774AB63_4B8A_11D6_8117_08005A7F5BB1_.wvu.PrintArea" hidden="1">#REF!</definedName>
  </definedNames>
  <calcPr calcId="145621"/>
</workbook>
</file>

<file path=xl/calcChain.xml><?xml version="1.0" encoding="utf-8"?>
<calcChain xmlns="http://schemas.openxmlformats.org/spreadsheetml/2006/main">
  <c r="A2" i="27" l="1"/>
  <c r="A3" i="27"/>
  <c r="D5" i="27"/>
  <c r="E5" i="27"/>
  <c r="F5" i="27"/>
  <c r="G5" i="27"/>
  <c r="H5" i="27"/>
  <c r="I5" i="27"/>
  <c r="J5" i="27"/>
  <c r="K5" i="27"/>
  <c r="L5" i="27"/>
  <c r="M5" i="27"/>
  <c r="N5" i="27"/>
  <c r="O5" i="27"/>
  <c r="P5" i="27"/>
  <c r="Q5" i="27"/>
  <c r="R5" i="27"/>
  <c r="S5" i="27"/>
  <c r="T5" i="27"/>
  <c r="U5" i="27"/>
  <c r="V5" i="27"/>
  <c r="W5" i="27"/>
  <c r="X5" i="27"/>
  <c r="Y5" i="27"/>
  <c r="Z5" i="27"/>
  <c r="AA5" i="27"/>
  <c r="AB5" i="27"/>
  <c r="AC5" i="27"/>
  <c r="AD5" i="27"/>
  <c r="AE5" i="27"/>
  <c r="AF5" i="27"/>
  <c r="AG5" i="27"/>
  <c r="AH5" i="27"/>
  <c r="AI5" i="27"/>
  <c r="AJ5" i="27"/>
  <c r="AK5" i="27"/>
  <c r="AL5" i="27"/>
  <c r="AM5" i="27"/>
  <c r="AN5" i="27"/>
  <c r="AO5" i="27"/>
  <c r="AP5" i="27"/>
  <c r="AQ5" i="27"/>
  <c r="AR5" i="27"/>
  <c r="AS5" i="27"/>
  <c r="AT5" i="27"/>
  <c r="AU5" i="27"/>
  <c r="AV5" i="27"/>
  <c r="AW5" i="27"/>
  <c r="AX5" i="27"/>
  <c r="AY5" i="27"/>
  <c r="AZ5" i="27"/>
  <c r="BA5" i="27"/>
  <c r="BB5" i="27"/>
  <c r="BC5" i="27"/>
  <c r="BD5" i="27"/>
  <c r="BE5" i="27"/>
  <c r="BF5" i="27"/>
  <c r="BG5" i="27"/>
  <c r="BH5" i="27"/>
  <c r="BI5" i="27"/>
  <c r="BJ5" i="27"/>
  <c r="BK5" i="27"/>
  <c r="BL5" i="27"/>
  <c r="BM5" i="27"/>
  <c r="BN5" i="27"/>
  <c r="BO5" i="27"/>
  <c r="BP5" i="27"/>
  <c r="BQ5" i="27"/>
  <c r="BR5" i="27"/>
  <c r="BS5" i="27"/>
  <c r="BT5" i="27"/>
  <c r="BU5" i="27"/>
  <c r="BV5" i="27"/>
  <c r="BW5" i="27"/>
  <c r="BX5" i="27"/>
  <c r="D15" i="27"/>
  <c r="E15" i="27"/>
  <c r="F15" i="27"/>
  <c r="G15" i="27"/>
  <c r="H15" i="27"/>
  <c r="I15" i="27"/>
  <c r="J15" i="27"/>
  <c r="K15" i="27"/>
  <c r="L15" i="27"/>
  <c r="M15" i="27"/>
  <c r="N15" i="27"/>
  <c r="O15" i="27"/>
  <c r="P15" i="27"/>
  <c r="Q15" i="27"/>
  <c r="R15" i="27"/>
  <c r="S15" i="27"/>
  <c r="T15" i="27"/>
  <c r="U15" i="27"/>
  <c r="V15" i="27"/>
  <c r="W15" i="27"/>
  <c r="X15" i="27"/>
  <c r="Y15" i="27"/>
  <c r="Z15" i="27"/>
  <c r="AA15" i="27"/>
  <c r="AB15" i="27"/>
  <c r="AC15" i="27"/>
  <c r="AD15" i="27"/>
  <c r="AE15" i="27"/>
  <c r="AF15" i="27"/>
  <c r="AG15" i="27"/>
  <c r="AH15" i="27"/>
  <c r="AI15" i="27"/>
  <c r="AJ15" i="27"/>
  <c r="AK15" i="27"/>
  <c r="AL15" i="27"/>
  <c r="AM15" i="27"/>
  <c r="AN15" i="27"/>
  <c r="AO15" i="27"/>
  <c r="AP15" i="27"/>
  <c r="AQ15" i="27"/>
  <c r="AR15" i="27"/>
  <c r="AS15" i="27"/>
  <c r="AT15" i="27"/>
  <c r="AU15" i="27"/>
  <c r="AV15" i="27"/>
  <c r="AW15" i="27"/>
  <c r="AX15" i="27"/>
  <c r="AY15" i="27"/>
  <c r="AZ15" i="27"/>
  <c r="BA15" i="27"/>
  <c r="BB15" i="27"/>
  <c r="BC15" i="27"/>
  <c r="BD15" i="27"/>
  <c r="BE15" i="27"/>
  <c r="BF15" i="27"/>
  <c r="BG15" i="27"/>
  <c r="BH15" i="27"/>
  <c r="BI15" i="27"/>
  <c r="BJ15" i="27"/>
  <c r="BK15" i="27"/>
  <c r="BL15" i="27"/>
  <c r="BM15" i="27"/>
  <c r="BN15" i="27"/>
  <c r="BO15" i="27"/>
  <c r="BP15" i="27"/>
  <c r="BQ15" i="27"/>
  <c r="BR15" i="27"/>
  <c r="BS15" i="27"/>
  <c r="BT15" i="27"/>
  <c r="BU15" i="27"/>
  <c r="BV15" i="27"/>
  <c r="BW15" i="27"/>
  <c r="BX15" i="27"/>
  <c r="A2" i="26"/>
  <c r="A3" i="26"/>
  <c r="D5" i="26"/>
  <c r="D4" i="26" s="1"/>
  <c r="E5" i="26"/>
  <c r="E4" i="26" s="1"/>
  <c r="F5" i="26"/>
  <c r="F4" i="26" s="1"/>
  <c r="G5" i="26"/>
  <c r="G4" i="26" s="1"/>
  <c r="H5" i="26"/>
  <c r="H4" i="26" s="1"/>
  <c r="I5" i="26"/>
  <c r="I4" i="26" s="1"/>
  <c r="J5" i="26"/>
  <c r="J4" i="26" s="1"/>
  <c r="K5" i="26"/>
  <c r="K4" i="26" s="1"/>
  <c r="L5" i="26"/>
  <c r="L4" i="26" s="1"/>
  <c r="M5" i="26"/>
  <c r="M4" i="26" s="1"/>
  <c r="N5" i="26"/>
  <c r="N4" i="26" s="1"/>
  <c r="O5" i="26"/>
  <c r="O4" i="26" s="1"/>
  <c r="P5" i="26"/>
  <c r="P4" i="26" s="1"/>
  <c r="Q5" i="26"/>
  <c r="Q4" i="26" s="1"/>
  <c r="R5" i="26"/>
  <c r="R4" i="26" s="1"/>
  <c r="S5" i="26"/>
  <c r="S4" i="26" s="1"/>
  <c r="T5" i="26"/>
  <c r="T4" i="26" s="1"/>
  <c r="U5" i="26"/>
  <c r="U4" i="26" s="1"/>
  <c r="V5" i="26"/>
  <c r="V4" i="26" s="1"/>
  <c r="W5" i="26"/>
  <c r="W4" i="26" s="1"/>
  <c r="X5" i="26"/>
  <c r="X4" i="26" s="1"/>
  <c r="Y5" i="26"/>
  <c r="Y4" i="26" s="1"/>
  <c r="Z5" i="26"/>
  <c r="Z4" i="26" s="1"/>
  <c r="AA5" i="26"/>
  <c r="AA4" i="26" s="1"/>
  <c r="AB5" i="26"/>
  <c r="AB4" i="26" s="1"/>
  <c r="AC5" i="26"/>
  <c r="AC4" i="26" s="1"/>
  <c r="AD5" i="26"/>
  <c r="AD4" i="26" s="1"/>
  <c r="AE5" i="26"/>
  <c r="AE4" i="26" s="1"/>
  <c r="AF5" i="26"/>
  <c r="AF4" i="26" s="1"/>
  <c r="AG5" i="26"/>
  <c r="AG4" i="26" s="1"/>
  <c r="AH5" i="26"/>
  <c r="AH4" i="26" s="1"/>
  <c r="AI5" i="26"/>
  <c r="AI4" i="26" s="1"/>
  <c r="AJ5" i="26"/>
  <c r="AJ4" i="26" s="1"/>
  <c r="AK5" i="26"/>
  <c r="AK4" i="26" s="1"/>
  <c r="AL5" i="26"/>
  <c r="AL4" i="26" s="1"/>
  <c r="AM5" i="26"/>
  <c r="AM4" i="26" s="1"/>
  <c r="AN5" i="26"/>
  <c r="AN4" i="26" s="1"/>
  <c r="AO5" i="26"/>
  <c r="AO4" i="26" s="1"/>
  <c r="AP5" i="26"/>
  <c r="AP4" i="26" s="1"/>
  <c r="AQ5" i="26"/>
  <c r="AQ4" i="26" s="1"/>
  <c r="AR5" i="26"/>
  <c r="AR4" i="26" s="1"/>
  <c r="AS5" i="26"/>
  <c r="AS4" i="26" s="1"/>
  <c r="AT5" i="26"/>
  <c r="AT4" i="26" s="1"/>
  <c r="AU5" i="26"/>
  <c r="AU4" i="26" s="1"/>
  <c r="AV5" i="26"/>
  <c r="AV4" i="26" s="1"/>
  <c r="AW5" i="26"/>
  <c r="AW4" i="26" s="1"/>
  <c r="AX5" i="26"/>
  <c r="AX4" i="26" s="1"/>
  <c r="AY5" i="26"/>
  <c r="AY4" i="26" s="1"/>
  <c r="AZ5" i="26"/>
  <c r="AZ4" i="26" s="1"/>
  <c r="BA5" i="26"/>
  <c r="BA4" i="26" s="1"/>
  <c r="BB5" i="26"/>
  <c r="BB4" i="26" s="1"/>
  <c r="BC5" i="26"/>
  <c r="BC4" i="26" s="1"/>
  <c r="BD5" i="26"/>
  <c r="BD4" i="26" s="1"/>
  <c r="BE5" i="26"/>
  <c r="BE4" i="26" s="1"/>
  <c r="BF5" i="26"/>
  <c r="BF4" i="26" s="1"/>
  <c r="BG5" i="26"/>
  <c r="BG4" i="26" s="1"/>
  <c r="BH5" i="26"/>
  <c r="BH4" i="26" s="1"/>
  <c r="BI5" i="26"/>
  <c r="BI4" i="26" s="1"/>
  <c r="BJ5" i="26"/>
  <c r="BJ4" i="26" s="1"/>
  <c r="BK5" i="26"/>
  <c r="BK4" i="26" s="1"/>
  <c r="BL5" i="26"/>
  <c r="BL4" i="26" s="1"/>
  <c r="BM5" i="26"/>
  <c r="BM4" i="26" s="1"/>
  <c r="BN5" i="26"/>
  <c r="BN4" i="26" s="1"/>
  <c r="BO5" i="26"/>
  <c r="BO4" i="26" s="1"/>
  <c r="BP5" i="26"/>
  <c r="BP4" i="26" s="1"/>
  <c r="BQ5" i="26"/>
  <c r="BQ4" i="26" s="1"/>
  <c r="BR5" i="26"/>
  <c r="BR4" i="26" s="1"/>
  <c r="BS5" i="26"/>
  <c r="BS4" i="26" s="1"/>
  <c r="BT5" i="26"/>
  <c r="BT4" i="26" s="1"/>
  <c r="BU5" i="26"/>
  <c r="BU4" i="26" s="1"/>
  <c r="BV5" i="26"/>
  <c r="BV4" i="26" s="1"/>
  <c r="BW5" i="26"/>
  <c r="BW4" i="26" s="1"/>
  <c r="BX5" i="26"/>
  <c r="BX4" i="26" s="1"/>
  <c r="D18" i="26"/>
  <c r="D17" i="26" s="1"/>
  <c r="E18" i="26"/>
  <c r="E17" i="26" s="1"/>
  <c r="F18" i="26"/>
  <c r="F17" i="26" s="1"/>
  <c r="G18" i="26"/>
  <c r="G17" i="26" s="1"/>
  <c r="H18" i="26"/>
  <c r="H17" i="26" s="1"/>
  <c r="I18" i="26"/>
  <c r="I17" i="26" s="1"/>
  <c r="J18" i="26"/>
  <c r="J17" i="26" s="1"/>
  <c r="K18" i="26"/>
  <c r="K17" i="26" s="1"/>
  <c r="L18" i="26"/>
  <c r="L17" i="26" s="1"/>
  <c r="M18" i="26"/>
  <c r="M17" i="26" s="1"/>
  <c r="N18" i="26"/>
  <c r="N17" i="26" s="1"/>
  <c r="O18" i="26"/>
  <c r="O17" i="26" s="1"/>
  <c r="P18" i="26"/>
  <c r="P17" i="26" s="1"/>
  <c r="Q18" i="26"/>
  <c r="Q17" i="26" s="1"/>
  <c r="R18" i="26"/>
  <c r="R17" i="26" s="1"/>
  <c r="S18" i="26"/>
  <c r="S17" i="26" s="1"/>
  <c r="T18" i="26"/>
  <c r="T17" i="26" s="1"/>
  <c r="U18" i="26"/>
  <c r="U17" i="26" s="1"/>
  <c r="V18" i="26"/>
  <c r="V17" i="26" s="1"/>
  <c r="W18" i="26"/>
  <c r="W17" i="26" s="1"/>
  <c r="X18" i="26"/>
  <c r="X17" i="26" s="1"/>
  <c r="Y18" i="26"/>
  <c r="Y17" i="26" s="1"/>
  <c r="Z18" i="26"/>
  <c r="Z17" i="26" s="1"/>
  <c r="AA18" i="26"/>
  <c r="AA17" i="26" s="1"/>
  <c r="AB18" i="26"/>
  <c r="AB17" i="26" s="1"/>
  <c r="AC18" i="26"/>
  <c r="AC17" i="26" s="1"/>
  <c r="AD18" i="26"/>
  <c r="AD17" i="26" s="1"/>
  <c r="AE18" i="26"/>
  <c r="AE17" i="26" s="1"/>
  <c r="AF18" i="26"/>
  <c r="AF17" i="26" s="1"/>
  <c r="AG18" i="26"/>
  <c r="AG17" i="26" s="1"/>
  <c r="AH18" i="26"/>
  <c r="AH17" i="26" s="1"/>
  <c r="AI18" i="26"/>
  <c r="AI17" i="26" s="1"/>
  <c r="AJ18" i="26"/>
  <c r="AJ17" i="26" s="1"/>
  <c r="AK18" i="26"/>
  <c r="AK17" i="26" s="1"/>
  <c r="AL18" i="26"/>
  <c r="AL17" i="26" s="1"/>
  <c r="AM18" i="26"/>
  <c r="AM17" i="26" s="1"/>
  <c r="AN18" i="26"/>
  <c r="AN17" i="26" s="1"/>
  <c r="AO18" i="26"/>
  <c r="AO17" i="26" s="1"/>
  <c r="AP18" i="26"/>
  <c r="AP17" i="26" s="1"/>
  <c r="AQ18" i="26"/>
  <c r="AQ17" i="26" s="1"/>
  <c r="AR18" i="26"/>
  <c r="AR17" i="26" s="1"/>
  <c r="AS18" i="26"/>
  <c r="AS17" i="26" s="1"/>
  <c r="AT18" i="26"/>
  <c r="AT17" i="26" s="1"/>
  <c r="AU18" i="26"/>
  <c r="AU17" i="26" s="1"/>
  <c r="AV18" i="26"/>
  <c r="AV17" i="26" s="1"/>
  <c r="AW18" i="26"/>
  <c r="AW17" i="26" s="1"/>
  <c r="AX18" i="26"/>
  <c r="AX17" i="26" s="1"/>
  <c r="AY18" i="26"/>
  <c r="AY17" i="26" s="1"/>
  <c r="AZ18" i="26"/>
  <c r="AZ17" i="26" s="1"/>
  <c r="BA18" i="26"/>
  <c r="BA17" i="26" s="1"/>
  <c r="BB18" i="26"/>
  <c r="BB17" i="26" s="1"/>
  <c r="BC18" i="26"/>
  <c r="BC17" i="26" s="1"/>
  <c r="BD18" i="26"/>
  <c r="BD17" i="26" s="1"/>
  <c r="BE18" i="26"/>
  <c r="BE17" i="26" s="1"/>
  <c r="BF18" i="26"/>
  <c r="BF17" i="26" s="1"/>
  <c r="BG18" i="26"/>
  <c r="BG17" i="26" s="1"/>
  <c r="BH18" i="26"/>
  <c r="BH17" i="26" s="1"/>
  <c r="BI18" i="26"/>
  <c r="BI17" i="26" s="1"/>
  <c r="BJ18" i="26"/>
  <c r="BJ17" i="26" s="1"/>
  <c r="BK18" i="26"/>
  <c r="BK17" i="26" s="1"/>
  <c r="BL18" i="26"/>
  <c r="BL17" i="26" s="1"/>
  <c r="BM18" i="26"/>
  <c r="BM17" i="26" s="1"/>
  <c r="BN18" i="26"/>
  <c r="BN17" i="26" s="1"/>
  <c r="BO18" i="26"/>
  <c r="BO17" i="26" s="1"/>
  <c r="BP18" i="26"/>
  <c r="BP17" i="26" s="1"/>
  <c r="BQ18" i="26"/>
  <c r="BQ17" i="26" s="1"/>
  <c r="BR18" i="26"/>
  <c r="BR17" i="26" s="1"/>
  <c r="BS18" i="26"/>
  <c r="BS17" i="26" s="1"/>
  <c r="BT18" i="26"/>
  <c r="BT17" i="26" s="1"/>
  <c r="BU18" i="26"/>
  <c r="BU17" i="26" s="1"/>
  <c r="BV18" i="26"/>
  <c r="BV17" i="26" s="1"/>
  <c r="BW18" i="26"/>
  <c r="BW17" i="26" s="1"/>
  <c r="BX18" i="26"/>
  <c r="BX17" i="26" s="1"/>
  <c r="BD30" i="26"/>
  <c r="BE30" i="26"/>
  <c r="BF30" i="26"/>
  <c r="BG30" i="26"/>
  <c r="BH30" i="26"/>
  <c r="BI30" i="26"/>
  <c r="BJ30" i="26"/>
  <c r="BK30" i="26"/>
  <c r="BL30" i="26"/>
  <c r="BM30" i="26"/>
  <c r="BN30" i="26"/>
  <c r="BO30" i="26"/>
  <c r="BP30" i="26"/>
  <c r="BQ30" i="26"/>
  <c r="BR30" i="26"/>
  <c r="BS30" i="26"/>
  <c r="BT30" i="26"/>
  <c r="BU30" i="26"/>
  <c r="BV30" i="26"/>
  <c r="BW30" i="26"/>
  <c r="BX30" i="26"/>
  <c r="A2" i="25"/>
  <c r="A3" i="25"/>
  <c r="BS5" i="25"/>
  <c r="BT5" i="25"/>
  <c r="BU5" i="25"/>
  <c r="BV5" i="25"/>
  <c r="BW5" i="25"/>
  <c r="BX5" i="25"/>
  <c r="AR5" i="25"/>
  <c r="AS5" i="25"/>
  <c r="AT5" i="25"/>
  <c r="AU5" i="25"/>
  <c r="AV5" i="25"/>
  <c r="AW5" i="25"/>
  <c r="AX5" i="25"/>
  <c r="AY5" i="25"/>
  <c r="AZ5" i="25"/>
  <c r="BA5" i="25"/>
  <c r="BB5" i="25"/>
  <c r="BC5" i="25"/>
  <c r="BD5" i="25"/>
  <c r="BE5" i="25"/>
  <c r="BF5" i="25"/>
  <c r="BG5" i="25"/>
  <c r="BH5" i="25"/>
  <c r="BI5" i="25"/>
  <c r="BJ5" i="25"/>
  <c r="BK5" i="25"/>
  <c r="BL5" i="25"/>
  <c r="BM5" i="25"/>
  <c r="BN5" i="25"/>
  <c r="BO5" i="25"/>
  <c r="BP5" i="25"/>
  <c r="BQ5" i="25"/>
  <c r="BR5" i="25"/>
  <c r="AQ9" i="25"/>
  <c r="AQ4" i="25" s="1"/>
  <c r="AR9" i="25"/>
  <c r="AS9" i="25"/>
  <c r="AT9" i="25"/>
  <c r="AU9" i="25"/>
  <c r="AV9" i="25"/>
  <c r="AW9" i="25"/>
  <c r="AX9" i="25"/>
  <c r="AY9" i="25"/>
  <c r="AZ9" i="25"/>
  <c r="BA9" i="25"/>
  <c r="BB9" i="25"/>
  <c r="BC9" i="25"/>
  <c r="BD9" i="25"/>
  <c r="BE9" i="25"/>
  <c r="BF9" i="25"/>
  <c r="BG9" i="25"/>
  <c r="BH9" i="25"/>
  <c r="BI9" i="25"/>
  <c r="BJ9" i="25"/>
  <c r="BK9" i="25"/>
  <c r="BL9" i="25"/>
  <c r="BM9" i="25"/>
  <c r="BN9" i="25"/>
  <c r="BO9" i="25"/>
  <c r="BP9" i="25"/>
  <c r="BQ9" i="25"/>
  <c r="BR9" i="25"/>
  <c r="BS9" i="25"/>
  <c r="BT9" i="25"/>
  <c r="BU9" i="25"/>
  <c r="BV9" i="25"/>
  <c r="BW9" i="25"/>
  <c r="BX9" i="25"/>
  <c r="BJ13" i="25"/>
  <c r="BK13" i="25"/>
  <c r="BL13" i="25"/>
  <c r="BM13" i="25"/>
  <c r="BN13" i="25"/>
  <c r="BO13" i="25"/>
  <c r="BP13" i="25"/>
  <c r="BQ13" i="25"/>
  <c r="BR13" i="25"/>
  <c r="BS13" i="25"/>
  <c r="BT13" i="25"/>
  <c r="BU13" i="25"/>
  <c r="BV13" i="25"/>
  <c r="BW13" i="25"/>
  <c r="BX13" i="25"/>
  <c r="BT20" i="25"/>
  <c r="BU20" i="25"/>
  <c r="BV20" i="25"/>
  <c r="BW20" i="25"/>
  <c r="BX20" i="25"/>
  <c r="BS30" i="25"/>
  <c r="BT30" i="25"/>
  <c r="BU30" i="25"/>
  <c r="BV30" i="25"/>
  <c r="BW30" i="25"/>
  <c r="BX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BQ30" i="25"/>
  <c r="BR30"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BQ34" i="25"/>
  <c r="BR34" i="25"/>
  <c r="BS34" i="25"/>
  <c r="BT34" i="25"/>
  <c r="BU34" i="25"/>
  <c r="BV34" i="25"/>
  <c r="BW34" i="25"/>
  <c r="BX34" i="25"/>
  <c r="BJ38" i="25"/>
  <c r="BK38" i="25"/>
  <c r="BL38" i="25"/>
  <c r="BM38" i="25"/>
  <c r="BN38" i="25"/>
  <c r="BO38" i="25"/>
  <c r="BP38" i="25"/>
  <c r="BQ38" i="25"/>
  <c r="BR38" i="25"/>
  <c r="BS38" i="25"/>
  <c r="BT38" i="25"/>
  <c r="BU38" i="25"/>
  <c r="BV38" i="25"/>
  <c r="BW38" i="25"/>
  <c r="BX38" i="25"/>
  <c r="BJ45" i="25"/>
  <c r="BK45" i="25"/>
  <c r="BL45" i="25"/>
  <c r="BM45" i="25"/>
  <c r="BN45" i="25"/>
  <c r="BO45" i="25"/>
  <c r="BP45" i="25"/>
  <c r="BQ45" i="25"/>
  <c r="BR45" i="25"/>
  <c r="BS45" i="25"/>
  <c r="BT45" i="25"/>
  <c r="BU45" i="25"/>
  <c r="BV45" i="25"/>
  <c r="BW45" i="25"/>
  <c r="BX45" i="25"/>
  <c r="A2" i="24"/>
  <c r="A3" i="24"/>
  <c r="D5" i="24"/>
  <c r="E5" i="24"/>
  <c r="F5" i="24"/>
  <c r="G5" i="24"/>
  <c r="H5" i="24"/>
  <c r="I5" i="24"/>
  <c r="J5" i="24"/>
  <c r="K5" i="24"/>
  <c r="L5" i="24"/>
  <c r="M5" i="24"/>
  <c r="N5" i="24"/>
  <c r="O5" i="24"/>
  <c r="P5" i="24"/>
  <c r="Q5" i="24"/>
  <c r="R5" i="24"/>
  <c r="S5" i="24"/>
  <c r="T5" i="24"/>
  <c r="U5" i="24"/>
  <c r="V5" i="24"/>
  <c r="W5" i="24"/>
  <c r="X5" i="24"/>
  <c r="Y5" i="24"/>
  <c r="Z5" i="24"/>
  <c r="AA5" i="24"/>
  <c r="AB5" i="24"/>
  <c r="AC5" i="24"/>
  <c r="AD5" i="24"/>
  <c r="AE5" i="24"/>
  <c r="AF5"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G4" i="24" s="1"/>
  <c r="BH5" i="24"/>
  <c r="BH4" i="24" s="1"/>
  <c r="BI5" i="24"/>
  <c r="BI4" i="24" s="1"/>
  <c r="BJ5" i="24"/>
  <c r="BJ4" i="24" s="1"/>
  <c r="BK5" i="24"/>
  <c r="BK4" i="24" s="1"/>
  <c r="BL5" i="24"/>
  <c r="BL4" i="24" s="1"/>
  <c r="BM5" i="24"/>
  <c r="BM4" i="24" s="1"/>
  <c r="BN5" i="24"/>
  <c r="BN4" i="24" s="1"/>
  <c r="BO5" i="24"/>
  <c r="BO4" i="24" s="1"/>
  <c r="BP5" i="24"/>
  <c r="BP4" i="24" s="1"/>
  <c r="BQ5" i="24"/>
  <c r="BQ4" i="24" s="1"/>
  <c r="BR5" i="24"/>
  <c r="BR4" i="24" s="1"/>
  <c r="BS5" i="24"/>
  <c r="BS4" i="24" s="1"/>
  <c r="BT5" i="24"/>
  <c r="BT4" i="24" s="1"/>
  <c r="BU5" i="24"/>
  <c r="BU4" i="24" s="1"/>
  <c r="BV5" i="24"/>
  <c r="BV4" i="24" s="1"/>
  <c r="BW5" i="24"/>
  <c r="BW4" i="24" s="1"/>
  <c r="BX5" i="24"/>
  <c r="BX4" i="24" s="1"/>
  <c r="BG13" i="24"/>
  <c r="BG12" i="24" s="1"/>
  <c r="BH13" i="24"/>
  <c r="BH12" i="24" s="1"/>
  <c r="BI13" i="24"/>
  <c r="BI12" i="24" s="1"/>
  <c r="BJ13" i="24"/>
  <c r="BJ12" i="24" s="1"/>
  <c r="BK13" i="24"/>
  <c r="BK12" i="24" s="1"/>
  <c r="BL13" i="24"/>
  <c r="BL12" i="24" s="1"/>
  <c r="BM13" i="24"/>
  <c r="BM12" i="24" s="1"/>
  <c r="BN13" i="24"/>
  <c r="BN12" i="24" s="1"/>
  <c r="BO13" i="24"/>
  <c r="BO12" i="24" s="1"/>
  <c r="BP13" i="24"/>
  <c r="BP12" i="24" s="1"/>
  <c r="BQ13" i="24"/>
  <c r="BQ12" i="24" s="1"/>
  <c r="BR13" i="24"/>
  <c r="BR12" i="24" s="1"/>
  <c r="BS13" i="24"/>
  <c r="BS12" i="24" s="1"/>
  <c r="BT13" i="24"/>
  <c r="BT12" i="24" s="1"/>
  <c r="BU13" i="24"/>
  <c r="BU12" i="24" s="1"/>
  <c r="BV13" i="24"/>
  <c r="BV12" i="24" s="1"/>
  <c r="BW13" i="24"/>
  <c r="BW12" i="24" s="1"/>
  <c r="BX13" i="24"/>
  <c r="BX12" i="24" s="1"/>
  <c r="A2" i="23"/>
  <c r="A3" i="23"/>
  <c r="D4"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BK4" i="23"/>
  <c r="BL4" i="23"/>
  <c r="BM4" i="23"/>
  <c r="A2" i="22"/>
  <c r="A3" i="22"/>
  <c r="BP5" i="22"/>
  <c r="BQ5" i="22"/>
  <c r="BR5" i="22"/>
  <c r="BS5" i="22"/>
  <c r="BT5" i="22"/>
  <c r="BU5" i="22"/>
  <c r="BV5" i="22"/>
  <c r="BW5" i="22"/>
  <c r="BX5" i="22"/>
  <c r="AH9" i="22"/>
  <c r="AI9" i="22"/>
  <c r="AJ9" i="22"/>
  <c r="AK9" i="22"/>
  <c r="AL9" i="22"/>
  <c r="AM9" i="22"/>
  <c r="AN9" i="22"/>
  <c r="AO9" i="22"/>
  <c r="AP9" i="22"/>
  <c r="AQ9" i="22"/>
  <c r="AR9" i="22"/>
  <c r="AS9" i="22"/>
  <c r="AT9" i="22"/>
  <c r="AU9" i="22"/>
  <c r="AV9" i="22"/>
  <c r="AW9" i="22"/>
  <c r="AX9" i="22"/>
  <c r="AY9" i="22"/>
  <c r="AZ9" i="22"/>
  <c r="BA9" i="22"/>
  <c r="BB9" i="22"/>
  <c r="BC9" i="22"/>
  <c r="BD9" i="22"/>
  <c r="BE9" i="22"/>
  <c r="BF9" i="22"/>
  <c r="BG9" i="22"/>
  <c r="BH9" i="22"/>
  <c r="BI9" i="22"/>
  <c r="BJ9" i="22"/>
  <c r="BK9" i="22"/>
  <c r="BL9" i="22"/>
  <c r="BM9" i="22"/>
  <c r="BN9" i="22"/>
  <c r="BO9" i="22"/>
  <c r="BP9" i="22"/>
  <c r="BQ9" i="22"/>
  <c r="BR9" i="22"/>
  <c r="BS9" i="22"/>
  <c r="BT9" i="22"/>
  <c r="BU9" i="22"/>
  <c r="BV9" i="22"/>
  <c r="BW9" i="22"/>
  <c r="BX9" i="22"/>
  <c r="Z18" i="22"/>
  <c r="AA18" i="22"/>
  <c r="AB18" i="22"/>
  <c r="AC18" i="22"/>
  <c r="AD18" i="22"/>
  <c r="AE18" i="22"/>
  <c r="AF18" i="22"/>
  <c r="AG18"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BT23" i="22"/>
  <c r="BU23" i="22"/>
  <c r="BV23" i="22"/>
  <c r="BW23" i="22"/>
  <c r="BX23" i="22"/>
  <c r="A2" i="21"/>
  <c r="A3" i="21"/>
  <c r="BD4" i="21"/>
  <c r="BE4" i="21"/>
  <c r="BF4" i="21"/>
  <c r="BG4" i="21"/>
  <c r="BH4" i="21"/>
  <c r="BI4" i="21"/>
  <c r="BJ4" i="21"/>
  <c r="BK4" i="21"/>
  <c r="BL4" i="21"/>
  <c r="BM4" i="21"/>
  <c r="BN4" i="21"/>
  <c r="BO4" i="21"/>
  <c r="BP4" i="21"/>
  <c r="BQ4" i="21"/>
  <c r="BR4" i="21"/>
  <c r="BS4" i="21"/>
  <c r="BT4" i="21"/>
  <c r="BU4" i="21"/>
  <c r="BV4" i="21"/>
  <c r="BW4" i="21"/>
  <c r="BX4"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BX10"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6" i="21"/>
  <c r="BI16" i="21"/>
  <c r="BJ16" i="21"/>
  <c r="BK16" i="21"/>
  <c r="BL16" i="21"/>
  <c r="BM16" i="21"/>
  <c r="BN16" i="21"/>
  <c r="BO16" i="21"/>
  <c r="BP16" i="21"/>
  <c r="BQ16" i="21"/>
  <c r="BR16" i="21"/>
  <c r="BS16" i="21"/>
  <c r="BT16" i="21"/>
  <c r="BU16" i="21"/>
  <c r="BV16" i="21"/>
  <c r="BW16" i="21"/>
  <c r="BX16" i="21"/>
  <c r="BH17" i="21"/>
  <c r="BI17" i="21"/>
  <c r="BJ17" i="21"/>
  <c r="BK17" i="21"/>
  <c r="BL17" i="21"/>
  <c r="BM17" i="21"/>
  <c r="BN17" i="21"/>
  <c r="BO17" i="21"/>
  <c r="BP17" i="21"/>
  <c r="BQ17" i="21"/>
  <c r="BR17" i="21"/>
  <c r="BS17" i="21"/>
  <c r="BT17" i="21"/>
  <c r="BU17" i="21"/>
  <c r="BV17" i="21"/>
  <c r="BW17" i="21"/>
  <c r="BX17" i="21"/>
  <c r="BH18" i="21"/>
  <c r="BI18" i="21"/>
  <c r="BJ18" i="21"/>
  <c r="BK18" i="21"/>
  <c r="BL18" i="21"/>
  <c r="BM18" i="21"/>
  <c r="BN18" i="21"/>
  <c r="BO18" i="21"/>
  <c r="BP18" i="21"/>
  <c r="BQ18" i="21"/>
  <c r="BR18" i="21"/>
  <c r="BS18" i="21"/>
  <c r="BT18" i="21"/>
  <c r="BU18" i="21"/>
  <c r="BV18" i="21"/>
  <c r="BW18" i="21"/>
  <c r="BX18" i="21"/>
  <c r="BH19" i="21"/>
  <c r="BI19" i="21"/>
  <c r="BJ19" i="21"/>
  <c r="BK19" i="21"/>
  <c r="BL19" i="21"/>
  <c r="BM19" i="21"/>
  <c r="BN19" i="21"/>
  <c r="BO19" i="21"/>
  <c r="BP19" i="21"/>
  <c r="BQ19" i="21"/>
  <c r="BR19" i="21"/>
  <c r="BS19" i="21"/>
  <c r="BT19" i="21"/>
  <c r="BU19" i="21"/>
  <c r="BV19" i="21"/>
  <c r="BW19" i="21"/>
  <c r="BX19"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D10"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BA10" i="27"/>
  <c r="BB10" i="27"/>
  <c r="BC10" i="27"/>
  <c r="BD10" i="27"/>
  <c r="BE10" i="27"/>
  <c r="BF10" i="27"/>
  <c r="BG10" i="27"/>
  <c r="BH10" i="27"/>
  <c r="BI10" i="27"/>
  <c r="BJ10" i="27"/>
  <c r="BK10" i="27"/>
  <c r="BL10" i="27"/>
  <c r="BM10" i="27"/>
  <c r="BN10" i="27"/>
  <c r="BO10" i="27"/>
  <c r="BP10" i="27"/>
  <c r="BQ10" i="27"/>
  <c r="BR10" i="27"/>
  <c r="BS10" i="27"/>
  <c r="BT10" i="27"/>
  <c r="BU10" i="27"/>
  <c r="BV10" i="27"/>
  <c r="BW10" i="27"/>
  <c r="BX10" i="27"/>
  <c r="BC4"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AI20" i="21"/>
  <c r="AJ20" i="21"/>
  <c r="AK20" i="21"/>
  <c r="AL20" i="21"/>
  <c r="AM20" i="21"/>
  <c r="AN20" i="21"/>
  <c r="AO20" i="21"/>
  <c r="AP20" i="21"/>
  <c r="AQ20" i="21"/>
  <c r="AR20" i="21"/>
  <c r="AS20" i="21"/>
  <c r="AT20" i="21"/>
  <c r="AU20" i="21"/>
  <c r="AV20" i="21"/>
  <c r="AW20" i="21"/>
  <c r="AX20" i="21"/>
  <c r="AY20" i="21"/>
  <c r="AZ20" i="21"/>
  <c r="BA20" i="21"/>
  <c r="BB20" i="21"/>
  <c r="BC20" i="21"/>
  <c r="BD20" i="21"/>
  <c r="BE20" i="21"/>
  <c r="BF20" i="21"/>
  <c r="BG20" i="21"/>
  <c r="BH20" i="21"/>
  <c r="BI20" i="21"/>
  <c r="BJ20" i="21"/>
  <c r="BK20" i="21"/>
  <c r="BL20" i="21"/>
  <c r="BM20" i="21"/>
  <c r="BN20" i="21"/>
  <c r="BO20" i="21"/>
  <c r="BP20" i="21"/>
  <c r="BQ20" i="21"/>
  <c r="BR20" i="21"/>
  <c r="BS20" i="21"/>
  <c r="BT20" i="21"/>
  <c r="BU20" i="21"/>
  <c r="BV20" i="21"/>
  <c r="BW20" i="21"/>
  <c r="BX20"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BX29"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BU44" i="21"/>
  <c r="BV44" i="21"/>
  <c r="BW44" i="21"/>
  <c r="BX44"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BU45" i="21"/>
  <c r="BV45" i="21"/>
  <c r="BW45" i="21"/>
  <c r="BX45" i="21"/>
  <c r="BD48" i="21"/>
  <c r="BE48" i="21"/>
  <c r="BF48" i="21"/>
  <c r="BG48" i="21"/>
  <c r="BH48" i="21"/>
  <c r="BI48" i="21"/>
  <c r="BJ48" i="21"/>
  <c r="BK48" i="21"/>
  <c r="BL48" i="21"/>
  <c r="BM48" i="21"/>
  <c r="BN48" i="21"/>
  <c r="BO48" i="21"/>
  <c r="BP48" i="21"/>
  <c r="BQ48" i="21"/>
  <c r="BR48" i="21"/>
  <c r="BS48" i="21"/>
  <c r="BT48" i="21"/>
  <c r="BU48" i="21"/>
  <c r="BV48" i="21"/>
  <c r="BW48" i="21"/>
  <c r="BX48" i="21"/>
  <c r="AN48" i="21"/>
  <c r="AO48" i="21"/>
  <c r="AP48" i="21"/>
  <c r="AQ48" i="21"/>
  <c r="AR48" i="21"/>
  <c r="AS48" i="21"/>
  <c r="AT48" i="21"/>
  <c r="AU48" i="21"/>
  <c r="AV48" i="21"/>
  <c r="AW48" i="21"/>
  <c r="AX48" i="21"/>
  <c r="AY48" i="21"/>
  <c r="AZ48" i="21"/>
  <c r="BA48" i="21"/>
  <c r="BB48" i="21"/>
  <c r="BC48" i="21"/>
  <c r="A2" i="20"/>
  <c r="A3" i="20"/>
  <c r="BB8" i="20"/>
  <c r="BD8" i="20"/>
  <c r="BF8" i="20"/>
  <c r="BH8" i="20"/>
  <c r="BJ8" i="20"/>
  <c r="E8" i="20"/>
  <c r="G8" i="20"/>
  <c r="I8" i="20"/>
  <c r="K8" i="20"/>
  <c r="M8" i="20"/>
  <c r="O8" i="20"/>
  <c r="Q8" i="20"/>
  <c r="S8" i="20"/>
  <c r="U8" i="20"/>
  <c r="W8" i="20"/>
  <c r="Y8" i="20"/>
  <c r="AA8" i="20"/>
  <c r="AC8" i="20"/>
  <c r="AE8" i="20"/>
  <c r="AG8" i="20"/>
  <c r="AI8" i="20"/>
  <c r="AK8" i="20"/>
  <c r="AM8" i="20"/>
  <c r="AO8" i="20"/>
  <c r="AQ8" i="20"/>
  <c r="AS8" i="20"/>
  <c r="AU8" i="20"/>
  <c r="AW8" i="20"/>
  <c r="AY8" i="20"/>
  <c r="BA8" i="20"/>
  <c r="BC8" i="20"/>
  <c r="BE8" i="20"/>
  <c r="BG8" i="20"/>
  <c r="BI8" i="20"/>
  <c r="BK8" i="20"/>
  <c r="BL9" i="20"/>
  <c r="BN9" i="20"/>
  <c r="BP9" i="20"/>
  <c r="BR9" i="20"/>
  <c r="BT9" i="20"/>
  <c r="BV9" i="20"/>
  <c r="BX9" i="20"/>
  <c r="BM9" i="20"/>
  <c r="BO9" i="20"/>
  <c r="BQ9" i="20"/>
  <c r="BS9" i="20"/>
  <c r="BU9" i="20"/>
  <c r="BW9" i="20"/>
  <c r="D8" i="20"/>
  <c r="F8" i="20"/>
  <c r="H8" i="20"/>
  <c r="J8" i="20"/>
  <c r="L8" i="20"/>
  <c r="N8" i="20"/>
  <c r="P8" i="20"/>
  <c r="R8" i="20"/>
  <c r="T8" i="20"/>
  <c r="V8" i="20"/>
  <c r="X8" i="20"/>
  <c r="Z8" i="20"/>
  <c r="AB8" i="20"/>
  <c r="AD8" i="20"/>
  <c r="AF8" i="20"/>
  <c r="AH8" i="20"/>
  <c r="AJ8" i="20"/>
  <c r="AL8" i="20"/>
  <c r="AN8" i="20"/>
  <c r="AP8" i="20"/>
  <c r="AR8" i="20"/>
  <c r="AT8" i="20"/>
  <c r="AV8" i="20"/>
  <c r="AX8" i="20"/>
  <c r="AZ8" i="20"/>
  <c r="BL13" i="20"/>
  <c r="BN13" i="20"/>
  <c r="BP13" i="20"/>
  <c r="BR13" i="20"/>
  <c r="BT13" i="20"/>
  <c r="BV13" i="20"/>
  <c r="BX13" i="20"/>
  <c r="BM13" i="20"/>
  <c r="BO13" i="20"/>
  <c r="BQ13" i="20"/>
  <c r="BS13" i="20"/>
  <c r="BU13" i="20"/>
  <c r="BW13" i="20"/>
  <c r="AZ21" i="20"/>
  <c r="BB21" i="20"/>
  <c r="BD21" i="20"/>
  <c r="BF21" i="20"/>
  <c r="BH21" i="20"/>
  <c r="BJ21" i="20"/>
  <c r="BL21" i="20"/>
  <c r="BN21" i="20"/>
  <c r="BP21" i="20"/>
  <c r="BR21" i="20"/>
  <c r="BT21" i="20"/>
  <c r="BV21" i="20"/>
  <c r="BX21"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21" i="20"/>
  <c r="BA21" i="20"/>
  <c r="BC21" i="20"/>
  <c r="BE21" i="20"/>
  <c r="BG21" i="20"/>
  <c r="BI21" i="20"/>
  <c r="BK21" i="20"/>
  <c r="BM21" i="20"/>
  <c r="BO21" i="20"/>
  <c r="BQ21" i="20"/>
  <c r="BS21" i="20"/>
  <c r="BU21" i="20"/>
  <c r="BW21"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AO6" i="20"/>
  <c r="AP6" i="20"/>
  <c r="AQ6" i="20"/>
  <c r="AR6" i="20"/>
  <c r="AS6" i="20"/>
  <c r="AT6" i="20"/>
  <c r="AU6" i="20"/>
  <c r="AV6" i="20"/>
  <c r="AW6" i="20"/>
  <c r="AX6" i="20"/>
  <c r="AY6" i="20"/>
  <c r="AZ6" i="20"/>
  <c r="BA6" i="20"/>
  <c r="BB6" i="20"/>
  <c r="BC6" i="20"/>
  <c r="BD6" i="20"/>
  <c r="BE6" i="20"/>
  <c r="BF6" i="20"/>
  <c r="BG6" i="20"/>
  <c r="BH6" i="20"/>
  <c r="BI6" i="20"/>
  <c r="BJ6" i="20"/>
  <c r="BK6" i="20"/>
  <c r="BL6" i="20"/>
  <c r="BM6" i="20"/>
  <c r="BN6" i="20"/>
  <c r="BO6" i="20"/>
  <c r="BP6" i="20"/>
  <c r="BQ6" i="20"/>
  <c r="BR6" i="20"/>
  <c r="BS6" i="20"/>
  <c r="BT6" i="20"/>
  <c r="BU6" i="20"/>
  <c r="BV6" i="20"/>
  <c r="BW6" i="20"/>
  <c r="BX6" i="20"/>
  <c r="AY24" i="20"/>
  <c r="BA24" i="20"/>
  <c r="BC24" i="20"/>
  <c r="BE24" i="20"/>
  <c r="BG24" i="20"/>
  <c r="BI24" i="20"/>
  <c r="BK24" i="20"/>
  <c r="BM24" i="20"/>
  <c r="BO24" i="20"/>
  <c r="BQ24" i="20"/>
  <c r="BS24" i="20"/>
  <c r="BU24" i="20"/>
  <c r="BW24" i="20"/>
  <c r="AZ24" i="20"/>
  <c r="BB24" i="20"/>
  <c r="BD24" i="20"/>
  <c r="BF24" i="20"/>
  <c r="BH24" i="20"/>
  <c r="BJ24" i="20"/>
  <c r="BL24" i="20"/>
  <c r="BN24" i="20"/>
  <c r="BP24" i="20"/>
  <c r="BR24" i="20"/>
  <c r="BT24" i="20"/>
  <c r="BV24" i="20"/>
  <c r="BX24" i="20"/>
  <c r="D27" i="20"/>
  <c r="F27" i="20"/>
  <c r="H27" i="20"/>
  <c r="J27" i="20"/>
  <c r="L27" i="20"/>
  <c r="N27" i="20"/>
  <c r="P27" i="20"/>
  <c r="R27" i="20"/>
  <c r="T27" i="20"/>
  <c r="V27" i="20"/>
  <c r="X27" i="20"/>
  <c r="Z27" i="20"/>
  <c r="AB27" i="20"/>
  <c r="AD27" i="20"/>
  <c r="AF27" i="20"/>
  <c r="AZ27" i="20"/>
  <c r="BB27" i="20"/>
  <c r="BD27" i="20"/>
  <c r="BF27" i="20"/>
  <c r="BH27" i="20"/>
  <c r="BJ27" i="20"/>
  <c r="BL27" i="20"/>
  <c r="BN27" i="20"/>
  <c r="BP27" i="20"/>
  <c r="BR27" i="20"/>
  <c r="BT27" i="20"/>
  <c r="BV27" i="20"/>
  <c r="BX27" i="20"/>
  <c r="AI28" i="20"/>
  <c r="AK28" i="20"/>
  <c r="AM28" i="20"/>
  <c r="AO28" i="20"/>
  <c r="AQ28" i="20"/>
  <c r="AS28" i="20"/>
  <c r="AU28" i="20"/>
  <c r="AW28" i="20"/>
  <c r="AY28" i="20"/>
  <c r="AH28" i="20"/>
  <c r="AJ28" i="20"/>
  <c r="AL28" i="20"/>
  <c r="AN28" i="20"/>
  <c r="AP28" i="20"/>
  <c r="AR28" i="20"/>
  <c r="AT28" i="20"/>
  <c r="AV28" i="20"/>
  <c r="AX28" i="20"/>
  <c r="E27" i="20"/>
  <c r="G27" i="20"/>
  <c r="I27" i="20"/>
  <c r="K27" i="20"/>
  <c r="M27" i="20"/>
  <c r="O27" i="20"/>
  <c r="Q27" i="20"/>
  <c r="S27" i="20"/>
  <c r="U27" i="20"/>
  <c r="W27" i="20"/>
  <c r="Y27" i="20"/>
  <c r="AA27" i="20"/>
  <c r="AC27" i="20"/>
  <c r="AE27" i="20"/>
  <c r="AG27" i="20"/>
  <c r="BA27" i="20"/>
  <c r="BC27" i="20"/>
  <c r="BE27" i="20"/>
  <c r="BG27" i="20"/>
  <c r="BI27" i="20"/>
  <c r="BK27" i="20"/>
  <c r="BM27" i="20"/>
  <c r="BO27" i="20"/>
  <c r="BQ27" i="20"/>
  <c r="BS27" i="20"/>
  <c r="BU27" i="20"/>
  <c r="BW27" i="20"/>
  <c r="AH31" i="20"/>
  <c r="AJ31" i="20"/>
  <c r="AL31" i="20"/>
  <c r="AN31" i="20"/>
  <c r="AP31" i="20"/>
  <c r="AR31" i="20"/>
  <c r="AT31" i="20"/>
  <c r="AV31" i="20"/>
  <c r="AX31" i="20"/>
  <c r="AI31" i="20"/>
  <c r="AK31" i="20"/>
  <c r="AM31" i="20"/>
  <c r="AO31" i="20"/>
  <c r="AQ31" i="20"/>
  <c r="AS31" i="20"/>
  <c r="AU31" i="20"/>
  <c r="AW31" i="20"/>
  <c r="AY31" i="20"/>
  <c r="AI34" i="20"/>
  <c r="AK34" i="20"/>
  <c r="AM34" i="20"/>
  <c r="AO34" i="20"/>
  <c r="AQ34" i="20"/>
  <c r="AS34" i="20"/>
  <c r="AU34" i="20"/>
  <c r="AW34" i="20"/>
  <c r="AY34" i="20"/>
  <c r="BA34" i="20"/>
  <c r="BC34" i="20"/>
  <c r="BE34" i="20"/>
  <c r="BG34" i="20"/>
  <c r="BI34" i="20"/>
  <c r="BK34" i="20"/>
  <c r="BM34" i="20"/>
  <c r="BO34" i="20"/>
  <c r="BQ34" i="20"/>
  <c r="BS34" i="20"/>
  <c r="BU34" i="20"/>
  <c r="BW34" i="20"/>
  <c r="AH34" i="20"/>
  <c r="AJ34" i="20"/>
  <c r="AL34" i="20"/>
  <c r="AN34" i="20"/>
  <c r="AP34" i="20"/>
  <c r="AR34" i="20"/>
  <c r="AT34" i="20"/>
  <c r="AV34" i="20"/>
  <c r="AX34" i="20"/>
  <c r="AZ34" i="20"/>
  <c r="BB34" i="20"/>
  <c r="BD34" i="20"/>
  <c r="BF34" i="20"/>
  <c r="BH34" i="20"/>
  <c r="BJ34" i="20"/>
  <c r="BL34" i="20"/>
  <c r="BN34" i="20"/>
  <c r="BP34" i="20"/>
  <c r="BR34" i="20"/>
  <c r="BT34" i="20"/>
  <c r="BV34" i="20"/>
  <c r="BX34" i="20"/>
  <c r="AH37" i="20"/>
  <c r="AJ37" i="20"/>
  <c r="AL37" i="20"/>
  <c r="AN37" i="20"/>
  <c r="AP37" i="20"/>
  <c r="AR37" i="20"/>
  <c r="AT37" i="20"/>
  <c r="AV37" i="20"/>
  <c r="AX37" i="20"/>
  <c r="AZ37" i="20"/>
  <c r="BB37" i="20"/>
  <c r="BD37" i="20"/>
  <c r="BF37" i="20"/>
  <c r="BH37" i="20"/>
  <c r="BJ37" i="20"/>
  <c r="BL37" i="20"/>
  <c r="BN37" i="20"/>
  <c r="BP37" i="20"/>
  <c r="BR37" i="20"/>
  <c r="BT37" i="20"/>
  <c r="BV37" i="20"/>
  <c r="BX37" i="20"/>
  <c r="AI37" i="20"/>
  <c r="AK37" i="20"/>
  <c r="AM37" i="20"/>
  <c r="AO37" i="20"/>
  <c r="AQ37" i="20"/>
  <c r="AS37" i="20"/>
  <c r="AU37" i="20"/>
  <c r="AW37" i="20"/>
  <c r="AY37" i="20"/>
  <c r="BA37" i="20"/>
  <c r="BC37" i="20"/>
  <c r="BE37" i="20"/>
  <c r="BG37" i="20"/>
  <c r="BI37" i="20"/>
  <c r="BK37" i="20"/>
  <c r="BM37" i="20"/>
  <c r="BO37" i="20"/>
  <c r="BQ37" i="20"/>
  <c r="BS37" i="20"/>
  <c r="BU37" i="20"/>
  <c r="BW37"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D43" i="20"/>
  <c r="E43" i="20"/>
  <c r="E41" i="20" s="1"/>
  <c r="F43" i="20"/>
  <c r="G43" i="20"/>
  <c r="G41" i="20" s="1"/>
  <c r="H43" i="20"/>
  <c r="I43" i="20"/>
  <c r="I41" i="20" s="1"/>
  <c r="J43" i="20"/>
  <c r="K43" i="20"/>
  <c r="K41" i="20" s="1"/>
  <c r="L43" i="20"/>
  <c r="M43" i="20"/>
  <c r="M41" i="20" s="1"/>
  <c r="N43" i="20"/>
  <c r="O43" i="20"/>
  <c r="O41" i="20" s="1"/>
  <c r="P43" i="20"/>
  <c r="Q43" i="20"/>
  <c r="Q41" i="20" s="1"/>
  <c r="R43" i="20"/>
  <c r="S43" i="20"/>
  <c r="S41" i="20" s="1"/>
  <c r="T43" i="20"/>
  <c r="U43" i="20"/>
  <c r="U41" i="20" s="1"/>
  <c r="V43" i="20"/>
  <c r="W43" i="20"/>
  <c r="W41" i="20" s="1"/>
  <c r="X43" i="20"/>
  <c r="Y43" i="20"/>
  <c r="Y41" i="20" s="1"/>
  <c r="Z43" i="20"/>
  <c r="AA43" i="20"/>
  <c r="AA41" i="20" s="1"/>
  <c r="AB43" i="20"/>
  <c r="AC43" i="20"/>
  <c r="AC41" i="20" s="1"/>
  <c r="AD43" i="20"/>
  <c r="AE43" i="20"/>
  <c r="AE41" i="20" s="1"/>
  <c r="AF43" i="20"/>
  <c r="AG43" i="20"/>
  <c r="AG41" i="20" s="1"/>
  <c r="AH43" i="20"/>
  <c r="AI43" i="20"/>
  <c r="AI41" i="20" s="1"/>
  <c r="AJ43" i="20"/>
  <c r="AK43" i="20"/>
  <c r="AK41" i="20" s="1"/>
  <c r="AL43" i="20"/>
  <c r="AM43" i="20"/>
  <c r="AM41" i="20" s="1"/>
  <c r="AN43" i="20"/>
  <c r="AO43" i="20"/>
  <c r="AO41" i="20" s="1"/>
  <c r="AP43" i="20"/>
  <c r="AQ43" i="20"/>
  <c r="AQ41" i="20" s="1"/>
  <c r="AR43" i="20"/>
  <c r="AS43" i="20"/>
  <c r="AS41" i="20" s="1"/>
  <c r="AT43" i="20"/>
  <c r="AU43" i="20"/>
  <c r="AU41" i="20" s="1"/>
  <c r="AV43" i="20"/>
  <c r="AW43" i="20"/>
  <c r="AW41" i="20" s="1"/>
  <c r="AX43" i="20"/>
  <c r="AY43" i="20"/>
  <c r="AY41" i="20" s="1"/>
  <c r="AZ43" i="20"/>
  <c r="BA43" i="20"/>
  <c r="BA41" i="20" s="1"/>
  <c r="BB43" i="20"/>
  <c r="BC43" i="20"/>
  <c r="BC41" i="20" s="1"/>
  <c r="BD43" i="20"/>
  <c r="BE43" i="20"/>
  <c r="BE41" i="20" s="1"/>
  <c r="BF43" i="20"/>
  <c r="BG43" i="20"/>
  <c r="BG41" i="20" s="1"/>
  <c r="BH43" i="20"/>
  <c r="BI43" i="20"/>
  <c r="BI41" i="20" s="1"/>
  <c r="BJ43" i="20"/>
  <c r="BK43" i="20"/>
  <c r="BK41" i="20" s="1"/>
  <c r="BL43" i="20"/>
  <c r="BM43" i="20"/>
  <c r="BM41" i="20" s="1"/>
  <c r="BN43" i="20"/>
  <c r="BO43" i="20"/>
  <c r="BO41" i="20" s="1"/>
  <c r="BP43" i="20"/>
  <c r="BQ43" i="20"/>
  <c r="BQ41" i="20" s="1"/>
  <c r="BR43" i="20"/>
  <c r="BS43" i="20"/>
  <c r="BS41" i="20" s="1"/>
  <c r="BT43" i="20"/>
  <c r="BU43" i="20"/>
  <c r="BU41" i="20" s="1"/>
  <c r="BV43" i="20"/>
  <c r="BW43" i="20"/>
  <c r="BW41" i="20" s="1"/>
  <c r="BX43"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D40" i="20" s="1"/>
  <c r="BE44" i="20"/>
  <c r="BE40" i="20" s="1"/>
  <c r="BF44" i="20"/>
  <c r="BF40" i="20" s="1"/>
  <c r="BG44" i="20"/>
  <c r="BG40" i="20" s="1"/>
  <c r="BH44" i="20"/>
  <c r="BH40" i="20" s="1"/>
  <c r="BI44" i="20"/>
  <c r="BI40" i="20" s="1"/>
  <c r="BJ44" i="20"/>
  <c r="BJ40" i="20" s="1"/>
  <c r="BK44" i="20"/>
  <c r="BK40" i="20" s="1"/>
  <c r="BL44" i="20"/>
  <c r="BL40" i="20" s="1"/>
  <c r="BM44" i="20"/>
  <c r="BM40" i="20" s="1"/>
  <c r="BN44" i="20"/>
  <c r="BN40" i="20" s="1"/>
  <c r="BO44" i="20"/>
  <c r="BO40" i="20" s="1"/>
  <c r="BP44" i="20"/>
  <c r="BP40" i="20" s="1"/>
  <c r="BQ44" i="20"/>
  <c r="BQ40" i="20" s="1"/>
  <c r="BR44" i="20"/>
  <c r="BR40" i="20" s="1"/>
  <c r="BS44" i="20"/>
  <c r="BS40" i="20" s="1"/>
  <c r="BT44" i="20"/>
  <c r="BT40" i="20" s="1"/>
  <c r="BU44" i="20"/>
  <c r="BU40" i="20" s="1"/>
  <c r="BV44" i="20"/>
  <c r="BV40" i="20" s="1"/>
  <c r="BW44" i="20"/>
  <c r="BW40" i="20" s="1"/>
  <c r="BX44" i="20"/>
  <c r="BX40" i="20" s="1"/>
  <c r="D45" i="20"/>
  <c r="F45" i="20"/>
  <c r="H45" i="20"/>
  <c r="J45" i="20"/>
  <c r="L45" i="20"/>
  <c r="N45" i="20"/>
  <c r="P45" i="20"/>
  <c r="R45" i="20"/>
  <c r="T45" i="20"/>
  <c r="V45" i="20"/>
  <c r="X45" i="20"/>
  <c r="Z45" i="20"/>
  <c r="AB45" i="20"/>
  <c r="AD45" i="20"/>
  <c r="AF45" i="20"/>
  <c r="AH45" i="20"/>
  <c r="AJ45" i="20"/>
  <c r="AL45" i="20"/>
  <c r="AN45" i="20"/>
  <c r="AP45" i="20"/>
  <c r="AR45" i="20"/>
  <c r="AT45" i="20"/>
  <c r="AV45" i="20"/>
  <c r="AX45" i="20"/>
  <c r="AZ45" i="20"/>
  <c r="BB45" i="20"/>
  <c r="BD45" i="20"/>
  <c r="BF45" i="20"/>
  <c r="BH45" i="20"/>
  <c r="BJ45" i="20"/>
  <c r="BL45" i="20"/>
  <c r="BN45" i="20"/>
  <c r="BP45" i="20"/>
  <c r="BR45" i="20"/>
  <c r="BT45" i="20"/>
  <c r="BV45" i="20"/>
  <c r="BX45" i="20"/>
  <c r="E45" i="20"/>
  <c r="G45" i="20"/>
  <c r="I45" i="20"/>
  <c r="K45" i="20"/>
  <c r="M45" i="20"/>
  <c r="O45" i="20"/>
  <c r="Q45" i="20"/>
  <c r="S45" i="20"/>
  <c r="U45" i="20"/>
  <c r="W45" i="20"/>
  <c r="Y45" i="20"/>
  <c r="AA45" i="20"/>
  <c r="AC45" i="20"/>
  <c r="AE45" i="20"/>
  <c r="AG45" i="20"/>
  <c r="AI45" i="20"/>
  <c r="AK45" i="20"/>
  <c r="AM45" i="20"/>
  <c r="AO45" i="20"/>
  <c r="AQ45" i="20"/>
  <c r="AS45" i="20"/>
  <c r="AU45" i="20"/>
  <c r="AW45" i="20"/>
  <c r="AY45" i="20"/>
  <c r="BA45" i="20"/>
  <c r="BC45" i="20"/>
  <c r="BE45" i="20"/>
  <c r="BG45" i="20"/>
  <c r="BI45" i="20"/>
  <c r="BK45" i="20"/>
  <c r="BM45" i="20"/>
  <c r="BO45" i="20"/>
  <c r="BQ45" i="20"/>
  <c r="BS45" i="20"/>
  <c r="BU45" i="20"/>
  <c r="BW45" i="20"/>
  <c r="BM59" i="20"/>
  <c r="BO59" i="20"/>
  <c r="BQ59" i="20"/>
  <c r="BS59" i="20"/>
  <c r="BU59" i="20"/>
  <c r="BW59" i="20"/>
  <c r="BL59" i="20"/>
  <c r="BN59" i="20"/>
  <c r="BP59" i="20"/>
  <c r="BR59" i="20"/>
  <c r="BT59" i="20"/>
  <c r="BV59" i="20"/>
  <c r="BX59" i="20"/>
  <c r="BM63" i="20"/>
  <c r="BO63" i="20"/>
  <c r="BQ63" i="20"/>
  <c r="BS63" i="20"/>
  <c r="BU63" i="20"/>
  <c r="BW63" i="20"/>
  <c r="BL63" i="20"/>
  <c r="BN63" i="20"/>
  <c r="BP63" i="20"/>
  <c r="BR63" i="20"/>
  <c r="BT63" i="20"/>
  <c r="BV63" i="20"/>
  <c r="BX63" i="20"/>
  <c r="AZ71" i="20"/>
  <c r="AZ67" i="20" s="1"/>
  <c r="BB71" i="20"/>
  <c r="BB67" i="20" s="1"/>
  <c r="BD71" i="20"/>
  <c r="BD67" i="20" s="1"/>
  <c r="BF71" i="20"/>
  <c r="BF67" i="20" s="1"/>
  <c r="BH71" i="20"/>
  <c r="BH67" i="20" s="1"/>
  <c r="BJ71" i="20"/>
  <c r="BJ67" i="20" s="1"/>
  <c r="BL71" i="20"/>
  <c r="BL67" i="20" s="1"/>
  <c r="BN71" i="20"/>
  <c r="BN67" i="20" s="1"/>
  <c r="BP71" i="20"/>
  <c r="BP67" i="20" s="1"/>
  <c r="BR71" i="20"/>
  <c r="BR67" i="20" s="1"/>
  <c r="BT71" i="20"/>
  <c r="BT67" i="20" s="1"/>
  <c r="BV71" i="20"/>
  <c r="BV67" i="20" s="1"/>
  <c r="BX71" i="20"/>
  <c r="BX67" i="20" s="1"/>
  <c r="AB77" i="20"/>
  <c r="AD77" i="20"/>
  <c r="AF77" i="20"/>
  <c r="AH77" i="20"/>
  <c r="AJ77" i="20"/>
  <c r="AL77" i="20"/>
  <c r="AN77" i="20"/>
  <c r="AP77" i="20"/>
  <c r="AR77" i="20"/>
  <c r="AT77" i="20"/>
  <c r="AV77" i="20"/>
  <c r="AX77" i="20"/>
  <c r="AA77" i="20"/>
  <c r="AC77" i="20"/>
  <c r="AE77" i="20"/>
  <c r="AG77" i="20"/>
  <c r="AI77" i="20"/>
  <c r="AK77" i="20"/>
  <c r="AM77" i="20"/>
  <c r="AO77" i="20"/>
  <c r="AQ77" i="20"/>
  <c r="AS77" i="20"/>
  <c r="AU77" i="20"/>
  <c r="AW77" i="20"/>
  <c r="AY77" i="20"/>
  <c r="AI84" i="20"/>
  <c r="AK84" i="20"/>
  <c r="AM84" i="20"/>
  <c r="AO84" i="20"/>
  <c r="AQ84" i="20"/>
  <c r="AS84" i="20"/>
  <c r="AU84" i="20"/>
  <c r="AW84" i="20"/>
  <c r="AY84" i="20"/>
  <c r="BA84" i="20"/>
  <c r="BC84" i="20"/>
  <c r="BE84" i="20"/>
  <c r="BG84" i="20"/>
  <c r="BI84" i="20"/>
  <c r="BK84" i="20"/>
  <c r="BM84" i="20"/>
  <c r="BO84" i="20"/>
  <c r="BQ84" i="20"/>
  <c r="BS84" i="20"/>
  <c r="BU84" i="20"/>
  <c r="BW84" i="20"/>
  <c r="AH84" i="20"/>
  <c r="AJ84" i="20"/>
  <c r="AL84" i="20"/>
  <c r="AN84" i="20"/>
  <c r="AP84" i="20"/>
  <c r="AR84" i="20"/>
  <c r="AT84" i="20"/>
  <c r="AV84" i="20"/>
  <c r="AX84" i="20"/>
  <c r="AZ84" i="20"/>
  <c r="BB84" i="20"/>
  <c r="BD84" i="20"/>
  <c r="BF84" i="20"/>
  <c r="BH84" i="20"/>
  <c r="BJ84" i="20"/>
  <c r="BL84" i="20"/>
  <c r="BN84" i="20"/>
  <c r="BP84" i="20"/>
  <c r="BR84" i="20"/>
  <c r="BT84" i="20"/>
  <c r="BV84" i="20"/>
  <c r="BX84" i="20"/>
  <c r="AH87" i="20"/>
  <c r="AJ87" i="20"/>
  <c r="AL87" i="20"/>
  <c r="AN87" i="20"/>
  <c r="AP87" i="20"/>
  <c r="AR87" i="20"/>
  <c r="AT87" i="20"/>
  <c r="AV87" i="20"/>
  <c r="AX87" i="20"/>
  <c r="AZ87" i="20"/>
  <c r="BB87" i="20"/>
  <c r="BD87" i="20"/>
  <c r="BF87" i="20"/>
  <c r="BH87" i="20"/>
  <c r="BJ87" i="20"/>
  <c r="BL87" i="20"/>
  <c r="BN87" i="20"/>
  <c r="BP87" i="20"/>
  <c r="BR87" i="20"/>
  <c r="BT87" i="20"/>
  <c r="BV87" i="20"/>
  <c r="BX87" i="20"/>
  <c r="AI87" i="20"/>
  <c r="AK87" i="20"/>
  <c r="AM87" i="20"/>
  <c r="AO87" i="20"/>
  <c r="AQ87" i="20"/>
  <c r="AS87" i="20"/>
  <c r="AU87" i="20"/>
  <c r="AW87" i="20"/>
  <c r="AY87" i="20"/>
  <c r="BA87" i="20"/>
  <c r="BC87" i="20"/>
  <c r="BE87" i="20"/>
  <c r="BG87" i="20"/>
  <c r="BI87" i="20"/>
  <c r="BK87" i="20"/>
  <c r="BM87" i="20"/>
  <c r="BO87" i="20"/>
  <c r="BQ87" i="20"/>
  <c r="BS87" i="20"/>
  <c r="BU87" i="20"/>
  <c r="BW87" i="20"/>
  <c r="AH91" i="20"/>
  <c r="AH90" i="20" s="1"/>
  <c r="AJ91" i="20"/>
  <c r="AJ90" i="20" s="1"/>
  <c r="AL91" i="20"/>
  <c r="AL90" i="20" s="1"/>
  <c r="AN91" i="20"/>
  <c r="AN90" i="20" s="1"/>
  <c r="AP91" i="20"/>
  <c r="AP90" i="20" s="1"/>
  <c r="AR91" i="20"/>
  <c r="AR90" i="20" s="1"/>
  <c r="AT91" i="20"/>
  <c r="AT90" i="20" s="1"/>
  <c r="AV91" i="20"/>
  <c r="AV90" i="20" s="1"/>
  <c r="AX91" i="20"/>
  <c r="AX90" i="20" s="1"/>
  <c r="AZ91" i="20"/>
  <c r="AZ90" i="20" s="1"/>
  <c r="BB91" i="20"/>
  <c r="BB90" i="20" s="1"/>
  <c r="BD91" i="20"/>
  <c r="BF91" i="20"/>
  <c r="BH91" i="20"/>
  <c r="BJ91" i="20"/>
  <c r="BL91" i="20"/>
  <c r="AI91" i="20"/>
  <c r="AI90" i="20" s="1"/>
  <c r="AK91" i="20"/>
  <c r="AK90" i="20" s="1"/>
  <c r="AM91" i="20"/>
  <c r="AM90" i="20" s="1"/>
  <c r="AO91" i="20"/>
  <c r="AO90" i="20" s="1"/>
  <c r="AQ91" i="20"/>
  <c r="AQ90" i="20" s="1"/>
  <c r="AS91" i="20"/>
  <c r="AS90" i="20" s="1"/>
  <c r="AU91" i="20"/>
  <c r="AU90" i="20" s="1"/>
  <c r="AW91" i="20"/>
  <c r="AW90" i="20" s="1"/>
  <c r="AY91" i="20"/>
  <c r="AY90" i="20" s="1"/>
  <c r="BA91" i="20"/>
  <c r="BA90" i="20" s="1"/>
  <c r="BC91" i="20"/>
  <c r="BC90" i="20" s="1"/>
  <c r="BE91" i="20"/>
  <c r="BG91" i="20"/>
  <c r="BI91" i="20"/>
  <c r="BK91" i="20"/>
  <c r="BM91" i="20"/>
  <c r="BD90" i="20"/>
  <c r="BE90" i="20"/>
  <c r="BF90" i="20"/>
  <c r="BG90" i="20"/>
  <c r="BH90" i="20"/>
  <c r="BI90" i="20"/>
  <c r="BJ90" i="20"/>
  <c r="BK90" i="20"/>
  <c r="BL90" i="20"/>
  <c r="BM90" i="20"/>
  <c r="BN90" i="20"/>
  <c r="BO90" i="20"/>
  <c r="BP90" i="20"/>
  <c r="BQ90" i="20"/>
  <c r="BR90" i="20"/>
  <c r="BS90" i="20"/>
  <c r="BT90" i="20"/>
  <c r="BU90" i="20"/>
  <c r="BV90" i="20"/>
  <c r="BW90" i="20"/>
  <c r="BX90" i="20"/>
  <c r="BD95" i="20"/>
  <c r="BF95" i="20"/>
  <c r="BH95" i="20"/>
  <c r="BJ95" i="20"/>
  <c r="BL95" i="20"/>
  <c r="BN95" i="20"/>
  <c r="BP95" i="20"/>
  <c r="BR95" i="20"/>
  <c r="BT95" i="20"/>
  <c r="BV95" i="20"/>
  <c r="BX95" i="20"/>
  <c r="BE95" i="20"/>
  <c r="BG95" i="20"/>
  <c r="BI95" i="20"/>
  <c r="BK95" i="20"/>
  <c r="BM95" i="20"/>
  <c r="BO95" i="20"/>
  <c r="BQ95" i="20"/>
  <c r="BS95" i="20"/>
  <c r="BU95" i="20"/>
  <c r="BW95" i="20"/>
  <c r="D148" i="20"/>
  <c r="F148" i="20"/>
  <c r="H148" i="20"/>
  <c r="J148" i="20"/>
  <c r="L148" i="20"/>
  <c r="N148" i="20"/>
  <c r="P148" i="20"/>
  <c r="R148" i="20"/>
  <c r="T148" i="20"/>
  <c r="V148" i="20"/>
  <c r="X148" i="20"/>
  <c r="Z148" i="20"/>
  <c r="AB148" i="20"/>
  <c r="AD148" i="20"/>
  <c r="AF148" i="20"/>
  <c r="AH148" i="20"/>
  <c r="AJ148" i="20"/>
  <c r="AL148" i="20"/>
  <c r="AN148" i="20"/>
  <c r="AP148" i="20"/>
  <c r="AR148" i="20"/>
  <c r="AT148" i="20"/>
  <c r="AV148" i="20"/>
  <c r="AX148" i="20"/>
  <c r="AZ148" i="20"/>
  <c r="BB148" i="20"/>
  <c r="E148" i="20"/>
  <c r="G148" i="20"/>
  <c r="I148" i="20"/>
  <c r="K148" i="20"/>
  <c r="M148" i="20"/>
  <c r="O148" i="20"/>
  <c r="Q148" i="20"/>
  <c r="S148" i="20"/>
  <c r="U148" i="20"/>
  <c r="W148" i="20"/>
  <c r="Y148" i="20"/>
  <c r="AA148" i="20"/>
  <c r="AC148" i="20"/>
  <c r="AE148" i="20"/>
  <c r="AG148" i="20"/>
  <c r="AI148" i="20"/>
  <c r="AK148" i="20"/>
  <c r="AM148" i="20"/>
  <c r="AO148" i="20"/>
  <c r="AQ148" i="20"/>
  <c r="AS148" i="20"/>
  <c r="AU148" i="20"/>
  <c r="AW148" i="20"/>
  <c r="AY148" i="20"/>
  <c r="BA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A2" i="19"/>
  <c r="A3" i="19"/>
  <c r="BL4" i="19"/>
  <c r="BN4" i="19"/>
  <c r="BP4" i="19"/>
  <c r="BR4" i="19"/>
  <c r="BT4" i="19"/>
  <c r="BV4" i="19"/>
  <c r="BX4" i="19"/>
  <c r="BM4" i="19"/>
  <c r="BO4" i="19"/>
  <c r="BQ4" i="19"/>
  <c r="BS4" i="19"/>
  <c r="BU4" i="19"/>
  <c r="BW4"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L55" i="19"/>
  <c r="BN55" i="19"/>
  <c r="BP55" i="19"/>
  <c r="BR55" i="19"/>
  <c r="BT55" i="19"/>
  <c r="BV55" i="19"/>
  <c r="BX55" i="19"/>
  <c r="BM55" i="19"/>
  <c r="BO55" i="19"/>
  <c r="BQ55" i="19"/>
  <c r="BS55" i="19"/>
  <c r="BU55" i="19"/>
  <c r="BW55" i="19"/>
  <c r="AR126" i="19"/>
  <c r="AS126" i="19"/>
  <c r="AT126" i="19"/>
  <c r="AU126" i="19"/>
  <c r="AV126" i="19"/>
  <c r="AW126" i="19"/>
  <c r="AX126" i="19"/>
  <c r="AY126" i="19"/>
  <c r="AZ126" i="19"/>
  <c r="BA126" i="19"/>
  <c r="BB126" i="19"/>
  <c r="BC126" i="19"/>
  <c r="BD126" i="19"/>
  <c r="BE126" i="19"/>
  <c r="BF126" i="19"/>
  <c r="BG126" i="19"/>
  <c r="BH126" i="19"/>
  <c r="BI126" i="19"/>
  <c r="BJ126" i="19"/>
  <c r="BK126"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BX134" i="19"/>
  <c r="AH114" i="19"/>
  <c r="AI114" i="19"/>
  <c r="AJ114" i="19"/>
  <c r="AK114" i="19"/>
  <c r="AL114" i="19"/>
  <c r="AM114" i="19"/>
  <c r="AN114" i="19"/>
  <c r="AO114" i="19"/>
  <c r="AP114" i="19"/>
  <c r="AQ114" i="19"/>
  <c r="AR114" i="19"/>
  <c r="AS114" i="19"/>
  <c r="AT114" i="19"/>
  <c r="AU114" i="19"/>
  <c r="A2" i="18"/>
  <c r="A3" i="18"/>
  <c r="BC5" i="18"/>
  <c r="BD5" i="18"/>
  <c r="BE5" i="18"/>
  <c r="BF5" i="18"/>
  <c r="BG5" i="18"/>
  <c r="BH5" i="18"/>
  <c r="BI5" i="18"/>
  <c r="BJ5" i="18"/>
  <c r="BK5" i="18"/>
  <c r="BL5" i="18"/>
  <c r="BM5" i="18"/>
  <c r="BN5" i="18"/>
  <c r="BO5" i="18"/>
  <c r="BP5" i="18"/>
  <c r="BQ5" i="18"/>
  <c r="BR5" i="18"/>
  <c r="BS5" i="18"/>
  <c r="BT5" i="18"/>
  <c r="BU5" i="18"/>
  <c r="BV5" i="18"/>
  <c r="BW5" i="18"/>
  <c r="BX5"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A2" i="17"/>
  <c r="A3" i="17"/>
  <c r="BL4" i="17"/>
  <c r="BL17" i="17" s="1"/>
  <c r="BM4" i="17"/>
  <c r="BM17" i="17" s="1"/>
  <c r="BN4" i="17"/>
  <c r="BN17" i="17" s="1"/>
  <c r="BO4" i="17"/>
  <c r="BO17" i="17" s="1"/>
  <c r="BP4" i="17"/>
  <c r="BP17" i="17" s="1"/>
  <c r="BQ4" i="17"/>
  <c r="BQ17" i="17" s="1"/>
  <c r="BR4" i="17"/>
  <c r="BR17" i="17" s="1"/>
  <c r="BS4" i="17"/>
  <c r="BS17" i="17" s="1"/>
  <c r="BT4" i="17"/>
  <c r="BT17" i="17" s="1"/>
  <c r="BU4" i="17"/>
  <c r="BU17" i="17" s="1"/>
  <c r="BV4" i="17"/>
  <c r="BV17" i="17" s="1"/>
  <c r="BW4" i="17"/>
  <c r="BW17" i="17" s="1"/>
  <c r="BX4" i="17"/>
  <c r="BX17" i="17" s="1"/>
  <c r="D16"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D17" i="17"/>
  <c r="E17" i="17"/>
  <c r="F17" i="17"/>
  <c r="G17"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AG17" i="17"/>
  <c r="AH17" i="17"/>
  <c r="AI17" i="17"/>
  <c r="AJ17" i="17"/>
  <c r="AK17" i="17"/>
  <c r="AL17" i="17"/>
  <c r="AM17" i="17"/>
  <c r="AN17" i="17"/>
  <c r="AO17" i="17"/>
  <c r="AP17" i="17"/>
  <c r="AQ17" i="17"/>
  <c r="AR17" i="17"/>
  <c r="AS17" i="17"/>
  <c r="AT17" i="17"/>
  <c r="AU17" i="17"/>
  <c r="AV17" i="17"/>
  <c r="AW17" i="17"/>
  <c r="AX17" i="17"/>
  <c r="AY17" i="17"/>
  <c r="AZ17" i="17"/>
  <c r="BA17" i="17"/>
  <c r="BB17" i="17"/>
  <c r="BC17" i="17"/>
  <c r="BD17" i="17"/>
  <c r="BE17" i="17"/>
  <c r="BF17" i="17"/>
  <c r="BG17" i="17"/>
  <c r="BH17" i="17"/>
  <c r="BI17" i="17"/>
  <c r="BJ17" i="17"/>
  <c r="BK17" i="17"/>
  <c r="D24"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AG24" i="17"/>
  <c r="AH24" i="17"/>
  <c r="AI24" i="17"/>
  <c r="AJ24" i="17"/>
  <c r="AK24" i="17"/>
  <c r="AL24" i="17"/>
  <c r="AM24" i="17"/>
  <c r="AN24" i="17"/>
  <c r="AO24" i="17"/>
  <c r="AP24" i="17"/>
  <c r="AQ24" i="17"/>
  <c r="AR24" i="17"/>
  <c r="AS24" i="17"/>
  <c r="AT24" i="17"/>
  <c r="AU24" i="17"/>
  <c r="AV24" i="17"/>
  <c r="AW24" i="17"/>
  <c r="AX24" i="17"/>
  <c r="AY24" i="17"/>
  <c r="AZ24" i="17"/>
  <c r="BA24" i="17"/>
  <c r="BB24" i="17"/>
  <c r="BC24" i="17"/>
  <c r="BD24" i="17"/>
  <c r="BE24" i="17"/>
  <c r="BF24" i="17"/>
  <c r="BG24" i="17"/>
  <c r="BH24" i="17"/>
  <c r="BI24" i="17"/>
  <c r="BJ24" i="17"/>
  <c r="BK24" i="17"/>
  <c r="BL24" i="17"/>
  <c r="BM24" i="17"/>
  <c r="BN24" i="17"/>
  <c r="BO24" i="17"/>
  <c r="BP24" i="17"/>
  <c r="BQ24" i="17"/>
  <c r="BR24" i="17"/>
  <c r="BS24" i="17"/>
  <c r="BT24" i="17"/>
  <c r="BU24" i="17"/>
  <c r="BV24" i="17"/>
  <c r="BW24" i="17"/>
  <c r="BX24" i="17"/>
  <c r="D26"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AF26" i="17"/>
  <c r="AG26" i="17"/>
  <c r="AH26" i="17"/>
  <c r="AI26" i="17"/>
  <c r="AJ26" i="17"/>
  <c r="AK26" i="17"/>
  <c r="AL26" i="17"/>
  <c r="AM26" i="17"/>
  <c r="AN26" i="17"/>
  <c r="AO26" i="17"/>
  <c r="AP26" i="17"/>
  <c r="AQ26" i="17"/>
  <c r="AR26" i="17"/>
  <c r="AS26" i="17"/>
  <c r="AT26" i="17"/>
  <c r="AU26" i="17"/>
  <c r="AV26" i="17"/>
  <c r="AW26" i="17"/>
  <c r="AX26" i="17"/>
  <c r="AY26" i="17"/>
  <c r="AZ26" i="17"/>
  <c r="BA26" i="17"/>
  <c r="BB26" i="17"/>
  <c r="BC26" i="17"/>
  <c r="BD26" i="17"/>
  <c r="BE26" i="17"/>
  <c r="BF26" i="17"/>
  <c r="BG26" i="17"/>
  <c r="BH26" i="17"/>
  <c r="BI26" i="17"/>
  <c r="BJ26" i="17"/>
  <c r="BK26" i="17"/>
  <c r="BL26" i="17"/>
  <c r="BM26" i="17"/>
  <c r="BN26" i="17"/>
  <c r="BO26" i="17"/>
  <c r="BP26" i="17"/>
  <c r="BQ26" i="17"/>
  <c r="BR26" i="17"/>
  <c r="BS26" i="17"/>
  <c r="BT26" i="17"/>
  <c r="BU26" i="17"/>
  <c r="BV26" i="17"/>
  <c r="BW26" i="17"/>
  <c r="BX26" i="17"/>
  <c r="BL43" i="17"/>
  <c r="BM43" i="17"/>
  <c r="BN43" i="17"/>
  <c r="BO43" i="17"/>
  <c r="BP43" i="17"/>
  <c r="BQ43" i="17"/>
  <c r="BR43" i="17"/>
  <c r="BS43" i="17"/>
  <c r="BT43" i="17"/>
  <c r="BU43" i="17"/>
  <c r="BV43" i="17"/>
  <c r="BW43" i="17"/>
  <c r="BX43" i="17"/>
  <c r="A2" i="16"/>
  <c r="A3" i="16"/>
  <c r="E4" i="16"/>
  <c r="G4" i="16"/>
  <c r="I4" i="16"/>
  <c r="K4" i="16"/>
  <c r="M4" i="16"/>
  <c r="O4" i="16"/>
  <c r="Q4" i="16"/>
  <c r="S4" i="16"/>
  <c r="U4" i="16"/>
  <c r="W4" i="16"/>
  <c r="Y4" i="16"/>
  <c r="AA4" i="16"/>
  <c r="AC4" i="16"/>
  <c r="AE4" i="16"/>
  <c r="AI4" i="16"/>
  <c r="AK4" i="16"/>
  <c r="AM4" i="16"/>
  <c r="AO4" i="16"/>
  <c r="AQ4" i="16"/>
  <c r="AS4" i="16"/>
  <c r="AU4" i="16"/>
  <c r="AW4" i="16"/>
  <c r="AY4" i="16"/>
  <c r="BA4" i="16"/>
  <c r="BC4" i="16"/>
  <c r="BE4" i="16"/>
  <c r="BG4" i="16"/>
  <c r="BI4" i="16"/>
  <c r="BK4" i="16"/>
  <c r="BM4" i="16"/>
  <c r="BO4" i="16"/>
  <c r="BQ4" i="16"/>
  <c r="BS4" i="16"/>
  <c r="BU4" i="16"/>
  <c r="BW4" i="16"/>
  <c r="D4" i="16"/>
  <c r="F4" i="16"/>
  <c r="H4" i="16"/>
  <c r="J4" i="16"/>
  <c r="L4" i="16"/>
  <c r="N4" i="16"/>
  <c r="P4" i="16"/>
  <c r="R4" i="16"/>
  <c r="T4" i="16"/>
  <c r="V4" i="16"/>
  <c r="X4" i="16"/>
  <c r="Z4" i="16"/>
  <c r="AB4" i="16"/>
  <c r="AD4" i="16"/>
  <c r="AH4" i="16"/>
  <c r="AJ4" i="16"/>
  <c r="AL4" i="16"/>
  <c r="AN4" i="16"/>
  <c r="AP4" i="16"/>
  <c r="AR4" i="16"/>
  <c r="AT4" i="16"/>
  <c r="AV4" i="16"/>
  <c r="AX4" i="16"/>
  <c r="AZ4" i="16"/>
  <c r="BB4" i="16"/>
  <c r="BD4" i="16"/>
  <c r="BF4" i="16"/>
  <c r="BH4" i="16"/>
  <c r="BJ4" i="16"/>
  <c r="BL4" i="16"/>
  <c r="BN4" i="16"/>
  <c r="BP4" i="16"/>
  <c r="BR4" i="16"/>
  <c r="BT4" i="16"/>
  <c r="BV4" i="16"/>
  <c r="BX4" i="16"/>
  <c r="AI10" i="16"/>
  <c r="AK10" i="16"/>
  <c r="AM10" i="16"/>
  <c r="AO10" i="16"/>
  <c r="AQ10" i="16"/>
  <c r="AS10" i="16"/>
  <c r="AU10" i="16"/>
  <c r="AW10" i="16"/>
  <c r="AY10" i="16"/>
  <c r="BA10" i="16"/>
  <c r="BC10" i="16"/>
  <c r="BE10" i="16"/>
  <c r="BG10" i="16"/>
  <c r="BI10" i="16"/>
  <c r="BK10" i="16"/>
  <c r="BM10" i="16"/>
  <c r="BO10" i="16"/>
  <c r="BQ10" i="16"/>
  <c r="BS10" i="16"/>
  <c r="BU10" i="16"/>
  <c r="BW10" i="16"/>
  <c r="AH10" i="16"/>
  <c r="AJ10" i="16"/>
  <c r="AL10" i="16"/>
  <c r="AN10" i="16"/>
  <c r="AP10" i="16"/>
  <c r="AR10" i="16"/>
  <c r="AT10" i="16"/>
  <c r="AV10" i="16"/>
  <c r="AX10" i="16"/>
  <c r="AZ10" i="16"/>
  <c r="BB10" i="16"/>
  <c r="BD10" i="16"/>
  <c r="BF10" i="16"/>
  <c r="BH10" i="16"/>
  <c r="BJ10" i="16"/>
  <c r="BL10" i="16"/>
  <c r="BN10" i="16"/>
  <c r="BP10" i="16"/>
  <c r="BR10" i="16"/>
  <c r="BT10" i="16"/>
  <c r="BV10" i="16"/>
  <c r="BX10" i="16"/>
  <c r="A2" i="15"/>
  <c r="A3" i="15"/>
  <c r="D5" i="15"/>
  <c r="E5" i="15"/>
  <c r="F5" i="15"/>
  <c r="G5" i="15"/>
  <c r="H5" i="15"/>
  <c r="I5" i="15"/>
  <c r="J5" i="15"/>
  <c r="K5" i="15"/>
  <c r="L5" i="15"/>
  <c r="M5" i="15"/>
  <c r="N5" i="15"/>
  <c r="O5" i="15"/>
  <c r="P5" i="15"/>
  <c r="Q5" i="15"/>
  <c r="R5" i="15"/>
  <c r="S5" i="15"/>
  <c r="T5" i="15"/>
  <c r="U5" i="15"/>
  <c r="V5" i="15"/>
  <c r="W5" i="15"/>
  <c r="X5" i="15"/>
  <c r="Y5" i="15"/>
  <c r="Z5" i="15"/>
  <c r="AA5" i="15"/>
  <c r="AB5" i="15"/>
  <c r="AC5" i="15"/>
  <c r="AD5" i="15"/>
  <c r="AE5" i="15"/>
  <c r="AF5" i="15"/>
  <c r="AG5" i="15"/>
  <c r="AH5" i="15"/>
  <c r="AI5" i="15"/>
  <c r="AJ5" i="15"/>
  <c r="AK5" i="15"/>
  <c r="AL5" i="15"/>
  <c r="AM5" i="15"/>
  <c r="AN5" i="15"/>
  <c r="AO5" i="15"/>
  <c r="AP5" i="15"/>
  <c r="AQ5" i="15"/>
  <c r="AR5" i="15"/>
  <c r="AS5" i="15"/>
  <c r="AT5" i="15"/>
  <c r="AU5" i="15"/>
  <c r="AV5" i="15"/>
  <c r="AW5" i="15"/>
  <c r="AX5" i="15"/>
  <c r="AY5" i="15"/>
  <c r="AZ5" i="15"/>
  <c r="BA5" i="15"/>
  <c r="BB5" i="15"/>
  <c r="BC5" i="15"/>
  <c r="BD5" i="15"/>
  <c r="BE5" i="15"/>
  <c r="BF5" i="15"/>
  <c r="BG5" i="15"/>
  <c r="BH5" i="15"/>
  <c r="BI5" i="15"/>
  <c r="BJ5" i="15"/>
  <c r="BK5" i="15"/>
  <c r="BL5" i="15"/>
  <c r="BM5" i="15"/>
  <c r="BN5" i="15"/>
  <c r="BO5" i="15"/>
  <c r="BP5" i="15"/>
  <c r="BQ5" i="15"/>
  <c r="BR5" i="15"/>
  <c r="BS5" i="15"/>
  <c r="BT5" i="15"/>
  <c r="BU5" i="15"/>
  <c r="BV5" i="15"/>
  <c r="BW5" i="15"/>
  <c r="BX5" i="15"/>
  <c r="AH7" i="15"/>
  <c r="AI6" i="15"/>
  <c r="AJ7" i="15"/>
  <c r="AK6" i="15"/>
  <c r="AL7" i="15"/>
  <c r="AM6" i="15"/>
  <c r="AN7" i="15"/>
  <c r="AO6" i="15"/>
  <c r="AP7" i="15"/>
  <c r="AQ6" i="15"/>
  <c r="AR7" i="15"/>
  <c r="AS6" i="15"/>
  <c r="AT7" i="15"/>
  <c r="AU6" i="15"/>
  <c r="AV7" i="15"/>
  <c r="AW6" i="15"/>
  <c r="AX7" i="15"/>
  <c r="AY6" i="15"/>
  <c r="AZ7" i="15"/>
  <c r="BA6" i="15"/>
  <c r="BB7" i="15"/>
  <c r="BC6" i="15"/>
  <c r="BD7" i="15"/>
  <c r="BE6" i="15"/>
  <c r="BF7" i="15"/>
  <c r="BG6" i="15"/>
  <c r="BH7" i="15"/>
  <c r="BI6" i="15"/>
  <c r="BJ7" i="15"/>
  <c r="BK6" i="15"/>
  <c r="BL7" i="15"/>
  <c r="BM6" i="15"/>
  <c r="BN7" i="15"/>
  <c r="BO6" i="15"/>
  <c r="BP7" i="15"/>
  <c r="BQ6" i="15"/>
  <c r="BR7" i="15"/>
  <c r="BS6" i="15"/>
  <c r="BT7" i="15"/>
  <c r="BU6" i="15"/>
  <c r="BV7" i="15"/>
  <c r="BW6" i="15"/>
  <c r="BX7" i="15"/>
  <c r="AI12" i="15"/>
  <c r="AK12" i="15"/>
  <c r="AM12" i="15"/>
  <c r="AO12" i="15"/>
  <c r="AQ12" i="15"/>
  <c r="AS12" i="15"/>
  <c r="AU12" i="15"/>
  <c r="AW12" i="15"/>
  <c r="AY12" i="15"/>
  <c r="BA12" i="15"/>
  <c r="BC12" i="15"/>
  <c r="BE12" i="15"/>
  <c r="BG12" i="15"/>
  <c r="BI12" i="15"/>
  <c r="BK12" i="15"/>
  <c r="BM12" i="15"/>
  <c r="BO12" i="15"/>
  <c r="BQ12" i="15"/>
  <c r="BS12" i="15"/>
  <c r="BU12" i="15"/>
  <c r="BW12" i="15"/>
  <c r="AH12" i="15"/>
  <c r="AJ12" i="15"/>
  <c r="AL12" i="15"/>
  <c r="AN12" i="15"/>
  <c r="AP12" i="15"/>
  <c r="AR12" i="15"/>
  <c r="AT12" i="15"/>
  <c r="AV12" i="15"/>
  <c r="AX12" i="15"/>
  <c r="AZ12" i="15"/>
  <c r="BB12" i="15"/>
  <c r="BD12" i="15"/>
  <c r="BF12" i="15"/>
  <c r="BH12" i="15"/>
  <c r="BJ12" i="15"/>
  <c r="BL12" i="15"/>
  <c r="BN12" i="15"/>
  <c r="BP12" i="15"/>
  <c r="BR12" i="15"/>
  <c r="BT12" i="15"/>
  <c r="BV12" i="15"/>
  <c r="BX12" i="15"/>
  <c r="AH21" i="15"/>
  <c r="AJ21" i="15"/>
  <c r="AL21" i="15"/>
  <c r="AN21" i="15"/>
  <c r="AP21" i="15"/>
  <c r="AR21" i="15"/>
  <c r="AT21" i="15"/>
  <c r="AV21" i="15"/>
  <c r="AX21" i="15"/>
  <c r="AZ21" i="15"/>
  <c r="BB21" i="15"/>
  <c r="BD21" i="15"/>
  <c r="BF21" i="15"/>
  <c r="BH21" i="15"/>
  <c r="BJ21" i="15"/>
  <c r="BL21" i="15"/>
  <c r="BN21" i="15"/>
  <c r="BP21" i="15"/>
  <c r="BR21" i="15"/>
  <c r="BT21" i="15"/>
  <c r="BV21" i="15"/>
  <c r="BX21" i="15"/>
  <c r="AI21" i="15"/>
  <c r="AK21" i="15"/>
  <c r="AM21" i="15"/>
  <c r="AO21" i="15"/>
  <c r="AQ21" i="15"/>
  <c r="AS21" i="15"/>
  <c r="AU21" i="15"/>
  <c r="AW21" i="15"/>
  <c r="AY21" i="15"/>
  <c r="BA21" i="15"/>
  <c r="BC21" i="15"/>
  <c r="BE21" i="15"/>
  <c r="BG21" i="15"/>
  <c r="BI21" i="15"/>
  <c r="BK21" i="15"/>
  <c r="BM21" i="15"/>
  <c r="BO21" i="15"/>
  <c r="BQ21" i="15"/>
  <c r="BS21" i="15"/>
  <c r="BU21" i="15"/>
  <c r="BW21" i="15"/>
  <c r="AH26" i="15"/>
  <c r="AJ26" i="15"/>
  <c r="AL26" i="15"/>
  <c r="AN26" i="15"/>
  <c r="AP26" i="15"/>
  <c r="AR26" i="15"/>
  <c r="AT26" i="15"/>
  <c r="AV26" i="15"/>
  <c r="AX26" i="15"/>
  <c r="AZ26" i="15"/>
  <c r="BB26" i="15"/>
  <c r="BD26" i="15"/>
  <c r="BF26" i="15"/>
  <c r="BH26" i="15"/>
  <c r="BJ26" i="15"/>
  <c r="BL26" i="15"/>
  <c r="BN26" i="15"/>
  <c r="BP26" i="15"/>
  <c r="BR26" i="15"/>
  <c r="BT26" i="15"/>
  <c r="BV26" i="15"/>
  <c r="BX26" i="15"/>
  <c r="AI26" i="15"/>
  <c r="AK26" i="15"/>
  <c r="AM26" i="15"/>
  <c r="AO26" i="15"/>
  <c r="AQ26" i="15"/>
  <c r="AS26" i="15"/>
  <c r="AU26" i="15"/>
  <c r="AW26" i="15"/>
  <c r="AY26" i="15"/>
  <c r="BA26" i="15"/>
  <c r="BC26" i="15"/>
  <c r="BE26" i="15"/>
  <c r="BG26" i="15"/>
  <c r="BI26" i="15"/>
  <c r="BK26" i="15"/>
  <c r="BM26" i="15"/>
  <c r="BO26" i="15"/>
  <c r="BQ26" i="15"/>
  <c r="BS26" i="15"/>
  <c r="BU26" i="15"/>
  <c r="BW26" i="15"/>
  <c r="A2" i="14"/>
  <c r="A3" i="14"/>
  <c r="AH8" i="14"/>
  <c r="AH5" i="14" s="1"/>
  <c r="AH10" i="3" s="1"/>
  <c r="AI8" i="14"/>
  <c r="AI5" i="14" s="1"/>
  <c r="AI10" i="3" s="1"/>
  <c r="AJ8" i="14"/>
  <c r="AJ5" i="14" s="1"/>
  <c r="AJ10" i="3" s="1"/>
  <c r="AK8" i="14"/>
  <c r="AK5" i="14" s="1"/>
  <c r="AK10" i="3" s="1"/>
  <c r="AL8" i="14"/>
  <c r="AL5" i="14" s="1"/>
  <c r="AL10" i="3" s="1"/>
  <c r="AM8" i="14"/>
  <c r="AM5" i="14" s="1"/>
  <c r="AM10" i="3" s="1"/>
  <c r="AN8" i="14"/>
  <c r="AN5" i="14" s="1"/>
  <c r="AN10" i="3" s="1"/>
  <c r="AO8" i="14"/>
  <c r="AO5" i="14" s="1"/>
  <c r="AO10" i="3" s="1"/>
  <c r="AP8" i="14"/>
  <c r="AP5" i="14" s="1"/>
  <c r="AP10" i="3" s="1"/>
  <c r="AQ8" i="14"/>
  <c r="AQ5" i="14" s="1"/>
  <c r="AQ10" i="3" s="1"/>
  <c r="AR8" i="14"/>
  <c r="AR5" i="14" s="1"/>
  <c r="AR10" i="3" s="1"/>
  <c r="AS8" i="14"/>
  <c r="AS5" i="14" s="1"/>
  <c r="AS10" i="3" s="1"/>
  <c r="AT8" i="14"/>
  <c r="AT5" i="14" s="1"/>
  <c r="AT10" i="3" s="1"/>
  <c r="AU8" i="14"/>
  <c r="AU5" i="14" s="1"/>
  <c r="AU10" i="3" s="1"/>
  <c r="AV8" i="14"/>
  <c r="AV5" i="14" s="1"/>
  <c r="AV10" i="3" s="1"/>
  <c r="AW8" i="14"/>
  <c r="AW5" i="14" s="1"/>
  <c r="AW10" i="3" s="1"/>
  <c r="AX8" i="14"/>
  <c r="AX5" i="14" s="1"/>
  <c r="AX10" i="3" s="1"/>
  <c r="AY8" i="14"/>
  <c r="AY5" i="14" s="1"/>
  <c r="AY10" i="3" s="1"/>
  <c r="AZ8" i="14"/>
  <c r="AZ5" i="14" s="1"/>
  <c r="AZ10" i="3" s="1"/>
  <c r="BA8" i="14"/>
  <c r="BA5" i="14" s="1"/>
  <c r="BA10" i="3" s="1"/>
  <c r="BB8" i="14"/>
  <c r="BB5" i="14" s="1"/>
  <c r="BB10" i="3" s="1"/>
  <c r="BC8" i="14"/>
  <c r="BC5" i="14" s="1"/>
  <c r="BC10" i="3" s="1"/>
  <c r="BD8" i="14"/>
  <c r="BD5" i="14" s="1"/>
  <c r="BD10" i="3" s="1"/>
  <c r="BE8" i="14"/>
  <c r="BE5" i="14" s="1"/>
  <c r="BE10" i="3" s="1"/>
  <c r="BF8" i="14"/>
  <c r="BF5" i="14" s="1"/>
  <c r="BF10" i="3" s="1"/>
  <c r="BG8" i="14"/>
  <c r="BG5" i="14" s="1"/>
  <c r="BG10" i="3" s="1"/>
  <c r="BH8" i="14"/>
  <c r="BH5" i="14" s="1"/>
  <c r="BH10" i="3" s="1"/>
  <c r="BI8" i="14"/>
  <c r="BI5" i="14" s="1"/>
  <c r="BI10" i="3" s="1"/>
  <c r="BJ8" i="14"/>
  <c r="BJ5" i="14" s="1"/>
  <c r="BJ10" i="3" s="1"/>
  <c r="BK8" i="14"/>
  <c r="BK5" i="14" s="1"/>
  <c r="BK10" i="3" s="1"/>
  <c r="BL8" i="14"/>
  <c r="BL5" i="14" s="1"/>
  <c r="BL10" i="3" s="1"/>
  <c r="BM8" i="14"/>
  <c r="BM5" i="14" s="1"/>
  <c r="BM10" i="3" s="1"/>
  <c r="BN8" i="14"/>
  <c r="BN5" i="14" s="1"/>
  <c r="BN10" i="3" s="1"/>
  <c r="BO8" i="14"/>
  <c r="BO5" i="14" s="1"/>
  <c r="BO10" i="3" s="1"/>
  <c r="BP8" i="14"/>
  <c r="BP5" i="14" s="1"/>
  <c r="BP10" i="3" s="1"/>
  <c r="BQ8" i="14"/>
  <c r="BQ5" i="14" s="1"/>
  <c r="BQ10" i="3" s="1"/>
  <c r="BR8" i="14"/>
  <c r="BR5" i="14" s="1"/>
  <c r="BR10" i="3" s="1"/>
  <c r="BS8" i="14"/>
  <c r="BS5" i="14" s="1"/>
  <c r="BS10" i="3" s="1"/>
  <c r="BT8" i="14"/>
  <c r="BT5" i="14" s="1"/>
  <c r="BT10" i="3" s="1"/>
  <c r="BU8" i="14"/>
  <c r="BU5" i="14" s="1"/>
  <c r="BU10" i="3" s="1"/>
  <c r="BV8" i="14"/>
  <c r="BV5" i="14" s="1"/>
  <c r="BV10" i="3" s="1"/>
  <c r="BW8" i="14"/>
  <c r="BW5" i="14" s="1"/>
  <c r="BW10" i="3" s="1"/>
  <c r="BX8" i="14"/>
  <c r="BX5" i="14" s="1"/>
  <c r="BX10" i="3" s="1"/>
  <c r="AI12" i="14"/>
  <c r="AK12" i="14"/>
  <c r="AM12" i="14"/>
  <c r="AO12" i="14"/>
  <c r="AQ12" i="14"/>
  <c r="AS12" i="14"/>
  <c r="AU12" i="14"/>
  <c r="AW12" i="14"/>
  <c r="AY12" i="14"/>
  <c r="BA12" i="14"/>
  <c r="BC12" i="14"/>
  <c r="BE12" i="14"/>
  <c r="BG12" i="14"/>
  <c r="BI12" i="14"/>
  <c r="BK12" i="14"/>
  <c r="BM12" i="14"/>
  <c r="BO12" i="14"/>
  <c r="BQ12" i="14"/>
  <c r="BS12" i="14"/>
  <c r="BU12" i="14"/>
  <c r="BW12" i="14"/>
  <c r="AH12" i="14"/>
  <c r="AJ12" i="14"/>
  <c r="AL12" i="14"/>
  <c r="AN12" i="14"/>
  <c r="AP12" i="14"/>
  <c r="AR12" i="14"/>
  <c r="AT12" i="14"/>
  <c r="AV12" i="14"/>
  <c r="AX12" i="14"/>
  <c r="AZ12" i="14"/>
  <c r="BB12" i="14"/>
  <c r="BD12" i="14"/>
  <c r="BF12" i="14"/>
  <c r="BH12" i="14"/>
  <c r="BJ12" i="14"/>
  <c r="BL12" i="14"/>
  <c r="BN12" i="14"/>
  <c r="BP12" i="14"/>
  <c r="BR12" i="14"/>
  <c r="BT12" i="14"/>
  <c r="BV12" i="14"/>
  <c r="BX12" i="14"/>
  <c r="BC36" i="14"/>
  <c r="BD36" i="14"/>
  <c r="BE36" i="14"/>
  <c r="BF36" i="14"/>
  <c r="BG36" i="14"/>
  <c r="BH36" i="14"/>
  <c r="BI36" i="14"/>
  <c r="BJ36" i="14"/>
  <c r="BK36" i="14"/>
  <c r="BL36" i="14"/>
  <c r="BM36" i="14"/>
  <c r="BN36" i="14"/>
  <c r="BO36" i="14"/>
  <c r="BP36" i="14"/>
  <c r="BQ36" i="14"/>
  <c r="BR36" i="14"/>
  <c r="BS36" i="14"/>
  <c r="BT36" i="14"/>
  <c r="BU36" i="14"/>
  <c r="BV36" i="14"/>
  <c r="BW36" i="14"/>
  <c r="BX36" i="14"/>
  <c r="BC42" i="14"/>
  <c r="BD42" i="14"/>
  <c r="BE42" i="14"/>
  <c r="BF42" i="14"/>
  <c r="BG42" i="14"/>
  <c r="BH42" i="14"/>
  <c r="BI42" i="14"/>
  <c r="BJ42" i="14"/>
  <c r="BK42" i="14"/>
  <c r="BL42" i="14"/>
  <c r="BM42" i="14"/>
  <c r="BN42" i="14"/>
  <c r="BO42" i="14"/>
  <c r="BP42" i="14"/>
  <c r="BQ42" i="14"/>
  <c r="BR42" i="14"/>
  <c r="BS42" i="14"/>
  <c r="BT42" i="14"/>
  <c r="BU42" i="14"/>
  <c r="BV42" i="14"/>
  <c r="BW42" i="14"/>
  <c r="BX42" i="14"/>
  <c r="BC48" i="14"/>
  <c r="BD48" i="14"/>
  <c r="BE48" i="14"/>
  <c r="BF48" i="14"/>
  <c r="BG48" i="14"/>
  <c r="BH48" i="14"/>
  <c r="BI48" i="14"/>
  <c r="BJ48" i="14"/>
  <c r="BK48" i="14"/>
  <c r="BL48" i="14"/>
  <c r="BM48" i="14"/>
  <c r="BN48" i="14"/>
  <c r="BO48" i="14"/>
  <c r="BP48" i="14"/>
  <c r="BQ48" i="14"/>
  <c r="BR48" i="14"/>
  <c r="BS48" i="14"/>
  <c r="BT48" i="14"/>
  <c r="BU48" i="14"/>
  <c r="BV48" i="14"/>
  <c r="BW48" i="14"/>
  <c r="BX48" i="14"/>
  <c r="A2" i="13"/>
  <c r="A3" i="13"/>
  <c r="AI11" i="13"/>
  <c r="AI12" i="13" s="1"/>
  <c r="AK11" i="13"/>
  <c r="AK12" i="13" s="1"/>
  <c r="AM11" i="13"/>
  <c r="AM12" i="13" s="1"/>
  <c r="AO11" i="13"/>
  <c r="AO12" i="13" s="1"/>
  <c r="AQ11" i="13"/>
  <c r="AQ12" i="13" s="1"/>
  <c r="AS11" i="13"/>
  <c r="AS12" i="13" s="1"/>
  <c r="AU11" i="13"/>
  <c r="AU12" i="13" s="1"/>
  <c r="AW11" i="13"/>
  <c r="AW12" i="13" s="1"/>
  <c r="AY11" i="13"/>
  <c r="AY12" i="13" s="1"/>
  <c r="BA11" i="13"/>
  <c r="BA12" i="13" s="1"/>
  <c r="BC11" i="13"/>
  <c r="BC12" i="13" s="1"/>
  <c r="BE11" i="13"/>
  <c r="BE12" i="13" s="1"/>
  <c r="BG11" i="13"/>
  <c r="BG12" i="13" s="1"/>
  <c r="BI11" i="13"/>
  <c r="BI12" i="13" s="1"/>
  <c r="BK11" i="13"/>
  <c r="BK12" i="13" s="1"/>
  <c r="BM11" i="13"/>
  <c r="BM12" i="13" s="1"/>
  <c r="BO11" i="13"/>
  <c r="BO12" i="13" s="1"/>
  <c r="BQ11" i="13"/>
  <c r="BQ12" i="13" s="1"/>
  <c r="BS11" i="13"/>
  <c r="BS12" i="13" s="1"/>
  <c r="BU11" i="13"/>
  <c r="BU12" i="13" s="1"/>
  <c r="BW11" i="13"/>
  <c r="BW12" i="13" s="1"/>
  <c r="AH11" i="13"/>
  <c r="AH12" i="13" s="1"/>
  <c r="AJ11" i="13"/>
  <c r="AJ12" i="13" s="1"/>
  <c r="AL11" i="13"/>
  <c r="AL12" i="13" s="1"/>
  <c r="AN11" i="13"/>
  <c r="AN12" i="13" s="1"/>
  <c r="AP11" i="13"/>
  <c r="AP12" i="13" s="1"/>
  <c r="AR11" i="13"/>
  <c r="AR12" i="13" s="1"/>
  <c r="AT11" i="13"/>
  <c r="AT12" i="13" s="1"/>
  <c r="AV11" i="13"/>
  <c r="AV12" i="13" s="1"/>
  <c r="AX11" i="13"/>
  <c r="AX12" i="13" s="1"/>
  <c r="AZ11" i="13"/>
  <c r="AZ12" i="13" s="1"/>
  <c r="BB11" i="13"/>
  <c r="BB12" i="13" s="1"/>
  <c r="BD11" i="13"/>
  <c r="BD12" i="13" s="1"/>
  <c r="BF11" i="13"/>
  <c r="BF12" i="13" s="1"/>
  <c r="BH11" i="13"/>
  <c r="BH12" i="13" s="1"/>
  <c r="BJ11" i="13"/>
  <c r="BJ12" i="13" s="1"/>
  <c r="BL11" i="13"/>
  <c r="BL12" i="13" s="1"/>
  <c r="BN11" i="13"/>
  <c r="BN12" i="13" s="1"/>
  <c r="BP11" i="13"/>
  <c r="BP12" i="13" s="1"/>
  <c r="BR11" i="13"/>
  <c r="BR12" i="13" s="1"/>
  <c r="BT11" i="13"/>
  <c r="BT12" i="13" s="1"/>
  <c r="BV11" i="13"/>
  <c r="BV12" i="13" s="1"/>
  <c r="BX11" i="13"/>
  <c r="BX12" i="13" s="1"/>
  <c r="BA19" i="13"/>
  <c r="BA20" i="13" s="1"/>
  <c r="BC19" i="13"/>
  <c r="BC20" i="13" s="1"/>
  <c r="BE19" i="13"/>
  <c r="BE20" i="13" s="1"/>
  <c r="BG19" i="13"/>
  <c r="BG20" i="13" s="1"/>
  <c r="BI19" i="13"/>
  <c r="BI20" i="13" s="1"/>
  <c r="BK19" i="13"/>
  <c r="BK20" i="13" s="1"/>
  <c r="BM19" i="13"/>
  <c r="BM20" i="13" s="1"/>
  <c r="BO19" i="13"/>
  <c r="BO20" i="13" s="1"/>
  <c r="BQ19" i="13"/>
  <c r="BQ20" i="13" s="1"/>
  <c r="BS19" i="13"/>
  <c r="BS20" i="13" s="1"/>
  <c r="BU19" i="13"/>
  <c r="BU20" i="13" s="1"/>
  <c r="BB19" i="13"/>
  <c r="BB20" i="13" s="1"/>
  <c r="BD19" i="13"/>
  <c r="BD20" i="13" s="1"/>
  <c r="BF19" i="13"/>
  <c r="BF20" i="13" s="1"/>
  <c r="BH19" i="13"/>
  <c r="BH20" i="13" s="1"/>
  <c r="BJ19" i="13"/>
  <c r="BJ20" i="13" s="1"/>
  <c r="BL19" i="13"/>
  <c r="BL20" i="13" s="1"/>
  <c r="BN19" i="13"/>
  <c r="BN20" i="13" s="1"/>
  <c r="BP19" i="13"/>
  <c r="BP20" i="13" s="1"/>
  <c r="BR19" i="13"/>
  <c r="BR20" i="13" s="1"/>
  <c r="BT19" i="13"/>
  <c r="BT20" i="13" s="1"/>
  <c r="AH33" i="13"/>
  <c r="AJ33" i="13"/>
  <c r="AL33" i="13"/>
  <c r="AN33" i="13"/>
  <c r="AP33" i="13"/>
  <c r="AR33" i="13"/>
  <c r="AT33" i="13"/>
  <c r="AV33" i="13"/>
  <c r="AX33" i="13"/>
  <c r="AZ33" i="13"/>
  <c r="BB33" i="13"/>
  <c r="BD33" i="13"/>
  <c r="BF33" i="13"/>
  <c r="BH33" i="13"/>
  <c r="BJ33" i="13"/>
  <c r="AH34" i="13"/>
  <c r="AH35" i="13" s="1"/>
  <c r="AL34" i="13"/>
  <c r="AL35" i="13" s="1"/>
  <c r="AP34" i="13"/>
  <c r="AP35" i="13" s="1"/>
  <c r="AT34" i="13"/>
  <c r="AT35" i="13" s="1"/>
  <c r="AX34" i="13"/>
  <c r="AX35" i="13" s="1"/>
  <c r="BB34" i="13"/>
  <c r="BB35" i="13" s="1"/>
  <c r="BF34" i="13"/>
  <c r="BF35" i="13" s="1"/>
  <c r="BJ34" i="13"/>
  <c r="BJ35" i="13" s="1"/>
  <c r="AI33" i="13"/>
  <c r="AK33" i="13"/>
  <c r="AM33" i="13"/>
  <c r="AO33" i="13"/>
  <c r="AQ33" i="13"/>
  <c r="AS33" i="13"/>
  <c r="AU33" i="13"/>
  <c r="AW33" i="13"/>
  <c r="AY33" i="13"/>
  <c r="BA33" i="13"/>
  <c r="BC33" i="13"/>
  <c r="BE33" i="13"/>
  <c r="BG33" i="13"/>
  <c r="BI33" i="13"/>
  <c r="BK33" i="13"/>
  <c r="AJ34" i="13"/>
  <c r="AJ35" i="13" s="1"/>
  <c r="AN34" i="13"/>
  <c r="AN35" i="13" s="1"/>
  <c r="AR34" i="13"/>
  <c r="AR35" i="13" s="1"/>
  <c r="AV34" i="13"/>
  <c r="AV35" i="13" s="1"/>
  <c r="AZ34" i="13"/>
  <c r="AZ35" i="13" s="1"/>
  <c r="BD34" i="13"/>
  <c r="BD35" i="13" s="1"/>
  <c r="BH34" i="13"/>
  <c r="BH35" i="13" s="1"/>
  <c r="AH42" i="13"/>
  <c r="AJ42" i="13"/>
  <c r="AL42" i="13"/>
  <c r="AN42" i="13"/>
  <c r="AP42" i="13"/>
  <c r="AR42" i="13"/>
  <c r="AT42" i="13"/>
  <c r="AV42" i="13"/>
  <c r="AX42" i="13"/>
  <c r="AZ42" i="13"/>
  <c r="BB42" i="13"/>
  <c r="BD42" i="13"/>
  <c r="BF42" i="13"/>
  <c r="BH42" i="13"/>
  <c r="BJ42" i="13"/>
  <c r="AI42" i="13"/>
  <c r="AK42" i="13"/>
  <c r="AM42" i="13"/>
  <c r="AO42" i="13"/>
  <c r="AQ42" i="13"/>
  <c r="AS42" i="13"/>
  <c r="AU42" i="13"/>
  <c r="AW42" i="13"/>
  <c r="AY42" i="13"/>
  <c r="BA42" i="13"/>
  <c r="BC42" i="13"/>
  <c r="BE42" i="13"/>
  <c r="BG42" i="13"/>
  <c r="BI42" i="13"/>
  <c r="BK42" i="13"/>
  <c r="BM44" i="13"/>
  <c r="BQ44" i="13"/>
  <c r="BU44" i="13"/>
  <c r="AH43" i="13"/>
  <c r="AH44" i="13" s="1"/>
  <c r="AJ43" i="13"/>
  <c r="AJ44" i="13" s="1"/>
  <c r="AL43" i="13"/>
  <c r="AL44" i="13" s="1"/>
  <c r="AN43" i="13"/>
  <c r="AN44" i="13" s="1"/>
  <c r="AP43" i="13"/>
  <c r="AP44" i="13" s="1"/>
  <c r="AR43" i="13"/>
  <c r="AR44" i="13" s="1"/>
  <c r="AT43" i="13"/>
  <c r="AT44" i="13" s="1"/>
  <c r="AV43" i="13"/>
  <c r="AV44" i="13" s="1"/>
  <c r="AX43" i="13"/>
  <c r="AX44" i="13" s="1"/>
  <c r="AZ43" i="13"/>
  <c r="AZ44" i="13" s="1"/>
  <c r="BB43" i="13"/>
  <c r="BB44" i="13" s="1"/>
  <c r="BD43" i="13"/>
  <c r="BD44" i="13" s="1"/>
  <c r="BF43" i="13"/>
  <c r="BF44" i="13" s="1"/>
  <c r="BH43" i="13"/>
  <c r="BH44" i="13" s="1"/>
  <c r="BJ43" i="13"/>
  <c r="BJ44" i="13" s="1"/>
  <c r="BL44" i="13"/>
  <c r="BN44" i="13"/>
  <c r="BP44" i="13"/>
  <c r="BR44" i="13"/>
  <c r="BT44" i="13"/>
  <c r="BV44" i="13"/>
  <c r="BX44" i="13"/>
  <c r="BO44" i="13"/>
  <c r="BS44" i="13"/>
  <c r="BW44" i="13"/>
  <c r="A2" i="12"/>
  <c r="A3" i="12"/>
  <c r="BL55" i="12"/>
  <c r="BL64" i="12"/>
  <c r="BH82" i="12"/>
  <c r="BL82" i="12"/>
  <c r="BH93" i="12"/>
  <c r="BL93" i="12"/>
  <c r="A2" i="11"/>
  <c r="A3" i="11"/>
  <c r="BG6" i="11"/>
  <c r="BH6" i="11"/>
  <c r="BI6" i="11"/>
  <c r="BJ6" i="11"/>
  <c r="BK6" i="11"/>
  <c r="BL6" i="11"/>
  <c r="BM6" i="11"/>
  <c r="BN6" i="11"/>
  <c r="BO6" i="11"/>
  <c r="BP6" i="11"/>
  <c r="BQ6" i="11"/>
  <c r="BR6" i="11"/>
  <c r="BS6" i="11"/>
  <c r="BT6" i="11"/>
  <c r="BU6" i="11"/>
  <c r="BV6" i="11"/>
  <c r="BW6" i="11"/>
  <c r="BX6" i="11"/>
  <c r="BD7" i="11"/>
  <c r="BE7" i="11"/>
  <c r="BF7" i="11"/>
  <c r="BG7"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H15" i="11"/>
  <c r="BI15" i="11"/>
  <c r="BJ15" i="11"/>
  <c r="BK15" i="11"/>
  <c r="BA23" i="11"/>
  <c r="BC23" i="11"/>
  <c r="BE23" i="11"/>
  <c r="BG23" i="11"/>
  <c r="BI23" i="11"/>
  <c r="BK23" i="11"/>
  <c r="BM23" i="11"/>
  <c r="BO23" i="11"/>
  <c r="BQ23" i="11"/>
  <c r="BS23" i="11"/>
  <c r="BU23"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G37" i="11"/>
  <c r="BH37" i="11"/>
  <c r="BI37" i="11"/>
  <c r="BJ37" i="11"/>
  <c r="BK37" i="11"/>
  <c r="BL37" i="11"/>
  <c r="BM37" i="11"/>
  <c r="BN37" i="11"/>
  <c r="BO37" i="11"/>
  <c r="BP37" i="11"/>
  <c r="BQ37" i="11"/>
  <c r="BR37" i="11"/>
  <c r="BS37" i="11"/>
  <c r="BT37" i="11"/>
  <c r="BU37" i="11"/>
  <c r="BV37" i="11"/>
  <c r="BW37" i="11"/>
  <c r="BX37" i="11"/>
  <c r="BE38" i="11"/>
  <c r="BG38" i="11"/>
  <c r="BI38" i="11"/>
  <c r="BK38" i="11"/>
  <c r="BM38" i="11"/>
  <c r="BO38" i="11"/>
  <c r="BQ38" i="11"/>
  <c r="BS38" i="11"/>
  <c r="BU38" i="11"/>
  <c r="BW38" i="11"/>
  <c r="AH39" i="11"/>
  <c r="AJ39" i="11"/>
  <c r="AL39" i="11"/>
  <c r="AN39" i="11"/>
  <c r="AP39" i="11"/>
  <c r="AR39" i="11"/>
  <c r="AT39" i="11"/>
  <c r="AV39" i="11"/>
  <c r="AX39" i="11"/>
  <c r="AZ39" i="11"/>
  <c r="BB39" i="11"/>
  <c r="BD39" i="11"/>
  <c r="BF39" i="11"/>
  <c r="BH39" i="11"/>
  <c r="BJ39" i="11"/>
  <c r="BL39" i="11"/>
  <c r="BN39" i="11"/>
  <c r="BP39" i="11"/>
  <c r="BR39" i="11"/>
  <c r="BT39" i="11"/>
  <c r="BV39" i="11"/>
  <c r="BX39" i="11"/>
  <c r="AH41" i="11"/>
  <c r="AJ41" i="11"/>
  <c r="AL41" i="11"/>
  <c r="AN41" i="11"/>
  <c r="AP41" i="11"/>
  <c r="AR41" i="11"/>
  <c r="AT41" i="11"/>
  <c r="AV41" i="11"/>
  <c r="AX41" i="11"/>
  <c r="AZ41" i="11"/>
  <c r="BB41" i="11"/>
  <c r="BD41" i="11"/>
  <c r="BF41" i="11"/>
  <c r="BH41" i="11"/>
  <c r="BJ41" i="11"/>
  <c r="BL41" i="11"/>
  <c r="BN41" i="11"/>
  <c r="BP41" i="11"/>
  <c r="BR41" i="11"/>
  <c r="BT41" i="11"/>
  <c r="BV41" i="11"/>
  <c r="BX41"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AH63" i="11"/>
  <c r="AJ63" i="11"/>
  <c r="AL63" i="11"/>
  <c r="AN63" i="11"/>
  <c r="AP63" i="11"/>
  <c r="AR63" i="11"/>
  <c r="AT63" i="11"/>
  <c r="AV63" i="11"/>
  <c r="AX63" i="11"/>
  <c r="AZ63" i="11"/>
  <c r="BB63" i="11"/>
  <c r="BD63" i="11"/>
  <c r="BF63" i="11"/>
  <c r="BH63" i="11"/>
  <c r="BJ63" i="11"/>
  <c r="BL63" i="11"/>
  <c r="BN63" i="11"/>
  <c r="BP63" i="11"/>
  <c r="BR63" i="11"/>
  <c r="BT63" i="11"/>
  <c r="BV63" i="11"/>
  <c r="BX63"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AH72" i="11"/>
  <c r="AJ72" i="11"/>
  <c r="AL72" i="11"/>
  <c r="AN72" i="11"/>
  <c r="AP72" i="11"/>
  <c r="AR72" i="11"/>
  <c r="AT72" i="11"/>
  <c r="AV72" i="11"/>
  <c r="AX72" i="11"/>
  <c r="AZ72" i="11"/>
  <c r="BB72" i="11"/>
  <c r="BD72" i="11"/>
  <c r="BF72" i="11"/>
  <c r="BH72" i="11"/>
  <c r="BJ72" i="11"/>
  <c r="BL72" i="11"/>
  <c r="BN72" i="11"/>
  <c r="BP72" i="11"/>
  <c r="BR72" i="11"/>
  <c r="BT72" i="11"/>
  <c r="BV72" i="11"/>
  <c r="BX72"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L80" i="11"/>
  <c r="BM80" i="11"/>
  <c r="BN80" i="11"/>
  <c r="BO80" i="11"/>
  <c r="BP80" i="11"/>
  <c r="BG83" i="11"/>
  <c r="BH83" i="11"/>
  <c r="BI83"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M89" i="11"/>
  <c r="BO89" i="11"/>
  <c r="BG90" i="11"/>
  <c r="BH90" i="11"/>
  <c r="BI90" i="11"/>
  <c r="BG94" i="11"/>
  <c r="BI94" i="11"/>
  <c r="BE95" i="11"/>
  <c r="BG95" i="11"/>
  <c r="BI95" i="11"/>
  <c r="BK95" i="11"/>
  <c r="BM95" i="11"/>
  <c r="BO95" i="11"/>
  <c r="BQ95" i="11"/>
  <c r="BS95" i="11"/>
  <c r="BU95" i="11"/>
  <c r="BW95" i="11"/>
  <c r="AH100" i="11"/>
  <c r="AJ100" i="11"/>
  <c r="AL100" i="11"/>
  <c r="AN100" i="11"/>
  <c r="AP100" i="11"/>
  <c r="AR100" i="11"/>
  <c r="AT100" i="11"/>
  <c r="AV100" i="11"/>
  <c r="AX100" i="11"/>
  <c r="AZ100" i="11"/>
  <c r="BB100" i="11"/>
  <c r="BD100" i="11"/>
  <c r="BF100" i="11"/>
  <c r="BH100" i="11"/>
  <c r="BJ100" i="11"/>
  <c r="BG101" i="11"/>
  <c r="BI101" i="11"/>
  <c r="A2" i="10"/>
  <c r="A3" i="10"/>
  <c r="E77" i="10"/>
  <c r="G77" i="10"/>
  <c r="I77" i="10"/>
  <c r="K77" i="10"/>
  <c r="M77" i="10"/>
  <c r="O77" i="10"/>
  <c r="Q77" i="10"/>
  <c r="S77" i="10"/>
  <c r="U77" i="10"/>
  <c r="W77" i="10"/>
  <c r="Y77" i="10"/>
  <c r="AA77" i="10"/>
  <c r="AC77" i="10"/>
  <c r="AE77" i="10"/>
  <c r="AG77" i="10"/>
  <c r="AI77" i="10"/>
  <c r="AK77" i="10"/>
  <c r="AM77" i="10"/>
  <c r="AO77" i="10"/>
  <c r="AQ77" i="10"/>
  <c r="AS77" i="10"/>
  <c r="AU77" i="10"/>
  <c r="AW77" i="10"/>
  <c r="AY77" i="10"/>
  <c r="BA77" i="10"/>
  <c r="BC77" i="10"/>
  <c r="BE77" i="10"/>
  <c r="BG77" i="10"/>
  <c r="BI77" i="10"/>
  <c r="BK77" i="10"/>
  <c r="BM77" i="10"/>
  <c r="BO77" i="10"/>
  <c r="BQ77" i="10"/>
  <c r="BS77" i="10"/>
  <c r="BU77" i="10"/>
  <c r="BW77" i="10"/>
  <c r="D77" i="10"/>
  <c r="F77" i="10"/>
  <c r="H77" i="10"/>
  <c r="J77" i="10"/>
  <c r="L77" i="10"/>
  <c r="N77" i="10"/>
  <c r="P77" i="10"/>
  <c r="R77" i="10"/>
  <c r="T77" i="10"/>
  <c r="V77" i="10"/>
  <c r="X77" i="10"/>
  <c r="Z77" i="10"/>
  <c r="AB77" i="10"/>
  <c r="AD77" i="10"/>
  <c r="AF77" i="10"/>
  <c r="AH77" i="10"/>
  <c r="AJ77" i="10"/>
  <c r="AL77" i="10"/>
  <c r="AN77" i="10"/>
  <c r="AP77" i="10"/>
  <c r="AR77" i="10"/>
  <c r="AT77" i="10"/>
  <c r="AV77" i="10"/>
  <c r="AX77" i="10"/>
  <c r="AZ77" i="10"/>
  <c r="BB77" i="10"/>
  <c r="BD77" i="10"/>
  <c r="BF77" i="10"/>
  <c r="BH77" i="10"/>
  <c r="BJ77" i="10"/>
  <c r="BL77" i="10"/>
  <c r="BN77" i="10"/>
  <c r="BP77" i="10"/>
  <c r="BR77" i="10"/>
  <c r="BT77" i="10"/>
  <c r="BV77" i="10"/>
  <c r="BX77" i="10"/>
  <c r="A2" i="9"/>
  <c r="A3" i="9"/>
  <c r="A2" i="8"/>
  <c r="A3" i="8"/>
  <c r="AI141" i="9"/>
  <c r="AK141" i="9"/>
  <c r="AM141" i="9"/>
  <c r="AO141" i="9"/>
  <c r="AQ141" i="9"/>
  <c r="AS141" i="9"/>
  <c r="AU141" i="9"/>
  <c r="AW141" i="9"/>
  <c r="AY141" i="9"/>
  <c r="BA141" i="9"/>
  <c r="BC141" i="9"/>
  <c r="BE141" i="9"/>
  <c r="BG141" i="9"/>
  <c r="BI141" i="9"/>
  <c r="BK141" i="9"/>
  <c r="BM141" i="9"/>
  <c r="BO141" i="9"/>
  <c r="BQ141" i="9"/>
  <c r="BS141" i="9"/>
  <c r="BU141" i="9"/>
  <c r="BW141" i="9"/>
  <c r="AH133" i="9"/>
  <c r="AI133" i="9"/>
  <c r="AJ133" i="9"/>
  <c r="AK133" i="9"/>
  <c r="AL133" i="9"/>
  <c r="AM133" i="9"/>
  <c r="AN133" i="9"/>
  <c r="AO133" i="9"/>
  <c r="AP133" i="9"/>
  <c r="AQ133" i="9"/>
  <c r="AR133" i="9"/>
  <c r="AS133" i="9"/>
  <c r="AT133" i="9"/>
  <c r="AU133" i="9"/>
  <c r="AV133" i="9"/>
  <c r="AW133" i="9"/>
  <c r="AX133" i="9"/>
  <c r="AY133" i="9"/>
  <c r="AZ133" i="9"/>
  <c r="BA133" i="9"/>
  <c r="BB133" i="9"/>
  <c r="BC133" i="9"/>
  <c r="BD133" i="9"/>
  <c r="BE133" i="9"/>
  <c r="BF133" i="9"/>
  <c r="BG133" i="9"/>
  <c r="BH133" i="9"/>
  <c r="BI133" i="9"/>
  <c r="BJ133" i="9"/>
  <c r="BK133" i="9"/>
  <c r="BL133" i="9"/>
  <c r="BM133" i="9"/>
  <c r="BN133" i="9"/>
  <c r="BO133" i="9"/>
  <c r="BP133" i="9"/>
  <c r="BQ133" i="9"/>
  <c r="BR133" i="9"/>
  <c r="BS133" i="9"/>
  <c r="BT133" i="9"/>
  <c r="BU133" i="9"/>
  <c r="BV133" i="9"/>
  <c r="BW133" i="9"/>
  <c r="BX133" i="9"/>
  <c r="AH16" i="8"/>
  <c r="AI16" i="8"/>
  <c r="AJ16" i="8"/>
  <c r="AK16" i="8"/>
  <c r="AL16" i="8"/>
  <c r="AM16" i="8"/>
  <c r="AN16" i="8"/>
  <c r="AO16" i="8"/>
  <c r="AP16" i="8"/>
  <c r="AQ16" i="8"/>
  <c r="AR16" i="8"/>
  <c r="AS16" i="8"/>
  <c r="AT16" i="8"/>
  <c r="AU16" i="8"/>
  <c r="AV16" i="8"/>
  <c r="AW16" i="8"/>
  <c r="AX16" i="8"/>
  <c r="AY16" i="8"/>
  <c r="AZ16" i="8"/>
  <c r="BA16" i="8"/>
  <c r="BB16" i="8"/>
  <c r="BC16" i="8"/>
  <c r="BD16" i="8"/>
  <c r="BE16" i="8"/>
  <c r="BF16" i="8"/>
  <c r="BG16" i="8"/>
  <c r="BH16" i="8"/>
  <c r="BI16" i="8"/>
  <c r="BJ16" i="8"/>
  <c r="BK16" i="8"/>
  <c r="BL16" i="8"/>
  <c r="BM16" i="8"/>
  <c r="BN16" i="8"/>
  <c r="BO16" i="8"/>
  <c r="BP16" i="8"/>
  <c r="BQ16" i="8"/>
  <c r="BR16" i="8"/>
  <c r="BS16" i="8"/>
  <c r="BT16" i="8"/>
  <c r="BU16" i="8"/>
  <c r="BV16" i="8"/>
  <c r="BW16" i="8"/>
  <c r="BX16" i="8"/>
  <c r="AH17" i="8"/>
  <c r="AI17" i="8"/>
  <c r="AJ17" i="8"/>
  <c r="AK17" i="8"/>
  <c r="AL17" i="8"/>
  <c r="AM17" i="8"/>
  <c r="AN17" i="8"/>
  <c r="AO17" i="8"/>
  <c r="AP17" i="8"/>
  <c r="AQ17" i="8"/>
  <c r="AR17" i="8"/>
  <c r="AS17" i="8"/>
  <c r="AT17" i="8"/>
  <c r="AU17" i="8"/>
  <c r="AV17" i="8"/>
  <c r="AW17" i="8"/>
  <c r="AX17" i="8"/>
  <c r="AY17" i="8"/>
  <c r="AZ17" i="8"/>
  <c r="BA17" i="8"/>
  <c r="BB17" i="8"/>
  <c r="BC17" i="8"/>
  <c r="BD17" i="8"/>
  <c r="BE17" i="8"/>
  <c r="BF17" i="8"/>
  <c r="BG17" i="8"/>
  <c r="BH17" i="8"/>
  <c r="BI17" i="8"/>
  <c r="BJ17" i="8"/>
  <c r="BK17" i="8"/>
  <c r="BL17" i="8"/>
  <c r="BM17" i="8"/>
  <c r="BN17" i="8"/>
  <c r="BO17" i="8"/>
  <c r="BP17" i="8"/>
  <c r="BQ17" i="8"/>
  <c r="BR17" i="8"/>
  <c r="BS17" i="8"/>
  <c r="BT17" i="8"/>
  <c r="BU17" i="8"/>
  <c r="BV17" i="8"/>
  <c r="BW17" i="8"/>
  <c r="BX17" i="8"/>
  <c r="BS142" i="9"/>
  <c r="BU142" i="9"/>
  <c r="BW142" i="9"/>
  <c r="AI142" i="9"/>
  <c r="AK142" i="9"/>
  <c r="AM142" i="9"/>
  <c r="AO142" i="9"/>
  <c r="AQ142" i="9"/>
  <c r="AS142" i="9"/>
  <c r="AU142" i="9"/>
  <c r="AW142" i="9"/>
  <c r="AY142" i="9"/>
  <c r="BA142" i="9"/>
  <c r="BC142" i="9"/>
  <c r="BE142" i="9"/>
  <c r="BG142" i="9"/>
  <c r="BI142" i="9"/>
  <c r="BK142" i="9"/>
  <c r="BM142" i="9"/>
  <c r="BO142" i="9"/>
  <c r="AH134" i="9"/>
  <c r="AJ134" i="9"/>
  <c r="AL134" i="9"/>
  <c r="AN134" i="9"/>
  <c r="AP134" i="9"/>
  <c r="AR134" i="9"/>
  <c r="AT134" i="9"/>
  <c r="AV134" i="9"/>
  <c r="AX134" i="9"/>
  <c r="AZ134" i="9"/>
  <c r="BA134" i="9"/>
  <c r="BB134" i="9"/>
  <c r="BC134" i="9"/>
  <c r="BD134" i="9"/>
  <c r="BE134" i="9"/>
  <c r="BF134" i="9"/>
  <c r="BG134" i="9"/>
  <c r="BH134" i="9"/>
  <c r="BI134" i="9"/>
  <c r="BJ134" i="9"/>
  <c r="BK134" i="9"/>
  <c r="BL134" i="9"/>
  <c r="BM134" i="9"/>
  <c r="BN134" i="9"/>
  <c r="BO134" i="9"/>
  <c r="BP134" i="9"/>
  <c r="BQ134" i="9"/>
  <c r="BR134" i="9"/>
  <c r="BS134" i="9"/>
  <c r="BT134" i="9"/>
  <c r="BU134" i="9"/>
  <c r="BV134" i="9"/>
  <c r="BW134" i="9"/>
  <c r="BX134" i="9"/>
  <c r="AH138" i="9"/>
  <c r="AJ138" i="9"/>
  <c r="AL138" i="9"/>
  <c r="AN138" i="9"/>
  <c r="AP138" i="9"/>
  <c r="AH44" i="8"/>
  <c r="AI44" i="8"/>
  <c r="AJ44" i="8"/>
  <c r="AK44" i="8"/>
  <c r="AL44" i="8"/>
  <c r="AM44" i="8"/>
  <c r="AN44" i="8"/>
  <c r="AO44" i="8"/>
  <c r="AP44" i="8"/>
  <c r="AQ44" i="8"/>
  <c r="AR44" i="8"/>
  <c r="AS44" i="8"/>
  <c r="AT44" i="8"/>
  <c r="AU44" i="8"/>
  <c r="AV44" i="8"/>
  <c r="AW44" i="8"/>
  <c r="AX44" i="8"/>
  <c r="AY44" i="8"/>
  <c r="AZ44" i="8"/>
  <c r="BA44" i="8"/>
  <c r="BB44" i="8"/>
  <c r="BC44" i="8"/>
  <c r="BD44" i="8"/>
  <c r="BE44" i="8"/>
  <c r="BF44" i="8"/>
  <c r="BG44" i="8"/>
  <c r="BH44" i="8"/>
  <c r="BI44" i="8"/>
  <c r="BJ44" i="8"/>
  <c r="BK44" i="8"/>
  <c r="BL44" i="8"/>
  <c r="BM44" i="8"/>
  <c r="BN44" i="8"/>
  <c r="BO44" i="8"/>
  <c r="BP44" i="8"/>
  <c r="BQ44" i="8"/>
  <c r="BR44" i="8"/>
  <c r="BS44" i="8"/>
  <c r="BT44" i="8"/>
  <c r="BU44" i="8"/>
  <c r="BV44" i="8"/>
  <c r="BW44" i="8"/>
  <c r="BX44" i="8"/>
  <c r="AH98" i="8"/>
  <c r="AJ98" i="8"/>
  <c r="AL98" i="8"/>
  <c r="AN98" i="8"/>
  <c r="AP98" i="8"/>
  <c r="AR98" i="8"/>
  <c r="AT98" i="8"/>
  <c r="AV98" i="8"/>
  <c r="AX98" i="8"/>
  <c r="AZ98" i="8"/>
  <c r="BB98" i="8"/>
  <c r="BD98" i="8"/>
  <c r="BF98" i="8"/>
  <c r="BH98" i="8"/>
  <c r="BJ98" i="8"/>
  <c r="BL98" i="8"/>
  <c r="BN98" i="8"/>
  <c r="BP98" i="8"/>
  <c r="BR98" i="8"/>
  <c r="BT98" i="8"/>
  <c r="BV98" i="8"/>
  <c r="BX98" i="8"/>
  <c r="BJ77" i="11"/>
  <c r="BK77" i="11"/>
  <c r="BL77" i="11"/>
  <c r="BM77" i="11"/>
  <c r="BN77" i="11"/>
  <c r="BO77" i="11"/>
  <c r="BP77" i="11"/>
  <c r="BQ77" i="11"/>
  <c r="BR77" i="11"/>
  <c r="BS77" i="11"/>
  <c r="BT77" i="11"/>
  <c r="BU77" i="11"/>
  <c r="BV77" i="11"/>
  <c r="BW77" i="11"/>
  <c r="BX77" i="11"/>
  <c r="AH133" i="8"/>
  <c r="AI133" i="8"/>
  <c r="AJ133" i="8"/>
  <c r="AK133" i="8"/>
  <c r="AL133" i="8"/>
  <c r="AM133" i="8"/>
  <c r="AN133" i="8"/>
  <c r="AO133" i="8"/>
  <c r="AP133" i="8"/>
  <c r="AQ133" i="8"/>
  <c r="AR133" i="8"/>
  <c r="AS133" i="8"/>
  <c r="AT133" i="8"/>
  <c r="AU133" i="8"/>
  <c r="AV133" i="8"/>
  <c r="AW133" i="8"/>
  <c r="AX133" i="8"/>
  <c r="AY133" i="8"/>
  <c r="AZ133" i="8"/>
  <c r="BA133" i="8"/>
  <c r="BB133" i="8"/>
  <c r="BC133" i="8"/>
  <c r="BD133" i="8"/>
  <c r="BE133" i="8"/>
  <c r="BF133" i="8"/>
  <c r="BG133" i="8"/>
  <c r="BH133" i="8"/>
  <c r="BI133" i="8"/>
  <c r="BJ133" i="8"/>
  <c r="BK133" i="8"/>
  <c r="BL133" i="8"/>
  <c r="BM133" i="8"/>
  <c r="BN133" i="8"/>
  <c r="BO133" i="8"/>
  <c r="BP133" i="8"/>
  <c r="BQ133" i="8"/>
  <c r="BR133" i="8"/>
  <c r="BS133" i="8"/>
  <c r="BT133" i="8"/>
  <c r="BU133" i="8"/>
  <c r="BV133" i="8"/>
  <c r="BW133" i="8"/>
  <c r="BX133" i="8"/>
  <c r="AH134" i="8"/>
  <c r="AI134" i="8"/>
  <c r="AJ134" i="8"/>
  <c r="AK134" i="8"/>
  <c r="AL134" i="8"/>
  <c r="AM134" i="8"/>
  <c r="AN134" i="8"/>
  <c r="AO134" i="8"/>
  <c r="AP134" i="8"/>
  <c r="AQ134" i="8"/>
  <c r="AR134" i="8"/>
  <c r="AS134" i="8"/>
  <c r="AT134" i="8"/>
  <c r="AU134" i="8"/>
  <c r="AV134" i="8"/>
  <c r="AW134" i="8"/>
  <c r="AX134" i="8"/>
  <c r="AY134" i="8"/>
  <c r="AZ134" i="8"/>
  <c r="BA134" i="8"/>
  <c r="BB134" i="8"/>
  <c r="BC134" i="8"/>
  <c r="BD134" i="8"/>
  <c r="BE134" i="8"/>
  <c r="BF134" i="8"/>
  <c r="BG134" i="8"/>
  <c r="BH134" i="8"/>
  <c r="BI134" i="8"/>
  <c r="BJ134" i="8"/>
  <c r="BK134" i="8"/>
  <c r="BL134" i="8"/>
  <c r="BM134" i="8"/>
  <c r="BN134" i="8"/>
  <c r="BO134" i="8"/>
  <c r="BP134" i="8"/>
  <c r="BQ134" i="8"/>
  <c r="BR134" i="8"/>
  <c r="BS134" i="8"/>
  <c r="BT134" i="8"/>
  <c r="BU134" i="8"/>
  <c r="BV134" i="8"/>
  <c r="BW134" i="8"/>
  <c r="BX134" i="8"/>
  <c r="AH137" i="8"/>
  <c r="AI137" i="8"/>
  <c r="AJ137" i="8"/>
  <c r="AK137" i="8"/>
  <c r="AL137" i="8"/>
  <c r="AM137" i="8"/>
  <c r="AN137" i="8"/>
  <c r="AO137" i="8"/>
  <c r="AP137" i="8"/>
  <c r="AQ137" i="8"/>
  <c r="AR137" i="8"/>
  <c r="AS137" i="8"/>
  <c r="AT137" i="8"/>
  <c r="AU137" i="8"/>
  <c r="AV137" i="8"/>
  <c r="AW137" i="8"/>
  <c r="AX137" i="8"/>
  <c r="AY137" i="8"/>
  <c r="AZ137" i="8"/>
  <c r="BA137" i="8"/>
  <c r="BB137" i="8"/>
  <c r="BC137" i="8"/>
  <c r="BD137" i="8"/>
  <c r="BE137" i="8"/>
  <c r="BF137" i="8"/>
  <c r="BG137" i="8"/>
  <c r="BH137" i="8"/>
  <c r="BI137" i="8"/>
  <c r="BJ137" i="8"/>
  <c r="BK137" i="8"/>
  <c r="BL137" i="8"/>
  <c r="BM137" i="8"/>
  <c r="BN137" i="8"/>
  <c r="BO137" i="8"/>
  <c r="BP137" i="8"/>
  <c r="BQ137" i="8"/>
  <c r="BR137" i="8"/>
  <c r="BS137" i="8"/>
  <c r="BT137" i="8"/>
  <c r="BU137" i="8"/>
  <c r="BV137" i="8"/>
  <c r="BW137" i="8"/>
  <c r="BX137" i="8"/>
  <c r="AH138" i="8"/>
  <c r="AI138" i="8"/>
  <c r="AJ138" i="8"/>
  <c r="AK138" i="8"/>
  <c r="AL138" i="8"/>
  <c r="AM138" i="8"/>
  <c r="AN138" i="8"/>
  <c r="AO138" i="8"/>
  <c r="AP138" i="8"/>
  <c r="AQ138" i="8"/>
  <c r="AR138" i="8"/>
  <c r="AS138" i="8"/>
  <c r="AT138" i="8"/>
  <c r="AU138" i="8"/>
  <c r="AV138" i="8"/>
  <c r="AW138"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BU138" i="8"/>
  <c r="BV138" i="8"/>
  <c r="BW138" i="8"/>
  <c r="BX138" i="8"/>
  <c r="AH139" i="8"/>
  <c r="AJ139" i="8"/>
  <c r="AL139" i="8"/>
  <c r="AN139" i="8"/>
  <c r="AP139" i="8"/>
  <c r="AR139" i="8"/>
  <c r="AT139" i="8"/>
  <c r="AV139" i="8"/>
  <c r="AX139" i="8"/>
  <c r="AZ139" i="8"/>
  <c r="BB139" i="8"/>
  <c r="BD139" i="8"/>
  <c r="BF139" i="8"/>
  <c r="BH139" i="8"/>
  <c r="BJ139" i="8"/>
  <c r="BL139" i="8"/>
  <c r="BN139" i="8"/>
  <c r="BP139" i="8"/>
  <c r="BR139" i="8"/>
  <c r="BT139" i="8"/>
  <c r="BV139" i="8"/>
  <c r="BX139" i="8"/>
  <c r="AH141" i="8"/>
  <c r="AI141" i="8"/>
  <c r="AJ141" i="8"/>
  <c r="AK141" i="8"/>
  <c r="AL141" i="8"/>
  <c r="AM141" i="8"/>
  <c r="AN141" i="8"/>
  <c r="AO141" i="8"/>
  <c r="AP141" i="8"/>
  <c r="AQ141" i="8"/>
  <c r="AR141" i="8"/>
  <c r="AS141" i="8"/>
  <c r="AT141" i="8"/>
  <c r="AU141" i="8"/>
  <c r="AV141" i="8"/>
  <c r="AW141" i="8"/>
  <c r="AX141" i="8"/>
  <c r="AY141" i="8"/>
  <c r="AZ141" i="8"/>
  <c r="BA141" i="8"/>
  <c r="BB141" i="8"/>
  <c r="BC141" i="8"/>
  <c r="BD141" i="8"/>
  <c r="BE141" i="8"/>
  <c r="BF141" i="8"/>
  <c r="BG141" i="8"/>
  <c r="BH141" i="8"/>
  <c r="BI141" i="8"/>
  <c r="BJ141" i="8"/>
  <c r="BK141" i="8"/>
  <c r="BL141" i="8"/>
  <c r="BM141" i="8"/>
  <c r="BN141" i="8"/>
  <c r="BO141" i="8"/>
  <c r="BP141" i="8"/>
  <c r="BQ141" i="8"/>
  <c r="BR141" i="8"/>
  <c r="BS141" i="8"/>
  <c r="BT141" i="8"/>
  <c r="BU141" i="8"/>
  <c r="BV141" i="8"/>
  <c r="BW141" i="8"/>
  <c r="BX141" i="8"/>
  <c r="AH142" i="8"/>
  <c r="AI142" i="8"/>
  <c r="AJ142" i="8"/>
  <c r="AK142" i="8"/>
  <c r="AL142" i="8"/>
  <c r="AM142" i="8"/>
  <c r="AN142" i="8"/>
  <c r="AO142" i="8"/>
  <c r="AP142" i="8"/>
  <c r="AQ142" i="8"/>
  <c r="AR142" i="8"/>
  <c r="AS142" i="8"/>
  <c r="AT142" i="8"/>
  <c r="AU142" i="8"/>
  <c r="AV142" i="8"/>
  <c r="AW142" i="8"/>
  <c r="AX142" i="8"/>
  <c r="AY142" i="8"/>
  <c r="AZ142" i="8"/>
  <c r="BA142" i="8"/>
  <c r="BB142" i="8"/>
  <c r="BC142" i="8"/>
  <c r="BD142" i="8"/>
  <c r="BE142" i="8"/>
  <c r="BF142" i="8"/>
  <c r="BG142" i="8"/>
  <c r="BH142" i="8"/>
  <c r="BI142" i="8"/>
  <c r="BJ142" i="8"/>
  <c r="BK142" i="8"/>
  <c r="BL142" i="8"/>
  <c r="BM142" i="8"/>
  <c r="BN142" i="8"/>
  <c r="BO142" i="8"/>
  <c r="BP142" i="8"/>
  <c r="BQ142" i="8"/>
  <c r="BR142" i="8"/>
  <c r="BS142" i="8"/>
  <c r="BT142" i="8"/>
  <c r="BU142" i="8"/>
  <c r="BV142" i="8"/>
  <c r="BW142" i="8"/>
  <c r="BX142" i="8"/>
  <c r="AH143" i="8"/>
  <c r="AI143" i="8"/>
  <c r="AJ143" i="8"/>
  <c r="AK143" i="8"/>
  <c r="AL143" i="8"/>
  <c r="AM143" i="8"/>
  <c r="AN143" i="8"/>
  <c r="AO143" i="8"/>
  <c r="AP143" i="8"/>
  <c r="AQ143" i="8"/>
  <c r="AR143" i="8"/>
  <c r="AS143" i="8"/>
  <c r="AT143" i="8"/>
  <c r="AU143" i="8"/>
  <c r="AV143" i="8"/>
  <c r="AW143" i="8"/>
  <c r="AX143" i="8"/>
  <c r="AY143" i="8"/>
  <c r="AZ143" i="8"/>
  <c r="BA143" i="8"/>
  <c r="BB143" i="8"/>
  <c r="BC143" i="8"/>
  <c r="BD143" i="8"/>
  <c r="BE143" i="8"/>
  <c r="BF143" i="8"/>
  <c r="BG143" i="8"/>
  <c r="BH143" i="8"/>
  <c r="BI143" i="8"/>
  <c r="BJ143" i="8"/>
  <c r="BK143" i="8"/>
  <c r="BL143" i="8"/>
  <c r="BM143" i="8"/>
  <c r="BN143" i="8"/>
  <c r="BO143" i="8"/>
  <c r="BP143" i="8"/>
  <c r="BQ143" i="8"/>
  <c r="BR143" i="8"/>
  <c r="BS143" i="8"/>
  <c r="BT143" i="8"/>
  <c r="BU143" i="8"/>
  <c r="BV143" i="8"/>
  <c r="BW143" i="8"/>
  <c r="BX143" i="8"/>
  <c r="A2" i="7"/>
  <c r="A3" i="7"/>
  <c r="BQ50" i="7"/>
  <c r="BR50" i="7"/>
  <c r="BS50" i="7"/>
  <c r="BT50" i="7"/>
  <c r="BU50" i="7"/>
  <c r="BV50" i="7"/>
  <c r="BW50" i="7"/>
  <c r="BX50" i="7"/>
  <c r="A2" i="6"/>
  <c r="A3" i="6"/>
  <c r="BT68" i="6"/>
  <c r="BU68" i="6"/>
  <c r="BV68" i="6"/>
  <c r="BW68" i="6"/>
  <c r="BX68" i="6"/>
  <c r="A2" i="5"/>
  <c r="A3" i="5"/>
  <c r="BQ5" i="5"/>
  <c r="BR5" i="5"/>
  <c r="BS5" i="5"/>
  <c r="BT5" i="5"/>
  <c r="BU5" i="5"/>
  <c r="BV5" i="5"/>
  <c r="BW5" i="5"/>
  <c r="BX5"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D10" i="6"/>
  <c r="F10" i="6"/>
  <c r="H10" i="6"/>
  <c r="J10" i="6"/>
  <c r="L10" i="6"/>
  <c r="N10" i="6"/>
  <c r="P10" i="6"/>
  <c r="R10" i="6"/>
  <c r="T10" i="6"/>
  <c r="V10" i="6"/>
  <c r="X10" i="6"/>
  <c r="Z10" i="6"/>
  <c r="AB10" i="6"/>
  <c r="AD10" i="6"/>
  <c r="AF10" i="6"/>
  <c r="AH10" i="6"/>
  <c r="AJ10" i="6"/>
  <c r="AL10" i="6"/>
  <c r="AN10" i="6"/>
  <c r="AP10" i="6"/>
  <c r="AR10" i="6"/>
  <c r="AT10" i="6"/>
  <c r="AV10" i="6"/>
  <c r="AX10" i="6"/>
  <c r="AZ10" i="6"/>
  <c r="BB10" i="6"/>
  <c r="BD10" i="6"/>
  <c r="BF10" i="6"/>
  <c r="BH10" i="6"/>
  <c r="BJ10" i="6"/>
  <c r="BL10" i="6"/>
  <c r="BN10" i="6"/>
  <c r="BP10" i="6"/>
  <c r="BR10" i="6"/>
  <c r="BT10" i="6"/>
  <c r="BV10" i="6"/>
  <c r="BX10" i="6"/>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E20" i="6"/>
  <c r="G20" i="6"/>
  <c r="I20" i="6"/>
  <c r="K20" i="6"/>
  <c r="M20" i="6"/>
  <c r="O20" i="6"/>
  <c r="Q20" i="6"/>
  <c r="S20" i="6"/>
  <c r="U20" i="6"/>
  <c r="W20" i="6"/>
  <c r="Y20" i="6"/>
  <c r="AA20" i="6"/>
  <c r="AC20" i="6"/>
  <c r="AE20" i="6"/>
  <c r="AG20" i="6"/>
  <c r="AI20" i="6"/>
  <c r="AK20" i="6"/>
  <c r="AM20" i="6"/>
  <c r="AO20" i="6"/>
  <c r="AQ20" i="6"/>
  <c r="AS20" i="6"/>
  <c r="AU20" i="6"/>
  <c r="AW20" i="6"/>
  <c r="AY20" i="6"/>
  <c r="BA20" i="6"/>
  <c r="BC20" i="6"/>
  <c r="BE20" i="6"/>
  <c r="BG20" i="6"/>
  <c r="BI20" i="6"/>
  <c r="BK20" i="6"/>
  <c r="BM20" i="6"/>
  <c r="BO20" i="6"/>
  <c r="BQ20" i="6"/>
  <c r="BS20" i="6"/>
  <c r="BU20" i="6"/>
  <c r="BW20" i="6"/>
  <c r="D38" i="6"/>
  <c r="F38" i="6"/>
  <c r="H38" i="6"/>
  <c r="J38" i="6"/>
  <c r="L38" i="6"/>
  <c r="N38" i="6"/>
  <c r="P38" i="6"/>
  <c r="R38" i="6"/>
  <c r="T38" i="6"/>
  <c r="V38" i="6"/>
  <c r="X38" i="6"/>
  <c r="Z38" i="6"/>
  <c r="AB38" i="6"/>
  <c r="AD38" i="6"/>
  <c r="AF38" i="6"/>
  <c r="AH76" i="11"/>
  <c r="AI76" i="11"/>
  <c r="AJ76" i="11"/>
  <c r="AK76" i="11"/>
  <c r="AL76" i="11"/>
  <c r="AM76" i="11"/>
  <c r="AN76" i="11"/>
  <c r="AO76" i="11"/>
  <c r="AP76" i="11"/>
  <c r="AQ76" i="11"/>
  <c r="AR76"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I60" i="6"/>
  <c r="BK60" i="6"/>
  <c r="BM60" i="6"/>
  <c r="BO60" i="6"/>
  <c r="BQ60" i="6"/>
  <c r="BS60" i="6"/>
  <c r="BU60" i="6"/>
  <c r="BW60" i="6"/>
  <c r="BR68" i="6"/>
  <c r="BU71" i="6"/>
  <c r="BW71" i="6"/>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AU87" i="5"/>
  <c r="AV87" i="5"/>
  <c r="AW87" i="5"/>
  <c r="AX87" i="5"/>
  <c r="AY87" i="5"/>
  <c r="AZ87" i="5"/>
  <c r="BA87" i="5"/>
  <c r="BB87" i="5"/>
  <c r="BC87" i="5"/>
  <c r="BD87" i="5"/>
  <c r="BE87" i="5"/>
  <c r="BF87" i="5"/>
  <c r="BG87" i="5"/>
  <c r="BH87" i="5"/>
  <c r="BI87" i="5"/>
  <c r="BJ87" i="5"/>
  <c r="BK87" i="5"/>
  <c r="BL87" i="5"/>
  <c r="BM87" i="5"/>
  <c r="BN87" i="5"/>
  <c r="BO87" i="5"/>
  <c r="BP87" i="5"/>
  <c r="BQ87" i="5"/>
  <c r="BL89" i="5"/>
  <c r="BM89" i="5"/>
  <c r="BN89" i="5"/>
  <c r="BO89" i="5"/>
  <c r="BP89" i="5"/>
  <c r="BQ89" i="5"/>
  <c r="BR89" i="5"/>
  <c r="BS89" i="5"/>
  <c r="BT89" i="5"/>
  <c r="BU89" i="5"/>
  <c r="BV89" i="5"/>
  <c r="BW89" i="5"/>
  <c r="BX89" i="5"/>
  <c r="AU90" i="5"/>
  <c r="AV90" i="5"/>
  <c r="AV88" i="5" s="1"/>
  <c r="AW90" i="5"/>
  <c r="AX90" i="5"/>
  <c r="AX88" i="5" s="1"/>
  <c r="AY90" i="5"/>
  <c r="AZ90" i="5"/>
  <c r="AZ88" i="5" s="1"/>
  <c r="BA90" i="5"/>
  <c r="BB90" i="5"/>
  <c r="BB88" i="5" s="1"/>
  <c r="BC90" i="5"/>
  <c r="BD90" i="5"/>
  <c r="BD88" i="5" s="1"/>
  <c r="BE90" i="5"/>
  <c r="BF90" i="5"/>
  <c r="BF88" i="5" s="1"/>
  <c r="BG90" i="5"/>
  <c r="BH90" i="5"/>
  <c r="BH88" i="5" s="1"/>
  <c r="BI90" i="5"/>
  <c r="BJ90" i="5"/>
  <c r="BJ88" i="5" s="1"/>
  <c r="BK90" i="5"/>
  <c r="BL90" i="5"/>
  <c r="BM90" i="5"/>
  <c r="BN90" i="5"/>
  <c r="BO90" i="5"/>
  <c r="BP90" i="5"/>
  <c r="BQ90" i="5"/>
  <c r="BR90" i="5"/>
  <c r="BS90" i="5"/>
  <c r="BT90" i="5"/>
  <c r="BU90" i="5"/>
  <c r="BV90" i="5"/>
  <c r="BW90" i="5"/>
  <c r="BX90" i="5"/>
  <c r="BR87" i="5"/>
  <c r="BT87" i="5"/>
  <c r="BV87" i="5"/>
  <c r="BX87" i="5"/>
  <c r="BR95" i="5"/>
  <c r="BS95" i="5"/>
  <c r="BT95" i="5"/>
  <c r="BU95" i="5"/>
  <c r="BV95" i="5"/>
  <c r="BW95" i="5"/>
  <c r="BX95" i="5"/>
  <c r="BR96" i="5"/>
  <c r="BS96" i="5"/>
  <c r="BT96" i="5"/>
  <c r="BU96" i="5"/>
  <c r="BV96" i="5"/>
  <c r="BW96" i="5"/>
  <c r="BX96" i="5"/>
  <c r="BR101" i="5"/>
  <c r="BT101" i="5"/>
  <c r="BV101" i="5"/>
  <c r="BX101" i="5"/>
  <c r="BS101" i="5"/>
  <c r="BU101" i="5"/>
  <c r="BW101" i="5"/>
  <c r="BR106" i="5"/>
  <c r="A2" i="4"/>
  <c r="A3"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D9" i="4"/>
  <c r="E9" i="4"/>
  <c r="F9" i="4"/>
  <c r="G9" i="4"/>
  <c r="G12" i="4" s="1"/>
  <c r="H9" i="4"/>
  <c r="I9" i="4"/>
  <c r="J9" i="4"/>
  <c r="K9" i="4"/>
  <c r="K12" i="4" s="1"/>
  <c r="L9" i="4"/>
  <c r="M9" i="4"/>
  <c r="N9" i="4"/>
  <c r="O9" i="4"/>
  <c r="O12" i="4" s="1"/>
  <c r="P9" i="4"/>
  <c r="Q9" i="4"/>
  <c r="R9" i="4"/>
  <c r="S9" i="4"/>
  <c r="S12" i="4" s="1"/>
  <c r="T9" i="4"/>
  <c r="U9" i="4"/>
  <c r="V9" i="4"/>
  <c r="W9" i="4"/>
  <c r="W12" i="4" s="1"/>
  <c r="X9" i="4"/>
  <c r="Y9" i="4"/>
  <c r="Z9" i="4"/>
  <c r="AA9" i="4"/>
  <c r="AA12" i="4" s="1"/>
  <c r="AB9" i="4"/>
  <c r="AC9" i="4"/>
  <c r="AD9" i="4"/>
  <c r="AE9" i="4"/>
  <c r="AE12" i="4" s="1"/>
  <c r="AF9" i="4"/>
  <c r="AG9"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D11" i="4"/>
  <c r="E11" i="4"/>
  <c r="F11" i="4"/>
  <c r="G11" i="4"/>
  <c r="H11" i="4"/>
  <c r="I11" i="4"/>
  <c r="J11" i="4"/>
  <c r="K11" i="4"/>
  <c r="L11" i="4"/>
  <c r="M11" i="4"/>
  <c r="N11" i="4"/>
  <c r="N12" i="4" s="1"/>
  <c r="O11" i="4"/>
  <c r="P11" i="4"/>
  <c r="P12" i="4" s="1"/>
  <c r="Q11" i="4"/>
  <c r="R11" i="4"/>
  <c r="R12" i="4" s="1"/>
  <c r="S11" i="4"/>
  <c r="T11" i="4"/>
  <c r="T12" i="4" s="1"/>
  <c r="U11" i="4"/>
  <c r="V11" i="4"/>
  <c r="V12" i="4" s="1"/>
  <c r="W11" i="4"/>
  <c r="X11" i="4"/>
  <c r="X12" i="4" s="1"/>
  <c r="Y11" i="4"/>
  <c r="Z11" i="4"/>
  <c r="Z12" i="4" s="1"/>
  <c r="AA11" i="4"/>
  <c r="AB11" i="4"/>
  <c r="AB12" i="4" s="1"/>
  <c r="AC11" i="4"/>
  <c r="AD11" i="4"/>
  <c r="AD12" i="4" s="1"/>
  <c r="AE11" i="4"/>
  <c r="AF11" i="4"/>
  <c r="AF12" i="4" s="1"/>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E12" i="4"/>
  <c r="I12" i="4"/>
  <c r="M12" i="4"/>
  <c r="Q12" i="4"/>
  <c r="U12" i="4"/>
  <c r="Y12" i="4"/>
  <c r="AC12" i="4"/>
  <c r="AG12"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K42" i="4"/>
  <c r="L42" i="4"/>
  <c r="M42" i="4"/>
  <c r="N42" i="4"/>
  <c r="O42" i="4"/>
  <c r="P42" i="4"/>
  <c r="Q42" i="4"/>
  <c r="R42" i="4"/>
  <c r="S42" i="4"/>
  <c r="T42" i="4"/>
  <c r="U42" i="4"/>
  <c r="V42" i="4"/>
  <c r="W42" i="4"/>
  <c r="X42" i="4"/>
  <c r="Y42" i="4"/>
  <c r="Z42" i="4"/>
  <c r="AA42" i="4"/>
  <c r="AB42" i="4"/>
  <c r="AC42" i="4"/>
  <c r="AD42" i="4"/>
  <c r="AE42" i="4"/>
  <c r="AF42" i="4"/>
  <c r="AG42" i="4"/>
  <c r="S57" i="4"/>
  <c r="T57" i="4"/>
  <c r="U57" i="4"/>
  <c r="V57" i="4"/>
  <c r="W57" i="4"/>
  <c r="X57" i="4"/>
  <c r="Y57" i="4"/>
  <c r="Z57" i="4"/>
  <c r="AA57" i="4"/>
  <c r="AB57" i="4"/>
  <c r="AC57" i="4"/>
  <c r="AD57" i="4"/>
  <c r="AE57" i="4"/>
  <c r="AF57" i="4"/>
  <c r="AG57" i="4"/>
  <c r="A2" i="3"/>
  <c r="A3" i="3"/>
  <c r="BW39" i="21" l="1"/>
  <c r="BU39" i="21"/>
  <c r="BS39" i="21"/>
  <c r="BQ39" i="21"/>
  <c r="BO39" i="21"/>
  <c r="BM39" i="21"/>
  <c r="BK39" i="21"/>
  <c r="BI39" i="21"/>
  <c r="BG39" i="21"/>
  <c r="BE39" i="21"/>
  <c r="BC39" i="21"/>
  <c r="BA39" i="21"/>
  <c r="AY39" i="21"/>
  <c r="AW39" i="21"/>
  <c r="AU39" i="21"/>
  <c r="AS39" i="21"/>
  <c r="AQ39" i="21"/>
  <c r="AO39" i="21"/>
  <c r="AM39" i="21"/>
  <c r="AK39" i="21"/>
  <c r="AI39" i="21"/>
  <c r="AG39" i="21"/>
  <c r="AE39" i="21"/>
  <c r="AC39" i="21"/>
  <c r="AA39" i="21"/>
  <c r="Y39" i="21"/>
  <c r="W39" i="21"/>
  <c r="U39" i="21"/>
  <c r="S39" i="21"/>
  <c r="Q39" i="21"/>
  <c r="O39" i="21"/>
  <c r="M39" i="21"/>
  <c r="K39" i="21"/>
  <c r="I39" i="21"/>
  <c r="G39" i="21"/>
  <c r="E39" i="21"/>
  <c r="BX15" i="21"/>
  <c r="BV15" i="21"/>
  <c r="BT15" i="21"/>
  <c r="BR15" i="21"/>
  <c r="BP15" i="21"/>
  <c r="BN15" i="21"/>
  <c r="BL15" i="21"/>
  <c r="BJ15" i="21"/>
  <c r="BH15" i="21"/>
  <c r="BX39" i="21"/>
  <c r="BV39" i="21"/>
  <c r="BT39" i="21"/>
  <c r="BR39" i="21"/>
  <c r="BP39" i="21"/>
  <c r="BN39" i="21"/>
  <c r="BL39" i="21"/>
  <c r="BJ39" i="21"/>
  <c r="BH39" i="21"/>
  <c r="BF39" i="21"/>
  <c r="BD39" i="21"/>
  <c r="BB39" i="21"/>
  <c r="AZ39" i="21"/>
  <c r="AX39" i="21"/>
  <c r="AV39" i="21"/>
  <c r="AT39" i="21"/>
  <c r="AR39" i="21"/>
  <c r="AP39" i="21"/>
  <c r="AN39" i="21"/>
  <c r="AL39" i="21"/>
  <c r="AJ39" i="21"/>
  <c r="AH39" i="21"/>
  <c r="AF39" i="21"/>
  <c r="AD39" i="21"/>
  <c r="AB39" i="21"/>
  <c r="Z39" i="21"/>
  <c r="X39" i="21"/>
  <c r="V39" i="21"/>
  <c r="T39" i="21"/>
  <c r="R39" i="21"/>
  <c r="P39" i="21"/>
  <c r="N39" i="21"/>
  <c r="L39" i="21"/>
  <c r="J39" i="21"/>
  <c r="H39" i="21"/>
  <c r="F39" i="21"/>
  <c r="D39" i="21"/>
  <c r="BW15" i="21"/>
  <c r="BU15" i="21"/>
  <c r="BS15" i="21"/>
  <c r="BQ15" i="21"/>
  <c r="BO15" i="21"/>
  <c r="BM15" i="21"/>
  <c r="BK15" i="21"/>
  <c r="BI15" i="21"/>
  <c r="BC40" i="20"/>
  <c r="BC7" i="11" s="1"/>
  <c r="BC38" i="11" s="1"/>
  <c r="BC95" i="11" s="1"/>
  <c r="BA40" i="20"/>
  <c r="BA7" i="11" s="1"/>
  <c r="BA38" i="11" s="1"/>
  <c r="BA95" i="11" s="1"/>
  <c r="AY40" i="20"/>
  <c r="AY7" i="11" s="1"/>
  <c r="AY38" i="11" s="1"/>
  <c r="AY95" i="11" s="1"/>
  <c r="AW40" i="20"/>
  <c r="AW7" i="11" s="1"/>
  <c r="AW38" i="11" s="1"/>
  <c r="AW95" i="11" s="1"/>
  <c r="AU40" i="20"/>
  <c r="AU7" i="11" s="1"/>
  <c r="AU38" i="11" s="1"/>
  <c r="AU95" i="11" s="1"/>
  <c r="AS40" i="20"/>
  <c r="AS7" i="11" s="1"/>
  <c r="AS38" i="11" s="1"/>
  <c r="AS95" i="11" s="1"/>
  <c r="AQ40" i="20"/>
  <c r="AQ7" i="11" s="1"/>
  <c r="AQ38" i="11" s="1"/>
  <c r="AQ95" i="11" s="1"/>
  <c r="AO40" i="20"/>
  <c r="AO7" i="11" s="1"/>
  <c r="AO38" i="11" s="1"/>
  <c r="AO95" i="11" s="1"/>
  <c r="AM40" i="20"/>
  <c r="AM7" i="11" s="1"/>
  <c r="AM38" i="11" s="1"/>
  <c r="AM95" i="11" s="1"/>
  <c r="AK40" i="20"/>
  <c r="AK7" i="11" s="1"/>
  <c r="AK38" i="11" s="1"/>
  <c r="AK95" i="11" s="1"/>
  <c r="AI40" i="20"/>
  <c r="AI7" i="11" s="1"/>
  <c r="AI38" i="11" s="1"/>
  <c r="AI95" i="11" s="1"/>
  <c r="AG40" i="20"/>
  <c r="AE40" i="20"/>
  <c r="AC40" i="20"/>
  <c r="AA40" i="20"/>
  <c r="Y40" i="20"/>
  <c r="W40" i="20"/>
  <c r="U40" i="20"/>
  <c r="S40" i="20"/>
  <c r="Q40" i="20"/>
  <c r="O40" i="20"/>
  <c r="M40" i="20"/>
  <c r="K40" i="20"/>
  <c r="I40" i="20"/>
  <c r="G40" i="20"/>
  <c r="E40" i="20"/>
  <c r="BX41" i="20"/>
  <c r="BV41" i="20"/>
  <c r="BT41" i="20"/>
  <c r="BR41" i="20"/>
  <c r="BP41" i="20"/>
  <c r="BN41" i="20"/>
  <c r="BL41" i="20"/>
  <c r="BJ41" i="20"/>
  <c r="BH41" i="20"/>
  <c r="BF41" i="20"/>
  <c r="BD41" i="20"/>
  <c r="BB40" i="20"/>
  <c r="BB7" i="11" s="1"/>
  <c r="AZ40" i="20"/>
  <c r="AZ7" i="11" s="1"/>
  <c r="AX40" i="20"/>
  <c r="AX7" i="11" s="1"/>
  <c r="AV40" i="20"/>
  <c r="AV7" i="11" s="1"/>
  <c r="AT40" i="20"/>
  <c r="AT7" i="11" s="1"/>
  <c r="AR40" i="20"/>
  <c r="AR7" i="11" s="1"/>
  <c r="AP40" i="20"/>
  <c r="AP7" i="11" s="1"/>
  <c r="AN40" i="20"/>
  <c r="AN7" i="11" s="1"/>
  <c r="AL40" i="20"/>
  <c r="AL7" i="11" s="1"/>
  <c r="AJ40" i="20"/>
  <c r="AJ7" i="11" s="1"/>
  <c r="AH40" i="20"/>
  <c r="AH7" i="11" s="1"/>
  <c r="AF40" i="20"/>
  <c r="AD40" i="20"/>
  <c r="AB40" i="20"/>
  <c r="Z40" i="20"/>
  <c r="X40" i="20"/>
  <c r="V40" i="20"/>
  <c r="T40" i="20"/>
  <c r="R40" i="20"/>
  <c r="P40" i="20"/>
  <c r="N40" i="20"/>
  <c r="L40" i="20"/>
  <c r="J40" i="20"/>
  <c r="H40" i="20"/>
  <c r="F40" i="20"/>
  <c r="D40" i="20"/>
  <c r="AL140" i="8"/>
  <c r="AJ140" i="8"/>
  <c r="AH140" i="8"/>
  <c r="BW140" i="8"/>
  <c r="BU140" i="8"/>
  <c r="BS140" i="8"/>
  <c r="BQ140" i="8"/>
  <c r="BO140" i="8"/>
  <c r="BM140" i="8"/>
  <c r="BK140" i="8"/>
  <c r="BI140" i="8"/>
  <c r="BG140" i="8"/>
  <c r="BE140" i="8"/>
  <c r="BC140" i="8"/>
  <c r="BA140" i="8"/>
  <c r="AY140" i="8"/>
  <c r="AW140" i="8"/>
  <c r="AU140" i="8"/>
  <c r="AS140" i="8"/>
  <c r="AQ140" i="8"/>
  <c r="AO140" i="8"/>
  <c r="AM140" i="8"/>
  <c r="AK140" i="8"/>
  <c r="AI140" i="8"/>
  <c r="BX136" i="8"/>
  <c r="BV136" i="8"/>
  <c r="BT136" i="8"/>
  <c r="BR136" i="8"/>
  <c r="BP136" i="8"/>
  <c r="BN136" i="8"/>
  <c r="BL136" i="8"/>
  <c r="BJ136" i="8"/>
  <c r="BH136" i="8"/>
  <c r="BF136" i="8"/>
  <c r="BD136" i="8"/>
  <c r="BB136" i="8"/>
  <c r="AZ136" i="8"/>
  <c r="AX136" i="8"/>
  <c r="AV136" i="8"/>
  <c r="AT136" i="8"/>
  <c r="AR136" i="8"/>
  <c r="AP136" i="8"/>
  <c r="AN136" i="8"/>
  <c r="AL136" i="8"/>
  <c r="AJ136" i="8"/>
  <c r="AH136" i="8"/>
  <c r="BX140" i="8"/>
  <c r="BV140" i="8"/>
  <c r="BT140" i="8"/>
  <c r="BR140" i="8"/>
  <c r="BP140" i="8"/>
  <c r="BN140" i="8"/>
  <c r="BL140" i="8"/>
  <c r="BJ140" i="8"/>
  <c r="BH140" i="8"/>
  <c r="BF140" i="8"/>
  <c r="BD140" i="8"/>
  <c r="BB140" i="8"/>
  <c r="AZ140" i="8"/>
  <c r="AX140" i="8"/>
  <c r="AV140" i="8"/>
  <c r="AT140" i="8"/>
  <c r="AR140" i="8"/>
  <c r="AP140" i="8"/>
  <c r="AN140" i="8"/>
  <c r="L12" i="4"/>
  <c r="J12" i="4"/>
  <c r="H12" i="4"/>
  <c r="F12" i="4"/>
  <c r="D12" i="4"/>
  <c r="BX88" i="5"/>
  <c r="BV88" i="5"/>
  <c r="BT88" i="5"/>
  <c r="BR88" i="5"/>
  <c r="BP88" i="5"/>
  <c r="BN88" i="5"/>
  <c r="BL88" i="5"/>
  <c r="BX71" i="6"/>
  <c r="BV71" i="6"/>
  <c r="BT71" i="6"/>
  <c r="BS68" i="6"/>
  <c r="BQ68" i="6"/>
  <c r="BX60" i="6"/>
  <c r="BV60" i="6"/>
  <c r="BT60" i="6"/>
  <c r="BR60" i="6"/>
  <c r="BP60" i="6"/>
  <c r="BN60" i="6"/>
  <c r="BL60" i="6"/>
  <c r="BJ60" i="6"/>
  <c r="BH60" i="6"/>
  <c r="BF60" i="6"/>
  <c r="BD60" i="6"/>
  <c r="BB60" i="6"/>
  <c r="AZ60" i="6"/>
  <c r="AX60" i="6"/>
  <c r="AV60" i="6"/>
  <c r="AT60" i="6"/>
  <c r="AR60" i="6"/>
  <c r="AP60" i="6"/>
  <c r="AN60" i="6"/>
  <c r="AL60" i="6"/>
  <c r="AJ60" i="6"/>
  <c r="AH60" i="6"/>
  <c r="AF60" i="6"/>
  <c r="AD60" i="6"/>
  <c r="AB60" i="6"/>
  <c r="Z60" i="6"/>
  <c r="X60" i="6"/>
  <c r="V60" i="6"/>
  <c r="T60" i="6"/>
  <c r="R60" i="6"/>
  <c r="P60" i="6"/>
  <c r="N60" i="6"/>
  <c r="L60" i="6"/>
  <c r="J60" i="6"/>
  <c r="H60" i="6"/>
  <c r="F60" i="6"/>
  <c r="D60" i="6"/>
  <c r="BG60" i="6"/>
  <c r="BE60" i="6"/>
  <c r="BC60" i="6"/>
  <c r="BA60" i="6"/>
  <c r="AY60" i="6"/>
  <c r="AW60" i="6"/>
  <c r="AU60" i="6"/>
  <c r="AS60" i="6"/>
  <c r="AQ60" i="6"/>
  <c r="AO60" i="6"/>
  <c r="AM60" i="6"/>
  <c r="AK60" i="6"/>
  <c r="AI60" i="6"/>
  <c r="AG60" i="6"/>
  <c r="AE60" i="6"/>
  <c r="AC60" i="6"/>
  <c r="AA60" i="6"/>
  <c r="Y60" i="6"/>
  <c r="W60" i="6"/>
  <c r="U60" i="6"/>
  <c r="S60" i="6"/>
  <c r="Q60" i="6"/>
  <c r="O60" i="6"/>
  <c r="M60" i="6"/>
  <c r="K60" i="6"/>
  <c r="I60" i="6"/>
  <c r="G60" i="6"/>
  <c r="E60" i="6"/>
  <c r="BW88" i="5"/>
  <c r="BU88" i="5"/>
  <c r="BS88" i="5"/>
  <c r="BQ88" i="5"/>
  <c r="BO88" i="5"/>
  <c r="BM88" i="5"/>
  <c r="BK88" i="5"/>
  <c r="BI88" i="5"/>
  <c r="BG88" i="5"/>
  <c r="BE88" i="5"/>
  <c r="BC88" i="5"/>
  <c r="BA88" i="5"/>
  <c r="AY88" i="5"/>
  <c r="AW88" i="5"/>
  <c r="AU88" i="5"/>
  <c r="BW87" i="5"/>
  <c r="BU87" i="5"/>
  <c r="BS87" i="5"/>
  <c r="BX71" i="5"/>
  <c r="BV71" i="5"/>
  <c r="BT71" i="5"/>
  <c r="BR68" i="5"/>
  <c r="BX60" i="5"/>
  <c r="BV60" i="5"/>
  <c r="BT60" i="5"/>
  <c r="BR60" i="5"/>
  <c r="BP60" i="5"/>
  <c r="BN60" i="5"/>
  <c r="BL60" i="5"/>
  <c r="BJ60" i="5"/>
  <c r="BH60" i="5"/>
  <c r="BF60" i="5"/>
  <c r="BD60" i="5"/>
  <c r="BB60" i="5"/>
  <c r="AZ60" i="5"/>
  <c r="AX60" i="5"/>
  <c r="AV60" i="5"/>
  <c r="AT60" i="5"/>
  <c r="AR60" i="5"/>
  <c r="AP60" i="5"/>
  <c r="AN60" i="5"/>
  <c r="AL60" i="5"/>
  <c r="AJ60" i="5"/>
  <c r="AH60" i="5"/>
  <c r="AF60" i="5"/>
  <c r="AD60" i="5"/>
  <c r="AB60" i="5"/>
  <c r="Z60" i="5"/>
  <c r="X60" i="5"/>
  <c r="V60" i="5"/>
  <c r="T60" i="5"/>
  <c r="R60" i="5"/>
  <c r="P60" i="5"/>
  <c r="N60" i="5"/>
  <c r="L60" i="5"/>
  <c r="J60" i="5"/>
  <c r="H60" i="5"/>
  <c r="F60" i="5"/>
  <c r="D60" i="5"/>
  <c r="BW9" i="11"/>
  <c r="BU9" i="11"/>
  <c r="BS9" i="11"/>
  <c r="BQ9" i="11"/>
  <c r="BO9" i="11"/>
  <c r="BM9" i="11"/>
  <c r="BK9" i="11"/>
  <c r="BI9" i="11"/>
  <c r="BG9" i="11"/>
  <c r="BE9" i="11"/>
  <c r="BC9" i="11"/>
  <c r="BA9" i="11"/>
  <c r="AY9" i="11"/>
  <c r="AW9" i="11"/>
  <c r="AU9" i="11"/>
  <c r="AS9" i="11"/>
  <c r="AQ9" i="11"/>
  <c r="AO9" i="11"/>
  <c r="AM9" i="11"/>
  <c r="AK9" i="11"/>
  <c r="AI9" i="11"/>
  <c r="BV38" i="6"/>
  <c r="BR38" i="6"/>
  <c r="BN38" i="6"/>
  <c r="BJ38" i="6"/>
  <c r="BF38" i="6"/>
  <c r="BB38" i="6"/>
  <c r="AX38" i="6"/>
  <c r="AT38" i="6"/>
  <c r="AP38" i="6"/>
  <c r="AL38" i="6"/>
  <c r="AH38" i="6"/>
  <c r="BW38" i="5"/>
  <c r="BU38" i="5"/>
  <c r="BS38" i="5"/>
  <c r="BQ38" i="5"/>
  <c r="BO38" i="5"/>
  <c r="BM38" i="5"/>
  <c r="BK38" i="5"/>
  <c r="BI38" i="5"/>
  <c r="BG38" i="5"/>
  <c r="BE38" i="5"/>
  <c r="BC38" i="5"/>
  <c r="BA38" i="5"/>
  <c r="AY38" i="5"/>
  <c r="AW38" i="5"/>
  <c r="AU38" i="5"/>
  <c r="AS38" i="5"/>
  <c r="AQ38" i="5"/>
  <c r="AO38" i="5"/>
  <c r="AM38" i="5"/>
  <c r="AK38" i="5"/>
  <c r="AI38" i="5"/>
  <c r="AG38" i="5"/>
  <c r="AE38" i="5"/>
  <c r="AC38" i="5"/>
  <c r="AA38" i="5"/>
  <c r="Y38" i="5"/>
  <c r="W38" i="5"/>
  <c r="U38" i="5"/>
  <c r="S38" i="5"/>
  <c r="Q38" i="5"/>
  <c r="O38" i="5"/>
  <c r="M38" i="5"/>
  <c r="K38" i="5"/>
  <c r="I38" i="5"/>
  <c r="G38" i="5"/>
  <c r="E38" i="5"/>
  <c r="BW54" i="11"/>
  <c r="BU54" i="11"/>
  <c r="BS54" i="11"/>
  <c r="BQ54" i="11"/>
  <c r="BO54" i="11"/>
  <c r="BM54" i="11"/>
  <c r="BK54" i="11"/>
  <c r="BI54" i="11"/>
  <c r="BG54" i="11"/>
  <c r="BE54" i="11"/>
  <c r="BC54" i="11"/>
  <c r="BA54" i="11"/>
  <c r="AY54" i="11"/>
  <c r="AW54" i="11"/>
  <c r="AU54" i="11"/>
  <c r="AS54" i="11"/>
  <c r="AQ54" i="11"/>
  <c r="AO54" i="11"/>
  <c r="AM54" i="11"/>
  <c r="AK54" i="11"/>
  <c r="AI54" i="11"/>
  <c r="BX75" i="11"/>
  <c r="BV75" i="11"/>
  <c r="BT75" i="11"/>
  <c r="BR75" i="11"/>
  <c r="BP75" i="11"/>
  <c r="BN75" i="11"/>
  <c r="BL75" i="11"/>
  <c r="BJ75" i="11"/>
  <c r="BH75" i="11"/>
  <c r="BF75" i="11"/>
  <c r="BD75" i="11"/>
  <c r="BB75" i="11"/>
  <c r="AZ75" i="11"/>
  <c r="AX75" i="11"/>
  <c r="AV75" i="11"/>
  <c r="AT75" i="11"/>
  <c r="AR75" i="11"/>
  <c r="AP75" i="11"/>
  <c r="AN75" i="11"/>
  <c r="AL75" i="11"/>
  <c r="AJ75" i="11"/>
  <c r="AH75" i="11"/>
  <c r="BW27" i="6"/>
  <c r="BU27" i="6"/>
  <c r="BS27" i="6"/>
  <c r="BQ27" i="6"/>
  <c r="BO27" i="6"/>
  <c r="BM27" i="6"/>
  <c r="BX27" i="5"/>
  <c r="BX81" i="5" s="1"/>
  <c r="BV27" i="5"/>
  <c r="BV81" i="5" s="1"/>
  <c r="BT27" i="5"/>
  <c r="BT81" i="5" s="1"/>
  <c r="BR27" i="5"/>
  <c r="BR81" i="5" s="1"/>
  <c r="BP27" i="5"/>
  <c r="BP81" i="5" s="1"/>
  <c r="BN27" i="5"/>
  <c r="BN81" i="5" s="1"/>
  <c r="BL27" i="5"/>
  <c r="BL81" i="5" s="1"/>
  <c r="BX20" i="5"/>
  <c r="BV20" i="5"/>
  <c r="BT20" i="5"/>
  <c r="BR20" i="5"/>
  <c r="BP20" i="5"/>
  <c r="BN20" i="5"/>
  <c r="BL20" i="5"/>
  <c r="BJ20" i="5"/>
  <c r="BH20" i="5"/>
  <c r="BF20" i="5"/>
  <c r="BD20" i="5"/>
  <c r="BB20" i="5"/>
  <c r="AZ20" i="5"/>
  <c r="AX20" i="5"/>
  <c r="AV20" i="5"/>
  <c r="AT20" i="5"/>
  <c r="AR20" i="5"/>
  <c r="AP20" i="5"/>
  <c r="AN20" i="5"/>
  <c r="AL20" i="5"/>
  <c r="AJ20" i="5"/>
  <c r="AH20" i="5"/>
  <c r="AF20" i="5"/>
  <c r="AD20" i="5"/>
  <c r="AB20" i="5"/>
  <c r="Z20" i="5"/>
  <c r="X20" i="5"/>
  <c r="V20" i="5"/>
  <c r="T20" i="5"/>
  <c r="R20" i="5"/>
  <c r="P20" i="5"/>
  <c r="N20" i="5"/>
  <c r="L20" i="5"/>
  <c r="J20" i="5"/>
  <c r="H20" i="5"/>
  <c r="F20" i="5"/>
  <c r="D20" i="5"/>
  <c r="BX74" i="11"/>
  <c r="BV74" i="11"/>
  <c r="BT74" i="11"/>
  <c r="BR74" i="11"/>
  <c r="BP74" i="11"/>
  <c r="BN74" i="11"/>
  <c r="BL74" i="11"/>
  <c r="BJ74" i="11"/>
  <c r="BH74" i="11"/>
  <c r="BF74" i="11"/>
  <c r="BD74" i="11"/>
  <c r="BB74" i="11"/>
  <c r="AZ74" i="11"/>
  <c r="AX74" i="11"/>
  <c r="AV74" i="11"/>
  <c r="AT74" i="11"/>
  <c r="AR74" i="11"/>
  <c r="AP74" i="11"/>
  <c r="AN74" i="11"/>
  <c r="AL74" i="11"/>
  <c r="AJ74" i="11"/>
  <c r="AH74" i="11"/>
  <c r="BW10" i="5"/>
  <c r="BU10" i="5"/>
  <c r="BS10" i="5"/>
  <c r="BQ10" i="5"/>
  <c r="BO10" i="5"/>
  <c r="BM10" i="5"/>
  <c r="BK10" i="5"/>
  <c r="BI10" i="5"/>
  <c r="BG10" i="5"/>
  <c r="BE10" i="5"/>
  <c r="BC10" i="5"/>
  <c r="BA10" i="5"/>
  <c r="AY10" i="5"/>
  <c r="AW10" i="5"/>
  <c r="AU10" i="5"/>
  <c r="AS10" i="5"/>
  <c r="AQ10" i="5"/>
  <c r="AO10" i="5"/>
  <c r="AM10" i="5"/>
  <c r="AK10" i="5"/>
  <c r="AI10" i="5"/>
  <c r="AG10" i="5"/>
  <c r="AE10" i="5"/>
  <c r="AC10" i="5"/>
  <c r="AA10" i="5"/>
  <c r="Y10" i="5"/>
  <c r="W10" i="5"/>
  <c r="U10" i="5"/>
  <c r="S10" i="5"/>
  <c r="Q10" i="5"/>
  <c r="O10" i="5"/>
  <c r="M10" i="5"/>
  <c r="K10" i="5"/>
  <c r="I10" i="5"/>
  <c r="G10" i="5"/>
  <c r="E10" i="5"/>
  <c r="BH139" i="9"/>
  <c r="BF139" i="9"/>
  <c r="BD139" i="9"/>
  <c r="BB139" i="9"/>
  <c r="AZ139" i="9"/>
  <c r="AX139" i="9"/>
  <c r="AV139" i="9"/>
  <c r="AT139" i="9"/>
  <c r="AR139" i="9"/>
  <c r="BX143" i="9"/>
  <c r="BV143" i="9"/>
  <c r="BT143" i="9"/>
  <c r="BR143" i="9"/>
  <c r="BP143" i="9"/>
  <c r="BN143" i="9"/>
  <c r="BL143" i="9"/>
  <c r="BJ143" i="9"/>
  <c r="BH143" i="9"/>
  <c r="BF143" i="9"/>
  <c r="BD143" i="9"/>
  <c r="BB143" i="9"/>
  <c r="AZ143" i="9"/>
  <c r="AX143" i="9"/>
  <c r="AV143" i="9"/>
  <c r="AT143" i="9"/>
  <c r="AR143" i="9"/>
  <c r="AP143" i="9"/>
  <c r="AN143" i="9"/>
  <c r="AL143" i="9"/>
  <c r="AJ143" i="9"/>
  <c r="AH143" i="9"/>
  <c r="BI138" i="9"/>
  <c r="BG138" i="9"/>
  <c r="BE138" i="9"/>
  <c r="BC138" i="9"/>
  <c r="BA138" i="9"/>
  <c r="AY138" i="9"/>
  <c r="AW138" i="9"/>
  <c r="AU138" i="9"/>
  <c r="AS138" i="9"/>
  <c r="AQ138" i="9"/>
  <c r="BX142" i="9"/>
  <c r="BV142" i="9"/>
  <c r="BT142" i="9"/>
  <c r="BR142" i="9"/>
  <c r="BW71" i="5"/>
  <c r="BU71" i="5"/>
  <c r="BS68" i="5"/>
  <c r="BQ68" i="5"/>
  <c r="BW60" i="5"/>
  <c r="BU60" i="5"/>
  <c r="BS60" i="5"/>
  <c r="BQ60" i="5"/>
  <c r="BO60" i="5"/>
  <c r="BM60" i="5"/>
  <c r="BK60" i="5"/>
  <c r="BI60" i="5"/>
  <c r="BG60" i="5"/>
  <c r="BE60" i="5"/>
  <c r="BC60" i="5"/>
  <c r="BA60" i="5"/>
  <c r="AY60" i="5"/>
  <c r="AW60" i="5"/>
  <c r="AU60" i="5"/>
  <c r="AS60" i="5"/>
  <c r="AQ60" i="5"/>
  <c r="AO60" i="5"/>
  <c r="AM60" i="5"/>
  <c r="AK60" i="5"/>
  <c r="AI60" i="5"/>
  <c r="AG60" i="5"/>
  <c r="AE60" i="5"/>
  <c r="AC60" i="5"/>
  <c r="AA60" i="5"/>
  <c r="Y60" i="5"/>
  <c r="W60" i="5"/>
  <c r="U60" i="5"/>
  <c r="S60" i="5"/>
  <c r="Q60" i="5"/>
  <c r="O60" i="5"/>
  <c r="M60" i="5"/>
  <c r="K60" i="5"/>
  <c r="I60" i="5"/>
  <c r="G60" i="5"/>
  <c r="E60" i="5"/>
  <c r="BX9" i="11"/>
  <c r="BX11" i="11" s="1"/>
  <c r="BX38" i="6"/>
  <c r="BV9" i="11"/>
  <c r="BT9" i="11"/>
  <c r="BT38" i="6"/>
  <c r="BR9" i="11"/>
  <c r="BP9" i="11"/>
  <c r="BP11" i="11" s="1"/>
  <c r="BP38" i="6"/>
  <c r="BN9" i="11"/>
  <c r="BL9" i="11"/>
  <c r="BL38" i="6"/>
  <c r="BJ9" i="11"/>
  <c r="BH9" i="11"/>
  <c r="BH11" i="11" s="1"/>
  <c r="BH38" i="6"/>
  <c r="BF9" i="11"/>
  <c r="BD9" i="11"/>
  <c r="BD38" i="6"/>
  <c r="BB9" i="11"/>
  <c r="AZ9" i="11"/>
  <c r="AZ11" i="11" s="1"/>
  <c r="AZ38" i="6"/>
  <c r="AX9" i="11"/>
  <c r="AV9" i="11"/>
  <c r="AV38" i="6"/>
  <c r="AT9" i="11"/>
  <c r="AR9" i="11"/>
  <c r="AR11" i="11" s="1"/>
  <c r="AR38" i="6"/>
  <c r="AP9" i="11"/>
  <c r="AN9" i="11"/>
  <c r="AN38" i="6"/>
  <c r="AL9" i="11"/>
  <c r="AJ9" i="11"/>
  <c r="AJ11" i="11" s="1"/>
  <c r="AJ38" i="6"/>
  <c r="AH9" i="11"/>
  <c r="BW38" i="6"/>
  <c r="BU38" i="6"/>
  <c r="BS38" i="6"/>
  <c r="BQ38" i="6"/>
  <c r="BO38" i="6"/>
  <c r="BM38" i="6"/>
  <c r="BK38" i="6"/>
  <c r="BI38" i="6"/>
  <c r="BG38" i="6"/>
  <c r="BE38" i="6"/>
  <c r="BC38" i="6"/>
  <c r="BA38" i="6"/>
  <c r="AY38" i="6"/>
  <c r="AW38" i="6"/>
  <c r="AU38" i="6"/>
  <c r="AS38" i="6"/>
  <c r="AQ38" i="6"/>
  <c r="AO38" i="6"/>
  <c r="AM38" i="6"/>
  <c r="AK38" i="6"/>
  <c r="AI38" i="6"/>
  <c r="AG38" i="6"/>
  <c r="AE38" i="6"/>
  <c r="AC38" i="6"/>
  <c r="AA38" i="6"/>
  <c r="Y38" i="6"/>
  <c r="W38" i="6"/>
  <c r="U38" i="6"/>
  <c r="S38" i="6"/>
  <c r="Q38" i="6"/>
  <c r="O38" i="6"/>
  <c r="M38" i="6"/>
  <c r="K38" i="6"/>
  <c r="I38" i="6"/>
  <c r="G38" i="6"/>
  <c r="E38" i="6"/>
  <c r="BX38" i="5"/>
  <c r="BV38" i="5"/>
  <c r="BV86" i="5" s="1"/>
  <c r="BT38" i="5"/>
  <c r="BR38" i="5"/>
  <c r="BR86" i="5" s="1"/>
  <c r="BP38" i="5"/>
  <c r="BN38" i="5"/>
  <c r="BN86" i="5" s="1"/>
  <c r="BL38" i="5"/>
  <c r="BJ38" i="5"/>
  <c r="BH38" i="5"/>
  <c r="BF38" i="5"/>
  <c r="BD38" i="5"/>
  <c r="BB38" i="5"/>
  <c r="AZ38" i="5"/>
  <c r="AX38" i="5"/>
  <c r="AV38" i="5"/>
  <c r="AT38" i="5"/>
  <c r="AR38" i="5"/>
  <c r="AP38" i="5"/>
  <c r="AN38" i="5"/>
  <c r="AL38" i="5"/>
  <c r="AJ38" i="5"/>
  <c r="AH38" i="5"/>
  <c r="AF38" i="5"/>
  <c r="AD38" i="5"/>
  <c r="AB38" i="5"/>
  <c r="Z38" i="5"/>
  <c r="X38" i="5"/>
  <c r="V38" i="5"/>
  <c r="T38" i="5"/>
  <c r="R38" i="5"/>
  <c r="P38" i="5"/>
  <c r="N38" i="5"/>
  <c r="L38" i="5"/>
  <c r="J38" i="5"/>
  <c r="H38" i="5"/>
  <c r="F38" i="5"/>
  <c r="D38" i="5"/>
  <c r="BX54" i="11"/>
  <c r="BV54" i="11"/>
  <c r="BT54" i="11"/>
  <c r="BR54" i="11"/>
  <c r="BP54" i="11"/>
  <c r="BN54" i="11"/>
  <c r="BL54" i="11"/>
  <c r="BJ54" i="11"/>
  <c r="BH54" i="11"/>
  <c r="BF54" i="11"/>
  <c r="BD54" i="11"/>
  <c r="BB54" i="11"/>
  <c r="AZ54" i="11"/>
  <c r="AX54" i="11"/>
  <c r="AV54" i="11"/>
  <c r="AT54" i="11"/>
  <c r="AR54" i="11"/>
  <c r="AP54" i="11"/>
  <c r="AN54" i="11"/>
  <c r="AL54" i="11"/>
  <c r="AJ54" i="11"/>
  <c r="AH54" i="11"/>
  <c r="BW75" i="11"/>
  <c r="BU75" i="11"/>
  <c r="BS75" i="11"/>
  <c r="BQ75" i="11"/>
  <c r="BO75" i="11"/>
  <c r="BM75" i="11"/>
  <c r="BK75" i="11"/>
  <c r="BI75" i="11"/>
  <c r="BG75" i="11"/>
  <c r="BE75" i="11"/>
  <c r="BC75" i="11"/>
  <c r="BA75" i="11"/>
  <c r="AY75" i="11"/>
  <c r="AW75" i="11"/>
  <c r="AU75" i="11"/>
  <c r="AS75" i="11"/>
  <c r="AQ75" i="11"/>
  <c r="AO75" i="11"/>
  <c r="AM75" i="11"/>
  <c r="AK75" i="11"/>
  <c r="AI75" i="11"/>
  <c r="BX27" i="6"/>
  <c r="BV27" i="6"/>
  <c r="BT27" i="6"/>
  <c r="BR27" i="6"/>
  <c r="BP27" i="6"/>
  <c r="BN27" i="6"/>
  <c r="BL27" i="6"/>
  <c r="BW27" i="5"/>
  <c r="BW81" i="5" s="1"/>
  <c r="BU27" i="5"/>
  <c r="BU81" i="5" s="1"/>
  <c r="BS27" i="5"/>
  <c r="BS81" i="5" s="1"/>
  <c r="BQ27" i="5"/>
  <c r="BQ81" i="5" s="1"/>
  <c r="BO27" i="5"/>
  <c r="BO81" i="5" s="1"/>
  <c r="BM27" i="5"/>
  <c r="BM81" i="5" s="1"/>
  <c r="BX20" i="6"/>
  <c r="BV20" i="6"/>
  <c r="BT20" i="6"/>
  <c r="BR20" i="6"/>
  <c r="BP20" i="6"/>
  <c r="BN20" i="6"/>
  <c r="BL20" i="6"/>
  <c r="BJ20" i="6"/>
  <c r="BH20" i="6"/>
  <c r="BF20" i="6"/>
  <c r="BD20" i="6"/>
  <c r="BB20" i="6"/>
  <c r="AZ20" i="6"/>
  <c r="AX20" i="6"/>
  <c r="AV20" i="6"/>
  <c r="AT20" i="6"/>
  <c r="AR20" i="6"/>
  <c r="AP20" i="6"/>
  <c r="AN20" i="6"/>
  <c r="AL20" i="6"/>
  <c r="AJ20" i="6"/>
  <c r="AH20" i="6"/>
  <c r="AF20" i="6"/>
  <c r="AD20" i="6"/>
  <c r="AB20" i="6"/>
  <c r="Z20" i="6"/>
  <c r="X20" i="6"/>
  <c r="V20" i="6"/>
  <c r="T20" i="6"/>
  <c r="R20" i="6"/>
  <c r="P20" i="6"/>
  <c r="N20" i="6"/>
  <c r="L20" i="6"/>
  <c r="J20" i="6"/>
  <c r="H20" i="6"/>
  <c r="F20" i="6"/>
  <c r="D20" i="6"/>
  <c r="BW20" i="5"/>
  <c r="BU20" i="5"/>
  <c r="BS20" i="5"/>
  <c r="BQ20" i="5"/>
  <c r="BO20" i="5"/>
  <c r="BM20" i="5"/>
  <c r="BK20" i="5"/>
  <c r="BI20" i="5"/>
  <c r="BG20" i="5"/>
  <c r="BE20" i="5"/>
  <c r="BC20" i="5"/>
  <c r="BA20" i="5"/>
  <c r="AY20" i="5"/>
  <c r="AW20" i="5"/>
  <c r="AU20" i="5"/>
  <c r="AS20" i="5"/>
  <c r="AQ20" i="5"/>
  <c r="AO20" i="5"/>
  <c r="AM20" i="5"/>
  <c r="AK20" i="5"/>
  <c r="AI20" i="5"/>
  <c r="AG20" i="5"/>
  <c r="AE20" i="5"/>
  <c r="AC20" i="5"/>
  <c r="AA20" i="5"/>
  <c r="Y20" i="5"/>
  <c r="W20" i="5"/>
  <c r="U20" i="5"/>
  <c r="S20" i="5"/>
  <c r="Q20" i="5"/>
  <c r="O20" i="5"/>
  <c r="M20" i="5"/>
  <c r="K20" i="5"/>
  <c r="I20" i="5"/>
  <c r="G20" i="5"/>
  <c r="E20" i="5"/>
  <c r="BW74" i="11"/>
  <c r="BU74" i="11"/>
  <c r="BS74" i="11"/>
  <c r="BQ74" i="11"/>
  <c r="BO74" i="11"/>
  <c r="BM74" i="11"/>
  <c r="BK74" i="11"/>
  <c r="BI74" i="11"/>
  <c r="BG74" i="11"/>
  <c r="BE74" i="11"/>
  <c r="BC74" i="11"/>
  <c r="BA74" i="11"/>
  <c r="AY74" i="11"/>
  <c r="AW74" i="11"/>
  <c r="AU74" i="11"/>
  <c r="AS74" i="11"/>
  <c r="AQ74" i="11"/>
  <c r="AO74" i="11"/>
  <c r="AM74" i="11"/>
  <c r="AK74" i="11"/>
  <c r="AI74" i="11"/>
  <c r="BW10" i="6"/>
  <c r="BU10" i="6"/>
  <c r="BS10" i="6"/>
  <c r="BQ10" i="6"/>
  <c r="BO10" i="6"/>
  <c r="BM10" i="6"/>
  <c r="BK10" i="6"/>
  <c r="BI10" i="6"/>
  <c r="BG10" i="6"/>
  <c r="BE10" i="6"/>
  <c r="BC10" i="6"/>
  <c r="BA10" i="6"/>
  <c r="AY10" i="6"/>
  <c r="AW10" i="6"/>
  <c r="AU10" i="6"/>
  <c r="AS10" i="6"/>
  <c r="AQ10" i="6"/>
  <c r="AO10" i="6"/>
  <c r="AM10" i="6"/>
  <c r="AK10" i="6"/>
  <c r="AI10" i="6"/>
  <c r="AG10" i="6"/>
  <c r="AE10" i="6"/>
  <c r="AC10" i="6"/>
  <c r="AA10" i="6"/>
  <c r="Y10" i="6"/>
  <c r="W10" i="6"/>
  <c r="U10" i="6"/>
  <c r="S10" i="6"/>
  <c r="Q10" i="6"/>
  <c r="O10" i="6"/>
  <c r="M10" i="6"/>
  <c r="K10" i="6"/>
  <c r="I10" i="6"/>
  <c r="G10" i="6"/>
  <c r="E10" i="6"/>
  <c r="BX10" i="5"/>
  <c r="BV10" i="5"/>
  <c r="BT10" i="5"/>
  <c r="BR10" i="5"/>
  <c r="BP10" i="5"/>
  <c r="BN10" i="5"/>
  <c r="BL10" i="5"/>
  <c r="BJ10" i="5"/>
  <c r="BH10" i="5"/>
  <c r="BF10" i="5"/>
  <c r="BD10" i="5"/>
  <c r="BB10" i="5"/>
  <c r="AZ10" i="5"/>
  <c r="AX10" i="5"/>
  <c r="AV10" i="5"/>
  <c r="AT10" i="5"/>
  <c r="AR10" i="5"/>
  <c r="AP10" i="5"/>
  <c r="AN10" i="5"/>
  <c r="AL10" i="5"/>
  <c r="AJ10" i="5"/>
  <c r="AH10" i="5"/>
  <c r="AF10" i="5"/>
  <c r="AD10" i="5"/>
  <c r="AB10" i="5"/>
  <c r="Z10" i="5"/>
  <c r="X10" i="5"/>
  <c r="V10" i="5"/>
  <c r="T10" i="5"/>
  <c r="R10" i="5"/>
  <c r="P10" i="5"/>
  <c r="N10" i="5"/>
  <c r="L10" i="5"/>
  <c r="J10" i="5"/>
  <c r="H10" i="5"/>
  <c r="F10" i="5"/>
  <c r="D10" i="5"/>
  <c r="AP139" i="9"/>
  <c r="AN139" i="9"/>
  <c r="AL139" i="9"/>
  <c r="AJ139" i="9"/>
  <c r="AH139" i="9"/>
  <c r="BW143" i="9"/>
  <c r="BW140" i="9" s="1"/>
  <c r="BU143" i="9"/>
  <c r="BU140" i="9" s="1"/>
  <c r="BS143" i="9"/>
  <c r="BS140" i="9" s="1"/>
  <c r="BQ143" i="9"/>
  <c r="BO143" i="9"/>
  <c r="BO140" i="9" s="1"/>
  <c r="BM143" i="9"/>
  <c r="BM140" i="9" s="1"/>
  <c r="BK143" i="9"/>
  <c r="BK140" i="9" s="1"/>
  <c r="BI143" i="9"/>
  <c r="BI140" i="9" s="1"/>
  <c r="BG143" i="9"/>
  <c r="BG140" i="9" s="1"/>
  <c r="BE143" i="9"/>
  <c r="BE140" i="9" s="1"/>
  <c r="BC143" i="9"/>
  <c r="BC140" i="9" s="1"/>
  <c r="BA143" i="9"/>
  <c r="BA140" i="9" s="1"/>
  <c r="AY143" i="9"/>
  <c r="AY140" i="9" s="1"/>
  <c r="AW143" i="9"/>
  <c r="AW140" i="9" s="1"/>
  <c r="AU143" i="9"/>
  <c r="AU140" i="9" s="1"/>
  <c r="AS143" i="9"/>
  <c r="AS140" i="9" s="1"/>
  <c r="AQ143" i="9"/>
  <c r="AQ140" i="9" s="1"/>
  <c r="AO143" i="9"/>
  <c r="AO140" i="9" s="1"/>
  <c r="AM143" i="9"/>
  <c r="AM140" i="9" s="1"/>
  <c r="AK143" i="9"/>
  <c r="AK140" i="9" s="1"/>
  <c r="AI143" i="9"/>
  <c r="AI140" i="9" s="1"/>
  <c r="AO138" i="9"/>
  <c r="AM138" i="9"/>
  <c r="AK138" i="9"/>
  <c r="AI138" i="9"/>
  <c r="BV138" i="9"/>
  <c r="BR138" i="9"/>
  <c r="BN138" i="9"/>
  <c r="BJ138" i="9"/>
  <c r="BH138" i="9"/>
  <c r="BF138" i="9"/>
  <c r="BD138" i="9"/>
  <c r="BB138" i="9"/>
  <c r="AZ138" i="9"/>
  <c r="AX138" i="9"/>
  <c r="AV138" i="9"/>
  <c r="AT138" i="9"/>
  <c r="AR138" i="9"/>
  <c r="AY134" i="9"/>
  <c r="AW134" i="9"/>
  <c r="AU134" i="9"/>
  <c r="AS134" i="9"/>
  <c r="AQ134" i="9"/>
  <c r="AO134" i="9"/>
  <c r="AM134" i="9"/>
  <c r="AK134" i="9"/>
  <c r="AI134" i="9"/>
  <c r="BP142" i="9"/>
  <c r="BN142" i="9"/>
  <c r="BL142" i="9"/>
  <c r="BJ142" i="9"/>
  <c r="BH142" i="9"/>
  <c r="BF142" i="9"/>
  <c r="BD142" i="9"/>
  <c r="BB142" i="9"/>
  <c r="AZ142" i="9"/>
  <c r="AX142" i="9"/>
  <c r="AV142" i="9"/>
  <c r="AT142" i="9"/>
  <c r="AR142" i="9"/>
  <c r="AP142" i="9"/>
  <c r="AN142" i="9"/>
  <c r="AL142" i="9"/>
  <c r="AJ142" i="9"/>
  <c r="AH142" i="9"/>
  <c r="BU137" i="9"/>
  <c r="BQ137" i="9"/>
  <c r="BM137" i="9"/>
  <c r="BI137" i="9"/>
  <c r="BE137" i="9"/>
  <c r="BA137" i="9"/>
  <c r="AW137" i="9"/>
  <c r="AS137" i="9"/>
  <c r="AO137" i="9"/>
  <c r="AK137" i="9"/>
  <c r="BX113" i="8"/>
  <c r="BV113" i="8"/>
  <c r="BT113" i="8"/>
  <c r="BR113" i="8"/>
  <c r="BP113" i="8"/>
  <c r="BN113" i="8"/>
  <c r="BL113" i="8"/>
  <c r="BJ113" i="8"/>
  <c r="BH113" i="8"/>
  <c r="BF113" i="8"/>
  <c r="BD113" i="8"/>
  <c r="BB113" i="8"/>
  <c r="AZ113" i="8"/>
  <c r="AX113" i="8"/>
  <c r="AV113" i="8"/>
  <c r="AT113" i="8"/>
  <c r="AR113" i="8"/>
  <c r="AP113" i="8"/>
  <c r="AN113" i="8"/>
  <c r="AL113" i="8"/>
  <c r="AJ113" i="8"/>
  <c r="AH113" i="8"/>
  <c r="BX94" i="11"/>
  <c r="BX101" i="11"/>
  <c r="BX83" i="11"/>
  <c r="BX90" i="11"/>
  <c r="BV94" i="11"/>
  <c r="BV101" i="11"/>
  <c r="BV83" i="11"/>
  <c r="BV90" i="11"/>
  <c r="BT94" i="11"/>
  <c r="BT101" i="11"/>
  <c r="BT83" i="11"/>
  <c r="BT90" i="11"/>
  <c r="BR94" i="11"/>
  <c r="BR101" i="11"/>
  <c r="BR83" i="11"/>
  <c r="BR90" i="11"/>
  <c r="BP94" i="11"/>
  <c r="BP101" i="11"/>
  <c r="BP83" i="11"/>
  <c r="BP90" i="11"/>
  <c r="BN94" i="11"/>
  <c r="BN101" i="11"/>
  <c r="BN83" i="11"/>
  <c r="BN90" i="11"/>
  <c r="BL94" i="11"/>
  <c r="BL101" i="11"/>
  <c r="BL83" i="11"/>
  <c r="BL90" i="11"/>
  <c r="BJ94" i="11"/>
  <c r="BJ101" i="11"/>
  <c r="BJ83" i="11"/>
  <c r="BJ90" i="11"/>
  <c r="BW98" i="8"/>
  <c r="BU98" i="8"/>
  <c r="BS98" i="8"/>
  <c r="BQ98" i="8"/>
  <c r="BO98" i="8"/>
  <c r="BM98" i="8"/>
  <c r="BK98" i="8"/>
  <c r="BI98" i="8"/>
  <c r="BG98" i="8"/>
  <c r="BE98" i="8"/>
  <c r="BC98" i="8"/>
  <c r="BA98" i="8"/>
  <c r="AY98" i="8"/>
  <c r="AW98" i="8"/>
  <c r="AU98" i="8"/>
  <c r="AS98" i="8"/>
  <c r="AQ98" i="8"/>
  <c r="AO98" i="8"/>
  <c r="AM98" i="8"/>
  <c r="AK98" i="8"/>
  <c r="AI98" i="8"/>
  <c r="BX93" i="8"/>
  <c r="BV93" i="8"/>
  <c r="BT93" i="8"/>
  <c r="BR93" i="8"/>
  <c r="BP93" i="8"/>
  <c r="BN93" i="8"/>
  <c r="BL93" i="8"/>
  <c r="BJ93" i="8"/>
  <c r="BH93" i="8"/>
  <c r="BF93" i="8"/>
  <c r="BD93" i="8"/>
  <c r="BB93" i="8"/>
  <c r="AZ93" i="8"/>
  <c r="AX93" i="8"/>
  <c r="AV93" i="8"/>
  <c r="AT93" i="8"/>
  <c r="AR93" i="8"/>
  <c r="AP93" i="8"/>
  <c r="AN93" i="8"/>
  <c r="AL93" i="8"/>
  <c r="AJ93" i="8"/>
  <c r="AH93" i="8"/>
  <c r="BX81" i="8"/>
  <c r="BV81" i="8"/>
  <c r="BT81" i="8"/>
  <c r="BR81" i="8"/>
  <c r="BP81" i="8"/>
  <c r="BN81" i="8"/>
  <c r="BL81" i="8"/>
  <c r="BJ81" i="8"/>
  <c r="BH81" i="8"/>
  <c r="BF81" i="8"/>
  <c r="BD81" i="8"/>
  <c r="BB81" i="8"/>
  <c r="AZ81" i="8"/>
  <c r="AX81" i="8"/>
  <c r="AV81" i="8"/>
  <c r="AT81" i="8"/>
  <c r="AR81" i="8"/>
  <c r="AP81" i="8"/>
  <c r="AN81" i="8"/>
  <c r="AL81" i="8"/>
  <c r="AJ81" i="8"/>
  <c r="AH81" i="8"/>
  <c r="BW70" i="8"/>
  <c r="BU70" i="8"/>
  <c r="BS70" i="8"/>
  <c r="BQ70" i="8"/>
  <c r="BW67" i="8"/>
  <c r="BU67" i="8"/>
  <c r="BS67" i="8"/>
  <c r="BQ67" i="8"/>
  <c r="BW138" i="9"/>
  <c r="BW78" i="11"/>
  <c r="BU138" i="9"/>
  <c r="BU78" i="11"/>
  <c r="BS138" i="9"/>
  <c r="BS78" i="11"/>
  <c r="BQ138" i="9"/>
  <c r="BQ78" i="11"/>
  <c r="BO138" i="9"/>
  <c r="BO78" i="11"/>
  <c r="BM138" i="9"/>
  <c r="BM78" i="11"/>
  <c r="BK138" i="9"/>
  <c r="BK78" i="11"/>
  <c r="BX49" i="8"/>
  <c r="BV49" i="8"/>
  <c r="BT49" i="8"/>
  <c r="BR49" i="8"/>
  <c r="BP49" i="8"/>
  <c r="BN49" i="8"/>
  <c r="BL49" i="8"/>
  <c r="BJ49" i="8"/>
  <c r="BH49" i="8"/>
  <c r="BF49" i="8"/>
  <c r="BD49" i="8"/>
  <c r="BB49" i="8"/>
  <c r="AZ49" i="8"/>
  <c r="AX49" i="8"/>
  <c r="AV49" i="8"/>
  <c r="AT49" i="8"/>
  <c r="AR49" i="8"/>
  <c r="AP49" i="8"/>
  <c r="AN49" i="8"/>
  <c r="AL49" i="8"/>
  <c r="AJ49" i="8"/>
  <c r="AH49" i="8"/>
  <c r="BX39" i="8"/>
  <c r="BV39" i="8"/>
  <c r="BT39" i="8"/>
  <c r="BR39" i="8"/>
  <c r="BP39" i="8"/>
  <c r="BN39" i="8"/>
  <c r="BL39" i="8"/>
  <c r="BJ39" i="8"/>
  <c r="BH39" i="8"/>
  <c r="BF39" i="8"/>
  <c r="BD39" i="8"/>
  <c r="BB39" i="8"/>
  <c r="AZ39" i="8"/>
  <c r="AX39" i="8"/>
  <c r="AV39" i="8"/>
  <c r="AT39" i="8"/>
  <c r="AR39" i="8"/>
  <c r="AP39" i="8"/>
  <c r="AN39" i="8"/>
  <c r="AL39" i="8"/>
  <c r="AJ39" i="8"/>
  <c r="AH39" i="8"/>
  <c r="BW33" i="8"/>
  <c r="BU33" i="8"/>
  <c r="BS33" i="8"/>
  <c r="BQ33" i="8"/>
  <c r="BO33" i="8"/>
  <c r="BM33" i="8"/>
  <c r="BW22" i="8"/>
  <c r="BU22" i="8"/>
  <c r="BS22" i="8"/>
  <c r="BQ22" i="8"/>
  <c r="BO22" i="8"/>
  <c r="BM22" i="8"/>
  <c r="BK22" i="8"/>
  <c r="BI22" i="8"/>
  <c r="BG22" i="8"/>
  <c r="BE22" i="8"/>
  <c r="BC22" i="8"/>
  <c r="BA22" i="8"/>
  <c r="AY22" i="8"/>
  <c r="AW22" i="8"/>
  <c r="AU22" i="8"/>
  <c r="AS22" i="8"/>
  <c r="AQ22" i="8"/>
  <c r="AO22" i="8"/>
  <c r="AM22" i="8"/>
  <c r="AK22" i="8"/>
  <c r="AI22" i="8"/>
  <c r="BW29" i="11"/>
  <c r="BW137" i="9"/>
  <c r="BU29" i="11"/>
  <c r="BS29" i="11"/>
  <c r="BS137" i="9"/>
  <c r="BQ29" i="11"/>
  <c r="BO29" i="11"/>
  <c r="BO137" i="9"/>
  <c r="BM29" i="11"/>
  <c r="BK29" i="11"/>
  <c r="BK137" i="9"/>
  <c r="BI29" i="11"/>
  <c r="BG29" i="11"/>
  <c r="BG137" i="9"/>
  <c r="BE29" i="11"/>
  <c r="BC29" i="11"/>
  <c r="BC137" i="9"/>
  <c r="BA29" i="11"/>
  <c r="AY29" i="11"/>
  <c r="AY137" i="9"/>
  <c r="AW29" i="11"/>
  <c r="AU29" i="11"/>
  <c r="AU137" i="9"/>
  <c r="AS29" i="11"/>
  <c r="AQ29" i="11"/>
  <c r="AQ137" i="9"/>
  <c r="AO29" i="11"/>
  <c r="AM29" i="11"/>
  <c r="AM137" i="9"/>
  <c r="AK29" i="11"/>
  <c r="AI29" i="11"/>
  <c r="AI137" i="9"/>
  <c r="BX16" i="9"/>
  <c r="BT16" i="9"/>
  <c r="BP16" i="9"/>
  <c r="BL16" i="9"/>
  <c r="BH16" i="9"/>
  <c r="BD16" i="9"/>
  <c r="AZ16" i="9"/>
  <c r="AV16" i="9"/>
  <c r="AR16" i="9"/>
  <c r="AN16" i="9"/>
  <c r="AJ16" i="9"/>
  <c r="BX139" i="9"/>
  <c r="BV139" i="9"/>
  <c r="BT139" i="9"/>
  <c r="BR139" i="9"/>
  <c r="BP139" i="9"/>
  <c r="BN139" i="9"/>
  <c r="BL139" i="9"/>
  <c r="BJ139" i="9"/>
  <c r="BW113" i="8"/>
  <c r="BU113" i="8"/>
  <c r="BS113" i="8"/>
  <c r="BQ113" i="8"/>
  <c r="BO113" i="8"/>
  <c r="BM113" i="8"/>
  <c r="BK113" i="8"/>
  <c r="BI113" i="8"/>
  <c r="BG113" i="8"/>
  <c r="BE113" i="8"/>
  <c r="BC113" i="8"/>
  <c r="BA113" i="8"/>
  <c r="AY113" i="8"/>
  <c r="AW113" i="8"/>
  <c r="AU113" i="8"/>
  <c r="AS113" i="8"/>
  <c r="AQ113" i="8"/>
  <c r="AO113" i="8"/>
  <c r="AM113" i="8"/>
  <c r="AK113" i="8"/>
  <c r="AI113" i="8"/>
  <c r="BW83" i="11"/>
  <c r="BW90" i="11"/>
  <c r="BW94" i="11"/>
  <c r="BW101" i="11"/>
  <c r="BU83" i="11"/>
  <c r="BU90" i="11"/>
  <c r="BU94" i="11"/>
  <c r="BU101" i="11"/>
  <c r="BS83" i="11"/>
  <c r="BS90" i="11"/>
  <c r="BS94" i="11"/>
  <c r="BS101" i="11"/>
  <c r="BQ83" i="11"/>
  <c r="BQ90" i="11"/>
  <c r="BQ94" i="11"/>
  <c r="BQ101" i="11"/>
  <c r="BO83" i="11"/>
  <c r="BO90" i="11"/>
  <c r="BO94" i="11"/>
  <c r="BO101" i="11"/>
  <c r="BM83" i="11"/>
  <c r="BM90" i="11"/>
  <c r="BM94" i="11"/>
  <c r="BM101" i="11"/>
  <c r="BK83" i="11"/>
  <c r="BK90" i="11"/>
  <c r="BK94" i="11"/>
  <c r="BK101" i="11"/>
  <c r="BW93" i="8"/>
  <c r="BU93" i="8"/>
  <c r="BS93" i="8"/>
  <c r="BQ93" i="8"/>
  <c r="BO93" i="8"/>
  <c r="BM93" i="8"/>
  <c r="BK93" i="8"/>
  <c r="BI93" i="8"/>
  <c r="BG93" i="8"/>
  <c r="BE93" i="8"/>
  <c r="BC93" i="8"/>
  <c r="BA93" i="8"/>
  <c r="AY93" i="8"/>
  <c r="AW93" i="8"/>
  <c r="AU93" i="8"/>
  <c r="AS93" i="8"/>
  <c r="AQ93" i="8"/>
  <c r="AO93" i="8"/>
  <c r="AM93" i="8"/>
  <c r="AK93" i="8"/>
  <c r="AI93" i="8"/>
  <c r="BW81" i="8"/>
  <c r="BU81" i="8"/>
  <c r="BS81" i="8"/>
  <c r="BQ81" i="8"/>
  <c r="BO81" i="8"/>
  <c r="BM81" i="8"/>
  <c r="BK81" i="8"/>
  <c r="BI81" i="8"/>
  <c r="BG81" i="8"/>
  <c r="BE81" i="8"/>
  <c r="BC81" i="8"/>
  <c r="BA81" i="8"/>
  <c r="AY81" i="8"/>
  <c r="AW81" i="8"/>
  <c r="AU81" i="8"/>
  <c r="AS81" i="8"/>
  <c r="AQ81" i="8"/>
  <c r="AO81" i="8"/>
  <c r="AM81" i="8"/>
  <c r="AK81" i="8"/>
  <c r="AI81" i="8"/>
  <c r="BX70" i="8"/>
  <c r="BV70" i="8"/>
  <c r="BT70" i="8"/>
  <c r="BR70" i="8"/>
  <c r="BX67" i="8"/>
  <c r="BV67" i="8"/>
  <c r="BT67" i="8"/>
  <c r="BR67" i="8"/>
  <c r="BX78" i="11"/>
  <c r="BX138" i="9"/>
  <c r="BV78" i="11"/>
  <c r="BT78" i="11"/>
  <c r="BT138" i="9"/>
  <c r="BR78" i="11"/>
  <c r="BP78" i="11"/>
  <c r="BP138" i="9"/>
  <c r="BN78" i="11"/>
  <c r="BL78" i="11"/>
  <c r="BL138" i="9"/>
  <c r="BJ78" i="11"/>
  <c r="BW49" i="8"/>
  <c r="BU49" i="8"/>
  <c r="BS49" i="8"/>
  <c r="BQ49" i="8"/>
  <c r="BO49" i="8"/>
  <c r="BM49" i="8"/>
  <c r="BK49" i="8"/>
  <c r="BI49" i="8"/>
  <c r="BG49" i="8"/>
  <c r="BE49" i="8"/>
  <c r="BC49" i="8"/>
  <c r="BA49" i="8"/>
  <c r="AY49" i="8"/>
  <c r="AW49" i="8"/>
  <c r="AU49" i="8"/>
  <c r="AS49" i="8"/>
  <c r="AQ49" i="8"/>
  <c r="AO49" i="8"/>
  <c r="AM49" i="8"/>
  <c r="AK49" i="8"/>
  <c r="AI49" i="8"/>
  <c r="BW39" i="8"/>
  <c r="BU39" i="8"/>
  <c r="BS39" i="8"/>
  <c r="BQ39" i="8"/>
  <c r="BO39" i="8"/>
  <c r="BM39" i="8"/>
  <c r="BK39" i="8"/>
  <c r="BI39" i="8"/>
  <c r="BG39" i="8"/>
  <c r="BE39" i="8"/>
  <c r="BC39" i="8"/>
  <c r="BA39" i="8"/>
  <c r="AY39" i="8"/>
  <c r="AW39" i="8"/>
  <c r="AU39" i="8"/>
  <c r="AS39" i="8"/>
  <c r="AQ39" i="8"/>
  <c r="AO39" i="8"/>
  <c r="AM39" i="8"/>
  <c r="AK39" i="8"/>
  <c r="AI39" i="8"/>
  <c r="BX33" i="8"/>
  <c r="BV33" i="8"/>
  <c r="BT33" i="8"/>
  <c r="BR33" i="8"/>
  <c r="BP33" i="8"/>
  <c r="BN33" i="8"/>
  <c r="BL33" i="8"/>
  <c r="BX22" i="8"/>
  <c r="BV22" i="8"/>
  <c r="BT22" i="8"/>
  <c r="BR22" i="8"/>
  <c r="BP22" i="8"/>
  <c r="BN22" i="8"/>
  <c r="BL22" i="8"/>
  <c r="BJ22" i="8"/>
  <c r="BH22" i="8"/>
  <c r="BF22" i="8"/>
  <c r="BD22" i="8"/>
  <c r="BB22" i="8"/>
  <c r="AZ22" i="8"/>
  <c r="AX22" i="8"/>
  <c r="AV22" i="8"/>
  <c r="AT22" i="8"/>
  <c r="AR22" i="8"/>
  <c r="AP22" i="8"/>
  <c r="AN22" i="8"/>
  <c r="AL22" i="8"/>
  <c r="AJ22" i="8"/>
  <c r="AH22" i="8"/>
  <c r="BX137" i="9"/>
  <c r="BX29" i="11"/>
  <c r="BV137" i="9"/>
  <c r="BV29" i="11"/>
  <c r="BT137" i="9"/>
  <c r="BT29" i="11"/>
  <c r="BR137" i="9"/>
  <c r="BR29" i="11"/>
  <c r="BP137" i="9"/>
  <c r="BP29" i="11"/>
  <c r="BN137" i="9"/>
  <c r="BN29" i="11"/>
  <c r="BL137" i="9"/>
  <c r="BL29" i="11"/>
  <c r="BJ137" i="9"/>
  <c r="BJ29" i="11"/>
  <c r="BH137" i="9"/>
  <c r="BH136" i="9" s="1"/>
  <c r="BH29" i="11"/>
  <c r="BF137" i="9"/>
  <c r="BF136" i="9" s="1"/>
  <c r="BF29" i="11"/>
  <c r="BD137" i="9"/>
  <c r="BD136" i="9" s="1"/>
  <c r="BD29" i="11"/>
  <c r="BB137" i="9"/>
  <c r="BB136" i="9" s="1"/>
  <c r="BB29" i="11"/>
  <c r="AZ137" i="9"/>
  <c r="AZ136" i="9" s="1"/>
  <c r="AZ29" i="11"/>
  <c r="AX137" i="9"/>
  <c r="AX136" i="9" s="1"/>
  <c r="AX29" i="11"/>
  <c r="AV137" i="9"/>
  <c r="AV136" i="9" s="1"/>
  <c r="AV29" i="11"/>
  <c r="AT137" i="9"/>
  <c r="AT136" i="9" s="1"/>
  <c r="AT29" i="11"/>
  <c r="AR137" i="9"/>
  <c r="AR136" i="9" s="1"/>
  <c r="AR29" i="11"/>
  <c r="AP137" i="9"/>
  <c r="AP136" i="9" s="1"/>
  <c r="AP29" i="11"/>
  <c r="AN137" i="9"/>
  <c r="AN136" i="9" s="1"/>
  <c r="AN29" i="11"/>
  <c r="AL137" i="9"/>
  <c r="AL136" i="9" s="1"/>
  <c r="AL29" i="11"/>
  <c r="AJ137" i="9"/>
  <c r="AJ136" i="9" s="1"/>
  <c r="AJ29" i="11"/>
  <c r="AH137" i="9"/>
  <c r="AH136" i="9" s="1"/>
  <c r="AH29" i="11"/>
  <c r="BW16" i="9"/>
  <c r="BU16" i="9"/>
  <c r="BS16" i="9"/>
  <c r="BQ16" i="9"/>
  <c r="BO16" i="9"/>
  <c r="BM16" i="9"/>
  <c r="BK16" i="9"/>
  <c r="BI16" i="9"/>
  <c r="BG16" i="9"/>
  <c r="BE16" i="9"/>
  <c r="BC16" i="9"/>
  <c r="BA16" i="9"/>
  <c r="AY16" i="9"/>
  <c r="AW16" i="9"/>
  <c r="AU16" i="9"/>
  <c r="AS16" i="9"/>
  <c r="AQ16" i="9"/>
  <c r="AO16" i="9"/>
  <c r="AM16" i="9"/>
  <c r="AK16" i="9"/>
  <c r="AI16" i="9"/>
  <c r="BQ142" i="9"/>
  <c r="BQ140" i="9" s="1"/>
  <c r="BX141" i="9"/>
  <c r="BX140" i="9" s="1"/>
  <c r="BV141" i="9"/>
  <c r="BV140" i="9" s="1"/>
  <c r="BT141" i="9"/>
  <c r="BT140" i="9" s="1"/>
  <c r="BR141" i="9"/>
  <c r="BR140" i="9" s="1"/>
  <c r="BP141" i="9"/>
  <c r="BP140" i="9" s="1"/>
  <c r="BN141" i="9"/>
  <c r="BN140" i="9" s="1"/>
  <c r="BL141" i="9"/>
  <c r="BL140" i="9" s="1"/>
  <c r="BJ141" i="9"/>
  <c r="BJ140" i="9" s="1"/>
  <c r="BH141" i="9"/>
  <c r="BH140" i="9" s="1"/>
  <c r="BF141" i="9"/>
  <c r="BF140" i="9" s="1"/>
  <c r="BD141" i="9"/>
  <c r="BD140" i="9" s="1"/>
  <c r="BB141" i="9"/>
  <c r="BB140" i="9" s="1"/>
  <c r="AZ141" i="9"/>
  <c r="AZ140" i="9" s="1"/>
  <c r="AX141" i="9"/>
  <c r="AX140" i="9" s="1"/>
  <c r="AV141" i="9"/>
  <c r="AV140" i="9" s="1"/>
  <c r="AT141" i="9"/>
  <c r="AT140" i="9" s="1"/>
  <c r="AR141" i="9"/>
  <c r="AR140" i="9" s="1"/>
  <c r="AP141" i="9"/>
  <c r="AP140" i="9" s="1"/>
  <c r="AN141" i="9"/>
  <c r="AN140" i="9" s="1"/>
  <c r="AL141" i="9"/>
  <c r="AL140" i="9" s="1"/>
  <c r="AJ141" i="9"/>
  <c r="AJ140" i="9" s="1"/>
  <c r="AH141" i="9"/>
  <c r="AH140" i="9" s="1"/>
  <c r="BT15" i="11"/>
  <c r="BR15" i="11"/>
  <c r="BP15" i="11"/>
  <c r="BN15" i="11"/>
  <c r="BL15" i="11"/>
  <c r="BH101" i="11"/>
  <c r="BO100" i="11"/>
  <c r="BM100" i="11"/>
  <c r="BK100" i="11"/>
  <c r="BI100" i="11"/>
  <c r="BG100" i="11"/>
  <c r="BE100" i="11"/>
  <c r="BC100" i="11"/>
  <c r="BA100" i="11"/>
  <c r="AY100" i="11"/>
  <c r="AW100" i="11"/>
  <c r="AU100" i="11"/>
  <c r="AS100" i="11"/>
  <c r="AQ100" i="11"/>
  <c r="AO100" i="11"/>
  <c r="AM100" i="11"/>
  <c r="AK100" i="11"/>
  <c r="AI100" i="11"/>
  <c r="BH94" i="11"/>
  <c r="BP89" i="11"/>
  <c r="BN89" i="11"/>
  <c r="BL89" i="11"/>
  <c r="BQ87" i="11"/>
  <c r="BI87" i="11"/>
  <c r="BG87" i="11"/>
  <c r="BE87" i="11"/>
  <c r="BC87" i="11"/>
  <c r="BA87" i="11"/>
  <c r="AY87" i="11"/>
  <c r="AW87" i="11"/>
  <c r="AU87" i="11"/>
  <c r="AS87" i="11"/>
  <c r="AQ87" i="11"/>
  <c r="AO87" i="11"/>
  <c r="AM87" i="11"/>
  <c r="AK87" i="11"/>
  <c r="AI87" i="11"/>
  <c r="BW72" i="11"/>
  <c r="BU72" i="11"/>
  <c r="BS72" i="11"/>
  <c r="BQ72" i="11"/>
  <c r="BO72" i="11"/>
  <c r="BM72" i="11"/>
  <c r="BK72" i="11"/>
  <c r="BI72" i="11"/>
  <c r="BG72" i="11"/>
  <c r="BE72" i="11"/>
  <c r="BC72" i="11"/>
  <c r="BA72" i="11"/>
  <c r="AY72" i="11"/>
  <c r="AW72" i="11"/>
  <c r="AU72" i="11"/>
  <c r="AS72" i="11"/>
  <c r="AQ72" i="11"/>
  <c r="AO72" i="11"/>
  <c r="AM72" i="11"/>
  <c r="AK72" i="11"/>
  <c r="AI72" i="11"/>
  <c r="BW63" i="11"/>
  <c r="BU63" i="11"/>
  <c r="BS63" i="11"/>
  <c r="BQ63" i="11"/>
  <c r="BO63" i="11"/>
  <c r="BM63" i="11"/>
  <c r="BK63" i="11"/>
  <c r="BI63" i="11"/>
  <c r="BG63" i="11"/>
  <c r="BE63" i="11"/>
  <c r="BC63" i="11"/>
  <c r="BA63" i="11"/>
  <c r="AY63" i="11"/>
  <c r="AW63" i="11"/>
  <c r="AU63" i="11"/>
  <c r="AS63" i="11"/>
  <c r="AQ63" i="11"/>
  <c r="AO63" i="11"/>
  <c r="AM63" i="11"/>
  <c r="AK63" i="11"/>
  <c r="AI63" i="11"/>
  <c r="BW41" i="11"/>
  <c r="BU41" i="11"/>
  <c r="BS41" i="11"/>
  <c r="BQ41" i="11"/>
  <c r="BO41" i="11"/>
  <c r="BM41" i="11"/>
  <c r="BK41" i="11"/>
  <c r="BI41" i="11"/>
  <c r="BG41" i="11"/>
  <c r="BE41" i="11"/>
  <c r="BC41" i="11"/>
  <c r="BA41" i="11"/>
  <c r="AY41" i="11"/>
  <c r="AW41" i="11"/>
  <c r="AU41" i="11"/>
  <c r="AS41" i="11"/>
  <c r="AQ41" i="11"/>
  <c r="AO41" i="11"/>
  <c r="AM41" i="11"/>
  <c r="AK41" i="11"/>
  <c r="AI41" i="11"/>
  <c r="BW39" i="11"/>
  <c r="BU39" i="11"/>
  <c r="BS39" i="11"/>
  <c r="BQ39" i="11"/>
  <c r="BO39" i="11"/>
  <c r="BM39" i="11"/>
  <c r="BK39" i="11"/>
  <c r="BI39" i="11"/>
  <c r="BG39" i="11"/>
  <c r="BE39" i="11"/>
  <c r="BC39" i="11"/>
  <c r="BA39" i="11"/>
  <c r="AY39" i="11"/>
  <c r="AW39" i="11"/>
  <c r="AU39" i="11"/>
  <c r="AS39" i="11"/>
  <c r="AQ39" i="11"/>
  <c r="AO39" i="11"/>
  <c r="AM39" i="11"/>
  <c r="AK39" i="11"/>
  <c r="AI39" i="11"/>
  <c r="BX38" i="11"/>
  <c r="BV38" i="11"/>
  <c r="BT38" i="11"/>
  <c r="BR38" i="11"/>
  <c r="BP38" i="11"/>
  <c r="BN38" i="11"/>
  <c r="BL38" i="11"/>
  <c r="BJ38" i="11"/>
  <c r="BH38" i="11"/>
  <c r="BF38" i="11"/>
  <c r="BD38" i="11"/>
  <c r="BB38" i="11"/>
  <c r="AZ38" i="11"/>
  <c r="AX38" i="11"/>
  <c r="AV38" i="11"/>
  <c r="AT38" i="11"/>
  <c r="AR38" i="11"/>
  <c r="AP38" i="11"/>
  <c r="AN38" i="11"/>
  <c r="AL38" i="11"/>
  <c r="AJ38" i="11"/>
  <c r="AH38" i="11"/>
  <c r="BW31" i="11"/>
  <c r="BS31" i="11"/>
  <c r="BO31" i="11"/>
  <c r="BK31" i="11"/>
  <c r="BG31" i="11"/>
  <c r="BC31" i="11"/>
  <c r="AY31" i="11"/>
  <c r="AU31" i="11"/>
  <c r="AQ31" i="11"/>
  <c r="AM31" i="11"/>
  <c r="AI31" i="11"/>
  <c r="BU24" i="11"/>
  <c r="BS24" i="11"/>
  <c r="BQ24" i="11"/>
  <c r="BO24" i="11"/>
  <c r="BM24" i="11"/>
  <c r="BK24" i="11"/>
  <c r="BI24" i="11"/>
  <c r="BG24" i="11"/>
  <c r="BE24" i="11"/>
  <c r="BC24" i="11"/>
  <c r="BA24" i="11"/>
  <c r="BT23" i="11"/>
  <c r="BR23" i="11"/>
  <c r="BP23" i="11"/>
  <c r="BN23" i="11"/>
  <c r="BL23" i="11"/>
  <c r="BJ23" i="11"/>
  <c r="BH23" i="11"/>
  <c r="BF23" i="11"/>
  <c r="BD23" i="11"/>
  <c r="BB23" i="11"/>
  <c r="BU15" i="11"/>
  <c r="BS15" i="11"/>
  <c r="BQ15" i="11"/>
  <c r="BO15" i="11"/>
  <c r="BM15" i="11"/>
  <c r="BV11" i="11"/>
  <c r="BT11" i="11"/>
  <c r="BR11" i="11"/>
  <c r="BN11" i="11"/>
  <c r="BL11" i="11"/>
  <c r="BJ11" i="11"/>
  <c r="BF11" i="11"/>
  <c r="BD11" i="11"/>
  <c r="BB11" i="11"/>
  <c r="AX11" i="11"/>
  <c r="AV11" i="11"/>
  <c r="AT11" i="11"/>
  <c r="AP11" i="11"/>
  <c r="AN11" i="11"/>
  <c r="AL11" i="11"/>
  <c r="AH11" i="11"/>
  <c r="BK34" i="13"/>
  <c r="BK35" i="13" s="1"/>
  <c r="BI34" i="13"/>
  <c r="BI35" i="13" s="1"/>
  <c r="BG34" i="13"/>
  <c r="BG35" i="13" s="1"/>
  <c r="BE34" i="13"/>
  <c r="BE35" i="13" s="1"/>
  <c r="BC34" i="13"/>
  <c r="BC35" i="13" s="1"/>
  <c r="BA34" i="13"/>
  <c r="BA35" i="13" s="1"/>
  <c r="AY34" i="13"/>
  <c r="AY35" i="13" s="1"/>
  <c r="AW34" i="13"/>
  <c r="AW35" i="13" s="1"/>
  <c r="AU34" i="13"/>
  <c r="AU35" i="13" s="1"/>
  <c r="AS34" i="13"/>
  <c r="AS35" i="13" s="1"/>
  <c r="AQ34" i="13"/>
  <c r="AQ35" i="13" s="1"/>
  <c r="AO34" i="13"/>
  <c r="AO35" i="13" s="1"/>
  <c r="AM34" i="13"/>
  <c r="AM35" i="13" s="1"/>
  <c r="AK34" i="13"/>
  <c r="AK35" i="13" s="1"/>
  <c r="AI34" i="13"/>
  <c r="AI35" i="13" s="1"/>
  <c r="BX34" i="14"/>
  <c r="BV34" i="14"/>
  <c r="BT34" i="14"/>
  <c r="BR34" i="14"/>
  <c r="BP34" i="14"/>
  <c r="BN34" i="14"/>
  <c r="BL34" i="14"/>
  <c r="BJ34" i="14"/>
  <c r="BH34" i="14"/>
  <c r="BF34" i="14"/>
  <c r="BD34" i="14"/>
  <c r="BV18" i="15"/>
  <c r="BR18" i="15"/>
  <c r="BN18" i="15"/>
  <c r="BJ18" i="15"/>
  <c r="BF18" i="15"/>
  <c r="BB18" i="15"/>
  <c r="AX18" i="15"/>
  <c r="AT18" i="15"/>
  <c r="AP18" i="15"/>
  <c r="AL18" i="15"/>
  <c r="AH18" i="15"/>
  <c r="BW26" i="18"/>
  <c r="BU26" i="18"/>
  <c r="BS26" i="18"/>
  <c r="BQ26" i="18"/>
  <c r="BO26" i="18"/>
  <c r="BM26" i="18"/>
  <c r="BK26" i="18"/>
  <c r="BI26" i="18"/>
  <c r="BG26" i="18"/>
  <c r="BE26" i="18"/>
  <c r="BC26" i="18"/>
  <c r="BA26" i="18"/>
  <c r="AY26" i="18"/>
  <c r="AW26" i="18"/>
  <c r="AU26" i="18"/>
  <c r="AS26" i="18"/>
  <c r="AQ26" i="18"/>
  <c r="AO26" i="18"/>
  <c r="AM26" i="18"/>
  <c r="AK26" i="18"/>
  <c r="AI26" i="18"/>
  <c r="AG26" i="18"/>
  <c r="AE26" i="18"/>
  <c r="AC26" i="18"/>
  <c r="AA26" i="18"/>
  <c r="BX4" i="18"/>
  <c r="BV4" i="18"/>
  <c r="BT4" i="18"/>
  <c r="BR4" i="18"/>
  <c r="BP4" i="18"/>
  <c r="BN4" i="18"/>
  <c r="BL4" i="18"/>
  <c r="BJ4" i="18"/>
  <c r="BH4" i="18"/>
  <c r="BF4" i="18"/>
  <c r="BD4" i="18"/>
  <c r="BK43" i="13"/>
  <c r="BK44" i="13" s="1"/>
  <c r="BI43" i="13"/>
  <c r="BI44" i="13" s="1"/>
  <c r="BG43" i="13"/>
  <c r="BG44" i="13" s="1"/>
  <c r="BE43" i="13"/>
  <c r="BE44" i="13" s="1"/>
  <c r="BC43" i="13"/>
  <c r="BC44" i="13" s="1"/>
  <c r="BA43" i="13"/>
  <c r="BA44" i="13" s="1"/>
  <c r="AY43" i="13"/>
  <c r="AY44" i="13" s="1"/>
  <c r="AW43" i="13"/>
  <c r="AW44" i="13" s="1"/>
  <c r="AU43" i="13"/>
  <c r="AU44" i="13" s="1"/>
  <c r="AS43" i="13"/>
  <c r="AS44" i="13" s="1"/>
  <c r="AQ43" i="13"/>
  <c r="AQ44" i="13" s="1"/>
  <c r="AO43" i="13"/>
  <c r="AO44" i="13" s="1"/>
  <c r="AM43" i="13"/>
  <c r="AM44" i="13" s="1"/>
  <c r="AK43" i="13"/>
  <c r="AK44" i="13" s="1"/>
  <c r="AI43" i="13"/>
  <c r="AI44" i="13" s="1"/>
  <c r="BW34" i="14"/>
  <c r="BU34" i="14"/>
  <c r="BS34" i="14"/>
  <c r="BQ34" i="14"/>
  <c r="BO34" i="14"/>
  <c r="BM34" i="14"/>
  <c r="BK34" i="14"/>
  <c r="BI34" i="14"/>
  <c r="BG34" i="14"/>
  <c r="BE34" i="14"/>
  <c r="BC34" i="14"/>
  <c r="BW4" i="14"/>
  <c r="BU4" i="14"/>
  <c r="BS4" i="14"/>
  <c r="BQ4" i="14"/>
  <c r="BO4" i="14"/>
  <c r="BM4" i="14"/>
  <c r="BK4" i="14"/>
  <c r="BI4" i="14"/>
  <c r="BG4" i="14"/>
  <c r="BE4" i="14"/>
  <c r="BC4" i="14"/>
  <c r="BA4" i="14"/>
  <c r="AY4" i="14"/>
  <c r="AW4" i="14"/>
  <c r="AU4" i="14"/>
  <c r="AS4" i="14"/>
  <c r="AQ4" i="14"/>
  <c r="AO4" i="14"/>
  <c r="AM4" i="14"/>
  <c r="AK4" i="14"/>
  <c r="AI4" i="14"/>
  <c r="BX4" i="14"/>
  <c r="BV4" i="14"/>
  <c r="BT4" i="14"/>
  <c r="BR4" i="14"/>
  <c r="BP4" i="14"/>
  <c r="BN4" i="14"/>
  <c r="BL4" i="14"/>
  <c r="BJ4" i="14"/>
  <c r="BH4" i="14"/>
  <c r="BF4" i="14"/>
  <c r="BD4" i="14"/>
  <c r="BB4" i="14"/>
  <c r="AZ4" i="14"/>
  <c r="AX4" i="14"/>
  <c r="AV4" i="14"/>
  <c r="AT4" i="14"/>
  <c r="AR4" i="14"/>
  <c r="AP4" i="14"/>
  <c r="AN4" i="14"/>
  <c r="AL4" i="14"/>
  <c r="AJ4" i="14"/>
  <c r="AH4" i="14"/>
  <c r="BW4" i="15"/>
  <c r="BW7" i="5" s="1"/>
  <c r="BW18" i="15"/>
  <c r="BU4" i="15"/>
  <c r="BU7" i="5" s="1"/>
  <c r="BU18" i="15"/>
  <c r="BS4" i="15"/>
  <c r="BS7" i="5" s="1"/>
  <c r="BS18" i="15"/>
  <c r="BQ4" i="15"/>
  <c r="BQ7" i="5" s="1"/>
  <c r="BQ18" i="15"/>
  <c r="BO4" i="15"/>
  <c r="BO7" i="5" s="1"/>
  <c r="BO18" i="15"/>
  <c r="BM4" i="15"/>
  <c r="BM7" i="5" s="1"/>
  <c r="BM18" i="15"/>
  <c r="BK4" i="15"/>
  <c r="BK7" i="5" s="1"/>
  <c r="BK18" i="15"/>
  <c r="BI4" i="15"/>
  <c r="BI7" i="5" s="1"/>
  <c r="BI18" i="15"/>
  <c r="BG4" i="15"/>
  <c r="BG7" i="5" s="1"/>
  <c r="BG18" i="15"/>
  <c r="BE4" i="15"/>
  <c r="BE7" i="5" s="1"/>
  <c r="BE18" i="15"/>
  <c r="BC4" i="15"/>
  <c r="BC7" i="5" s="1"/>
  <c r="BC18" i="15"/>
  <c r="BA4" i="15"/>
  <c r="BA7" i="5" s="1"/>
  <c r="BA18" i="15"/>
  <c r="AY4" i="15"/>
  <c r="AY7" i="5" s="1"/>
  <c r="AY18" i="15"/>
  <c r="AW4" i="15"/>
  <c r="AW7" i="5" s="1"/>
  <c r="AW18" i="15"/>
  <c r="AU4" i="15"/>
  <c r="AU7" i="5" s="1"/>
  <c r="AU18" i="15"/>
  <c r="AS4" i="15"/>
  <c r="AS7" i="5" s="1"/>
  <c r="AS18" i="15"/>
  <c r="AQ4" i="15"/>
  <c r="AQ7" i="5" s="1"/>
  <c r="AQ18" i="15"/>
  <c r="AO4" i="15"/>
  <c r="AO7" i="5" s="1"/>
  <c r="AO18" i="15"/>
  <c r="AM4" i="15"/>
  <c r="AM7" i="5" s="1"/>
  <c r="AM18" i="15"/>
  <c r="AK4" i="15"/>
  <c r="AK7" i="5" s="1"/>
  <c r="AK18" i="15"/>
  <c r="AI4" i="15"/>
  <c r="AI7" i="5" s="1"/>
  <c r="AI18" i="15"/>
  <c r="BX26" i="18"/>
  <c r="BV26" i="18"/>
  <c r="BT26" i="18"/>
  <c r="BR26" i="18"/>
  <c r="BP26" i="18"/>
  <c r="BN26" i="18"/>
  <c r="BL26" i="18"/>
  <c r="BJ26" i="18"/>
  <c r="BH26" i="18"/>
  <c r="BF26" i="18"/>
  <c r="BD26" i="18"/>
  <c r="BB26" i="18"/>
  <c r="AZ26" i="18"/>
  <c r="AX26" i="18"/>
  <c r="AV26" i="18"/>
  <c r="AT26" i="18"/>
  <c r="AR26" i="18"/>
  <c r="AP26" i="18"/>
  <c r="AN26" i="18"/>
  <c r="AL26" i="18"/>
  <c r="AJ26" i="18"/>
  <c r="AH26" i="18"/>
  <c r="AF26" i="18"/>
  <c r="AD26" i="18"/>
  <c r="AB26" i="18"/>
  <c r="BW4" i="18"/>
  <c r="BU4" i="18"/>
  <c r="BS4" i="18"/>
  <c r="BQ4" i="18"/>
  <c r="BO4" i="18"/>
  <c r="BM4" i="18"/>
  <c r="BK4" i="18"/>
  <c r="BI4" i="18"/>
  <c r="BG4" i="18"/>
  <c r="BE4" i="18"/>
  <c r="BC4" i="18"/>
  <c r="BW7" i="15"/>
  <c r="BU7" i="15"/>
  <c r="BS7" i="15"/>
  <c r="BQ7" i="15"/>
  <c r="BO7" i="15"/>
  <c r="BM7" i="15"/>
  <c r="BK7" i="15"/>
  <c r="BI7" i="15"/>
  <c r="BG7" i="15"/>
  <c r="BE7" i="15"/>
  <c r="BC7" i="15"/>
  <c r="BA7" i="15"/>
  <c r="AY7" i="15"/>
  <c r="AW7" i="15"/>
  <c r="AU7" i="15"/>
  <c r="AS7" i="15"/>
  <c r="AQ7" i="15"/>
  <c r="AO7" i="15"/>
  <c r="AM7" i="15"/>
  <c r="AK7" i="15"/>
  <c r="AI7" i="15"/>
  <c r="BX6" i="15"/>
  <c r="BV6" i="15"/>
  <c r="BT6" i="15"/>
  <c r="BR6" i="15"/>
  <c r="BP6" i="15"/>
  <c r="BN6" i="15"/>
  <c r="BL6" i="15"/>
  <c r="BJ6" i="15"/>
  <c r="BH6" i="15"/>
  <c r="BF6" i="15"/>
  <c r="BD6" i="15"/>
  <c r="BB6" i="15"/>
  <c r="AZ6" i="15"/>
  <c r="AX6" i="15"/>
  <c r="AV6" i="15"/>
  <c r="AT6" i="15"/>
  <c r="AR6" i="15"/>
  <c r="AP6" i="15"/>
  <c r="AN6" i="15"/>
  <c r="AL6" i="15"/>
  <c r="AJ6" i="15"/>
  <c r="AH6" i="15"/>
  <c r="BB5" i="18"/>
  <c r="BB4" i="18" s="1"/>
  <c r="AZ5" i="18"/>
  <c r="AZ4" i="18" s="1"/>
  <c r="AX5" i="18"/>
  <c r="AX4" i="18" s="1"/>
  <c r="AV5" i="18"/>
  <c r="AV4" i="18" s="1"/>
  <c r="AT5" i="18"/>
  <c r="AT4" i="18" s="1"/>
  <c r="AR5" i="18"/>
  <c r="AR4" i="18" s="1"/>
  <c r="AP5" i="18"/>
  <c r="AP4" i="18" s="1"/>
  <c r="AN5" i="18"/>
  <c r="AN4" i="18" s="1"/>
  <c r="AL5" i="18"/>
  <c r="AL4" i="18" s="1"/>
  <c r="AJ5" i="18"/>
  <c r="AJ4" i="18" s="1"/>
  <c r="AH5" i="18"/>
  <c r="AH4" i="18" s="1"/>
  <c r="AF5" i="18"/>
  <c r="AF4" i="18" s="1"/>
  <c r="AD5" i="18"/>
  <c r="AD4" i="18" s="1"/>
  <c r="AB5" i="18"/>
  <c r="AB4" i="18" s="1"/>
  <c r="Z5" i="18"/>
  <c r="X5" i="18"/>
  <c r="V5" i="18"/>
  <c r="T5" i="18"/>
  <c r="R5" i="18"/>
  <c r="P5" i="18"/>
  <c r="N5" i="18"/>
  <c r="L5" i="18"/>
  <c r="J5" i="18"/>
  <c r="H5" i="18"/>
  <c r="F5" i="18"/>
  <c r="D5" i="18"/>
  <c r="BA5" i="18"/>
  <c r="BA4" i="18" s="1"/>
  <c r="AY5" i="18"/>
  <c r="AY4" i="18" s="1"/>
  <c r="AW5" i="18"/>
  <c r="AW4" i="18" s="1"/>
  <c r="AU5" i="18"/>
  <c r="AU4" i="18" s="1"/>
  <c r="AS5" i="18"/>
  <c r="AS4" i="18" s="1"/>
  <c r="AQ5" i="18"/>
  <c r="AQ4" i="18" s="1"/>
  <c r="AO5" i="18"/>
  <c r="AO4" i="18" s="1"/>
  <c r="AM5" i="18"/>
  <c r="AM4" i="18" s="1"/>
  <c r="AK5" i="18"/>
  <c r="AK4" i="18" s="1"/>
  <c r="AI5" i="18"/>
  <c r="AI4" i="18" s="1"/>
  <c r="AG5" i="18"/>
  <c r="AG4" i="18" s="1"/>
  <c r="AE5" i="18"/>
  <c r="AE4" i="18" s="1"/>
  <c r="AC5" i="18"/>
  <c r="AC4" i="18" s="1"/>
  <c r="AA5" i="18"/>
  <c r="AA4" i="18" s="1"/>
  <c r="Y5" i="18"/>
  <c r="W5" i="18"/>
  <c r="U5" i="18"/>
  <c r="S5" i="18"/>
  <c r="Q5" i="18"/>
  <c r="O5" i="18"/>
  <c r="M5" i="18"/>
  <c r="K5" i="18"/>
  <c r="I5" i="18"/>
  <c r="G5" i="18"/>
  <c r="E5" i="18"/>
  <c r="BW71" i="20"/>
  <c r="BW67" i="20" s="1"/>
  <c r="BU71" i="20"/>
  <c r="BU67" i="20" s="1"/>
  <c r="BS71" i="20"/>
  <c r="BS67" i="20" s="1"/>
  <c r="BQ71" i="20"/>
  <c r="BQ67" i="20" s="1"/>
  <c r="BO71" i="20"/>
  <c r="BO67" i="20" s="1"/>
  <c r="BM71" i="20"/>
  <c r="BM67" i="20" s="1"/>
  <c r="BK71" i="20"/>
  <c r="BK67" i="20" s="1"/>
  <c r="BI71" i="20"/>
  <c r="BI67" i="20" s="1"/>
  <c r="BG71" i="20"/>
  <c r="BG67" i="20" s="1"/>
  <c r="BE71" i="20"/>
  <c r="BE67" i="20" s="1"/>
  <c r="BC71" i="20"/>
  <c r="BC67" i="20" s="1"/>
  <c r="BA71" i="20"/>
  <c r="BA67" i="20" s="1"/>
  <c r="AY71" i="20"/>
  <c r="AY67" i="20" s="1"/>
  <c r="AW67" i="20"/>
  <c r="AU67" i="20"/>
  <c r="AS67" i="20"/>
  <c r="AQ67" i="20"/>
  <c r="AO67" i="20"/>
  <c r="AM67" i="20"/>
  <c r="AK67" i="20"/>
  <c r="AI67" i="20"/>
  <c r="AX27" i="20"/>
  <c r="AV27" i="20"/>
  <c r="AT27" i="20"/>
  <c r="AR27" i="20"/>
  <c r="AP27" i="20"/>
  <c r="AN27" i="20"/>
  <c r="AL27" i="20"/>
  <c r="AJ27" i="20"/>
  <c r="AH27" i="20"/>
  <c r="AY27" i="20"/>
  <c r="AW27" i="20"/>
  <c r="AU27" i="20"/>
  <c r="AS27" i="20"/>
  <c r="AQ27" i="20"/>
  <c r="AO27" i="20"/>
  <c r="AM27" i="20"/>
  <c r="AK27" i="20"/>
  <c r="AI27" i="20"/>
  <c r="BW17" i="20"/>
  <c r="BS17" i="20"/>
  <c r="BO17" i="20"/>
  <c r="BK17" i="20"/>
  <c r="BG17" i="20"/>
  <c r="BC17" i="20"/>
  <c r="AY17" i="20"/>
  <c r="BX17" i="20"/>
  <c r="BV17" i="20"/>
  <c r="BT17" i="20"/>
  <c r="BR17" i="20"/>
  <c r="BP17" i="20"/>
  <c r="BN17" i="20"/>
  <c r="BL17" i="20"/>
  <c r="BJ17" i="20"/>
  <c r="BH17" i="20"/>
  <c r="BF17" i="20"/>
  <c r="BD17" i="20"/>
  <c r="BB17" i="20"/>
  <c r="AZ17" i="20"/>
  <c r="BW8" i="20"/>
  <c r="BW5" i="20" s="1"/>
  <c r="BU8" i="20"/>
  <c r="BU5" i="20" s="1"/>
  <c r="BS8" i="20"/>
  <c r="BS5" i="20" s="1"/>
  <c r="BQ8" i="20"/>
  <c r="BQ5" i="20" s="1"/>
  <c r="BO8" i="20"/>
  <c r="BO5" i="20" s="1"/>
  <c r="BM8" i="20"/>
  <c r="BM5" i="20" s="1"/>
  <c r="BX8" i="20"/>
  <c r="BX5" i="20" s="1"/>
  <c r="BV8" i="20"/>
  <c r="BV5" i="20" s="1"/>
  <c r="BT8" i="20"/>
  <c r="BT5" i="20" s="1"/>
  <c r="BR8" i="20"/>
  <c r="BR5" i="20" s="1"/>
  <c r="BP8" i="20"/>
  <c r="BP5" i="20" s="1"/>
  <c r="BN8" i="20"/>
  <c r="BN5" i="20" s="1"/>
  <c r="BL8" i="20"/>
  <c r="BL5" i="20" s="1"/>
  <c r="BH5" i="20"/>
  <c r="BD5" i="20"/>
  <c r="AX67" i="20"/>
  <c r="AV67" i="20"/>
  <c r="AT67" i="20"/>
  <c r="AR67" i="20"/>
  <c r="AP67" i="20"/>
  <c r="AN67" i="20"/>
  <c r="AL67" i="20"/>
  <c r="AJ67" i="20"/>
  <c r="AH67" i="20"/>
  <c r="BX58" i="20"/>
  <c r="BV58" i="20"/>
  <c r="BT58" i="20"/>
  <c r="BR58" i="20"/>
  <c r="BP58" i="20"/>
  <c r="BN58" i="20"/>
  <c r="BL58" i="20"/>
  <c r="BW58" i="20"/>
  <c r="BU58" i="20"/>
  <c r="BS58" i="20"/>
  <c r="BQ58" i="20"/>
  <c r="BO58" i="20"/>
  <c r="BM58" i="20"/>
  <c r="BU17" i="20"/>
  <c r="BQ17" i="20"/>
  <c r="BM17" i="20"/>
  <c r="BI17" i="20"/>
  <c r="BE17" i="20"/>
  <c r="BA17" i="20"/>
  <c r="AZ5" i="20"/>
  <c r="AX5" i="20"/>
  <c r="AV5" i="20"/>
  <c r="AT5" i="20"/>
  <c r="AR5" i="20"/>
  <c r="AP5" i="20"/>
  <c r="AN5" i="20"/>
  <c r="AL5" i="20"/>
  <c r="AJ5" i="20"/>
  <c r="AH5" i="20"/>
  <c r="AF5" i="20"/>
  <c r="AF4" i="20"/>
  <c r="AD5" i="20"/>
  <c r="AD4" i="20"/>
  <c r="AB5" i="20"/>
  <c r="AB4" i="20"/>
  <c r="Z5" i="20"/>
  <c r="Z4" i="20"/>
  <c r="X5" i="20"/>
  <c r="X4" i="20"/>
  <c r="V5" i="20"/>
  <c r="V4" i="20"/>
  <c r="T5" i="20"/>
  <c r="T4" i="20"/>
  <c r="R5" i="20"/>
  <c r="R4" i="20"/>
  <c r="P5" i="20"/>
  <c r="P4" i="20"/>
  <c r="N5" i="20"/>
  <c r="N4" i="20"/>
  <c r="L5" i="20"/>
  <c r="L4" i="20"/>
  <c r="J5" i="20"/>
  <c r="J4" i="20"/>
  <c r="H5" i="20"/>
  <c r="H4" i="20"/>
  <c r="F5" i="20"/>
  <c r="F4" i="20"/>
  <c r="D5" i="20"/>
  <c r="D4" i="20"/>
  <c r="BK5" i="20"/>
  <c r="BI5" i="20"/>
  <c r="BG5" i="20"/>
  <c r="BE5" i="20"/>
  <c r="BC5" i="20"/>
  <c r="BA5" i="20"/>
  <c r="AY5" i="20"/>
  <c r="AW5" i="20"/>
  <c r="AU5" i="20"/>
  <c r="AS5" i="20"/>
  <c r="AQ5" i="20"/>
  <c r="AO5" i="20"/>
  <c r="AM5" i="20"/>
  <c r="AK5" i="20"/>
  <c r="AI5" i="20"/>
  <c r="AG4" i="20"/>
  <c r="AG5" i="20"/>
  <c r="AE4" i="20"/>
  <c r="AE5" i="20"/>
  <c r="AC4" i="20"/>
  <c r="AC5" i="20"/>
  <c r="AA4" i="20"/>
  <c r="AA5" i="20"/>
  <c r="Y4" i="20"/>
  <c r="Y5" i="20"/>
  <c r="W4" i="20"/>
  <c r="W5" i="20"/>
  <c r="U4" i="20"/>
  <c r="U5" i="20"/>
  <c r="S4" i="20"/>
  <c r="S5" i="20"/>
  <c r="Q4" i="20"/>
  <c r="Q5" i="20"/>
  <c r="O4" i="20"/>
  <c r="O5" i="20"/>
  <c r="M4" i="20"/>
  <c r="M5" i="20"/>
  <c r="K4" i="20"/>
  <c r="K5" i="20"/>
  <c r="I4" i="20"/>
  <c r="I5" i="20"/>
  <c r="G4" i="20"/>
  <c r="G5" i="20"/>
  <c r="E4" i="20"/>
  <c r="E5" i="20"/>
  <c r="BJ5" i="20"/>
  <c r="BF5" i="20"/>
  <c r="BB5" i="20"/>
  <c r="BB41" i="20"/>
  <c r="AZ41" i="20"/>
  <c r="AX41" i="20"/>
  <c r="AV41" i="20"/>
  <c r="AT41" i="20"/>
  <c r="AR41" i="20"/>
  <c r="AP41" i="20"/>
  <c r="AN41" i="20"/>
  <c r="AL41" i="20"/>
  <c r="AJ41" i="20"/>
  <c r="AH41" i="20"/>
  <c r="AF41" i="20"/>
  <c r="AD41" i="20"/>
  <c r="AB41" i="20"/>
  <c r="Z41" i="20"/>
  <c r="X41" i="20"/>
  <c r="V41" i="20"/>
  <c r="T41" i="20"/>
  <c r="R41" i="20"/>
  <c r="P41" i="20"/>
  <c r="N41" i="20"/>
  <c r="L41" i="20"/>
  <c r="J41" i="20"/>
  <c r="H41" i="20"/>
  <c r="F41" i="20"/>
  <c r="D41" i="20"/>
  <c r="AM48" i="21"/>
  <c r="AK48" i="21"/>
  <c r="AI48" i="21"/>
  <c r="BX18" i="22"/>
  <c r="BV18" i="22"/>
  <c r="BT18" i="22"/>
  <c r="BR18" i="22"/>
  <c r="BP18" i="22"/>
  <c r="BN18" i="22"/>
  <c r="BL18" i="22"/>
  <c r="BJ18" i="22"/>
  <c r="BH18" i="22"/>
  <c r="BF18" i="22"/>
  <c r="BD18" i="22"/>
  <c r="BB18" i="22"/>
  <c r="AZ18" i="22"/>
  <c r="AX18" i="22"/>
  <c r="AV18" i="22"/>
  <c r="AT18" i="22"/>
  <c r="AR18" i="22"/>
  <c r="AP18" i="22"/>
  <c r="AN18" i="22"/>
  <c r="AL18" i="22"/>
  <c r="AJ18" i="22"/>
  <c r="AH18" i="22"/>
  <c r="BX4" i="22"/>
  <c r="BV4" i="22"/>
  <c r="BT4" i="22"/>
  <c r="BR4" i="22"/>
  <c r="BP4" i="22"/>
  <c r="AL48" i="21"/>
  <c r="AJ48" i="21"/>
  <c r="AH48" i="21"/>
  <c r="BW18" i="22"/>
  <c r="BU18" i="22"/>
  <c r="BS18" i="22"/>
  <c r="BQ18" i="22"/>
  <c r="BO18" i="22"/>
  <c r="BM18" i="22"/>
  <c r="BK18" i="22"/>
  <c r="BI18" i="22"/>
  <c r="BG18" i="22"/>
  <c r="BE18" i="22"/>
  <c r="BC18" i="22"/>
  <c r="BA18" i="22"/>
  <c r="AY18" i="22"/>
  <c r="AW18" i="22"/>
  <c r="AU18" i="22"/>
  <c r="AS18" i="22"/>
  <c r="AQ18" i="22"/>
  <c r="AO18" i="22"/>
  <c r="AM18" i="22"/>
  <c r="AK18" i="22"/>
  <c r="AI18" i="22"/>
  <c r="BW4" i="22"/>
  <c r="BU4" i="22"/>
  <c r="BS4" i="22"/>
  <c r="BQ4" i="22"/>
  <c r="BB4" i="21"/>
  <c r="AZ4" i="21"/>
  <c r="AX4" i="21"/>
  <c r="AV4" i="21"/>
  <c r="AT4" i="21"/>
  <c r="AR4" i="21"/>
  <c r="AP4" i="21"/>
  <c r="AN4" i="21"/>
  <c r="AL4" i="21"/>
  <c r="AJ4" i="21"/>
  <c r="AH4" i="21"/>
  <c r="BO5" i="22"/>
  <c r="BO4" i="22" s="1"/>
  <c r="BM5" i="22"/>
  <c r="BM4" i="22" s="1"/>
  <c r="BK5" i="22"/>
  <c r="BK4" i="22" s="1"/>
  <c r="BI5" i="22"/>
  <c r="BI4" i="22" s="1"/>
  <c r="BG5" i="22"/>
  <c r="BG4" i="22" s="1"/>
  <c r="BE5" i="22"/>
  <c r="BE4" i="22" s="1"/>
  <c r="BC5" i="22"/>
  <c r="BC4" i="22" s="1"/>
  <c r="BA5" i="22"/>
  <c r="BA4" i="22" s="1"/>
  <c r="AY5" i="22"/>
  <c r="AY4" i="22" s="1"/>
  <c r="AW5" i="22"/>
  <c r="AW4" i="22" s="1"/>
  <c r="AT4" i="22"/>
  <c r="AR4" i="22"/>
  <c r="AP4" i="22"/>
  <c r="AN4" i="22"/>
  <c r="AL4" i="22"/>
  <c r="AJ4" i="22"/>
  <c r="AH4" i="22"/>
  <c r="AF4" i="22"/>
  <c r="AD4" i="22"/>
  <c r="AB4" i="22"/>
  <c r="Z4" i="22"/>
  <c r="X4" i="22"/>
  <c r="V4" i="22"/>
  <c r="T4" i="22"/>
  <c r="R4" i="22"/>
  <c r="P4" i="22"/>
  <c r="N4" i="22"/>
  <c r="L4" i="22"/>
  <c r="J4" i="22"/>
  <c r="H4" i="22"/>
  <c r="F4" i="22"/>
  <c r="D4" i="22"/>
  <c r="BE12" i="24"/>
  <c r="BE4" i="24"/>
  <c r="BE6" i="11" s="1"/>
  <c r="BC12" i="24"/>
  <c r="BC4" i="24"/>
  <c r="BC6" i="11" s="1"/>
  <c r="BA12" i="24"/>
  <c r="BA4" i="24"/>
  <c r="BA6" i="11" s="1"/>
  <c r="AY12" i="24"/>
  <c r="AY4" i="24"/>
  <c r="AY6" i="11" s="1"/>
  <c r="AW12" i="24"/>
  <c r="AW4" i="24"/>
  <c r="AW6" i="11" s="1"/>
  <c r="AU12" i="24"/>
  <c r="AU4" i="24"/>
  <c r="AU6" i="11" s="1"/>
  <c r="AS12" i="24"/>
  <c r="AS4" i="24"/>
  <c r="AS6" i="11" s="1"/>
  <c r="AQ12" i="24"/>
  <c r="AQ4" i="24"/>
  <c r="AQ6" i="11" s="1"/>
  <c r="AO12" i="24"/>
  <c r="AO4" i="24"/>
  <c r="AO6" i="11" s="1"/>
  <c r="AM12" i="24"/>
  <c r="AM4" i="24"/>
  <c r="AM6" i="11" s="1"/>
  <c r="AK12" i="24"/>
  <c r="AK4" i="24"/>
  <c r="AK6" i="11" s="1"/>
  <c r="AI12" i="24"/>
  <c r="AI4" i="24"/>
  <c r="AI6" i="11" s="1"/>
  <c r="AG4" i="24"/>
  <c r="AE4" i="24"/>
  <c r="AC4" i="24"/>
  <c r="AA4" i="24"/>
  <c r="Y4" i="24"/>
  <c r="W4" i="24"/>
  <c r="U4" i="24"/>
  <c r="S4" i="24"/>
  <c r="Q4" i="24"/>
  <c r="O4" i="24"/>
  <c r="M4" i="24"/>
  <c r="K4" i="24"/>
  <c r="I4" i="24"/>
  <c r="G4" i="24"/>
  <c r="E4" i="24"/>
  <c r="BR29" i="25"/>
  <c r="BP29" i="25"/>
  <c r="BN29" i="25"/>
  <c r="BL29" i="25"/>
  <c r="BJ29" i="25"/>
  <c r="BH29" i="25"/>
  <c r="BF29" i="25"/>
  <c r="BD29" i="25"/>
  <c r="BB29" i="25"/>
  <c r="AZ29" i="25"/>
  <c r="AX29" i="25"/>
  <c r="AV29" i="25"/>
  <c r="AT29" i="25"/>
  <c r="AR29" i="25"/>
  <c r="BW29" i="25"/>
  <c r="BU29" i="25"/>
  <c r="BS29" i="25"/>
  <c r="BA4" i="21"/>
  <c r="AY4" i="21"/>
  <c r="AW4" i="21"/>
  <c r="AU4" i="21"/>
  <c r="AS4" i="21"/>
  <c r="AQ4" i="21"/>
  <c r="AO4" i="21"/>
  <c r="AM4" i="21"/>
  <c r="AK4" i="21"/>
  <c r="AI4" i="21"/>
  <c r="BN5" i="22"/>
  <c r="BN4" i="22" s="1"/>
  <c r="BL5" i="22"/>
  <c r="BL4" i="22" s="1"/>
  <c r="BJ5" i="22"/>
  <c r="BJ4" i="22" s="1"/>
  <c r="BH5" i="22"/>
  <c r="BH4" i="22" s="1"/>
  <c r="BF5" i="22"/>
  <c r="BF4" i="22" s="1"/>
  <c r="BD5" i="22"/>
  <c r="BD4" i="22" s="1"/>
  <c r="BB5" i="22"/>
  <c r="BB4" i="22" s="1"/>
  <c r="AZ5" i="22"/>
  <c r="AZ4" i="22" s="1"/>
  <c r="AX5" i="22"/>
  <c r="AX4" i="22" s="1"/>
  <c r="AV5" i="22"/>
  <c r="AV4" i="22" s="1"/>
  <c r="AU4" i="22"/>
  <c r="AS4" i="22"/>
  <c r="AQ4" i="22"/>
  <c r="AO4" i="22"/>
  <c r="AM4" i="22"/>
  <c r="AK4" i="22"/>
  <c r="AI4" i="22"/>
  <c r="AG4" i="22"/>
  <c r="AE4" i="22"/>
  <c r="AC4" i="22"/>
  <c r="AA4" i="22"/>
  <c r="Y4" i="22"/>
  <c r="W4" i="22"/>
  <c r="U4" i="22"/>
  <c r="S4" i="22"/>
  <c r="Q4" i="22"/>
  <c r="O4" i="22"/>
  <c r="M4" i="22"/>
  <c r="K4" i="22"/>
  <c r="I4" i="22"/>
  <c r="G4" i="22"/>
  <c r="E4" i="22"/>
  <c r="BF4" i="24"/>
  <c r="BF6" i="11" s="1"/>
  <c r="BF12" i="24"/>
  <c r="BD4" i="24"/>
  <c r="BD6" i="11" s="1"/>
  <c r="BD12" i="24"/>
  <c r="BB4" i="24"/>
  <c r="BB6" i="11" s="1"/>
  <c r="BB12" i="24"/>
  <c r="AZ4" i="24"/>
  <c r="AZ6" i="11" s="1"/>
  <c r="AZ12" i="24"/>
  <c r="AX4" i="24"/>
  <c r="AX6" i="11" s="1"/>
  <c r="AX12" i="24"/>
  <c r="AV4" i="24"/>
  <c r="AV6" i="11" s="1"/>
  <c r="AV12" i="24"/>
  <c r="AT4" i="24"/>
  <c r="AT6" i="11" s="1"/>
  <c r="AT12" i="24"/>
  <c r="AR4" i="24"/>
  <c r="AR6" i="11" s="1"/>
  <c r="AR12" i="24"/>
  <c r="AP4" i="24"/>
  <c r="AP6" i="11" s="1"/>
  <c r="AP12" i="24"/>
  <c r="AN4" i="24"/>
  <c r="AN6" i="11" s="1"/>
  <c r="AN12" i="24"/>
  <c r="AL4" i="24"/>
  <c r="AL6" i="11" s="1"/>
  <c r="AL12" i="24"/>
  <c r="AJ4" i="24"/>
  <c r="AJ6" i="11" s="1"/>
  <c r="AJ12" i="24"/>
  <c r="AH4" i="24"/>
  <c r="AH6" i="11" s="1"/>
  <c r="AH12" i="24"/>
  <c r="AF4" i="24"/>
  <c r="AD4" i="24"/>
  <c r="AB4" i="24"/>
  <c r="Z4" i="24"/>
  <c r="X4" i="24"/>
  <c r="V4" i="24"/>
  <c r="T4" i="24"/>
  <c r="R4" i="24"/>
  <c r="P4" i="24"/>
  <c r="N4" i="24"/>
  <c r="L4" i="24"/>
  <c r="J4" i="24"/>
  <c r="H4" i="24"/>
  <c r="F4" i="24"/>
  <c r="D4" i="24"/>
  <c r="BQ29" i="25"/>
  <c r="BO29" i="25"/>
  <c r="BM29" i="25"/>
  <c r="BK29" i="25"/>
  <c r="BI29" i="25"/>
  <c r="BG29" i="25"/>
  <c r="BE29" i="25"/>
  <c r="BC29" i="25"/>
  <c r="BA29" i="25"/>
  <c r="AY29" i="25"/>
  <c r="AW29" i="25"/>
  <c r="AU29" i="25"/>
  <c r="AS29" i="25"/>
  <c r="BX29" i="25"/>
  <c r="BV29" i="25"/>
  <c r="BT29" i="25"/>
  <c r="BS20" i="25"/>
  <c r="BR20" i="25"/>
  <c r="BP20" i="25"/>
  <c r="BN20" i="25"/>
  <c r="BL20" i="25"/>
  <c r="BJ20" i="25"/>
  <c r="BR4" i="25"/>
  <c r="BP4" i="25"/>
  <c r="BN4" i="25"/>
  <c r="BL4" i="25"/>
  <c r="BJ4" i="25"/>
  <c r="BH4" i="25"/>
  <c r="BF4" i="25"/>
  <c r="BD4" i="25"/>
  <c r="BB4" i="25"/>
  <c r="AZ4" i="25"/>
  <c r="AX4" i="25"/>
  <c r="AV4" i="25"/>
  <c r="AT4" i="25"/>
  <c r="AR4" i="25"/>
  <c r="BW4" i="25"/>
  <c r="BU4" i="25"/>
  <c r="BS4" i="25"/>
  <c r="BQ20" i="25"/>
  <c r="BO20" i="25"/>
  <c r="BM20" i="25"/>
  <c r="BK20" i="25"/>
  <c r="BQ4" i="25"/>
  <c r="BO4" i="25"/>
  <c r="BM4" i="25"/>
  <c r="BK4" i="25"/>
  <c r="BI4" i="25"/>
  <c r="BG4" i="25"/>
  <c r="BE4" i="25"/>
  <c r="BC4" i="25"/>
  <c r="BA4" i="25"/>
  <c r="AY4" i="25"/>
  <c r="AW4" i="25"/>
  <c r="AU4" i="25"/>
  <c r="AS4" i="25"/>
  <c r="BX4" i="25"/>
  <c r="BV4" i="25"/>
  <c r="BT4" i="25"/>
  <c r="BX14" i="27"/>
  <c r="BV14" i="27"/>
  <c r="BT14" i="27"/>
  <c r="BR14" i="27"/>
  <c r="BP14" i="27"/>
  <c r="BN14" i="27"/>
  <c r="BL14" i="27"/>
  <c r="BJ14" i="27"/>
  <c r="BH14" i="27"/>
  <c r="BF14" i="27"/>
  <c r="BD14" i="27"/>
  <c r="BB14" i="27"/>
  <c r="AZ14" i="27"/>
  <c r="AX14" i="27"/>
  <c r="AV14" i="27"/>
  <c r="AT14" i="27"/>
  <c r="AR14" i="27"/>
  <c r="AP14" i="27"/>
  <c r="AN14" i="27"/>
  <c r="AL14" i="27"/>
  <c r="AJ14" i="27"/>
  <c r="AH14" i="27"/>
  <c r="AF14" i="27"/>
  <c r="AD14" i="27"/>
  <c r="AB14" i="27"/>
  <c r="Z14" i="27"/>
  <c r="X14" i="27"/>
  <c r="V14" i="27"/>
  <c r="T14" i="27"/>
  <c r="R14" i="27"/>
  <c r="P14" i="27"/>
  <c r="N14" i="27"/>
  <c r="L14" i="27"/>
  <c r="J14" i="27"/>
  <c r="H14" i="27"/>
  <c r="F14" i="27"/>
  <c r="D14" i="27"/>
  <c r="BW14" i="27"/>
  <c r="BU14" i="27"/>
  <c r="BS14" i="27"/>
  <c r="BQ14" i="27"/>
  <c r="BO14" i="27"/>
  <c r="BM14" i="27"/>
  <c r="BK14" i="27"/>
  <c r="BI14" i="27"/>
  <c r="BG14" i="27"/>
  <c r="BE14" i="27"/>
  <c r="BC14" i="27"/>
  <c r="BA14" i="27"/>
  <c r="AY14" i="27"/>
  <c r="AW14" i="27"/>
  <c r="AU14" i="27"/>
  <c r="AS14" i="27"/>
  <c r="AQ14" i="27"/>
  <c r="AO14" i="27"/>
  <c r="AM14" i="27"/>
  <c r="AK14" i="27"/>
  <c r="AI14" i="27"/>
  <c r="AG14" i="27"/>
  <c r="AE14" i="27"/>
  <c r="AC14" i="27"/>
  <c r="AA14" i="27"/>
  <c r="Y14" i="27"/>
  <c r="W14" i="27"/>
  <c r="U14" i="27"/>
  <c r="S14" i="27"/>
  <c r="Q14" i="27"/>
  <c r="O14" i="27"/>
  <c r="M14" i="27"/>
  <c r="K14" i="27"/>
  <c r="I14" i="27"/>
  <c r="G14" i="27"/>
  <c r="E14" i="27"/>
  <c r="BW4" i="27"/>
  <c r="BU4" i="27"/>
  <c r="BS4" i="27"/>
  <c r="BQ4" i="27"/>
  <c r="BO4" i="27"/>
  <c r="BM4" i="27"/>
  <c r="BK4" i="27"/>
  <c r="BI4" i="27"/>
  <c r="BG4" i="27"/>
  <c r="BE4" i="27"/>
  <c r="BC4" i="27"/>
  <c r="BA4" i="27"/>
  <c r="AY4" i="27"/>
  <c r="AW4" i="27"/>
  <c r="AU4" i="27"/>
  <c r="AS4" i="27"/>
  <c r="AQ4" i="27"/>
  <c r="AO4" i="27"/>
  <c r="AM4" i="27"/>
  <c r="AK4" i="27"/>
  <c r="AI4" i="27"/>
  <c r="AG4" i="27"/>
  <c r="AE4" i="27"/>
  <c r="AC4" i="27"/>
  <c r="AA4" i="27"/>
  <c r="Y4" i="27"/>
  <c r="W4" i="27"/>
  <c r="U4" i="27"/>
  <c r="S4" i="27"/>
  <c r="Q4" i="27"/>
  <c r="O4" i="27"/>
  <c r="M4" i="27"/>
  <c r="K4" i="27"/>
  <c r="I4" i="27"/>
  <c r="G4" i="27"/>
  <c r="E4" i="27"/>
  <c r="BX4" i="27"/>
  <c r="BV4" i="27"/>
  <c r="BT4" i="27"/>
  <c r="BR4" i="27"/>
  <c r="BP4" i="27"/>
  <c r="BN4" i="27"/>
  <c r="BL4" i="27"/>
  <c r="BJ4" i="27"/>
  <c r="BH4" i="27"/>
  <c r="BF4" i="27"/>
  <c r="BD4" i="27"/>
  <c r="BB4" i="27"/>
  <c r="AZ4" i="27"/>
  <c r="AX4" i="27"/>
  <c r="AV4" i="27"/>
  <c r="AT4" i="27"/>
  <c r="AR4" i="27"/>
  <c r="AP4" i="27"/>
  <c r="AN4" i="27"/>
  <c r="AL4" i="27"/>
  <c r="AJ4" i="27"/>
  <c r="AH4" i="27"/>
  <c r="AF4" i="27"/>
  <c r="AD4" i="27"/>
  <c r="AB4" i="27"/>
  <c r="Z4" i="27"/>
  <c r="X4" i="27"/>
  <c r="V4" i="27"/>
  <c r="T4" i="27"/>
  <c r="R4" i="27"/>
  <c r="P4" i="27"/>
  <c r="N4" i="27"/>
  <c r="L4" i="27"/>
  <c r="J4" i="27"/>
  <c r="H4" i="27"/>
  <c r="F4" i="27"/>
  <c r="D4" i="27"/>
  <c r="BJ136" i="9" l="1"/>
  <c r="BN136" i="9"/>
  <c r="BR136" i="9"/>
  <c r="BV136" i="9"/>
  <c r="BM87" i="11"/>
  <c r="BU87" i="11"/>
  <c r="BM86" i="5"/>
  <c r="BQ86" i="5"/>
  <c r="BU86" i="5"/>
  <c r="F79" i="5"/>
  <c r="J79" i="5"/>
  <c r="N79" i="5"/>
  <c r="R79" i="5"/>
  <c r="V79" i="5"/>
  <c r="Z79" i="5"/>
  <c r="AD79" i="5"/>
  <c r="BL86" i="5"/>
  <c r="BP86" i="5"/>
  <c r="BT86" i="5"/>
  <c r="BX86" i="5"/>
  <c r="BL136" i="9"/>
  <c r="BP136" i="9"/>
  <c r="BT136" i="9"/>
  <c r="BX136" i="9"/>
  <c r="BB4" i="20"/>
  <c r="BB54" i="20"/>
  <c r="BJ4" i="20"/>
  <c r="BJ54" i="20"/>
  <c r="AI4" i="20"/>
  <c r="AI54" i="20"/>
  <c r="AK4" i="20"/>
  <c r="AK54" i="20"/>
  <c r="AM4" i="20"/>
  <c r="AM54" i="20"/>
  <c r="AO4" i="20"/>
  <c r="AO54" i="20"/>
  <c r="AQ4" i="20"/>
  <c r="AQ54" i="20"/>
  <c r="AS4" i="20"/>
  <c r="AS54" i="20"/>
  <c r="AU4" i="20"/>
  <c r="AU54" i="20"/>
  <c r="AW4" i="20"/>
  <c r="AW54" i="20"/>
  <c r="AY4" i="20"/>
  <c r="AY54" i="20"/>
  <c r="BA4" i="20"/>
  <c r="BA54" i="20"/>
  <c r="BC4" i="20"/>
  <c r="BC54" i="20"/>
  <c r="BE4" i="20"/>
  <c r="BE54" i="20"/>
  <c r="BG4" i="20"/>
  <c r="BG54" i="20"/>
  <c r="BI4" i="20"/>
  <c r="BI54" i="20"/>
  <c r="BK4" i="20"/>
  <c r="BK54" i="20"/>
  <c r="AH4" i="20"/>
  <c r="AH54" i="20"/>
  <c r="AJ4" i="20"/>
  <c r="AJ54" i="20"/>
  <c r="AL4" i="20"/>
  <c r="AL54" i="20"/>
  <c r="AN4" i="20"/>
  <c r="AN54" i="20"/>
  <c r="AP4" i="20"/>
  <c r="AP54" i="20"/>
  <c r="AR4" i="20"/>
  <c r="AR54" i="20"/>
  <c r="AT4" i="20"/>
  <c r="AT54" i="20"/>
  <c r="AV4" i="20"/>
  <c r="AV54" i="20"/>
  <c r="AX4" i="20"/>
  <c r="AX54" i="20"/>
  <c r="AZ4" i="20"/>
  <c r="AZ54" i="20"/>
  <c r="BH4" i="20"/>
  <c r="BH54" i="20"/>
  <c r="BN4" i="20"/>
  <c r="BN54" i="20"/>
  <c r="BR4" i="20"/>
  <c r="BR54" i="20"/>
  <c r="BV4" i="20"/>
  <c r="BV54" i="20"/>
  <c r="BM4" i="20"/>
  <c r="BM54" i="20"/>
  <c r="BQ4" i="20"/>
  <c r="BQ54" i="20"/>
  <c r="BU4" i="20"/>
  <c r="BU54" i="20"/>
  <c r="G4" i="18"/>
  <c r="K4" i="18"/>
  <c r="O4" i="18"/>
  <c r="S4" i="18"/>
  <c r="W4" i="18"/>
  <c r="D4" i="18"/>
  <c r="H4" i="18"/>
  <c r="L4" i="18"/>
  <c r="P4" i="18"/>
  <c r="T4" i="18"/>
  <c r="X4" i="18"/>
  <c r="AI80" i="5"/>
  <c r="AI79" i="5"/>
  <c r="AK80" i="5"/>
  <c r="AK79" i="5"/>
  <c r="AM80" i="5"/>
  <c r="AM79" i="5"/>
  <c r="AO80" i="5"/>
  <c r="AO79" i="5"/>
  <c r="AQ80" i="5"/>
  <c r="AQ79" i="5"/>
  <c r="AS80" i="5"/>
  <c r="AS79" i="5"/>
  <c r="AU80" i="5"/>
  <c r="AU79" i="5"/>
  <c r="AW80" i="5"/>
  <c r="AW79" i="5"/>
  <c r="AY80" i="5"/>
  <c r="AY79" i="5"/>
  <c r="BA80" i="5"/>
  <c r="BA79" i="5"/>
  <c r="BC80" i="5"/>
  <c r="BC79" i="5"/>
  <c r="BE80" i="5"/>
  <c r="BE79" i="5"/>
  <c r="BG80" i="5"/>
  <c r="BG79" i="5"/>
  <c r="BI80" i="5"/>
  <c r="BI79" i="5"/>
  <c r="BK80" i="5"/>
  <c r="BK79" i="5"/>
  <c r="BM80" i="5"/>
  <c r="BM79" i="5"/>
  <c r="BO80" i="5"/>
  <c r="BO79" i="5"/>
  <c r="BQ80" i="5"/>
  <c r="BQ79" i="5"/>
  <c r="BS80" i="5"/>
  <c r="BS79" i="5"/>
  <c r="BU80" i="5"/>
  <c r="BU79" i="5"/>
  <c r="BW80" i="5"/>
  <c r="BW79" i="5"/>
  <c r="AH4" i="15"/>
  <c r="AH7" i="5" s="1"/>
  <c r="AJ4" i="15"/>
  <c r="AJ7" i="5" s="1"/>
  <c r="AL4" i="15"/>
  <c r="AL7" i="5" s="1"/>
  <c r="AN4" i="15"/>
  <c r="AN7" i="5" s="1"/>
  <c r="AP4" i="15"/>
  <c r="AP7" i="5" s="1"/>
  <c r="AR4" i="15"/>
  <c r="AR7" i="5" s="1"/>
  <c r="AT4" i="15"/>
  <c r="AT7" i="5" s="1"/>
  <c r="AV4" i="15"/>
  <c r="AV7" i="5" s="1"/>
  <c r="AX4" i="15"/>
  <c r="AX7" i="5" s="1"/>
  <c r="AZ4" i="15"/>
  <c r="AZ7" i="5" s="1"/>
  <c r="BB4" i="15"/>
  <c r="BB7" i="5" s="1"/>
  <c r="BD4" i="15"/>
  <c r="BD7" i="5" s="1"/>
  <c r="BF4" i="15"/>
  <c r="BF7" i="5" s="1"/>
  <c r="BH4" i="15"/>
  <c r="BH7" i="5" s="1"/>
  <c r="BJ4" i="15"/>
  <c r="BJ7" i="5" s="1"/>
  <c r="BL4" i="15"/>
  <c r="BL7" i="5" s="1"/>
  <c r="BN4" i="15"/>
  <c r="BN7" i="5" s="1"/>
  <c r="BP4" i="15"/>
  <c r="BP7" i="5" s="1"/>
  <c r="BR4" i="15"/>
  <c r="BR7" i="5" s="1"/>
  <c r="BT4" i="15"/>
  <c r="BT7" i="5" s="1"/>
  <c r="BV4" i="15"/>
  <c r="BV7" i="5" s="1"/>
  <c r="BX4" i="15"/>
  <c r="BX7" i="5" s="1"/>
  <c r="AJ91" i="11"/>
  <c r="AJ12" i="11"/>
  <c r="AN91" i="11"/>
  <c r="AN12" i="11"/>
  <c r="AR91" i="11"/>
  <c r="AR12" i="11"/>
  <c r="AV91" i="11"/>
  <c r="AV12" i="11"/>
  <c r="AZ91" i="11"/>
  <c r="AZ12" i="11"/>
  <c r="BD91" i="11"/>
  <c r="BD12" i="11"/>
  <c r="BH91" i="11"/>
  <c r="BH12" i="11"/>
  <c r="BL91" i="11"/>
  <c r="BL12" i="11"/>
  <c r="BP91" i="11"/>
  <c r="BP12" i="11"/>
  <c r="BT12" i="11"/>
  <c r="BX12" i="11"/>
  <c r="BB24" i="11"/>
  <c r="BF24" i="11"/>
  <c r="BJ24" i="11"/>
  <c r="BN24" i="11"/>
  <c r="BR24" i="11"/>
  <c r="AK31" i="11"/>
  <c r="AO31" i="11"/>
  <c r="AS31" i="11"/>
  <c r="AW31" i="11"/>
  <c r="BA31" i="11"/>
  <c r="BE31" i="11"/>
  <c r="BI31" i="11"/>
  <c r="BM31" i="11"/>
  <c r="BQ31" i="11"/>
  <c r="BU31" i="11"/>
  <c r="AH95" i="11"/>
  <c r="AL95" i="11"/>
  <c r="AP95" i="11"/>
  <c r="AT95" i="11"/>
  <c r="AX95" i="11"/>
  <c r="BB95" i="11"/>
  <c r="BF95" i="11"/>
  <c r="BJ95" i="11"/>
  <c r="BN95" i="11"/>
  <c r="BR95" i="11"/>
  <c r="BV95" i="11"/>
  <c r="AI96" i="11"/>
  <c r="AM96" i="11"/>
  <c r="AQ96" i="11"/>
  <c r="AU96" i="11"/>
  <c r="AY96" i="11"/>
  <c r="BC96" i="11"/>
  <c r="BG96" i="11"/>
  <c r="BK96" i="11"/>
  <c r="BO96" i="11"/>
  <c r="BS96" i="11"/>
  <c r="BW96" i="11"/>
  <c r="AK98" i="11"/>
  <c r="AO98" i="11"/>
  <c r="AS98" i="11"/>
  <c r="AW98" i="11"/>
  <c r="BA98" i="11"/>
  <c r="BE98" i="11"/>
  <c r="BI98" i="11"/>
  <c r="BM98" i="11"/>
  <c r="BQ98" i="11"/>
  <c r="BU98" i="11"/>
  <c r="BK87" i="11"/>
  <c r="BO87" i="11"/>
  <c r="BS87" i="11"/>
  <c r="BW87" i="11"/>
  <c r="BN100" i="11"/>
  <c r="AI17" i="9"/>
  <c r="AM17" i="9"/>
  <c r="AQ17" i="9"/>
  <c r="AU17" i="9"/>
  <c r="AY17" i="9"/>
  <c r="BC17" i="9"/>
  <c r="BG17" i="9"/>
  <c r="BK17" i="9"/>
  <c r="BO17" i="9"/>
  <c r="BS17" i="9"/>
  <c r="BW17" i="9"/>
  <c r="AJ76" i="9"/>
  <c r="AJ77" i="9" s="1"/>
  <c r="AJ76" i="8"/>
  <c r="AN76" i="9"/>
  <c r="AN77" i="9" s="1"/>
  <c r="AN76" i="8"/>
  <c r="AR76" i="9"/>
  <c r="AR77" i="9" s="1"/>
  <c r="AR76" i="8"/>
  <c r="AV76" i="9"/>
  <c r="AV77" i="9" s="1"/>
  <c r="AV76" i="8"/>
  <c r="AZ76" i="9"/>
  <c r="AZ77" i="9" s="1"/>
  <c r="AZ76" i="8"/>
  <c r="BD76" i="9"/>
  <c r="BD77" i="9" s="1"/>
  <c r="BD76" i="8"/>
  <c r="BH76" i="9"/>
  <c r="BH77" i="9" s="1"/>
  <c r="BH76" i="8"/>
  <c r="BL76" i="9"/>
  <c r="BL77" i="9" s="1"/>
  <c r="BL76" i="8"/>
  <c r="BP76" i="9"/>
  <c r="BP77" i="9" s="1"/>
  <c r="BP76" i="8"/>
  <c r="BT76" i="8"/>
  <c r="BX76" i="8"/>
  <c r="BR79" i="11"/>
  <c r="BV79" i="11"/>
  <c r="BR80" i="11"/>
  <c r="BV80" i="11"/>
  <c r="AK135" i="8"/>
  <c r="AK132" i="8" s="1"/>
  <c r="AK112" i="8"/>
  <c r="AK125" i="8" s="1"/>
  <c r="AO135" i="8"/>
  <c r="AO132" i="8" s="1"/>
  <c r="AO112" i="8"/>
  <c r="AO125" i="8" s="1"/>
  <c r="AS135" i="8"/>
  <c r="AS132" i="8" s="1"/>
  <c r="AS112" i="8"/>
  <c r="AS125" i="8" s="1"/>
  <c r="AW135" i="8"/>
  <c r="AW132" i="8" s="1"/>
  <c r="AW112" i="8"/>
  <c r="AW125" i="8"/>
  <c r="BA135" i="8"/>
  <c r="BA132" i="8" s="1"/>
  <c r="BA112" i="8"/>
  <c r="BA125" i="8" s="1"/>
  <c r="BE135" i="8"/>
  <c r="BE132" i="8" s="1"/>
  <c r="BE112" i="8"/>
  <c r="BE125" i="8" s="1"/>
  <c r="BI135" i="8"/>
  <c r="BI132" i="8" s="1"/>
  <c r="BI112" i="8"/>
  <c r="BI125" i="8" s="1"/>
  <c r="BM135" i="8"/>
  <c r="BM132" i="8" s="1"/>
  <c r="BM112" i="8"/>
  <c r="BM125" i="8"/>
  <c r="BQ135" i="8"/>
  <c r="BQ132" i="8" s="1"/>
  <c r="BQ112" i="8"/>
  <c r="BQ125" i="8" s="1"/>
  <c r="BU135" i="8"/>
  <c r="BU132" i="8" s="1"/>
  <c r="BU112" i="8"/>
  <c r="BU125" i="8" s="1"/>
  <c r="AH16" i="9"/>
  <c r="AL16" i="9"/>
  <c r="AP16" i="9"/>
  <c r="AT16" i="9"/>
  <c r="AX16" i="9"/>
  <c r="BB16" i="9"/>
  <c r="BF16" i="9"/>
  <c r="BJ16" i="9"/>
  <c r="BN16" i="9"/>
  <c r="BR16" i="9"/>
  <c r="BV16" i="9"/>
  <c r="AI76" i="9"/>
  <c r="AI77" i="9" s="1"/>
  <c r="AI76" i="8"/>
  <c r="AM76" i="9"/>
  <c r="AM77" i="9" s="1"/>
  <c r="AM76" i="8"/>
  <c r="AQ76" i="9"/>
  <c r="AQ77" i="9" s="1"/>
  <c r="AQ76" i="8"/>
  <c r="AU76" i="9"/>
  <c r="AU77" i="9" s="1"/>
  <c r="AU76" i="8"/>
  <c r="AY76" i="9"/>
  <c r="AY77" i="9" s="1"/>
  <c r="AY76" i="8"/>
  <c r="BC76" i="9"/>
  <c r="BC77" i="9" s="1"/>
  <c r="BC76" i="8"/>
  <c r="BG76" i="9"/>
  <c r="BG77" i="9" s="1"/>
  <c r="BG76" i="8"/>
  <c r="BK76" i="9"/>
  <c r="BK77" i="9" s="1"/>
  <c r="BK76" i="8"/>
  <c r="BO76" i="9"/>
  <c r="BO77" i="9" s="1"/>
  <c r="BO76" i="8"/>
  <c r="BS76" i="9"/>
  <c r="BS77" i="9" s="1"/>
  <c r="BS76" i="8"/>
  <c r="BW76" i="9"/>
  <c r="BW77" i="9" s="1"/>
  <c r="BW76" i="8"/>
  <c r="BS79" i="11"/>
  <c r="BW79" i="11"/>
  <c r="BS80" i="11"/>
  <c r="BW80" i="11"/>
  <c r="AK139" i="8"/>
  <c r="AK136" i="8" s="1"/>
  <c r="AK139" i="9"/>
  <c r="AO139" i="8"/>
  <c r="AO136" i="8" s="1"/>
  <c r="AO139" i="9"/>
  <c r="AS139" i="8"/>
  <c r="AS136" i="8" s="1"/>
  <c r="AS139" i="9"/>
  <c r="AW139" i="8"/>
  <c r="AW136" i="8" s="1"/>
  <c r="AW139" i="9"/>
  <c r="BA139" i="8"/>
  <c r="BA136" i="8" s="1"/>
  <c r="BA139" i="9"/>
  <c r="BE139" i="8"/>
  <c r="BE136" i="8" s="1"/>
  <c r="BE139" i="9"/>
  <c r="BI139" i="8"/>
  <c r="BI136" i="8" s="1"/>
  <c r="BI139" i="9"/>
  <c r="BM139" i="8"/>
  <c r="BM136" i="8" s="1"/>
  <c r="BM139" i="9"/>
  <c r="BQ139" i="8"/>
  <c r="BQ136" i="8" s="1"/>
  <c r="BQ139" i="9"/>
  <c r="BU139" i="8"/>
  <c r="BU136" i="8" s="1"/>
  <c r="BU139" i="9"/>
  <c r="AH112" i="8"/>
  <c r="AH135" i="8"/>
  <c r="AH132" i="8" s="1"/>
  <c r="AL112" i="8"/>
  <c r="AL135" i="8"/>
  <c r="AL132" i="8" s="1"/>
  <c r="AP112" i="8"/>
  <c r="AP135" i="8"/>
  <c r="AP132" i="8" s="1"/>
  <c r="AT112" i="8"/>
  <c r="AT135" i="8"/>
  <c r="AT132" i="8" s="1"/>
  <c r="AX112" i="8"/>
  <c r="AX135" i="8"/>
  <c r="AX132" i="8" s="1"/>
  <c r="BB112" i="8"/>
  <c r="BB135" i="8"/>
  <c r="BB132" i="8" s="1"/>
  <c r="BF112" i="8"/>
  <c r="BF135" i="8"/>
  <c r="BF132" i="8" s="1"/>
  <c r="BJ112" i="8"/>
  <c r="BJ135" i="8"/>
  <c r="BJ132" i="8" s="1"/>
  <c r="BN112" i="8"/>
  <c r="BN135" i="8"/>
  <c r="BN132" i="8" s="1"/>
  <c r="BR112" i="8"/>
  <c r="BR135" i="8"/>
  <c r="BR132" i="8" s="1"/>
  <c r="BV112" i="8"/>
  <c r="BV135" i="8"/>
  <c r="BV132" i="8" s="1"/>
  <c r="D79" i="5"/>
  <c r="H79" i="5"/>
  <c r="L79" i="5"/>
  <c r="P79" i="5"/>
  <c r="T79" i="5"/>
  <c r="X79" i="5"/>
  <c r="AB79" i="5"/>
  <c r="AF79" i="5"/>
  <c r="BM10" i="4"/>
  <c r="BQ10" i="4"/>
  <c r="BU10" i="4"/>
  <c r="AI84" i="11"/>
  <c r="AK84" i="11"/>
  <c r="AM84" i="11"/>
  <c r="AO84" i="11"/>
  <c r="AQ84" i="11"/>
  <c r="AS84" i="11"/>
  <c r="AU84" i="11"/>
  <c r="AW84" i="11"/>
  <c r="AY84" i="11"/>
  <c r="BA84" i="11"/>
  <c r="BC84" i="11"/>
  <c r="BE84" i="11"/>
  <c r="BG84" i="11"/>
  <c r="BI84" i="11"/>
  <c r="BK84" i="11"/>
  <c r="BM84" i="11"/>
  <c r="BO84" i="11"/>
  <c r="BQ84" i="11"/>
  <c r="BS84" i="11"/>
  <c r="BU84" i="11"/>
  <c r="BW84" i="11"/>
  <c r="AH96" i="11"/>
  <c r="AH85" i="11"/>
  <c r="AJ96" i="11"/>
  <c r="AJ85" i="11"/>
  <c r="AL96" i="11"/>
  <c r="AL85" i="11"/>
  <c r="AN96" i="11"/>
  <c r="AN85" i="11"/>
  <c r="AP96" i="11"/>
  <c r="AP85" i="11"/>
  <c r="AR96" i="11"/>
  <c r="AR85" i="11"/>
  <c r="AT96" i="11"/>
  <c r="AT85" i="11"/>
  <c r="AV96" i="11"/>
  <c r="AV85" i="11"/>
  <c r="AX96" i="11"/>
  <c r="AX85" i="11"/>
  <c r="AZ96" i="11"/>
  <c r="AZ85" i="11"/>
  <c r="BB96" i="11"/>
  <c r="BB85" i="11"/>
  <c r="BD96" i="11"/>
  <c r="BD85" i="11"/>
  <c r="BF96" i="11"/>
  <c r="BF85" i="11"/>
  <c r="BH96" i="11"/>
  <c r="BH85" i="11"/>
  <c r="BJ96" i="11"/>
  <c r="BJ85" i="11"/>
  <c r="BL96" i="11"/>
  <c r="BL85" i="11"/>
  <c r="BN96" i="11"/>
  <c r="BN85" i="11"/>
  <c r="BP96" i="11"/>
  <c r="BP85" i="11"/>
  <c r="BR96" i="11"/>
  <c r="BR85" i="11"/>
  <c r="BT96" i="11"/>
  <c r="BT85" i="11"/>
  <c r="BV96" i="11"/>
  <c r="BV85" i="11"/>
  <c r="BX96" i="11"/>
  <c r="BX85" i="11"/>
  <c r="G79" i="5"/>
  <c r="K79" i="5"/>
  <c r="O79" i="5"/>
  <c r="S79" i="5"/>
  <c r="W79" i="5"/>
  <c r="AA79" i="5"/>
  <c r="AE79" i="5"/>
  <c r="AH98" i="11"/>
  <c r="AH87" i="11"/>
  <c r="AJ98" i="11"/>
  <c r="AJ87" i="11"/>
  <c r="AL98" i="11"/>
  <c r="AL87" i="11"/>
  <c r="AN98" i="11"/>
  <c r="AN87" i="11"/>
  <c r="AP98" i="11"/>
  <c r="AP87" i="11"/>
  <c r="AR98" i="11"/>
  <c r="AR87" i="11"/>
  <c r="AT98" i="11"/>
  <c r="AT87" i="11"/>
  <c r="AV98" i="11"/>
  <c r="AV87" i="11"/>
  <c r="AX98" i="11"/>
  <c r="AX87" i="11"/>
  <c r="AZ98" i="11"/>
  <c r="AZ87" i="11"/>
  <c r="BB98" i="11"/>
  <c r="BB87" i="11"/>
  <c r="BD98" i="11"/>
  <c r="BD87" i="11"/>
  <c r="BF98" i="11"/>
  <c r="BF87" i="11"/>
  <c r="BH98" i="11"/>
  <c r="BH87" i="11"/>
  <c r="BL10" i="4"/>
  <c r="BP10" i="4"/>
  <c r="BT10" i="4"/>
  <c r="BX10" i="4"/>
  <c r="AH84" i="11"/>
  <c r="AJ84" i="11"/>
  <c r="AL84" i="11"/>
  <c r="AN84" i="11"/>
  <c r="AP84" i="11"/>
  <c r="AR84" i="11"/>
  <c r="AT84" i="11"/>
  <c r="AV84" i="11"/>
  <c r="AX84" i="11"/>
  <c r="AZ84" i="11"/>
  <c r="BB84" i="11"/>
  <c r="BD84" i="11"/>
  <c r="BF84" i="11"/>
  <c r="BH84" i="11"/>
  <c r="BJ84" i="11"/>
  <c r="BL84" i="11"/>
  <c r="BN84" i="11"/>
  <c r="BP84" i="11"/>
  <c r="BR84" i="11"/>
  <c r="BT84" i="11"/>
  <c r="BV84" i="11"/>
  <c r="BX84" i="11"/>
  <c r="AI85" i="11"/>
  <c r="AK85" i="11"/>
  <c r="AM85" i="11"/>
  <c r="AO85" i="11"/>
  <c r="AQ85" i="11"/>
  <c r="AS85" i="11"/>
  <c r="AU85" i="11"/>
  <c r="AW85" i="11"/>
  <c r="AY85" i="11"/>
  <c r="BA85" i="11"/>
  <c r="BC85" i="11"/>
  <c r="BE85" i="11"/>
  <c r="BG85" i="11"/>
  <c r="BI85" i="11"/>
  <c r="BK85" i="11"/>
  <c r="BM85" i="11"/>
  <c r="BO85" i="11"/>
  <c r="BQ85" i="11"/>
  <c r="BS85" i="11"/>
  <c r="BU85" i="11"/>
  <c r="BW85" i="11"/>
  <c r="BO86" i="5"/>
  <c r="BS86" i="5"/>
  <c r="BW86" i="5"/>
  <c r="AI11" i="11"/>
  <c r="AI40" i="11"/>
  <c r="AI42" i="11" s="1"/>
  <c r="AI86" i="11"/>
  <c r="AK11" i="11"/>
  <c r="AK40" i="11"/>
  <c r="AK86" i="11"/>
  <c r="AM11" i="11"/>
  <c r="AM40" i="11"/>
  <c r="AM86" i="11"/>
  <c r="AO11" i="11"/>
  <c r="AO40" i="11"/>
  <c r="AO86" i="11"/>
  <c r="AQ11" i="11"/>
  <c r="AQ40" i="11"/>
  <c r="AQ42" i="11" s="1"/>
  <c r="AQ86" i="11"/>
  <c r="AS11" i="11"/>
  <c r="AS40" i="11"/>
  <c r="AS86" i="11"/>
  <c r="AU11" i="11"/>
  <c r="AU40" i="11"/>
  <c r="AU86" i="11"/>
  <c r="AW11" i="11"/>
  <c r="AW40" i="11"/>
  <c r="AW86" i="11"/>
  <c r="AY11" i="11"/>
  <c r="AY40" i="11"/>
  <c r="AY42" i="11" s="1"/>
  <c r="AY86" i="11"/>
  <c r="BA11" i="11"/>
  <c r="BA40" i="11"/>
  <c r="BA86" i="11"/>
  <c r="BC11" i="11"/>
  <c r="BC40" i="11"/>
  <c r="BC86" i="11"/>
  <c r="BE11" i="11"/>
  <c r="BE40" i="11"/>
  <c r="BE86" i="11"/>
  <c r="BG11" i="11"/>
  <c r="BG40" i="11"/>
  <c r="BG42" i="11" s="1"/>
  <c r="BG86" i="11"/>
  <c r="BI11" i="11"/>
  <c r="BI40" i="11"/>
  <c r="BI86" i="11"/>
  <c r="BK11" i="11"/>
  <c r="BK40" i="11"/>
  <c r="BK86" i="11"/>
  <c r="BM11" i="11"/>
  <c r="BM40" i="11"/>
  <c r="BM86" i="11"/>
  <c r="BO11" i="11"/>
  <c r="BO40" i="11"/>
  <c r="BO42" i="11" s="1"/>
  <c r="BO86" i="11"/>
  <c r="BQ11" i="11"/>
  <c r="BQ40" i="11"/>
  <c r="BQ86" i="11"/>
  <c r="BS11" i="11"/>
  <c r="BS40" i="11"/>
  <c r="BS86" i="11"/>
  <c r="BU11" i="11"/>
  <c r="BU40" i="11"/>
  <c r="BU86" i="11"/>
  <c r="BW11" i="11"/>
  <c r="BW40" i="11"/>
  <c r="BW42" i="11" s="1"/>
  <c r="BW86" i="11"/>
  <c r="AH37" i="11"/>
  <c r="AH83" i="11"/>
  <c r="AH90" i="11"/>
  <c r="AJ37" i="11"/>
  <c r="AJ83" i="11"/>
  <c r="AJ90" i="11"/>
  <c r="AL37" i="11"/>
  <c r="AL83" i="11"/>
  <c r="AL90" i="11"/>
  <c r="AN37" i="11"/>
  <c r="AN83" i="11"/>
  <c r="AN90" i="11"/>
  <c r="AP37" i="11"/>
  <c r="AP83" i="11"/>
  <c r="AP90" i="11"/>
  <c r="AR37" i="11"/>
  <c r="AR83" i="11"/>
  <c r="AR90" i="11"/>
  <c r="AT37" i="11"/>
  <c r="AT83" i="11"/>
  <c r="AT90" i="11"/>
  <c r="AV37" i="11"/>
  <c r="AV83" i="11"/>
  <c r="AV90" i="11"/>
  <c r="AX37" i="11"/>
  <c r="AX83" i="11"/>
  <c r="AX90" i="11"/>
  <c r="AZ37" i="11"/>
  <c r="AZ83" i="11"/>
  <c r="AZ90" i="11"/>
  <c r="BB37" i="11"/>
  <c r="BB83" i="11"/>
  <c r="BB90" i="11"/>
  <c r="BD37" i="11"/>
  <c r="BD83" i="11"/>
  <c r="BD90" i="11"/>
  <c r="BF37" i="11"/>
  <c r="BF83" i="11"/>
  <c r="BF90" i="11"/>
  <c r="AI37" i="11"/>
  <c r="AI83" i="11"/>
  <c r="AI90" i="11"/>
  <c r="AK37" i="11"/>
  <c r="AK83" i="11"/>
  <c r="AK90" i="11"/>
  <c r="AM37" i="11"/>
  <c r="AM83" i="11"/>
  <c r="AM90" i="11"/>
  <c r="AO37" i="11"/>
  <c r="AO83" i="11"/>
  <c r="AO90" i="11"/>
  <c r="AQ37" i="11"/>
  <c r="AQ83" i="11"/>
  <c r="AQ90" i="11"/>
  <c r="AS37" i="11"/>
  <c r="AS83" i="11"/>
  <c r="AS90" i="11"/>
  <c r="AU37" i="11"/>
  <c r="AU83" i="11"/>
  <c r="AU90" i="11"/>
  <c r="AW37" i="11"/>
  <c r="AW83" i="11"/>
  <c r="AW90" i="11"/>
  <c r="AY37" i="11"/>
  <c r="AY83" i="11"/>
  <c r="AY90" i="11"/>
  <c r="BA37" i="11"/>
  <c r="BA83" i="11"/>
  <c r="BA90" i="11"/>
  <c r="BC37" i="11"/>
  <c r="BC83" i="11"/>
  <c r="BC90" i="11"/>
  <c r="BE37" i="11"/>
  <c r="BE83" i="11"/>
  <c r="BE90" i="11"/>
  <c r="BF4" i="20"/>
  <c r="BF54" i="20"/>
  <c r="BD4" i="20"/>
  <c r="BD54" i="20"/>
  <c r="BL4" i="20"/>
  <c r="BL54" i="20"/>
  <c r="BP4" i="20"/>
  <c r="BP54" i="20"/>
  <c r="BT4" i="20"/>
  <c r="BT54" i="20"/>
  <c r="BX4" i="20"/>
  <c r="BX54" i="20"/>
  <c r="BO4" i="20"/>
  <c r="BO54" i="20"/>
  <c r="BS4" i="20"/>
  <c r="BS54" i="20"/>
  <c r="BW4" i="20"/>
  <c r="BW54" i="20"/>
  <c r="E4" i="18"/>
  <c r="I4" i="18"/>
  <c r="M4" i="18"/>
  <c r="Q4" i="18"/>
  <c r="U4" i="18"/>
  <c r="Y4" i="18"/>
  <c r="F4" i="18"/>
  <c r="J4" i="18"/>
  <c r="N4" i="18"/>
  <c r="R4" i="18"/>
  <c r="V4" i="18"/>
  <c r="Z4" i="18"/>
  <c r="AJ18" i="15"/>
  <c r="AN18" i="15"/>
  <c r="AR18" i="15"/>
  <c r="AV18" i="15"/>
  <c r="AZ18" i="15"/>
  <c r="BD18" i="15"/>
  <c r="BH18" i="15"/>
  <c r="BL18" i="15"/>
  <c r="BP18" i="15"/>
  <c r="BT18" i="15"/>
  <c r="BX18" i="15"/>
  <c r="AH91" i="11"/>
  <c r="AH12" i="11"/>
  <c r="AL91" i="11"/>
  <c r="AL12" i="11"/>
  <c r="AP91" i="11"/>
  <c r="AP12" i="11"/>
  <c r="AT91" i="11"/>
  <c r="AT12" i="11"/>
  <c r="AX91" i="11"/>
  <c r="AX12" i="11"/>
  <c r="BB91" i="11"/>
  <c r="BB12" i="11"/>
  <c r="BF91" i="11"/>
  <c r="BF12" i="11"/>
  <c r="BJ91" i="11"/>
  <c r="BJ12" i="11"/>
  <c r="BN91" i="11"/>
  <c r="BN12" i="11"/>
  <c r="BR91" i="11"/>
  <c r="BR12" i="11"/>
  <c r="BV91" i="11"/>
  <c r="BV12" i="11"/>
  <c r="BD24" i="11"/>
  <c r="BH24" i="11"/>
  <c r="BL24" i="11"/>
  <c r="BP24" i="11"/>
  <c r="BT24" i="11"/>
  <c r="AI32" i="11"/>
  <c r="AM32" i="11"/>
  <c r="AQ32" i="11"/>
  <c r="AU32" i="11"/>
  <c r="AY32" i="11"/>
  <c r="BC32" i="11"/>
  <c r="BG32" i="11"/>
  <c r="BK32" i="11"/>
  <c r="BO32" i="11"/>
  <c r="BS32" i="11"/>
  <c r="BW32" i="11"/>
  <c r="AJ95" i="11"/>
  <c r="AN95" i="11"/>
  <c r="AR95" i="11"/>
  <c r="AV95" i="11"/>
  <c r="AZ95" i="11"/>
  <c r="BD95" i="11"/>
  <c r="BH95" i="11"/>
  <c r="BL95" i="11"/>
  <c r="BP95" i="11"/>
  <c r="BT95" i="11"/>
  <c r="BX95" i="11"/>
  <c r="AK42" i="11"/>
  <c r="AK96" i="11"/>
  <c r="AO42" i="11"/>
  <c r="AO96" i="11"/>
  <c r="AS42" i="11"/>
  <c r="AS96" i="11"/>
  <c r="AW42" i="11"/>
  <c r="AW96" i="11"/>
  <c r="BA42" i="11"/>
  <c r="BA96" i="11"/>
  <c r="BE42" i="11"/>
  <c r="BE96" i="11"/>
  <c r="BI42" i="11"/>
  <c r="BI96" i="11"/>
  <c r="BM42" i="11"/>
  <c r="BM96" i="11"/>
  <c r="BQ42" i="11"/>
  <c r="BQ96" i="11"/>
  <c r="BU42" i="11"/>
  <c r="BU96" i="11"/>
  <c r="AI98" i="11"/>
  <c r="AM98" i="11"/>
  <c r="AQ98" i="11"/>
  <c r="AU98" i="11"/>
  <c r="AY98" i="11"/>
  <c r="BC98" i="11"/>
  <c r="BG98" i="11"/>
  <c r="BK98" i="11"/>
  <c r="BO98" i="11"/>
  <c r="BS98" i="11"/>
  <c r="BW98" i="11"/>
  <c r="BL100" i="11"/>
  <c r="BP100" i="11"/>
  <c r="AK17" i="9"/>
  <c r="AO17" i="9"/>
  <c r="AS17" i="9"/>
  <c r="AW17" i="9"/>
  <c r="BA17" i="9"/>
  <c r="BE17" i="9"/>
  <c r="BI17" i="9"/>
  <c r="BM17" i="9"/>
  <c r="BQ17" i="9"/>
  <c r="BU17" i="9"/>
  <c r="AH31" i="11"/>
  <c r="AJ31" i="11"/>
  <c r="AL31" i="11"/>
  <c r="AN31" i="11"/>
  <c r="AP31" i="11"/>
  <c r="AR31" i="11"/>
  <c r="AT31" i="11"/>
  <c r="AV31" i="11"/>
  <c r="AX31" i="11"/>
  <c r="AZ31" i="11"/>
  <c r="BB31" i="11"/>
  <c r="BD31" i="11"/>
  <c r="BF31" i="11"/>
  <c r="BH31" i="11"/>
  <c r="BJ31" i="11"/>
  <c r="BL31" i="11"/>
  <c r="BN31" i="11"/>
  <c r="BP31" i="11"/>
  <c r="BR31" i="11"/>
  <c r="BT31" i="11"/>
  <c r="BV31" i="11"/>
  <c r="BX31" i="11"/>
  <c r="AH76" i="9"/>
  <c r="AH77" i="9" s="1"/>
  <c r="AH76" i="8"/>
  <c r="AL76" i="9"/>
  <c r="AL77" i="9" s="1"/>
  <c r="AL76" i="8"/>
  <c r="AP76" i="9"/>
  <c r="AP77" i="9" s="1"/>
  <c r="AP76" i="8"/>
  <c r="AT76" i="9"/>
  <c r="AT77" i="9" s="1"/>
  <c r="AT76" i="8"/>
  <c r="AX76" i="9"/>
  <c r="AX77" i="9" s="1"/>
  <c r="AX76" i="8"/>
  <c r="BB76" i="9"/>
  <c r="BB77" i="9" s="1"/>
  <c r="BB76" i="8"/>
  <c r="BF76" i="9"/>
  <c r="BF77" i="9" s="1"/>
  <c r="BF76" i="8"/>
  <c r="BJ76" i="9"/>
  <c r="BJ77" i="9" s="1"/>
  <c r="BJ76" i="8"/>
  <c r="BN76" i="9"/>
  <c r="BN77" i="9" s="1"/>
  <c r="BN76" i="8"/>
  <c r="BR76" i="9"/>
  <c r="BR77" i="9" s="1"/>
  <c r="BR76" i="8"/>
  <c r="BV76" i="9"/>
  <c r="BV77" i="9" s="1"/>
  <c r="BV76" i="8"/>
  <c r="BJ98" i="11"/>
  <c r="BJ87" i="11"/>
  <c r="BL98" i="11"/>
  <c r="BL87" i="11"/>
  <c r="BN98" i="11"/>
  <c r="BN87" i="11"/>
  <c r="BP98" i="11"/>
  <c r="BP87" i="11"/>
  <c r="BR98" i="11"/>
  <c r="BR87" i="11"/>
  <c r="BT98" i="11"/>
  <c r="BT87" i="11"/>
  <c r="BV98" i="11"/>
  <c r="BV87" i="11"/>
  <c r="BX98" i="11"/>
  <c r="BX87" i="11"/>
  <c r="BT79" i="11"/>
  <c r="BX79" i="11"/>
  <c r="BT80" i="11"/>
  <c r="BX80" i="11"/>
  <c r="AI135" i="8"/>
  <c r="AI132" i="8" s="1"/>
  <c r="AI112" i="8"/>
  <c r="AM135" i="8"/>
  <c r="AM132" i="8" s="1"/>
  <c r="AM112" i="8"/>
  <c r="AQ135" i="8"/>
  <c r="AQ132" i="8" s="1"/>
  <c r="AQ112" i="8"/>
  <c r="AU135" i="8"/>
  <c r="AU132" i="8" s="1"/>
  <c r="AU112" i="8"/>
  <c r="AU125" i="8" s="1"/>
  <c r="AY135" i="8"/>
  <c r="AY132" i="8" s="1"/>
  <c r="AY112" i="8"/>
  <c r="AY125" i="8" s="1"/>
  <c r="BC135" i="8"/>
  <c r="BC132" i="8" s="1"/>
  <c r="BC112" i="8"/>
  <c r="BC125" i="8"/>
  <c r="BG135" i="8"/>
  <c r="BG132" i="8" s="1"/>
  <c r="BG112" i="8"/>
  <c r="BG125" i="8" s="1"/>
  <c r="BK135" i="8"/>
  <c r="BK132" i="8" s="1"/>
  <c r="BK112" i="8"/>
  <c r="BK125" i="8" s="1"/>
  <c r="BO135" i="8"/>
  <c r="BO132" i="8" s="1"/>
  <c r="BO112" i="8"/>
  <c r="BO125" i="8" s="1"/>
  <c r="BS135" i="8"/>
  <c r="BS132" i="8" s="1"/>
  <c r="BS112" i="8"/>
  <c r="BS125" i="8"/>
  <c r="BW135" i="8"/>
  <c r="BW132" i="8" s="1"/>
  <c r="BW112" i="8"/>
  <c r="BW125" i="8" s="1"/>
  <c r="AJ17" i="9"/>
  <c r="AN17" i="9"/>
  <c r="AR17" i="9"/>
  <c r="AV17" i="9"/>
  <c r="AZ17" i="9"/>
  <c r="BD17" i="9"/>
  <c r="BH17" i="9"/>
  <c r="BL17" i="9"/>
  <c r="BP17" i="9"/>
  <c r="BT17" i="9"/>
  <c r="BX17" i="9"/>
  <c r="AK76" i="9"/>
  <c r="AK77" i="9" s="1"/>
  <c r="AK76" i="8"/>
  <c r="AO76" i="9"/>
  <c r="AO77" i="9" s="1"/>
  <c r="AO76" i="8"/>
  <c r="AS76" i="9"/>
  <c r="AS77" i="9" s="1"/>
  <c r="AS76" i="8"/>
  <c r="AW76" i="9"/>
  <c r="AW77" i="9" s="1"/>
  <c r="AW76" i="8"/>
  <c r="BA76" i="9"/>
  <c r="BA77" i="9" s="1"/>
  <c r="BA76" i="8"/>
  <c r="BE76" i="9"/>
  <c r="BE77" i="9" s="1"/>
  <c r="BE76" i="8"/>
  <c r="BI76" i="9"/>
  <c r="BI77" i="9" s="1"/>
  <c r="BI76" i="8"/>
  <c r="BM76" i="9"/>
  <c r="BM77" i="9" s="1"/>
  <c r="BM76" i="8"/>
  <c r="BQ76" i="8"/>
  <c r="BU76" i="8"/>
  <c r="BQ79" i="11"/>
  <c r="BU79" i="11"/>
  <c r="BQ80" i="11"/>
  <c r="BU80" i="11"/>
  <c r="AI139" i="8"/>
  <c r="AI136" i="8" s="1"/>
  <c r="AI139" i="9"/>
  <c r="AI136" i="9" s="1"/>
  <c r="AM139" i="8"/>
  <c r="AM136" i="8" s="1"/>
  <c r="AM139" i="9"/>
  <c r="AM136" i="9" s="1"/>
  <c r="AQ139" i="8"/>
  <c r="AQ136" i="8" s="1"/>
  <c r="AQ139" i="9"/>
  <c r="AQ136" i="9" s="1"/>
  <c r="AU139" i="8"/>
  <c r="AU136" i="8" s="1"/>
  <c r="AU139" i="9"/>
  <c r="AU136" i="9" s="1"/>
  <c r="AY139" i="8"/>
  <c r="AY136" i="8" s="1"/>
  <c r="AY139" i="9"/>
  <c r="AY136" i="9" s="1"/>
  <c r="BC139" i="8"/>
  <c r="BC136" i="8" s="1"/>
  <c r="BC139" i="9"/>
  <c r="BC136" i="9" s="1"/>
  <c r="BG139" i="8"/>
  <c r="BG136" i="8" s="1"/>
  <c r="BG139" i="9"/>
  <c r="BG136" i="9" s="1"/>
  <c r="BK139" i="8"/>
  <c r="BK136" i="8" s="1"/>
  <c r="BK139" i="9"/>
  <c r="BK136" i="9" s="1"/>
  <c r="BO139" i="8"/>
  <c r="BO136" i="8" s="1"/>
  <c r="BO139" i="9"/>
  <c r="BO136" i="9" s="1"/>
  <c r="BS139" i="8"/>
  <c r="BS136" i="8" s="1"/>
  <c r="BS139" i="9"/>
  <c r="BS136" i="9" s="1"/>
  <c r="BW139" i="8"/>
  <c r="BW136" i="8" s="1"/>
  <c r="BW139" i="9"/>
  <c r="BW136" i="9" s="1"/>
  <c r="AJ112" i="8"/>
  <c r="AJ125" i="8" s="1"/>
  <c r="AJ135" i="8"/>
  <c r="AJ132" i="8" s="1"/>
  <c r="AN112" i="8"/>
  <c r="AN125" i="8" s="1"/>
  <c r="AN135" i="8"/>
  <c r="AN132" i="8" s="1"/>
  <c r="AR112" i="8"/>
  <c r="AR125" i="8" s="1"/>
  <c r="AR135" i="8"/>
  <c r="AR132" i="8" s="1"/>
  <c r="AV112" i="8"/>
  <c r="AV125" i="8"/>
  <c r="AV135" i="8"/>
  <c r="AV132" i="8" s="1"/>
  <c r="AZ112" i="8"/>
  <c r="AZ125" i="8" s="1"/>
  <c r="AZ135" i="8"/>
  <c r="AZ132" i="8" s="1"/>
  <c r="BD112" i="8"/>
  <c r="BD125" i="8" s="1"/>
  <c r="BD135" i="8"/>
  <c r="BD132" i="8" s="1"/>
  <c r="BH112" i="8"/>
  <c r="BH125" i="8" s="1"/>
  <c r="BH135" i="8"/>
  <c r="BH132" i="8" s="1"/>
  <c r="BL112" i="8"/>
  <c r="BL125" i="8"/>
  <c r="BL135" i="8"/>
  <c r="BL132" i="8" s="1"/>
  <c r="BP112" i="8"/>
  <c r="BP125" i="8" s="1"/>
  <c r="BP135" i="8"/>
  <c r="BP132" i="8" s="1"/>
  <c r="BT112" i="8"/>
  <c r="BT125" i="8" s="1"/>
  <c r="BT135" i="8"/>
  <c r="BT132" i="8" s="1"/>
  <c r="BX112" i="8"/>
  <c r="BX125" i="8" s="1"/>
  <c r="BX135" i="8"/>
  <c r="BX132" i="8" s="1"/>
  <c r="AK136" i="9"/>
  <c r="AO136" i="9"/>
  <c r="AS136" i="9"/>
  <c r="AW136" i="9"/>
  <c r="BA136" i="9"/>
  <c r="BE136" i="9"/>
  <c r="BI136" i="9"/>
  <c r="BM136" i="9"/>
  <c r="BQ136" i="9"/>
  <c r="BU136" i="9"/>
  <c r="BO10" i="4"/>
  <c r="BS10" i="4"/>
  <c r="BW10" i="4"/>
  <c r="AH40" i="11"/>
  <c r="AH86" i="11"/>
  <c r="AJ40" i="11"/>
  <c r="AJ86" i="11"/>
  <c r="AL40" i="11"/>
  <c r="AL86" i="11"/>
  <c r="AN40" i="11"/>
  <c r="AN86" i="11"/>
  <c r="AP40" i="11"/>
  <c r="AP86" i="11"/>
  <c r="AR40" i="11"/>
  <c r="AR86" i="11"/>
  <c r="AT40" i="11"/>
  <c r="AT42" i="11" s="1"/>
  <c r="AT86" i="11"/>
  <c r="AV40" i="11"/>
  <c r="AV86" i="11"/>
  <c r="AX40" i="11"/>
  <c r="AX86" i="11"/>
  <c r="AZ40" i="11"/>
  <c r="AZ86" i="11"/>
  <c r="BB40" i="11"/>
  <c r="BB42" i="11" s="1"/>
  <c r="BB86" i="11"/>
  <c r="BD40" i="11"/>
  <c r="BD86" i="11"/>
  <c r="BF40" i="11"/>
  <c r="BF86" i="11"/>
  <c r="BH40" i="11"/>
  <c r="BH86" i="11"/>
  <c r="BJ40" i="11"/>
  <c r="BJ86" i="11"/>
  <c r="BL40" i="11"/>
  <c r="BL86" i="11"/>
  <c r="BN40" i="11"/>
  <c r="BN86" i="11"/>
  <c r="BP40" i="11"/>
  <c r="BP86" i="11"/>
  <c r="BR40" i="11"/>
  <c r="BR42" i="11" s="1"/>
  <c r="BR86" i="11"/>
  <c r="BT40" i="11"/>
  <c r="BT86" i="11"/>
  <c r="BV40" i="11"/>
  <c r="BV86" i="11"/>
  <c r="BX40" i="11"/>
  <c r="BX86" i="11"/>
  <c r="E79" i="5"/>
  <c r="I79" i="5"/>
  <c r="M79" i="5"/>
  <c r="Q79" i="5"/>
  <c r="U79" i="5"/>
  <c r="Y79" i="5"/>
  <c r="AC79" i="5"/>
  <c r="AG79" i="5"/>
  <c r="BN10" i="4"/>
  <c r="BR10" i="4"/>
  <c r="BV10" i="4"/>
  <c r="BB43" i="11" l="1"/>
  <c r="BB102" i="11"/>
  <c r="BW43" i="11"/>
  <c r="BW102" i="11"/>
  <c r="BO43" i="11"/>
  <c r="BO102" i="11"/>
  <c r="BG43" i="11"/>
  <c r="BG102" i="11"/>
  <c r="AY43" i="11"/>
  <c r="AY102" i="11"/>
  <c r="AQ43" i="11"/>
  <c r="AQ102" i="11"/>
  <c r="AI43" i="11"/>
  <c r="AI102" i="11"/>
  <c r="BR43" i="11"/>
  <c r="BR102" i="11"/>
  <c r="AT43" i="11"/>
  <c r="AT102" i="11"/>
  <c r="BN97" i="11"/>
  <c r="BJ97" i="11"/>
  <c r="AL97" i="11"/>
  <c r="BT126" i="8"/>
  <c r="BT8" i="4"/>
  <c r="BL126" i="8"/>
  <c r="BL8" i="4"/>
  <c r="BD126" i="8"/>
  <c r="BD8" i="4"/>
  <c r="AV126" i="8"/>
  <c r="AV8" i="4"/>
  <c r="AR126" i="8"/>
  <c r="AR8" i="4"/>
  <c r="BX97" i="11"/>
  <c r="BT97" i="11"/>
  <c r="BP97" i="11"/>
  <c r="BL97" i="11"/>
  <c r="BH97" i="11"/>
  <c r="BD97" i="11"/>
  <c r="AZ97" i="11"/>
  <c r="AV97" i="11"/>
  <c r="AR97" i="11"/>
  <c r="AN97" i="11"/>
  <c r="AJ97" i="11"/>
  <c r="BX125" i="9"/>
  <c r="BX126" i="9" s="1"/>
  <c r="BX135" i="9"/>
  <c r="BX132" i="9" s="1"/>
  <c r="BT125" i="9"/>
  <c r="BT126" i="9" s="1"/>
  <c r="BT135" i="9"/>
  <c r="BT132" i="9" s="1"/>
  <c r="BP125" i="9"/>
  <c r="BP135" i="9"/>
  <c r="BP132" i="9" s="1"/>
  <c r="BL125" i="9"/>
  <c r="BL135" i="9"/>
  <c r="BL132" i="9" s="1"/>
  <c r="BH125" i="9"/>
  <c r="BH135" i="9"/>
  <c r="BH132" i="9" s="1"/>
  <c r="BD125" i="9"/>
  <c r="BD135" i="9"/>
  <c r="BD132" i="9" s="1"/>
  <c r="AZ125" i="9"/>
  <c r="AZ135" i="9"/>
  <c r="AZ132" i="9" s="1"/>
  <c r="AV125" i="9"/>
  <c r="AV135" i="9"/>
  <c r="AV132" i="9" s="1"/>
  <c r="AR125" i="9"/>
  <c r="AR135" i="9"/>
  <c r="AR132" i="9" s="1"/>
  <c r="AN125" i="9"/>
  <c r="AN135" i="9"/>
  <c r="AN132" i="9" s="1"/>
  <c r="AJ125" i="9"/>
  <c r="AJ135" i="9"/>
  <c r="AJ132" i="9" s="1"/>
  <c r="BU89" i="11"/>
  <c r="BQ89" i="11"/>
  <c r="BU88" i="11"/>
  <c r="BU99" i="11"/>
  <c r="BQ88" i="11"/>
  <c r="BQ99" i="11"/>
  <c r="BU76" i="9"/>
  <c r="BQ76" i="9"/>
  <c r="BW125" i="9"/>
  <c r="BW126" i="9" s="1"/>
  <c r="BW135" i="9"/>
  <c r="BW132" i="9" s="1"/>
  <c r="BS125" i="9"/>
  <c r="BS126" i="9" s="1"/>
  <c r="BS135" i="9"/>
  <c r="BS132" i="9" s="1"/>
  <c r="BO125" i="9"/>
  <c r="BO126" i="9" s="1"/>
  <c r="BO135" i="9"/>
  <c r="BO132" i="9" s="1"/>
  <c r="BK125" i="9"/>
  <c r="BK126" i="9" s="1"/>
  <c r="BK135" i="9"/>
  <c r="BK132" i="9" s="1"/>
  <c r="BG125" i="9"/>
  <c r="BG126" i="9" s="1"/>
  <c r="BG135" i="9"/>
  <c r="BG132" i="9" s="1"/>
  <c r="BC125" i="9"/>
  <c r="BC126" i="9" s="1"/>
  <c r="BC135" i="9"/>
  <c r="BC132" i="9" s="1"/>
  <c r="AY125" i="9"/>
  <c r="AY126" i="9" s="1"/>
  <c r="AY135" i="9"/>
  <c r="AY132" i="9" s="1"/>
  <c r="AU125" i="9"/>
  <c r="AU126" i="9" s="1"/>
  <c r="AU135" i="9"/>
  <c r="AU132" i="9" s="1"/>
  <c r="AQ125" i="9"/>
  <c r="AQ126" i="9" s="1"/>
  <c r="AQ135" i="9"/>
  <c r="AQ132" i="9" s="1"/>
  <c r="AM125" i="9"/>
  <c r="AM126" i="9" s="1"/>
  <c r="AM135" i="9"/>
  <c r="AM132" i="9" s="1"/>
  <c r="AI125" i="9"/>
  <c r="AI126" i="9" s="1"/>
  <c r="AI135" i="9"/>
  <c r="AI132" i="9" s="1"/>
  <c r="BX99" i="11"/>
  <c r="BX88" i="11"/>
  <c r="BT99" i="11"/>
  <c r="BT88" i="11"/>
  <c r="BU43" i="11"/>
  <c r="BU102" i="11"/>
  <c r="BM43" i="11"/>
  <c r="BM102" i="11"/>
  <c r="BE43" i="11"/>
  <c r="BE102" i="11"/>
  <c r="AW43" i="11"/>
  <c r="AW102" i="11"/>
  <c r="AO43" i="11"/>
  <c r="AO102" i="11"/>
  <c r="BX42" i="11"/>
  <c r="BP42" i="11"/>
  <c r="BH42" i="11"/>
  <c r="AZ42" i="11"/>
  <c r="AR42" i="11"/>
  <c r="AJ42" i="11"/>
  <c r="BR92" i="12"/>
  <c r="BR92" i="11"/>
  <c r="BJ92" i="12"/>
  <c r="BJ92" i="11"/>
  <c r="BB92" i="12"/>
  <c r="BB92" i="11"/>
  <c r="AT92" i="12"/>
  <c r="AT92" i="11"/>
  <c r="AL92" i="12"/>
  <c r="AL92" i="11"/>
  <c r="BE94" i="11"/>
  <c r="BE101" i="11"/>
  <c r="BC94" i="11"/>
  <c r="BC101" i="11"/>
  <c r="BA94" i="11"/>
  <c r="BA101" i="11"/>
  <c r="AY94" i="11"/>
  <c r="AY101" i="11"/>
  <c r="AW94" i="11"/>
  <c r="AW101" i="11"/>
  <c r="AU94" i="11"/>
  <c r="AU101" i="11"/>
  <c r="AS94" i="11"/>
  <c r="AS101" i="11"/>
  <c r="AQ94" i="11"/>
  <c r="AQ101" i="11"/>
  <c r="AO94" i="11"/>
  <c r="AO101" i="11"/>
  <c r="AM94" i="11"/>
  <c r="AM101" i="11"/>
  <c r="AK94" i="11"/>
  <c r="AK101" i="11"/>
  <c r="AI94" i="11"/>
  <c r="AI101" i="11"/>
  <c r="BF94" i="11"/>
  <c r="BF101" i="11"/>
  <c r="BD94" i="11"/>
  <c r="BD101" i="11"/>
  <c r="BB94" i="11"/>
  <c r="BB101" i="11"/>
  <c r="AZ94" i="11"/>
  <c r="AZ101" i="11"/>
  <c r="AX94" i="11"/>
  <c r="AX101" i="11"/>
  <c r="AV94" i="11"/>
  <c r="AV101" i="11"/>
  <c r="AT94" i="11"/>
  <c r="AT101" i="11"/>
  <c r="AR94" i="11"/>
  <c r="AR101" i="11"/>
  <c r="AP94" i="11"/>
  <c r="AP101" i="11"/>
  <c r="AN94" i="11"/>
  <c r="AN101" i="11"/>
  <c r="AL94" i="11"/>
  <c r="AL101" i="11"/>
  <c r="AJ94" i="11"/>
  <c r="AJ101" i="11"/>
  <c r="AH94" i="11"/>
  <c r="AH101" i="11"/>
  <c r="BW12" i="11"/>
  <c r="BW91" i="11"/>
  <c r="BU12" i="11"/>
  <c r="BU91" i="11"/>
  <c r="BS12" i="11"/>
  <c r="BS91" i="11"/>
  <c r="BQ12" i="11"/>
  <c r="BQ91" i="11"/>
  <c r="BO12" i="11"/>
  <c r="BO91" i="11"/>
  <c r="BM12" i="11"/>
  <c r="BM91" i="11"/>
  <c r="BK12" i="11"/>
  <c r="BK91" i="11"/>
  <c r="BI12" i="11"/>
  <c r="BI91" i="11"/>
  <c r="BG12" i="11"/>
  <c r="BG91" i="11"/>
  <c r="BE12" i="11"/>
  <c r="BE91" i="11"/>
  <c r="BC12" i="11"/>
  <c r="BC91" i="11"/>
  <c r="BA12" i="11"/>
  <c r="BA91" i="11"/>
  <c r="AY12" i="11"/>
  <c r="AY91" i="11"/>
  <c r="AW12" i="11"/>
  <c r="AW91" i="11"/>
  <c r="AU12" i="11"/>
  <c r="AU91" i="11"/>
  <c r="AS12" i="11"/>
  <c r="AS91" i="11"/>
  <c r="AQ12" i="11"/>
  <c r="AQ91" i="11"/>
  <c r="AO12" i="11"/>
  <c r="AO91" i="11"/>
  <c r="AM12" i="11"/>
  <c r="AM91" i="11"/>
  <c r="AK12" i="11"/>
  <c r="AK91" i="11"/>
  <c r="AI12" i="11"/>
  <c r="AI91" i="11"/>
  <c r="BV125" i="8"/>
  <c r="BR125" i="8"/>
  <c r="BN125" i="8"/>
  <c r="BJ125" i="8"/>
  <c r="BF125" i="8"/>
  <c r="BB125" i="8"/>
  <c r="AX125" i="8"/>
  <c r="AT125" i="8"/>
  <c r="AP125" i="8"/>
  <c r="AL125" i="8"/>
  <c r="AH125" i="8"/>
  <c r="BW77" i="8"/>
  <c r="BW128" i="8"/>
  <c r="BW7" i="4"/>
  <c r="BS77" i="8"/>
  <c r="BS128" i="8"/>
  <c r="BS7" i="4"/>
  <c r="BO77" i="8"/>
  <c r="BO128" i="8"/>
  <c r="BO7" i="4"/>
  <c r="BK77" i="8"/>
  <c r="BK128" i="8"/>
  <c r="BK7" i="4"/>
  <c r="BG77" i="8"/>
  <c r="BG128" i="8"/>
  <c r="BG7" i="4"/>
  <c r="BC77" i="8"/>
  <c r="BC128" i="8"/>
  <c r="BC7" i="4"/>
  <c r="AY77" i="8"/>
  <c r="AY128" i="8"/>
  <c r="AY7" i="4"/>
  <c r="AU77" i="8"/>
  <c r="AU128" i="8"/>
  <c r="AU7" i="4"/>
  <c r="AQ77" i="8"/>
  <c r="AQ7" i="4"/>
  <c r="AM77" i="8"/>
  <c r="AM7" i="4"/>
  <c r="AI77" i="8"/>
  <c r="AI7" i="4"/>
  <c r="BV17" i="9"/>
  <c r="BN17" i="9"/>
  <c r="BF17" i="9"/>
  <c r="AX17" i="9"/>
  <c r="AP17" i="9"/>
  <c r="AH17" i="9"/>
  <c r="BU125" i="9"/>
  <c r="BU126" i="9" s="1"/>
  <c r="BU135" i="9"/>
  <c r="BU132" i="9" s="1"/>
  <c r="BQ125" i="9"/>
  <c r="BQ126" i="9" s="1"/>
  <c r="BQ135" i="9"/>
  <c r="BQ132" i="9" s="1"/>
  <c r="BM125" i="9"/>
  <c r="BM126" i="9" s="1"/>
  <c r="BM129" i="9" s="1"/>
  <c r="BM135" i="9"/>
  <c r="BM132" i="9" s="1"/>
  <c r="BI125" i="9"/>
  <c r="BI126" i="9" s="1"/>
  <c r="BI129" i="9" s="1"/>
  <c r="BI135" i="9"/>
  <c r="BI132" i="9" s="1"/>
  <c r="BE125" i="9"/>
  <c r="BE126" i="9" s="1"/>
  <c r="BE129" i="9" s="1"/>
  <c r="BE135" i="9"/>
  <c r="BE132" i="9" s="1"/>
  <c r="BA125" i="9"/>
  <c r="BA126" i="9" s="1"/>
  <c r="BA129" i="9" s="1"/>
  <c r="BA135" i="9"/>
  <c r="BA132" i="9" s="1"/>
  <c r="AW125" i="9"/>
  <c r="AW126" i="9" s="1"/>
  <c r="AW129" i="9" s="1"/>
  <c r="AW135" i="9"/>
  <c r="AW132" i="9" s="1"/>
  <c r="AS125" i="9"/>
  <c r="AS126" i="9" s="1"/>
  <c r="AS129" i="9" s="1"/>
  <c r="AS135" i="9"/>
  <c r="AS132" i="9" s="1"/>
  <c r="AO125" i="9"/>
  <c r="AO126" i="9" s="1"/>
  <c r="AO129" i="9" s="1"/>
  <c r="AO135" i="9"/>
  <c r="AO132" i="9" s="1"/>
  <c r="AK125" i="9"/>
  <c r="AK126" i="9" s="1"/>
  <c r="AK129" i="9" s="1"/>
  <c r="AK135" i="9"/>
  <c r="AK132" i="9" s="1"/>
  <c r="BV99" i="11"/>
  <c r="BV88" i="11"/>
  <c r="BR99" i="11"/>
  <c r="BR88" i="11"/>
  <c r="BX76" i="9"/>
  <c r="BT76" i="9"/>
  <c r="BW129" i="9"/>
  <c r="BS129" i="9"/>
  <c r="BO129" i="9"/>
  <c r="BK129" i="9"/>
  <c r="BG129" i="9"/>
  <c r="BC129" i="9"/>
  <c r="AY129" i="9"/>
  <c r="AU129" i="9"/>
  <c r="AQ129" i="9"/>
  <c r="AM129" i="9"/>
  <c r="AI129" i="9"/>
  <c r="BJ42" i="11"/>
  <c r="AL42" i="11"/>
  <c r="BQ32" i="11"/>
  <c r="BI32" i="11"/>
  <c r="BA32" i="11"/>
  <c r="AS32" i="11"/>
  <c r="AK32" i="11"/>
  <c r="BX91" i="11"/>
  <c r="BP92" i="12"/>
  <c r="BP92" i="11"/>
  <c r="BH92" i="12"/>
  <c r="BH92" i="11"/>
  <c r="AZ92" i="12"/>
  <c r="AZ92" i="11"/>
  <c r="AR92" i="12"/>
  <c r="AR92" i="11"/>
  <c r="AJ92" i="12"/>
  <c r="AJ92" i="11"/>
  <c r="BX79" i="5"/>
  <c r="BX80" i="5"/>
  <c r="BT79" i="5"/>
  <c r="BT80" i="5"/>
  <c r="BP79" i="5"/>
  <c r="BP80" i="5"/>
  <c r="BL79" i="5"/>
  <c r="BL80" i="5"/>
  <c r="BH79" i="5"/>
  <c r="BH80" i="5"/>
  <c r="BD79" i="5"/>
  <c r="BD80" i="5"/>
  <c r="AZ79" i="5"/>
  <c r="AZ80" i="5"/>
  <c r="AV79" i="5"/>
  <c r="AV80" i="5"/>
  <c r="AR79" i="5"/>
  <c r="AR80" i="5"/>
  <c r="AN79" i="5"/>
  <c r="AN80" i="5"/>
  <c r="AJ79" i="5"/>
  <c r="AJ80" i="5"/>
  <c r="BW84" i="5"/>
  <c r="BU9" i="4"/>
  <c r="BS84" i="5"/>
  <c r="BQ9" i="4"/>
  <c r="BO84" i="5"/>
  <c r="BM9" i="4"/>
  <c r="BK84" i="5"/>
  <c r="BI9" i="4"/>
  <c r="BG84" i="5"/>
  <c r="BE9" i="4"/>
  <c r="BC84" i="5"/>
  <c r="BA9" i="4"/>
  <c r="AY84" i="5"/>
  <c r="AW9" i="4"/>
  <c r="AU84" i="5"/>
  <c r="AS9" i="4"/>
  <c r="AQ84" i="5"/>
  <c r="AO9" i="4"/>
  <c r="AM84" i="5"/>
  <c r="AK9" i="4"/>
  <c r="AI84" i="5"/>
  <c r="BV97" i="11"/>
  <c r="BR97" i="11"/>
  <c r="BF97" i="11"/>
  <c r="BB97" i="11"/>
  <c r="AX97" i="11"/>
  <c r="AT97" i="11"/>
  <c r="AP97" i="11"/>
  <c r="AH97" i="11"/>
  <c r="BX126" i="8"/>
  <c r="BX8" i="4"/>
  <c r="BP126" i="8"/>
  <c r="BP8" i="4"/>
  <c r="BH126" i="8"/>
  <c r="BH8" i="4"/>
  <c r="AZ126" i="8"/>
  <c r="AZ8" i="4"/>
  <c r="AN126" i="8"/>
  <c r="AN8" i="4"/>
  <c r="AJ126" i="8"/>
  <c r="AJ8" i="4"/>
  <c r="BU77" i="8"/>
  <c r="BU128" i="8"/>
  <c r="BU7" i="4"/>
  <c r="BQ77" i="8"/>
  <c r="BQ128" i="8"/>
  <c r="BQ7" i="4"/>
  <c r="BM77" i="8"/>
  <c r="BM128" i="8"/>
  <c r="BM7" i="4"/>
  <c r="BI77" i="8"/>
  <c r="BI128" i="8"/>
  <c r="BI7" i="4"/>
  <c r="BE77" i="8"/>
  <c r="BE128" i="8"/>
  <c r="BE7" i="4"/>
  <c r="BA77" i="8"/>
  <c r="BA128" i="8"/>
  <c r="BA7" i="4"/>
  <c r="AW77" i="8"/>
  <c r="AW128" i="8"/>
  <c r="AW7" i="4"/>
  <c r="AS77" i="8"/>
  <c r="AS128" i="8"/>
  <c r="AS7" i="4"/>
  <c r="AO77" i="8"/>
  <c r="AO128" i="8"/>
  <c r="AO7" i="4"/>
  <c r="AK77" i="8"/>
  <c r="AK128" i="8"/>
  <c r="AK7" i="4"/>
  <c r="BW126" i="8"/>
  <c r="BW8" i="4"/>
  <c r="BS126" i="8"/>
  <c r="BS8" i="4"/>
  <c r="BO126" i="8"/>
  <c r="BO8" i="4"/>
  <c r="BK126" i="8"/>
  <c r="BK8" i="4"/>
  <c r="BG126" i="8"/>
  <c r="BG8" i="4"/>
  <c r="BC126" i="8"/>
  <c r="BC8" i="4"/>
  <c r="AY126" i="8"/>
  <c r="AY8" i="4"/>
  <c r="AU126" i="8"/>
  <c r="AU8" i="4"/>
  <c r="AQ125" i="8"/>
  <c r="AM125" i="8"/>
  <c r="AI125" i="8"/>
  <c r="BX89" i="11"/>
  <c r="BT89" i="11"/>
  <c r="BV128" i="8"/>
  <c r="BV77" i="8"/>
  <c r="BV7" i="4"/>
  <c r="BR128" i="8"/>
  <c r="BR77" i="8"/>
  <c r="BR7" i="4"/>
  <c r="BN128" i="8"/>
  <c r="BN77" i="8"/>
  <c r="BN7" i="4"/>
  <c r="BJ128" i="8"/>
  <c r="BJ77" i="8"/>
  <c r="BJ7" i="4"/>
  <c r="BF128" i="8"/>
  <c r="BF77" i="8"/>
  <c r="BF7" i="4"/>
  <c r="BB128" i="8"/>
  <c r="BB77" i="8"/>
  <c r="BB7" i="4"/>
  <c r="AX128" i="8"/>
  <c r="AX77" i="8"/>
  <c r="AX7" i="4"/>
  <c r="AT128" i="8"/>
  <c r="AT77" i="8"/>
  <c r="AT7" i="4"/>
  <c r="AP128" i="8"/>
  <c r="AP77" i="8"/>
  <c r="AP7" i="4"/>
  <c r="AL128" i="8"/>
  <c r="AL77" i="8"/>
  <c r="AL7" i="4"/>
  <c r="AH128" i="8"/>
  <c r="AH77" i="8"/>
  <c r="AH7" i="4"/>
  <c r="BX32" i="11"/>
  <c r="BV32" i="11"/>
  <c r="BT32" i="11"/>
  <c r="BR32" i="11"/>
  <c r="BP32" i="11"/>
  <c r="BN32" i="11"/>
  <c r="BL32" i="11"/>
  <c r="BJ32" i="11"/>
  <c r="BH32" i="11"/>
  <c r="BF32" i="11"/>
  <c r="BD32" i="11"/>
  <c r="BB32" i="11"/>
  <c r="AZ32" i="11"/>
  <c r="AX32" i="11"/>
  <c r="AV32" i="11"/>
  <c r="AT32" i="11"/>
  <c r="AR32" i="11"/>
  <c r="AP32" i="11"/>
  <c r="AN32" i="11"/>
  <c r="AL32" i="11"/>
  <c r="AJ32" i="11"/>
  <c r="AH32" i="11"/>
  <c r="BM128" i="9"/>
  <c r="BE128" i="9"/>
  <c r="AO128" i="9"/>
  <c r="BQ43" i="11"/>
  <c r="BQ102" i="11"/>
  <c r="BI43" i="11"/>
  <c r="BI102" i="11"/>
  <c r="BA43" i="11"/>
  <c r="BA102" i="11"/>
  <c r="AS43" i="11"/>
  <c r="AS102" i="11"/>
  <c r="AK43" i="11"/>
  <c r="AK102" i="11"/>
  <c r="BT42" i="11"/>
  <c r="BL42" i="11"/>
  <c r="BD42" i="11"/>
  <c r="AV42" i="11"/>
  <c r="AN42" i="11"/>
  <c r="BV92" i="12"/>
  <c r="BV92" i="11"/>
  <c r="BN92" i="12"/>
  <c r="BN92" i="11"/>
  <c r="BF92" i="12"/>
  <c r="BF92" i="11"/>
  <c r="AX92" i="12"/>
  <c r="AX92" i="11"/>
  <c r="AP92" i="12"/>
  <c r="AP92" i="11"/>
  <c r="AH92" i="12"/>
  <c r="AH92" i="11"/>
  <c r="BW97" i="11"/>
  <c r="BU97" i="11"/>
  <c r="BS97" i="11"/>
  <c r="BQ97" i="11"/>
  <c r="BO97" i="11"/>
  <c r="BM97" i="11"/>
  <c r="BK97" i="11"/>
  <c r="BI97" i="11"/>
  <c r="BG97" i="11"/>
  <c r="BE97" i="11"/>
  <c r="BC97" i="11"/>
  <c r="BA97" i="11"/>
  <c r="AY97" i="11"/>
  <c r="AW97" i="11"/>
  <c r="AU97" i="11"/>
  <c r="AS97" i="11"/>
  <c r="AQ97" i="11"/>
  <c r="AO97" i="11"/>
  <c r="AM97" i="11"/>
  <c r="AK97" i="11"/>
  <c r="AI97" i="11"/>
  <c r="BV125" i="9"/>
  <c r="BV126" i="9" s="1"/>
  <c r="BV135" i="9"/>
  <c r="BV132" i="9" s="1"/>
  <c r="BR125" i="9"/>
  <c r="BR126" i="9" s="1"/>
  <c r="BR135" i="9"/>
  <c r="BR132" i="9" s="1"/>
  <c r="BN125" i="9"/>
  <c r="BN126" i="9" s="1"/>
  <c r="BN135" i="9"/>
  <c r="BN132" i="9" s="1"/>
  <c r="BJ125" i="9"/>
  <c r="BJ126" i="9" s="1"/>
  <c r="BJ135" i="9"/>
  <c r="BJ132" i="9" s="1"/>
  <c r="BF125" i="9"/>
  <c r="BF126" i="9" s="1"/>
  <c r="BF135" i="9"/>
  <c r="BF132" i="9" s="1"/>
  <c r="BB125" i="9"/>
  <c r="BB126" i="9" s="1"/>
  <c r="BB135" i="9"/>
  <c r="BB132" i="9" s="1"/>
  <c r="AX125" i="9"/>
  <c r="AX126" i="9" s="1"/>
  <c r="AX135" i="9"/>
  <c r="AX132" i="9" s="1"/>
  <c r="AT125" i="9"/>
  <c r="AT126" i="9" s="1"/>
  <c r="AT135" i="9"/>
  <c r="AT132" i="9" s="1"/>
  <c r="AP125" i="9"/>
  <c r="AP126" i="9" s="1"/>
  <c r="AP135" i="9"/>
  <c r="AP132" i="9" s="1"/>
  <c r="AL125" i="9"/>
  <c r="AL126" i="9" s="1"/>
  <c r="AL135" i="9"/>
  <c r="AL132" i="9" s="1"/>
  <c r="AH125" i="9"/>
  <c r="AH126" i="9" s="1"/>
  <c r="AH135" i="9"/>
  <c r="AH132" i="9" s="1"/>
  <c r="BW89" i="11"/>
  <c r="BS89" i="11"/>
  <c r="BW88" i="11"/>
  <c r="BW99" i="11"/>
  <c r="BS88" i="11"/>
  <c r="BS99" i="11"/>
  <c r="BR17" i="9"/>
  <c r="BR129" i="9" s="1"/>
  <c r="BR128" i="9"/>
  <c r="BJ17" i="9"/>
  <c r="BJ129" i="9" s="1"/>
  <c r="BJ128" i="9"/>
  <c r="BB17" i="9"/>
  <c r="BB129" i="9" s="1"/>
  <c r="BB128" i="9"/>
  <c r="AT17" i="9"/>
  <c r="AT129" i="9" s="1"/>
  <c r="AT128" i="9"/>
  <c r="AL17" i="9"/>
  <c r="AL129" i="9" s="1"/>
  <c r="AL128" i="9"/>
  <c r="BU126" i="8"/>
  <c r="BU8" i="4"/>
  <c r="BQ126" i="8"/>
  <c r="BQ8" i="4"/>
  <c r="BM126" i="8"/>
  <c r="BM8" i="4"/>
  <c r="BI126" i="8"/>
  <c r="BI8" i="4"/>
  <c r="BE126" i="8"/>
  <c r="BE8" i="4"/>
  <c r="BA126" i="8"/>
  <c r="BA8" i="4"/>
  <c r="AW126" i="8"/>
  <c r="AW8" i="4"/>
  <c r="AS126" i="8"/>
  <c r="AS8" i="4"/>
  <c r="AO126" i="8"/>
  <c r="AO8" i="4"/>
  <c r="AK126" i="8"/>
  <c r="AK8" i="4"/>
  <c r="BV89" i="11"/>
  <c r="BR89" i="11"/>
  <c r="BX128" i="8"/>
  <c r="BX77" i="8"/>
  <c r="BX7" i="4"/>
  <c r="BT128" i="8"/>
  <c r="BT77" i="8"/>
  <c r="BT7" i="4"/>
  <c r="BP128" i="8"/>
  <c r="BP77" i="8"/>
  <c r="BP7" i="4"/>
  <c r="BL128" i="8"/>
  <c r="BL77" i="8"/>
  <c r="BL7" i="4"/>
  <c r="BH128" i="8"/>
  <c r="BH77" i="8"/>
  <c r="BH7" i="4"/>
  <c r="BD128" i="8"/>
  <c r="BD77" i="8"/>
  <c r="BD7" i="4"/>
  <c r="AZ128" i="8"/>
  <c r="AZ77" i="8"/>
  <c r="AZ7" i="4"/>
  <c r="AV128" i="8"/>
  <c r="AV77" i="8"/>
  <c r="AV7" i="4"/>
  <c r="AR128" i="8"/>
  <c r="AR77" i="8"/>
  <c r="AR7" i="4"/>
  <c r="AN128" i="8"/>
  <c r="AN77" i="8"/>
  <c r="AN7" i="4"/>
  <c r="AJ128" i="8"/>
  <c r="AJ77" i="8"/>
  <c r="AJ7" i="4"/>
  <c r="BW128" i="9"/>
  <c r="BS128" i="9"/>
  <c r="BO128" i="9"/>
  <c r="BK128" i="9"/>
  <c r="BG128" i="9"/>
  <c r="BC128" i="9"/>
  <c r="AY128" i="9"/>
  <c r="AU128" i="9"/>
  <c r="AQ128" i="9"/>
  <c r="AM128" i="9"/>
  <c r="AI128" i="9"/>
  <c r="BS42" i="11"/>
  <c r="BK42" i="11"/>
  <c r="BC42" i="11"/>
  <c r="AU42" i="11"/>
  <c r="AM42" i="11"/>
  <c r="BV42" i="11"/>
  <c r="BN42" i="11"/>
  <c r="BF42" i="11"/>
  <c r="AX42" i="11"/>
  <c r="AP42" i="11"/>
  <c r="AH42" i="11"/>
  <c r="BU32" i="11"/>
  <c r="BM32" i="11"/>
  <c r="BE32" i="11"/>
  <c r="AW32" i="11"/>
  <c r="AO32" i="11"/>
  <c r="BT91" i="11"/>
  <c r="BL92" i="12"/>
  <c r="BL92" i="11"/>
  <c r="BD92" i="12"/>
  <c r="BD92" i="11"/>
  <c r="AV92" i="12"/>
  <c r="AV92" i="11"/>
  <c r="AN92" i="12"/>
  <c r="AN92" i="11"/>
  <c r="BV79" i="5"/>
  <c r="BV80" i="5"/>
  <c r="BR79" i="5"/>
  <c r="BR80" i="5"/>
  <c r="BN79" i="5"/>
  <c r="BN80" i="5"/>
  <c r="BJ79" i="5"/>
  <c r="BJ80" i="5"/>
  <c r="BF79" i="5"/>
  <c r="BF80" i="5"/>
  <c r="BB79" i="5"/>
  <c r="BB80" i="5"/>
  <c r="AX79" i="5"/>
  <c r="AX80" i="5"/>
  <c r="AT79" i="5"/>
  <c r="AT80" i="5"/>
  <c r="AP79" i="5"/>
  <c r="AP80" i="5"/>
  <c r="AL79" i="5"/>
  <c r="AL80" i="5"/>
  <c r="AH79" i="5"/>
  <c r="AH80" i="5"/>
  <c r="BW9" i="4"/>
  <c r="BU84" i="5"/>
  <c r="BS9" i="4"/>
  <c r="BQ84" i="5"/>
  <c r="BO9" i="4"/>
  <c r="BM84" i="5"/>
  <c r="BK9" i="4"/>
  <c r="BI84" i="5"/>
  <c r="BG9" i="4"/>
  <c r="BE84" i="5"/>
  <c r="BC9" i="4"/>
  <c r="BA84" i="5"/>
  <c r="AY9" i="4"/>
  <c r="AW84" i="5"/>
  <c r="AU9" i="4"/>
  <c r="AS84" i="5"/>
  <c r="AQ9" i="4"/>
  <c r="AO84" i="5"/>
  <c r="AM9" i="4"/>
  <c r="AK84" i="5"/>
  <c r="AI9" i="4"/>
  <c r="AW128" i="9" l="1"/>
  <c r="BI128" i="9"/>
  <c r="AK128" i="9"/>
  <c r="AS128" i="9"/>
  <c r="BA128" i="9"/>
  <c r="BM85" i="5"/>
  <c r="AH9" i="4"/>
  <c r="AL9" i="4"/>
  <c r="AP9" i="4"/>
  <c r="AT9" i="4"/>
  <c r="AX9" i="4"/>
  <c r="BB9" i="4"/>
  <c r="BF9" i="4"/>
  <c r="BJ9" i="4"/>
  <c r="BN9" i="4"/>
  <c r="BR9" i="4"/>
  <c r="BV9" i="4"/>
  <c r="AH43" i="11"/>
  <c r="AH102" i="11"/>
  <c r="AX43" i="11"/>
  <c r="AX102" i="11"/>
  <c r="BN43" i="11"/>
  <c r="BN102" i="11"/>
  <c r="AM43" i="11"/>
  <c r="AM102" i="11"/>
  <c r="BC43" i="11"/>
  <c r="BC102" i="11"/>
  <c r="BS43" i="11"/>
  <c r="BS102" i="11"/>
  <c r="AN129" i="8"/>
  <c r="AN15" i="4"/>
  <c r="AN6" i="3"/>
  <c r="AV129" i="8"/>
  <c r="AV15" i="4"/>
  <c r="AV6" i="3"/>
  <c r="BD129" i="8"/>
  <c r="BD15" i="4"/>
  <c r="BD6" i="3"/>
  <c r="BL129" i="8"/>
  <c r="BL15" i="4"/>
  <c r="BL6" i="3"/>
  <c r="BT129" i="8"/>
  <c r="BT15" i="4"/>
  <c r="BT6" i="3"/>
  <c r="AK16" i="4"/>
  <c r="AK7" i="3"/>
  <c r="AO16" i="4"/>
  <c r="AO7" i="3"/>
  <c r="AS16" i="4"/>
  <c r="AS7" i="3"/>
  <c r="AW16" i="4"/>
  <c r="AW7" i="3"/>
  <c r="BA16" i="4"/>
  <c r="BA7" i="3"/>
  <c r="BE16" i="4"/>
  <c r="BE7" i="3"/>
  <c r="BI16" i="4"/>
  <c r="BI7" i="3"/>
  <c r="BM16" i="4"/>
  <c r="BM7" i="3"/>
  <c r="BQ16" i="4"/>
  <c r="BQ7" i="3"/>
  <c r="BU16" i="4"/>
  <c r="BU7" i="3"/>
  <c r="AV43" i="11"/>
  <c r="AV102" i="11"/>
  <c r="BL43" i="11"/>
  <c r="BL102" i="11"/>
  <c r="AK103" i="12"/>
  <c r="AK103" i="11"/>
  <c r="BA103" i="12"/>
  <c r="BA103" i="11"/>
  <c r="BQ103" i="12"/>
  <c r="BQ103" i="11"/>
  <c r="AH15" i="4"/>
  <c r="AH6" i="3"/>
  <c r="AP15" i="4"/>
  <c r="AP6" i="3"/>
  <c r="AX15" i="4"/>
  <c r="AX6" i="3"/>
  <c r="BF15" i="4"/>
  <c r="BF6" i="3"/>
  <c r="BN15" i="4"/>
  <c r="BN6" i="3"/>
  <c r="BV15" i="4"/>
  <c r="BV6" i="3"/>
  <c r="BT100" i="11"/>
  <c r="BX100" i="11"/>
  <c r="AI126" i="8"/>
  <c r="AI8" i="4"/>
  <c r="AQ126" i="8"/>
  <c r="AQ8" i="4"/>
  <c r="AU16" i="4"/>
  <c r="AU7" i="3"/>
  <c r="AY16" i="4"/>
  <c r="AY7" i="3"/>
  <c r="BC16" i="4"/>
  <c r="BC7" i="3"/>
  <c r="BG16" i="4"/>
  <c r="BG7" i="3"/>
  <c r="BK16" i="4"/>
  <c r="BK7" i="3"/>
  <c r="BO16" i="4"/>
  <c r="BO7" i="3"/>
  <c r="BS16" i="4"/>
  <c r="BS7" i="3"/>
  <c r="BW16" i="4"/>
  <c r="BW7" i="3"/>
  <c r="AO129" i="8"/>
  <c r="AO15" i="4"/>
  <c r="AO6" i="3"/>
  <c r="AW129" i="8"/>
  <c r="AW15" i="4"/>
  <c r="AW6" i="3"/>
  <c r="BE129" i="8"/>
  <c r="BE15" i="4"/>
  <c r="BE6" i="3"/>
  <c r="BM129" i="8"/>
  <c r="BM15" i="4"/>
  <c r="BM6" i="3"/>
  <c r="BU129" i="8"/>
  <c r="BU15" i="4"/>
  <c r="BU6" i="3"/>
  <c r="AJ16" i="4"/>
  <c r="AJ7" i="3"/>
  <c r="AN16" i="4"/>
  <c r="AN7" i="3"/>
  <c r="AZ16" i="4"/>
  <c r="AZ7" i="3"/>
  <c r="BH16" i="4"/>
  <c r="BH7" i="3"/>
  <c r="BP16" i="4"/>
  <c r="BP7" i="3"/>
  <c r="BX16" i="4"/>
  <c r="BX7" i="3"/>
  <c r="AK57" i="4"/>
  <c r="AK12" i="4"/>
  <c r="AK27" i="4"/>
  <c r="AK42" i="4"/>
  <c r="AO57" i="4"/>
  <c r="AO12" i="4"/>
  <c r="AO27" i="4"/>
  <c r="AO42" i="4"/>
  <c r="AS57" i="4"/>
  <c r="AS12" i="4"/>
  <c r="AS27" i="4"/>
  <c r="AS42" i="4"/>
  <c r="AW57" i="4"/>
  <c r="AW12" i="4"/>
  <c r="AW27" i="4"/>
  <c r="AW42" i="4"/>
  <c r="BA57" i="4"/>
  <c r="BA12" i="4"/>
  <c r="BA27" i="4"/>
  <c r="BA42" i="4"/>
  <c r="BE57" i="4"/>
  <c r="BE12" i="4"/>
  <c r="BE27" i="4"/>
  <c r="BE42" i="4"/>
  <c r="BI57" i="4"/>
  <c r="BI12" i="4"/>
  <c r="BI27" i="4"/>
  <c r="BI42" i="4"/>
  <c r="BM57" i="4"/>
  <c r="BM12" i="4"/>
  <c r="BM27" i="4"/>
  <c r="BM42" i="4"/>
  <c r="AJ9" i="4"/>
  <c r="AN9" i="4"/>
  <c r="AR9" i="4"/>
  <c r="AV9" i="4"/>
  <c r="AZ9" i="4"/>
  <c r="BD9" i="4"/>
  <c r="BH9" i="4"/>
  <c r="BL9" i="4"/>
  <c r="BP9" i="4"/>
  <c r="BT9" i="4"/>
  <c r="BX9" i="4"/>
  <c r="AL43" i="11"/>
  <c r="AL102" i="11"/>
  <c r="BX77" i="9"/>
  <c r="BX129" i="9" s="1"/>
  <c r="BX128" i="9"/>
  <c r="AH129" i="9"/>
  <c r="AP129" i="9"/>
  <c r="AX129" i="9"/>
  <c r="BF129" i="9"/>
  <c r="BN129" i="9"/>
  <c r="BV129" i="9"/>
  <c r="AI128" i="8"/>
  <c r="AM15" i="4"/>
  <c r="AM6" i="3"/>
  <c r="AQ128" i="8"/>
  <c r="AU129" i="8"/>
  <c r="AU15" i="4"/>
  <c r="AU6" i="3"/>
  <c r="BC129" i="8"/>
  <c r="BC15" i="4"/>
  <c r="BC6" i="3"/>
  <c r="BK129" i="8"/>
  <c r="BK15" i="4"/>
  <c r="BK6" i="3"/>
  <c r="BS129" i="8"/>
  <c r="BS15" i="4"/>
  <c r="BS6" i="3"/>
  <c r="AH126" i="8"/>
  <c r="AH129" i="8" s="1"/>
  <c r="AH8" i="4"/>
  <c r="AP126" i="8"/>
  <c r="AP129" i="8" s="1"/>
  <c r="AP8" i="4"/>
  <c r="AX126" i="8"/>
  <c r="AX129" i="8" s="1"/>
  <c r="AX8" i="4"/>
  <c r="BF126" i="8"/>
  <c r="BF129" i="8" s="1"/>
  <c r="BF8" i="4"/>
  <c r="BN126" i="8"/>
  <c r="BN129" i="8" s="1"/>
  <c r="BN8" i="4"/>
  <c r="BV126" i="8"/>
  <c r="BV129" i="8" s="1"/>
  <c r="BV8" i="4"/>
  <c r="AI92" i="11"/>
  <c r="AI92" i="12"/>
  <c r="AM92" i="11"/>
  <c r="AM92" i="12"/>
  <c r="AQ92" i="11"/>
  <c r="AQ92" i="12"/>
  <c r="AU92" i="11"/>
  <c r="AU92" i="12"/>
  <c r="AY92" i="11"/>
  <c r="AY92" i="12"/>
  <c r="BC92" i="11"/>
  <c r="BC92" i="12"/>
  <c r="BG92" i="11"/>
  <c r="BG92" i="12"/>
  <c r="BK92" i="11"/>
  <c r="BK92" i="12"/>
  <c r="BO92" i="11"/>
  <c r="BO92" i="12"/>
  <c r="BS92" i="11"/>
  <c r="BS92" i="12"/>
  <c r="BW92" i="11"/>
  <c r="BW92" i="12"/>
  <c r="AJ43" i="11"/>
  <c r="AJ102" i="11"/>
  <c r="AZ43" i="11"/>
  <c r="AZ102" i="11"/>
  <c r="BP43" i="11"/>
  <c r="BP102" i="11"/>
  <c r="AO103" i="12"/>
  <c r="AO103" i="11"/>
  <c r="BE103" i="12"/>
  <c r="BE103" i="11"/>
  <c r="BU103" i="12"/>
  <c r="BU103" i="11"/>
  <c r="BQ77" i="9"/>
  <c r="BQ129" i="9" s="1"/>
  <c r="BQ128" i="9"/>
  <c r="BQ100" i="11"/>
  <c r="BU100" i="11"/>
  <c r="BR103" i="11"/>
  <c r="BR103" i="12"/>
  <c r="AQ103" i="12"/>
  <c r="AQ103" i="11"/>
  <c r="BG103" i="12"/>
  <c r="BG103" i="11"/>
  <c r="BW103" i="12"/>
  <c r="BW103" i="11"/>
  <c r="AI57" i="4"/>
  <c r="AI12" i="4"/>
  <c r="AI27" i="4"/>
  <c r="AI42" i="4"/>
  <c r="AM57" i="4"/>
  <c r="AM12" i="4"/>
  <c r="AM27" i="4"/>
  <c r="AM42" i="4"/>
  <c r="AQ57" i="4"/>
  <c r="AQ12" i="4"/>
  <c r="AQ27" i="4"/>
  <c r="AQ42" i="4"/>
  <c r="AU57" i="4"/>
  <c r="AU12" i="4"/>
  <c r="AU27" i="4"/>
  <c r="AU42" i="4"/>
  <c r="AY57" i="4"/>
  <c r="AY12" i="4"/>
  <c r="AY27" i="4"/>
  <c r="AY42" i="4"/>
  <c r="BC57" i="4"/>
  <c r="BC12" i="4"/>
  <c r="BC27" i="4"/>
  <c r="BC42" i="4"/>
  <c r="BG57" i="4"/>
  <c r="BG12" i="4"/>
  <c r="BG27" i="4"/>
  <c r="BG42" i="4"/>
  <c r="BK57" i="4"/>
  <c r="BK12" i="4"/>
  <c r="BK27" i="4"/>
  <c r="BK42" i="4"/>
  <c r="BO57" i="4"/>
  <c r="BO12" i="4"/>
  <c r="BO27" i="4"/>
  <c r="BO42" i="4"/>
  <c r="BQ85" i="5"/>
  <c r="BS57" i="4"/>
  <c r="BS12" i="4"/>
  <c r="BS27" i="4"/>
  <c r="BS42" i="4"/>
  <c r="BU85" i="5"/>
  <c r="BU94" i="5"/>
  <c r="BW57" i="4"/>
  <c r="BW12" i="4"/>
  <c r="BW27" i="4"/>
  <c r="BW42" i="4"/>
  <c r="AH84" i="5"/>
  <c r="AL84" i="5"/>
  <c r="AP84" i="5"/>
  <c r="AT84" i="5"/>
  <c r="AX84" i="5"/>
  <c r="BB84" i="5"/>
  <c r="BF84" i="5"/>
  <c r="BJ84" i="5"/>
  <c r="BN84" i="5"/>
  <c r="BR84" i="5"/>
  <c r="BV84" i="5"/>
  <c r="BT92" i="12"/>
  <c r="BT92" i="11"/>
  <c r="AP43" i="11"/>
  <c r="AP102" i="11"/>
  <c r="BF43" i="11"/>
  <c r="BF102" i="11"/>
  <c r="BV43" i="11"/>
  <c r="BV102" i="11"/>
  <c r="AU43" i="11"/>
  <c r="AU102" i="11"/>
  <c r="BK43" i="11"/>
  <c r="BK102" i="11"/>
  <c r="AJ129" i="8"/>
  <c r="AJ15" i="4"/>
  <c r="AJ6" i="3"/>
  <c r="AR129" i="8"/>
  <c r="AR15" i="4"/>
  <c r="AR6" i="3"/>
  <c r="AZ129" i="8"/>
  <c r="AZ15" i="4"/>
  <c r="AZ6" i="3"/>
  <c r="BH129" i="8"/>
  <c r="BH15" i="4"/>
  <c r="BH6" i="3"/>
  <c r="BP129" i="8"/>
  <c r="BP15" i="4"/>
  <c r="BP6" i="3"/>
  <c r="BX129" i="8"/>
  <c r="BX15" i="4"/>
  <c r="BX6" i="3"/>
  <c r="BR100" i="11"/>
  <c r="BV100" i="11"/>
  <c r="BS100" i="11"/>
  <c r="BW100" i="11"/>
  <c r="AN43" i="11"/>
  <c r="AN102" i="11"/>
  <c r="BD43" i="11"/>
  <c r="BD102" i="11"/>
  <c r="BT43" i="11"/>
  <c r="BT102" i="11"/>
  <c r="AS103" i="12"/>
  <c r="AS103" i="11"/>
  <c r="BI103" i="12"/>
  <c r="BI103" i="11"/>
  <c r="AL15" i="4"/>
  <c r="AL6" i="3"/>
  <c r="AT15" i="4"/>
  <c r="AT6" i="3"/>
  <c r="BB15" i="4"/>
  <c r="BB6" i="3"/>
  <c r="BJ15" i="4"/>
  <c r="BJ6" i="3"/>
  <c r="BR15" i="4"/>
  <c r="BR6" i="3"/>
  <c r="AM126" i="8"/>
  <c r="AM8" i="4"/>
  <c r="AK129" i="8"/>
  <c r="AK15" i="4"/>
  <c r="AK6" i="3"/>
  <c r="AS129" i="8"/>
  <c r="AS15" i="4"/>
  <c r="AS6" i="3"/>
  <c r="BA129" i="8"/>
  <c r="BA15" i="4"/>
  <c r="BA6" i="3"/>
  <c r="BI129" i="8"/>
  <c r="BI15" i="4"/>
  <c r="BI6" i="3"/>
  <c r="BQ129" i="8"/>
  <c r="BQ15" i="4"/>
  <c r="BQ6" i="3"/>
  <c r="BO85" i="5"/>
  <c r="BQ57" i="4"/>
  <c r="BQ12" i="4"/>
  <c r="BQ27" i="4"/>
  <c r="BQ42" i="4"/>
  <c r="BS85" i="5"/>
  <c r="BS94" i="5"/>
  <c r="BU57" i="4"/>
  <c r="BU12" i="4"/>
  <c r="BU27" i="4"/>
  <c r="BU42" i="4"/>
  <c r="BW85" i="5"/>
  <c r="BW94" i="5"/>
  <c r="AJ84" i="5"/>
  <c r="AN84" i="5"/>
  <c r="AR84" i="5"/>
  <c r="AV84" i="5"/>
  <c r="AZ84" i="5"/>
  <c r="BD84" i="5"/>
  <c r="BH84" i="5"/>
  <c r="BL84" i="5"/>
  <c r="BP84" i="5"/>
  <c r="BT84" i="5"/>
  <c r="BX84" i="5"/>
  <c r="BX92" i="12"/>
  <c r="BX92" i="11"/>
  <c r="BJ43" i="11"/>
  <c r="BJ102" i="11"/>
  <c r="BT77" i="9"/>
  <c r="BT129" i="9" s="1"/>
  <c r="BT128" i="9"/>
  <c r="AH128" i="9"/>
  <c r="AP128" i="9"/>
  <c r="AX128" i="9"/>
  <c r="BF128" i="9"/>
  <c r="BN128" i="9"/>
  <c r="BV128" i="9"/>
  <c r="AI129" i="8"/>
  <c r="AI15" i="4"/>
  <c r="AI6" i="3"/>
  <c r="AM128" i="8"/>
  <c r="AQ129" i="8"/>
  <c r="AQ15" i="4"/>
  <c r="AQ6" i="3"/>
  <c r="AY129" i="8"/>
  <c r="AY15" i="4"/>
  <c r="AY6" i="3"/>
  <c r="BG129" i="8"/>
  <c r="BG15" i="4"/>
  <c r="BG6" i="3"/>
  <c r="BO129" i="8"/>
  <c r="BO15" i="4"/>
  <c r="BO6" i="3"/>
  <c r="BW129" i="8"/>
  <c r="BW15" i="4"/>
  <c r="BW6" i="3"/>
  <c r="AL126" i="8"/>
  <c r="AL8" i="4"/>
  <c r="AT126" i="8"/>
  <c r="AT8" i="4"/>
  <c r="BB126" i="8"/>
  <c r="BB8" i="4"/>
  <c r="BJ126" i="8"/>
  <c r="BJ8" i="4"/>
  <c r="BR126" i="8"/>
  <c r="BR8" i="4"/>
  <c r="AK92" i="12"/>
  <c r="AK92" i="11"/>
  <c r="AO92" i="12"/>
  <c r="AO92" i="11"/>
  <c r="AS92" i="12"/>
  <c r="AS92" i="11"/>
  <c r="AW92" i="12"/>
  <c r="AW92" i="11"/>
  <c r="BA92" i="12"/>
  <c r="BA92" i="11"/>
  <c r="BE92" i="12"/>
  <c r="BE92" i="11"/>
  <c r="BI92" i="12"/>
  <c r="BI92" i="11"/>
  <c r="BM92" i="12"/>
  <c r="BM92" i="11"/>
  <c r="BQ92" i="12"/>
  <c r="BQ92" i="11"/>
  <c r="BU92" i="12"/>
  <c r="BU92" i="11"/>
  <c r="AR43" i="11"/>
  <c r="AR102" i="11"/>
  <c r="BH43" i="11"/>
  <c r="BH102" i="11"/>
  <c r="BX43" i="11"/>
  <c r="BX102" i="11"/>
  <c r="AW103" i="12"/>
  <c r="AW103" i="11"/>
  <c r="BM103" i="12"/>
  <c r="BM103" i="11"/>
  <c r="BU77" i="9"/>
  <c r="BU129" i="9" s="1"/>
  <c r="BU128" i="9"/>
  <c r="AJ126" i="9"/>
  <c r="AJ129" i="9" s="1"/>
  <c r="AJ128" i="9"/>
  <c r="AN126" i="9"/>
  <c r="AN129" i="9" s="1"/>
  <c r="AN128" i="9"/>
  <c r="AR126" i="9"/>
  <c r="AR129" i="9" s="1"/>
  <c r="AR128" i="9"/>
  <c r="AV126" i="9"/>
  <c r="AV129" i="9" s="1"/>
  <c r="AV128" i="9"/>
  <c r="AZ126" i="9"/>
  <c r="AZ129" i="9" s="1"/>
  <c r="AZ128" i="9"/>
  <c r="BD126" i="9"/>
  <c r="BD129" i="9" s="1"/>
  <c r="BD128" i="9"/>
  <c r="BH126" i="9"/>
  <c r="BH129" i="9" s="1"/>
  <c r="BH128" i="9"/>
  <c r="BL126" i="9"/>
  <c r="BL129" i="9" s="1"/>
  <c r="BL128" i="9"/>
  <c r="BP126" i="9"/>
  <c r="BP129" i="9" s="1"/>
  <c r="BP128" i="9"/>
  <c r="AR16" i="4"/>
  <c r="AR7" i="3"/>
  <c r="AV16" i="4"/>
  <c r="AV7" i="3"/>
  <c r="BD16" i="4"/>
  <c r="BD7" i="3"/>
  <c r="BL16" i="4"/>
  <c r="BL7" i="3"/>
  <c r="BT16" i="4"/>
  <c r="BT7" i="3"/>
  <c r="AT103" i="11"/>
  <c r="AT103" i="12"/>
  <c r="AI103" i="12"/>
  <c r="AI103" i="11"/>
  <c r="AY103" i="12"/>
  <c r="AY103" i="11"/>
  <c r="BO103" i="12"/>
  <c r="BO103" i="11"/>
  <c r="BB103" i="11"/>
  <c r="BB103" i="12"/>
  <c r="BH103" i="11" l="1"/>
  <c r="BH103" i="12"/>
  <c r="BW8" i="3"/>
  <c r="BO8" i="3"/>
  <c r="BG8" i="3"/>
  <c r="AY8" i="3"/>
  <c r="BX85" i="5"/>
  <c r="BX94" i="5"/>
  <c r="BT85" i="5"/>
  <c r="BT94" i="5"/>
  <c r="BL85" i="5"/>
  <c r="BQ8" i="3"/>
  <c r="BI8" i="3"/>
  <c r="BA8" i="3"/>
  <c r="AS8" i="3"/>
  <c r="AK8" i="3"/>
  <c r="BD103" i="11"/>
  <c r="BD103" i="12"/>
  <c r="BX8" i="3"/>
  <c r="BP8" i="3"/>
  <c r="BH8" i="3"/>
  <c r="AZ8" i="3"/>
  <c r="AR8" i="3"/>
  <c r="AJ8" i="3"/>
  <c r="AU103" i="12"/>
  <c r="AU103" i="11"/>
  <c r="BF103" i="11"/>
  <c r="BF103" i="12"/>
  <c r="BV85" i="5"/>
  <c r="BV94" i="5"/>
  <c r="BR85" i="5"/>
  <c r="BR94" i="5"/>
  <c r="BR105" i="5"/>
  <c r="AZ103" i="11"/>
  <c r="AZ103" i="12"/>
  <c r="BS8" i="3"/>
  <c r="BK8" i="3"/>
  <c r="BC8" i="3"/>
  <c r="AU8" i="3"/>
  <c r="AL103" i="11"/>
  <c r="AL103" i="12"/>
  <c r="BP12" i="4"/>
  <c r="BP27" i="4"/>
  <c r="BP42" i="4"/>
  <c r="BP57" i="4"/>
  <c r="BH12" i="4"/>
  <c r="BH27" i="4"/>
  <c r="BH42" i="4"/>
  <c r="BH57" i="4"/>
  <c r="AZ12" i="4"/>
  <c r="AZ27" i="4"/>
  <c r="AZ42" i="4"/>
  <c r="AZ57" i="4"/>
  <c r="AR12" i="4"/>
  <c r="AR27" i="4"/>
  <c r="AR42" i="4"/>
  <c r="AR57" i="4"/>
  <c r="AJ12" i="4"/>
  <c r="AJ27" i="4"/>
  <c r="AJ42" i="4"/>
  <c r="AJ57" i="4"/>
  <c r="BU8" i="3"/>
  <c r="BM8" i="3"/>
  <c r="BE8" i="3"/>
  <c r="AW8" i="3"/>
  <c r="AO8" i="3"/>
  <c r="AV103" i="11"/>
  <c r="AV103" i="12"/>
  <c r="BT8" i="3"/>
  <c r="BL8" i="3"/>
  <c r="BD8" i="3"/>
  <c r="AV8" i="3"/>
  <c r="AN8" i="3"/>
  <c r="AN36" i="3"/>
  <c r="AN29" i="3"/>
  <c r="BS103" i="12"/>
  <c r="BS103" i="11"/>
  <c r="AM103" i="12"/>
  <c r="AM103" i="11"/>
  <c r="AX103" i="11"/>
  <c r="AX103" i="12"/>
  <c r="BV12" i="4"/>
  <c r="BV27" i="4"/>
  <c r="BV42" i="4"/>
  <c r="BV57" i="4"/>
  <c r="BR12" i="4"/>
  <c r="BR27" i="4"/>
  <c r="BR42" i="4"/>
  <c r="BR57" i="4"/>
  <c r="BJ12" i="4"/>
  <c r="BJ27" i="4"/>
  <c r="BJ42" i="4"/>
  <c r="BJ57" i="4"/>
  <c r="BB12" i="4"/>
  <c r="BB27" i="4"/>
  <c r="BB42" i="4"/>
  <c r="BB57" i="4"/>
  <c r="AT12" i="4"/>
  <c r="AT27" i="4"/>
  <c r="AT42" i="4"/>
  <c r="AT57" i="4"/>
  <c r="AL12" i="4"/>
  <c r="AL27" i="4"/>
  <c r="AL42" i="4"/>
  <c r="AL57" i="4"/>
  <c r="BX103" i="11"/>
  <c r="BX103" i="12"/>
  <c r="AR103" i="11"/>
  <c r="AR103" i="12"/>
  <c r="BR16" i="4"/>
  <c r="BR7" i="3"/>
  <c r="BJ16" i="4"/>
  <c r="BJ7" i="3"/>
  <c r="BB16" i="4"/>
  <c r="BB7" i="3"/>
  <c r="AT16" i="4"/>
  <c r="AT7" i="3"/>
  <c r="AL16" i="4"/>
  <c r="AL7" i="3"/>
  <c r="BW17" i="4"/>
  <c r="BO17" i="4"/>
  <c r="BG17" i="4"/>
  <c r="AY17" i="4"/>
  <c r="BJ103" i="11"/>
  <c r="BJ103" i="12"/>
  <c r="BP85" i="5"/>
  <c r="BQ32" i="4"/>
  <c r="BQ62" i="4"/>
  <c r="BQ17" i="4"/>
  <c r="BQ47" i="4"/>
  <c r="BI32" i="4"/>
  <c r="BI62" i="4"/>
  <c r="BI17" i="4"/>
  <c r="BI47" i="4"/>
  <c r="BA32" i="4"/>
  <c r="BA62" i="4"/>
  <c r="BA17" i="4"/>
  <c r="BA47" i="4"/>
  <c r="AS32" i="4"/>
  <c r="AS62" i="4"/>
  <c r="AS17" i="4"/>
  <c r="AS47" i="4"/>
  <c r="AK32" i="4"/>
  <c r="AK62" i="4"/>
  <c r="AK17" i="4"/>
  <c r="AK47" i="4"/>
  <c r="AM16" i="4"/>
  <c r="AM7" i="3"/>
  <c r="AM8" i="3" s="1"/>
  <c r="BR8" i="3"/>
  <c r="BR129" i="8"/>
  <c r="BJ8" i="3"/>
  <c r="BJ129" i="8"/>
  <c r="BB8" i="3"/>
  <c r="BB129" i="8"/>
  <c r="AT8" i="3"/>
  <c r="AT129" i="8"/>
  <c r="AL8" i="3"/>
  <c r="AL129" i="8"/>
  <c r="BT103" i="11"/>
  <c r="BT103" i="12"/>
  <c r="AN103" i="11"/>
  <c r="AN103" i="12"/>
  <c r="BX17" i="4"/>
  <c r="BP17" i="4"/>
  <c r="BH17" i="4"/>
  <c r="AZ17" i="4"/>
  <c r="AR17" i="4"/>
  <c r="AR47" i="4"/>
  <c r="AR32" i="4"/>
  <c r="AR62" i="4"/>
  <c r="AJ17" i="4"/>
  <c r="BK103" i="12"/>
  <c r="BK103" i="11"/>
  <c r="BV103" i="11"/>
  <c r="BV103" i="12"/>
  <c r="AP103" i="11"/>
  <c r="AP103" i="12"/>
  <c r="BN85" i="5"/>
  <c r="BP103" i="11"/>
  <c r="BP103" i="12"/>
  <c r="AJ103" i="11"/>
  <c r="AJ103" i="12"/>
  <c r="BV16" i="4"/>
  <c r="BV7" i="3"/>
  <c r="BN16" i="4"/>
  <c r="BN7" i="3"/>
  <c r="BF16" i="4"/>
  <c r="BF7" i="3"/>
  <c r="AX16" i="4"/>
  <c r="AX7" i="3"/>
  <c r="AP16" i="4"/>
  <c r="AP7" i="3"/>
  <c r="AH16" i="4"/>
  <c r="AH7" i="3"/>
  <c r="BS17" i="4"/>
  <c r="BK17" i="4"/>
  <c r="BC17" i="4"/>
  <c r="AU17" i="4"/>
  <c r="AM129" i="8"/>
  <c r="BX12" i="4"/>
  <c r="BX27" i="4"/>
  <c r="BX42" i="4"/>
  <c r="BX57" i="4"/>
  <c r="BT12" i="4"/>
  <c r="BT27" i="4"/>
  <c r="BT42" i="4"/>
  <c r="BT57" i="4"/>
  <c r="BL12" i="4"/>
  <c r="BL27" i="4"/>
  <c r="BL42" i="4"/>
  <c r="BL57" i="4"/>
  <c r="BD12" i="4"/>
  <c r="BD27" i="4"/>
  <c r="BD42" i="4"/>
  <c r="BD57" i="4"/>
  <c r="AV12" i="4"/>
  <c r="AV27" i="4"/>
  <c r="AV42" i="4"/>
  <c r="AV57" i="4"/>
  <c r="AN12" i="4"/>
  <c r="AN27" i="4"/>
  <c r="AN42" i="4"/>
  <c r="AN57" i="4"/>
  <c r="BU32" i="4"/>
  <c r="BU62" i="4"/>
  <c r="BU17" i="4"/>
  <c r="BU47" i="4"/>
  <c r="BM32" i="4"/>
  <c r="BM62" i="4"/>
  <c r="BM17" i="4"/>
  <c r="BM47" i="4"/>
  <c r="BE32" i="4"/>
  <c r="BE62" i="4"/>
  <c r="BE17" i="4"/>
  <c r="BE47" i="4"/>
  <c r="AW32" i="4"/>
  <c r="AW62" i="4"/>
  <c r="AW17" i="4"/>
  <c r="AW47" i="4"/>
  <c r="AO32" i="4"/>
  <c r="AO62" i="4"/>
  <c r="AO17" i="4"/>
  <c r="AO47" i="4"/>
  <c r="AQ16" i="4"/>
  <c r="AQ7" i="3"/>
  <c r="AQ8" i="3" s="1"/>
  <c r="AI16" i="4"/>
  <c r="AI7" i="3"/>
  <c r="AI8" i="3" s="1"/>
  <c r="BV17" i="4"/>
  <c r="BN17" i="4"/>
  <c r="BF17" i="4"/>
  <c r="AX17" i="4"/>
  <c r="AP17" i="4"/>
  <c r="AH17" i="4"/>
  <c r="BL103" i="11"/>
  <c r="BL103" i="12"/>
  <c r="BT17" i="4"/>
  <c r="BT47" i="4"/>
  <c r="BT32" i="4"/>
  <c r="BT62" i="4"/>
  <c r="BL17" i="4"/>
  <c r="BL47" i="4"/>
  <c r="BL32" i="4"/>
  <c r="BL62" i="4"/>
  <c r="BD17" i="4"/>
  <c r="BD47" i="4"/>
  <c r="BD32" i="4"/>
  <c r="BD62" i="4"/>
  <c r="AV17" i="4"/>
  <c r="AV47" i="4"/>
  <c r="AV32" i="4"/>
  <c r="AV62" i="4"/>
  <c r="AN17" i="4"/>
  <c r="AN47" i="4"/>
  <c r="AN32" i="4"/>
  <c r="AN62" i="4"/>
  <c r="BC103" i="12"/>
  <c r="BC103" i="11"/>
  <c r="BN103" i="11"/>
  <c r="BN103" i="12"/>
  <c r="AH103" i="11"/>
  <c r="AH103" i="12"/>
  <c r="BN12" i="4"/>
  <c r="BN27" i="4"/>
  <c r="BN42" i="4"/>
  <c r="BN57" i="4"/>
  <c r="BF12" i="4"/>
  <c r="BF27" i="4"/>
  <c r="BF42" i="4"/>
  <c r="BF57" i="4"/>
  <c r="AX12" i="4"/>
  <c r="AX27" i="4"/>
  <c r="AX42" i="4"/>
  <c r="AX57" i="4"/>
  <c r="AP12" i="4"/>
  <c r="AP27" i="4"/>
  <c r="AP42" i="4"/>
  <c r="AP57" i="4"/>
  <c r="AH12" i="4"/>
  <c r="AH27" i="4"/>
  <c r="AH42" i="4"/>
  <c r="AH57" i="4"/>
  <c r="AU47" i="4" l="1"/>
  <c r="AU62" i="4"/>
  <c r="BC47" i="4"/>
  <c r="BC62" i="4"/>
  <c r="BK47" i="4"/>
  <c r="BK62" i="4"/>
  <c r="BS47" i="4"/>
  <c r="BS62" i="4"/>
  <c r="AJ62" i="4"/>
  <c r="AJ47" i="4"/>
  <c r="AZ62" i="4"/>
  <c r="AZ47" i="4"/>
  <c r="BH62" i="4"/>
  <c r="BH47" i="4"/>
  <c r="BP62" i="4"/>
  <c r="BP47" i="4"/>
  <c r="BX62" i="4"/>
  <c r="BX47" i="4"/>
  <c r="AQ17" i="4"/>
  <c r="AQ32" i="4"/>
  <c r="AY32" i="4"/>
  <c r="BG32" i="4"/>
  <c r="BO32" i="4"/>
  <c r="BW32" i="4"/>
  <c r="AN15" i="3"/>
  <c r="AV15" i="3"/>
  <c r="BD15" i="3"/>
  <c r="BL15" i="3"/>
  <c r="BT15" i="3"/>
  <c r="AH15" i="3"/>
  <c r="AH8" i="3"/>
  <c r="AP15" i="3"/>
  <c r="AP8" i="3"/>
  <c r="AX15" i="3"/>
  <c r="AX8" i="3"/>
  <c r="BF15" i="3"/>
  <c r="BF8" i="3"/>
  <c r="BN15" i="3"/>
  <c r="BN8" i="3"/>
  <c r="BV15" i="3"/>
  <c r="BV8" i="3"/>
  <c r="AO15" i="3"/>
  <c r="AW15" i="3"/>
  <c r="BE15" i="3"/>
  <c r="BM15" i="3"/>
  <c r="BU15" i="3"/>
  <c r="AM17" i="4"/>
  <c r="AM32" i="4"/>
  <c r="AU15" i="3"/>
  <c r="BC15" i="3"/>
  <c r="BK15" i="3"/>
  <c r="BS15" i="3"/>
  <c r="AJ29" i="3"/>
  <c r="AJ36" i="3"/>
  <c r="AR29" i="3"/>
  <c r="AR36" i="3"/>
  <c r="AZ29" i="3"/>
  <c r="AZ36" i="3"/>
  <c r="BH29" i="3"/>
  <c r="BH36" i="3"/>
  <c r="BP29" i="3"/>
  <c r="BP36" i="3"/>
  <c r="BX29" i="3"/>
  <c r="BX36" i="3"/>
  <c r="AL62" i="4"/>
  <c r="AL47" i="4"/>
  <c r="AT62" i="4"/>
  <c r="AT47" i="4"/>
  <c r="BB62" i="4"/>
  <c r="BB47" i="4"/>
  <c r="BJ62" i="4"/>
  <c r="BJ47" i="4"/>
  <c r="BR62" i="4"/>
  <c r="BR47" i="4"/>
  <c r="AK15" i="3"/>
  <c r="AS15" i="3"/>
  <c r="BA15" i="3"/>
  <c r="BI15" i="3"/>
  <c r="BQ15" i="3"/>
  <c r="AI17" i="4"/>
  <c r="AI32" i="4"/>
  <c r="AY15" i="3"/>
  <c r="BG15" i="3"/>
  <c r="BO15" i="3"/>
  <c r="BW15" i="3"/>
  <c r="AU32" i="4"/>
  <c r="BC32" i="4"/>
  <c r="BK32" i="4"/>
  <c r="BS32" i="4"/>
  <c r="AH32" i="4"/>
  <c r="AH62" i="4"/>
  <c r="AH47" i="4"/>
  <c r="AP32" i="4"/>
  <c r="AP62" i="4"/>
  <c r="AP47" i="4"/>
  <c r="AX32" i="4"/>
  <c r="AX62" i="4"/>
  <c r="AX47" i="4"/>
  <c r="BF32" i="4"/>
  <c r="BF62" i="4"/>
  <c r="BF47" i="4"/>
  <c r="BN32" i="4"/>
  <c r="BN62" i="4"/>
  <c r="BN47" i="4"/>
  <c r="BV32" i="4"/>
  <c r="BV62" i="4"/>
  <c r="BV47" i="4"/>
  <c r="AJ32" i="4"/>
  <c r="AZ32" i="4"/>
  <c r="BH32" i="4"/>
  <c r="BP32" i="4"/>
  <c r="BX32" i="4"/>
  <c r="AM36" i="3"/>
  <c r="AM29" i="3"/>
  <c r="AI36" i="3"/>
  <c r="AI29" i="3"/>
  <c r="AQ47" i="4"/>
  <c r="AQ62" i="4"/>
  <c r="AY47" i="4"/>
  <c r="AY62" i="4"/>
  <c r="BG47" i="4"/>
  <c r="BG62" i="4"/>
  <c r="BO47" i="4"/>
  <c r="BO62" i="4"/>
  <c r="BW47" i="4"/>
  <c r="BW62" i="4"/>
  <c r="AL29" i="3"/>
  <c r="AL36" i="3"/>
  <c r="AT29" i="3"/>
  <c r="AT36" i="3"/>
  <c r="BB29" i="3"/>
  <c r="BB36" i="3"/>
  <c r="BJ29" i="3"/>
  <c r="BJ36" i="3"/>
  <c r="BR29" i="3"/>
  <c r="BR36" i="3"/>
  <c r="AV29" i="3"/>
  <c r="AV36" i="3"/>
  <c r="BD29" i="3"/>
  <c r="BD36" i="3"/>
  <c r="BL29" i="3"/>
  <c r="BL36" i="3"/>
  <c r="BT29" i="3"/>
  <c r="BT36" i="3"/>
  <c r="AH29" i="3"/>
  <c r="AH36" i="3"/>
  <c r="AP29" i="3"/>
  <c r="AP36" i="3"/>
  <c r="AX29" i="3"/>
  <c r="AX36" i="3"/>
  <c r="BF29" i="3"/>
  <c r="BF36" i="3"/>
  <c r="BN29" i="3"/>
  <c r="BN36" i="3"/>
  <c r="BV29" i="3"/>
  <c r="BV36" i="3"/>
  <c r="AO36" i="3"/>
  <c r="AO29" i="3"/>
  <c r="AW36" i="3"/>
  <c r="AW29" i="3"/>
  <c r="BE36" i="3"/>
  <c r="BE29" i="3"/>
  <c r="BM36" i="3"/>
  <c r="BM29" i="3"/>
  <c r="BU36" i="3"/>
  <c r="BU29" i="3"/>
  <c r="AM47" i="4"/>
  <c r="AM62" i="4"/>
  <c r="AU36" i="3"/>
  <c r="AU29" i="3"/>
  <c r="BC36" i="3"/>
  <c r="BC29" i="3"/>
  <c r="BK36" i="3"/>
  <c r="BK29" i="3"/>
  <c r="BS36" i="3"/>
  <c r="BS29" i="3"/>
  <c r="AJ15" i="3"/>
  <c r="AR15" i="3"/>
  <c r="AZ15" i="3"/>
  <c r="BH15" i="3"/>
  <c r="BP15" i="3"/>
  <c r="BX15" i="3"/>
  <c r="AL32" i="4"/>
  <c r="AL17" i="4"/>
  <c r="AT32" i="4"/>
  <c r="AT17" i="4"/>
  <c r="BB32" i="4"/>
  <c r="BB17" i="4"/>
  <c r="BJ32" i="4"/>
  <c r="BJ17" i="4"/>
  <c r="BR32" i="4"/>
  <c r="BR17" i="4"/>
  <c r="AK36" i="3"/>
  <c r="AK29" i="3"/>
  <c r="AS36" i="3"/>
  <c r="AS29" i="3"/>
  <c r="BA36" i="3"/>
  <c r="BA29" i="3"/>
  <c r="BI36" i="3"/>
  <c r="BI29" i="3"/>
  <c r="BQ36" i="3"/>
  <c r="BQ29" i="3"/>
  <c r="AI47" i="4"/>
  <c r="AI62" i="4"/>
  <c r="AQ36" i="3"/>
  <c r="AQ29" i="3"/>
  <c r="AY36" i="3"/>
  <c r="AY29" i="3"/>
  <c r="BG36" i="3"/>
  <c r="BG29" i="3"/>
  <c r="BO36" i="3"/>
  <c r="BO29" i="3"/>
  <c r="BW36" i="3"/>
  <c r="BW29" i="3"/>
  <c r="AI15" i="3" l="1"/>
  <c r="BR15" i="3"/>
  <c r="BB15" i="3"/>
  <c r="AL15" i="3"/>
  <c r="BJ15" i="3"/>
  <c r="AT15" i="3"/>
  <c r="AM15" i="3"/>
  <c r="AQ15" i="3"/>
  <c r="BR113" i="5" l="1"/>
  <c r="BR112" i="5" l="1"/>
  <c r="BX100" i="5" l="1"/>
  <c r="BU100" i="5"/>
  <c r="BW100" i="5"/>
  <c r="BV100" i="5" l="1"/>
  <c r="BR100" i="5"/>
  <c r="BT100" i="5"/>
  <c r="BS100" i="5" l="1"/>
</calcChain>
</file>

<file path=xl/sharedStrings.xml><?xml version="1.0" encoding="utf-8"?>
<sst xmlns="http://schemas.openxmlformats.org/spreadsheetml/2006/main" count="13535" uniqueCount="677">
  <si>
    <t>Follow us on Twitter:</t>
  </si>
  <si>
    <t>Unemployment benefits</t>
  </si>
  <si>
    <t>State Pension</t>
  </si>
  <si>
    <t>Social Fund</t>
  </si>
  <si>
    <t>Pension Credit</t>
  </si>
  <si>
    <t>New Deal and Employment programme allowances</t>
  </si>
  <si>
    <t>Industrial injuries benefits</t>
  </si>
  <si>
    <t>Income Support</t>
  </si>
  <si>
    <t>Incapacity benefits</t>
  </si>
  <si>
    <t>Housing Benefit</t>
  </si>
  <si>
    <t>Disability benefits</t>
  </si>
  <si>
    <t>Council Tax Benefit</t>
  </si>
  <si>
    <t>Carer’s Allowance</t>
  </si>
  <si>
    <t>Bereavement benefits</t>
  </si>
  <si>
    <t>Tax Credits and Child Benefit</t>
  </si>
  <si>
    <t xml:space="preserve">More detailed expenditure and caseload breakdowns by benefit </t>
  </si>
  <si>
    <t>Table 3c: Caseloads by claimant group and selected components</t>
  </si>
  <si>
    <t xml:space="preserve">Table 3b: Income-related benefit expenditure, by claimant group and selected components, real terms prices. </t>
  </si>
  <si>
    <t>Table 3a: Income-related benefit expenditure, by claimant group and selected components, nominal terms.</t>
  </si>
  <si>
    <t>Table 2c: Caseloads by age group</t>
  </si>
  <si>
    <t>Table 2b: Benefit expenditure by age group, 1978/79 to 2020/21 real terms prices.</t>
  </si>
  <si>
    <t>Table 2a: Benefit expenditure by age group, 1978/79 to 2020/21 nominal terms.</t>
  </si>
  <si>
    <t>Table 1c: Caseloads by benefit</t>
  </si>
  <si>
    <t xml:space="preserve">Table 1b: Benefit expenditure by benefit 1948/49 to 2020/21 real terms prices. </t>
  </si>
  <si>
    <t xml:space="preserve">Table 1a: Benefit expenditure by benefit 1948/49 to 2020/21 nominal terms. </t>
  </si>
  <si>
    <t xml:space="preserve">Benefit summary table: Benefit expenditure 1948/49 to 2020/21. </t>
  </si>
  <si>
    <t>GB benefits and Tax Credits</t>
  </si>
  <si>
    <t>Notes</t>
  </si>
  <si>
    <t>Summary information</t>
  </si>
  <si>
    <t>Click on a link below to navigate to the relevant tab in the workbook</t>
  </si>
  <si>
    <t>Expenditure and Caseload forecasts</t>
  </si>
  <si>
    <t>Summer Budget 2015</t>
  </si>
  <si>
    <r>
      <rPr>
        <b/>
        <sz val="12"/>
        <rFont val="Arial"/>
        <family val="2"/>
      </rPr>
      <t>RPI adjustment:</t>
    </r>
    <r>
      <rPr>
        <sz val="12"/>
        <rFont val="Arial"/>
        <family val="2"/>
      </rPr>
      <t xml:space="preserve">
Following correction of an error in the RPI (Retail Price Index) used to uprate benefits, compensating adjustments were made to the main contributory and non-income-related benefits, and to Supplementary Benefit in 1987/88.
</t>
    </r>
  </si>
  <si>
    <r>
      <rPr>
        <b/>
        <sz val="12"/>
        <rFont val="Arial"/>
        <family val="2"/>
      </rPr>
      <t>1999/00 onwards:</t>
    </r>
    <r>
      <rPr>
        <sz val="12"/>
        <rFont val="Arial"/>
        <family val="2"/>
      </rPr>
      <t xml:space="preserve">
Figures for 1999/00 onwards are on a Resource Accounting and Budgeting basis. There may be small differences between figures quoted in these tables and those quoted in Department for Work and Pensions Accounts.
</t>
    </r>
  </si>
  <si>
    <r>
      <rPr>
        <b/>
        <sz val="12"/>
        <rFont val="Arial"/>
        <family val="2"/>
      </rPr>
      <t>Past years: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minor definitional differences.
</t>
    </r>
  </si>
  <si>
    <t>10) Certain elements of Social Fund have been replaced by local provision.</t>
  </si>
  <si>
    <r>
      <t>9) Council Tax Benefit was abolished from April 2013, with funding and policy responsibility transferred to the Department for Communities and Local Government, the Scottish Government and the Welsh Assembly</t>
    </r>
    <r>
      <rPr>
        <sz val="12"/>
        <rFont val="Arial"/>
        <family val="2"/>
      </rPr>
      <t xml:space="preserve">.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r>
  </si>
  <si>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</si>
  <si>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</si>
  <si>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</si>
  <si>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5) Responsibility for Child Benefit, Guardians Allowance and Child's Special Allowance transferred to Her Majesty's Revenue and Customs from 2003/04.
</t>
  </si>
  <si>
    <t xml:space="preserve">4) Responsibility for providing certain benefits in support of those living in Residential Care or Nursing Homes was transferred to local authorities from April 2002 to October 2003. Relevant expenditure has been identified in Income Support for years up to the transfer, and is presented in these tables.
</t>
  </si>
  <si>
    <t xml:space="preserve">3) Responsibility for War Pensions transferred to the Veterans Agency from 2002/03.
</t>
  </si>
  <si>
    <t xml:space="preserve">2) Family Credit and Disability Working Allowance were replaced from October 1999 by Working Families Tax Credit and Disabled Person's Tax Credit, administered by Her Majesty's Revenue &amp; Customs.
</t>
  </si>
  <si>
    <t>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</si>
  <si>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r>
      <rPr>
        <b/>
        <sz val="12"/>
        <rFont val="Arial"/>
        <family val="2"/>
      </rPr>
      <t>Transfers between departments:</t>
    </r>
    <r>
      <rPr>
        <sz val="12"/>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r>
  </si>
  <si>
    <r>
      <rPr>
        <b/>
        <sz val="12"/>
        <rFont val="Arial"/>
        <family val="2"/>
      </rPr>
      <t>DEL expenditure:</t>
    </r>
    <r>
      <rPr>
        <sz val="12"/>
        <rFont val="Arial"/>
        <family val="2"/>
      </rPr>
      <t xml:space="preserv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Mesothelioma 2008 scheme
    New Deal and Employment Allowances from 2014/15
    New Enterprise Allowance from 2014/15
    Pneumoconiosis 1979 scheme
    Specialised Vehicles Fund from 2014/15
    Sure Start Maternity Grant from 2014/15
    Vaccine Damage Payments from 2014/15
</t>
    </r>
  </si>
  <si>
    <r>
      <rPr>
        <b/>
        <sz val="12"/>
        <rFont val="Arial"/>
        <family val="2"/>
      </rPr>
      <t>Other benefits:</t>
    </r>
    <r>
      <rPr>
        <sz val="12"/>
        <rFont val="Arial"/>
        <family val="2"/>
      </rPr>
      <t xml:space="preserve">
Expenditure figures are complete to the best of our our knowledge, subject to the points mentioned elsewhere in these notes, although before 1970/71 a number of benefits are combined in the "other benefits" category. In later years "other benefits" covers a number of benefits with a very small amount of expenditure.
</t>
    </r>
  </si>
  <si>
    <r>
      <rPr>
        <b/>
        <sz val="12"/>
        <color indexed="8"/>
        <rFont val="Arial"/>
        <family val="2"/>
      </rPr>
      <t>New Deal and Employment programme allowances:</t>
    </r>
    <r>
      <rPr>
        <sz val="12"/>
        <color indexed="8"/>
        <rFont val="Arial"/>
        <family val="2"/>
      </rPr>
      <t xml:space="preserve">
These comprise of New Deal Allowances and expenditure for Work Programme customers on training courses for 30+ hours a week.
</t>
    </r>
  </si>
  <si>
    <r>
      <rPr>
        <b/>
        <sz val="12"/>
        <rFont val="Arial"/>
        <family val="2"/>
      </rPr>
      <t>Industrial Injuries:</t>
    </r>
    <r>
      <rPr>
        <sz val="12"/>
        <rFont val="Arial"/>
        <family val="2"/>
      </rPr>
      <t xml:space="preserve">
Total expenditure depicted in the industrial injuries benefit expenditure sheet does not include expenditure on Mesothelioma 2008 or Pneumoconiosis 1979 to make it consistent with total industrial injuries benefits expenditure depicted elsewhere (for example Table 1a).
</t>
    </r>
  </si>
  <si>
    <r>
      <rPr>
        <b/>
        <sz val="12"/>
        <rFont val="Arial"/>
        <family val="2"/>
      </rPr>
      <t>The Independent Living Fund:</t>
    </r>
    <r>
      <rPr>
        <sz val="12"/>
        <rFont val="Arial"/>
        <family val="2"/>
      </rPr>
      <t xml:space="preserve">
The Independent Living Fund is a DWP-sponsored Non Departmental Public Body, funded by grants-in-aid from DWP (for GB users) and from Northern Ireland (for NI users). It makes discretionary cash payments to around 18,000 severely disabled people enabling them to pay a carer or a personal assistant. The ILF will close to users on 30 June 2015. The Independent Living Fund switched from Annually Managed Expenditure (AME) to Departmental Expenditure Limit (DEL) funding from 2008/09.
</t>
    </r>
  </si>
  <si>
    <r>
      <rPr>
        <b/>
        <sz val="12"/>
        <rFont val="Arial"/>
        <family val="2"/>
      </rPr>
      <t>Benefit changes over time:</t>
    </r>
    <r>
      <rPr>
        <sz val="12"/>
        <rFont val="Arial"/>
        <family val="2"/>
      </rPr>
      <t xml:space="preserve">
Where one benefit has been renamed or superseded by another, and the earlier benefit is not shown separately, the most recent name for the benefit is shown, but the figures cover all relevant benefits, as follows:
     Bereavement benefits include Widows' Benefits.
     Carer's Allowance includes Invalid Care Allowance.
     Child Benefit includes Family Allowance, and also One Parent Benefit where not shown separately.
     Council Tax Benefit includes Community Charge Benefit and Rate Rebate.
     Family Credit includes Family Income Supplement.
     Income Support includes Supplementary Benefit and National Assistance.
     Severe Disablement Allowance includes Non-Contributory Invalidity Pension.
</t>
    </r>
  </si>
  <si>
    <r>
      <rPr>
        <b/>
        <sz val="12"/>
        <rFont val="Arial"/>
        <family val="2"/>
      </rPr>
      <t>Personal Independence Payment:</t>
    </r>
    <r>
      <rPr>
        <sz val="12"/>
        <rFont val="Arial"/>
        <family val="2"/>
      </rPr>
      <t xml:space="preserve">
Personal Independence Payment was introduced in 2013/14 replacing Disability Living Allowance for claimants aged 16 - 64 years.  From October 2013 existing Disability Living Allowance claimants aged 16 - 64 years will be reassessed for Personal Independence Payment.
</t>
    </r>
  </si>
  <si>
    <r>
      <rPr>
        <b/>
        <sz val="12"/>
        <color indexed="8"/>
        <rFont val="Arial"/>
        <family val="2"/>
      </rPr>
      <t>Tax Credits and Child Benefit:</t>
    </r>
    <r>
      <rPr>
        <sz val="12"/>
        <color indexed="8"/>
        <rFont val="Arial"/>
        <family val="2"/>
      </rPr>
      <t xml:space="preserve">
Information on Tax Credits and Child Benefit is sourced from Her Majesty's Revenue &amp; Customs data and OBR forecasts and converted to Great Britain estimates using Her Majesty's Revenue &amp; Customs' estimates of spending by country. For the forecast period the Northern Ireland share of expenditure is assumed constant, in line with the trend in recent years. Fuller details of the methodology for Tax Credits is given in the ad hoc publication at: http://statistics.dwp.gov.uk/asd/asd1/adhoc_analysis/2013/gb_tax_credit_estimates.pdf. A similar approach is used for other Her Majesty's Revenue &amp; Customs-delivered benefits. The GB/NI figures are not full forecasts and are just based on the latest known proportions of UK expenditure, which has been carried forward without any other adjustments, although the share of spending attributable to Northern Ireland has remained fairly stable over the past five years.
</t>
    </r>
  </si>
  <si>
    <r>
      <rPr>
        <b/>
        <sz val="12"/>
        <color indexed="8"/>
        <rFont val="Arial"/>
        <family val="2"/>
      </rPr>
      <t>GB benefits and Tax Credits table:</t>
    </r>
    <r>
      <rPr>
        <sz val="12"/>
        <color indexed="8"/>
        <rFont val="Arial"/>
        <family val="2"/>
      </rPr>
      <t xml:space="preserve">
Totals in the </t>
    </r>
    <r>
      <rPr>
        <sz val="12"/>
        <rFont val="Arial"/>
        <family val="2"/>
      </rPr>
      <t xml:space="preserve">GB benefits and Tax Credits table and the Benefit summary table are not directly comparable as the GB benefits and Tax Credits table excludes Council Tax Benefit, War Pensions and Income Support paid to people in residential care or nursing homes. This allows a consistent series to be shown as these benefits have been transferred out of DWP.
</t>
    </r>
  </si>
  <si>
    <r>
      <rPr>
        <b/>
        <sz val="12"/>
        <rFont val="Arial"/>
        <family val="2"/>
      </rPr>
      <t>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generally show the current benefits continuing through the forecast period, with an addition shown as a separate "Universal Credit marginal costs" line. Figures for 2013/14 to 2015/16, however, show the total cost of Universal Credit in those years.
UC marginal cost figures published here reflect the impacts of all the UC measures announced at Summer Budget 2015 on 8th July, some of which apply to provision and rules that also exist in the legacy benefits and tax credit system.  For the Autumn Statement we intend to review this attribution and reallocate any savings across the relevant benefits as necessary. This may also result in moving some spending between DWP and HMRC. The GB benefits and tax credits table shows total UC spending and its predecessors, giving a consistent picture over time.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r>
  </si>
  <si>
    <r>
      <rPr>
        <b/>
        <sz val="12"/>
        <color indexed="8"/>
        <rFont val="Arial"/>
        <family val="2"/>
      </rPr>
      <t>Welfare Cap:</t>
    </r>
    <r>
      <rPr>
        <sz val="12"/>
        <color indexed="8"/>
        <rFont val="Arial"/>
        <family val="2"/>
      </rPr>
      <t xml:space="preserve">
The Government has introduced a cap on certain items of welfare spending, excluding state pensions and the most cyclical elements (e.g. Jobseeker’s Allowance and Housing Benefit paid to JSA claimants) of welfare. The cap was formally defined and initially set by the Government in Budget 2014 and applies to spending from 2015/16 to the end of the forecast period. Information on spending within and outside the cap has been included in these tables, but they only cover the elements of welfare spending covered by DWP. Other spending within the Welfare Cap is detailed in the OBR’s EFO.
</t>
    </r>
  </si>
  <si>
    <r>
      <rPr>
        <b/>
        <sz val="12"/>
        <rFont val="Arial"/>
        <family val="2"/>
      </rPr>
      <t>Table 1a, 1b, 2a and 2b Key</t>
    </r>
    <r>
      <rPr>
        <sz val="12"/>
        <rFont val="Arial"/>
        <family val="2"/>
      </rPr>
      <t xml:space="preserve">
Key to benefit type
     (NC / NIR) = Non Contributory and Non Income Related benefit
     (C) = Contributory benefit
     (IR) = Income Related benefit
</t>
    </r>
  </si>
  <si>
    <r>
      <rPr>
        <b/>
        <sz val="12"/>
        <rFont val="Arial"/>
        <family val="2"/>
      </rPr>
      <t>Rounding conventions used:</t>
    </r>
    <r>
      <rPr>
        <sz val="12"/>
        <rFont val="Arial"/>
        <family val="2"/>
      </rPr>
      <t xml:space="preserve">
Expenditure figures have not been rounded and so can be expanded to numerous decimal places, however, figures to this level of expansion may not be robust.
Caseloads stated in these tables are rounded to the nearest 1,000, as such totals may not sum due to this rounding.
</t>
    </r>
  </si>
  <si>
    <r>
      <rPr>
        <b/>
        <sz val="12"/>
        <rFont val="Arial"/>
        <family val="2"/>
      </rPr>
      <t>Real terms expenditure:</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consistent measurement of change over time.
</t>
    </r>
  </si>
  <si>
    <r>
      <rPr>
        <b/>
        <sz val="12"/>
        <rFont val="Arial"/>
        <family val="2"/>
      </rPr>
      <t>Claimant groups:</t>
    </r>
    <r>
      <rPr>
        <sz val="12"/>
        <rFont val="Arial"/>
        <family val="2"/>
      </rPr>
      <t xml:space="preserve">
Figures have been divided up between claimant groups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based on benefit rules rather than State Pension Age - for example women's State Pension Age is used to separate spending in income-related benefits, even when paid to men.
</t>
    </r>
  </si>
  <si>
    <r>
      <rPr>
        <b/>
        <sz val="12"/>
        <rFont val="Arial"/>
        <family val="2"/>
      </rPr>
      <t>Geographical coverage:</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r>
  </si>
  <si>
    <r>
      <rPr>
        <b/>
        <sz val="12"/>
        <rFont val="Arial"/>
        <family val="2"/>
      </rPr>
      <t>Basis for this forecast:</t>
    </r>
    <r>
      <rPr>
        <sz val="12"/>
        <rFont val="Arial"/>
        <family val="2"/>
      </rPr>
      <t xml:space="preserve">
Forecast figures are consistent with Summer Budget 2015 (July) Economic and Fiscal Outlook (EFO) published by the Office for Budget Responsibility (OBR) on 8th July 2015, and available at http://budgetresponsibility.org.uk/pubs/July-2015-EFO-234224.pdf. The forecasts reflect the Government's delivery plans, and the OBR’s additional judgements as set out in the EFO. 
Details of the DWP Social Security forecast (within Welfare Cap) are published in the EFO supporting documents, corrected version of table 4.19, at http://budgetresponsibility.org.uk/pubs/Correction-to-Table-4.19-_July-2015-Economic-and-fiscal-outlook.pdf.
Due to different definitions of spending, figures in these tables do not exactly match those in the EFO, but a reconciliation between the two is included at the foot of table 1a. Rounding may be affected by the level of disaggregation of the EFO figures.
</t>
    </r>
  </si>
  <si>
    <t>Summer Budget</t>
  </si>
  <si>
    <t>Contents page</t>
  </si>
  <si>
    <t xml:space="preserve">   of which personal tax credits</t>
  </si>
  <si>
    <t>of which Universal Credits and predecessors</t>
  </si>
  <si>
    <t>Total</t>
  </si>
  <si>
    <t>Pensioners</t>
  </si>
  <si>
    <t>People of working age and children</t>
  </si>
  <si>
    <t>Great Britain benefits and personal tax credits, 
as a share of Total Managed Expenditure</t>
  </si>
  <si>
    <t>Great Britain benefits and personal tax credits, 
as a share of Gross Domestic Product</t>
  </si>
  <si>
    <t>Great Britain benefits and personal tax credits, 
per household (£ per year)</t>
  </si>
  <si>
    <t>Great Britain benefits and personal tax credits, 
£ billion, real terms, 2015/16 prices</t>
  </si>
  <si>
    <t>Great Britain benefits and personal tax credits, 
£ billion, nominal terms</t>
  </si>
  <si>
    <t>Her Majesty's Revenue and Customs and predecessors</t>
  </si>
  <si>
    <t>Forecast</t>
  </si>
  <si>
    <t>Outturn</t>
  </si>
  <si>
    <t xml:space="preserve">Department for Work &amp; Pensions, </t>
  </si>
  <si>
    <t>2020/21</t>
  </si>
  <si>
    <t>2019/20</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</si>
  <si>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</si>
  <si>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</si>
  <si>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</si>
  <si>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</si>
  <si>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</si>
  <si>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</si>
  <si>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</si>
  <si>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</si>
  <si>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</si>
  <si>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</si>
  <si>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</si>
  <si>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</si>
  <si>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</si>
  <si>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</si>
  <si>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</si>
  <si>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</si>
  <si>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</si>
  <si>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</si>
  <si>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</si>
  <si>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</si>
  <si>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</si>
  <si>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</si>
  <si>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</si>
  <si>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</si>
  <si>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</si>
  <si>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</si>
  <si>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</si>
  <si>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</si>
  <si>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</si>
  <si>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</si>
  <si>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</si>
  <si>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</si>
  <si>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</si>
  <si>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</si>
  <si>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</si>
  <si>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</si>
  <si>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</si>
  <si>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</si>
  <si>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</si>
  <si>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</si>
  <si>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</si>
  <si>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</si>
  <si>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</si>
  <si>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</si>
  <si>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</si>
  <si>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</si>
  <si>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</si>
  <si>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</si>
  <si>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</si>
  <si>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</si>
  <si>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</si>
  <si>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</si>
  <si>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</si>
  <si>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</si>
  <si>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</si>
  <si>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</si>
  <si>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</si>
  <si>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</si>
  <si>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</si>
  <si>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</si>
  <si>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</si>
  <si>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</si>
  <si>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</si>
  <si>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</si>
  <si>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</si>
  <si>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</si>
  <si>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</si>
  <si>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</si>
  <si>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</si>
  <si>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</si>
  <si>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</si>
  <si>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Summary table: GB benefits and Tax Credits,</t>
  </si>
  <si>
    <t>Information relating to this table can be found in the 'Notes' tab</t>
  </si>
  <si>
    <t>Working age</t>
  </si>
  <si>
    <t>Children</t>
  </si>
  <si>
    <t>Benefit expenditure consistent with current DWP coverage, 
as a share of Total Managed Expenditure</t>
  </si>
  <si>
    <t>Non-contributory / non-income-related</t>
  </si>
  <si>
    <t>Income-related</t>
  </si>
  <si>
    <t>Contributory</t>
  </si>
  <si>
    <t>Benefit expenditure, 
as a share of Total Managed Expenditure</t>
  </si>
  <si>
    <t>Benefit expenditure consistent with current DWP coverage, 
as a share of Gross Domestic Product</t>
  </si>
  <si>
    <t>Benefit expenditure, 
as a share of Gross Domestic Product</t>
  </si>
  <si>
    <t>Benefit expenditure consistent with current DWP coverage, 
£ billion, real terms, 2015/16 prices</t>
  </si>
  <si>
    <t>Benefit expenditure, 
£ billion, real terms, 2015/16 prices</t>
  </si>
  <si>
    <t>Benefit expenditure consistent with current DWP coverage, 
£ billion, nominal terms</t>
  </si>
  <si>
    <t>Benefit expenditure, 
£ billion, nominal terms</t>
  </si>
  <si>
    <t>Department for Work &amp; Pensions and predecessors</t>
  </si>
  <si>
    <t>Benefit summary table: Benefit expenditure,</t>
  </si>
  <si>
    <t>of which Non voted</t>
  </si>
  <si>
    <t>of which Voted</t>
  </si>
  <si>
    <t>Total Annually Managed Expenditure in DWP Accounts 2014/15 (SOPS 2.1 Analysis of net resource outturn by section)</t>
  </si>
  <si>
    <t>Total consistent with DWP Accounts (SOPS 2.1)</t>
  </si>
  <si>
    <t>plus other expenditure not related to above benefits included in DWP Accounts</t>
  </si>
  <si>
    <t>removal of latest outturn data not included in DWP Accounts</t>
  </si>
  <si>
    <t xml:space="preserve">plus expenditure relating to prior years </t>
  </si>
  <si>
    <t>less FAS payments made to Northern Ireland recipients not in DWP Accounts</t>
  </si>
  <si>
    <t>plus additional provision for future FAS payments</t>
  </si>
  <si>
    <t xml:space="preserve">less Social Fund discretionary </t>
  </si>
  <si>
    <t>Total in DWP Annually Managed Expenditure (as row 84 above)</t>
  </si>
  <si>
    <t>Reconciliation with DWP accounts for 2014/15</t>
  </si>
  <si>
    <t>of which outside Welfare Cap</t>
  </si>
  <si>
    <t>of which within Welfare Cap</t>
  </si>
  <si>
    <t>DWP Social Security spending as shown in Table 4.19 OBR Economic and Fiscal Outlook Published 8 July 2015</t>
  </si>
  <si>
    <t>Total DWP AME (consistent with OBR's Economic &amp; Fiscal Outlook definition)</t>
  </si>
  <si>
    <t>less rounding differences (OBR rounded to billions, DWP rounded to millions)</t>
  </si>
  <si>
    <t>less latest outturn data not included in EFO forecast</t>
  </si>
  <si>
    <t>less accounting adjustments</t>
  </si>
  <si>
    <t>less Social Fund net lending</t>
  </si>
  <si>
    <t>less Over 75 TV Licences</t>
  </si>
  <si>
    <t>Reconciliation with OBR Economic &amp; Fiscal Outlook table 4.19</t>
  </si>
  <si>
    <t xml:space="preserve">of which Discretionary Housing Payments </t>
  </si>
  <si>
    <t>of which Council Tax Benefit</t>
  </si>
  <si>
    <t>of which Housing Benefit</t>
  </si>
  <si>
    <t>Benefits funded by local authorities and Housing Revenue Accounts</t>
  </si>
  <si>
    <t>Expenditure covered by Departmental Expenditure Limit</t>
  </si>
  <si>
    <t>Total in DWP Annually Managed Expenditure</t>
  </si>
  <si>
    <t>Total non contributory and non income-related benefits (NC / NIR)</t>
  </si>
  <si>
    <t>Total income-related benefits (IR)</t>
  </si>
  <si>
    <t>Total contributory benefits (C)</t>
  </si>
  <si>
    <t>Total benefit expenditure</t>
  </si>
  <si>
    <t>(NC / NIR)</t>
  </si>
  <si>
    <t>Other small benefits</t>
  </si>
  <si>
    <t>(IR)</t>
  </si>
  <si>
    <t>Minor housing-related benefits</t>
  </si>
  <si>
    <t>Winter Fuel Payments</t>
  </si>
  <si>
    <t>War Pensions</t>
  </si>
  <si>
    <t>Vaccine Damage Payments</t>
  </si>
  <si>
    <t>Universal Credit - marginal costs (from 2016/17)</t>
  </si>
  <si>
    <t>Universal Credit - actual (to 2015/16)</t>
  </si>
  <si>
    <t>(C)</t>
  </si>
  <si>
    <t>Unemployment Benefit</t>
  </si>
  <si>
    <t>Sure Start Maternity Grant</t>
  </si>
  <si>
    <t>Statutory Sick Pay</t>
  </si>
  <si>
    <t>Statutory Maternity Pay</t>
  </si>
  <si>
    <t>State Pension transfers</t>
  </si>
  <si>
    <t>of which non-contributory</t>
  </si>
  <si>
    <t>of which contributory</t>
  </si>
  <si>
    <t>Specialised Vehicles Fund</t>
  </si>
  <si>
    <t>Social Fund Discretionary</t>
  </si>
  <si>
    <t>Sickness Benefit</t>
  </si>
  <si>
    <t>Severe Disablement Allowance</t>
  </si>
  <si>
    <t>RPI adjustment</t>
  </si>
  <si>
    <t>Return to Work Credit</t>
  </si>
  <si>
    <t>Pneumoconiosis 1979</t>
  </si>
  <si>
    <t>Personal Independence Payment</t>
  </si>
  <si>
    <t>Over 75 TV Licences</t>
  </si>
  <si>
    <t>Over 70s Payments</t>
  </si>
  <si>
    <t>Over 65s Payments</t>
  </si>
  <si>
    <t>One Parent Benefit</t>
  </si>
  <si>
    <t>New Enterprise Allowance</t>
  </si>
  <si>
    <t>Mobility Allowance</t>
  </si>
  <si>
    <t>Mesothelioma 2008</t>
  </si>
  <si>
    <t>Maternity Grant</t>
  </si>
  <si>
    <t>Maternity Allowance</t>
  </si>
  <si>
    <t>of which income-based</t>
  </si>
  <si>
    <t>Jobseeker's Allowance</t>
  </si>
  <si>
    <t>Job Grant</t>
  </si>
  <si>
    <t>In Work Credit</t>
  </si>
  <si>
    <t>Invalidity Benefit</t>
  </si>
  <si>
    <t>Independent Living Fund</t>
  </si>
  <si>
    <t>Incapacity Benefit</t>
  </si>
  <si>
    <t>of which LA funded</t>
  </si>
  <si>
    <t>of which AME outside Welfare Cap</t>
  </si>
  <si>
    <t>of which AME within Welfare Cap</t>
  </si>
  <si>
    <t>Guardian's Allowance &amp; Child's Special Allowance</t>
  </si>
  <si>
    <t>Funeral Expenses Payments</t>
  </si>
  <si>
    <t>Financial Assistance Scheme</t>
  </si>
  <si>
    <t>Family Credit</t>
  </si>
  <si>
    <t>Employment and Support Allowance</t>
  </si>
  <si>
    <t>Earnings Top Up</t>
  </si>
  <si>
    <t>Discretionary Housing Payments</t>
  </si>
  <si>
    <t>Disability Working Allowance</t>
  </si>
  <si>
    <t>Disability Living Allowance</t>
  </si>
  <si>
    <t>Death Grant</t>
  </si>
  <si>
    <t>Cold Weather Payments</t>
  </si>
  <si>
    <t>Christmas Bonus</t>
  </si>
  <si>
    <t>Child Benefit</t>
  </si>
  <si>
    <t>Carer's Allowance</t>
  </si>
  <si>
    <t>Attendance Allowance</t>
  </si>
  <si>
    <t>Armed Forces Independence Payment</t>
  </si>
  <si>
    <t>£ million, nominal terms</t>
  </si>
  <si>
    <t>Table 1a: Expenditure by benefit,</t>
  </si>
  <si>
    <t>of which Discretionary Housing Payments</t>
  </si>
  <si>
    <t>£ million, real terms (2015/16 prices)</t>
  </si>
  <si>
    <t>Table 1b: Expenditure by benefit,</t>
  </si>
  <si>
    <t xml:space="preserve">- </t>
  </si>
  <si>
    <t>State Pension (includes contributory and non contributory)</t>
  </si>
  <si>
    <t>of which entitlement without payment</t>
  </si>
  <si>
    <t>of which in payment</t>
  </si>
  <si>
    <t>of which credits only</t>
  </si>
  <si>
    <t>of which income-based only</t>
  </si>
  <si>
    <t>of which contributory and income-based</t>
  </si>
  <si>
    <t>of which contributory only</t>
  </si>
  <si>
    <t>Invalidity Benefit &amp; Sickness Benefit</t>
  </si>
  <si>
    <t>Industrial Injuries benefits</t>
  </si>
  <si>
    <t>number of children covered</t>
  </si>
  <si>
    <t>Estimate</t>
  </si>
  <si>
    <t>thousands</t>
  </si>
  <si>
    <t>Table 1c: Caseloads by benefit,</t>
  </si>
  <si>
    <t xml:space="preserve">     of which pensioners</t>
  </si>
  <si>
    <t xml:space="preserve">     of which working age</t>
  </si>
  <si>
    <t xml:space="preserve">     of which children</t>
  </si>
  <si>
    <t>of which consistent with ongoing DWP coverage</t>
  </si>
  <si>
    <t>Total Expenditure directed at pensioners</t>
  </si>
  <si>
    <t xml:space="preserve">Winter Fuel Payments </t>
  </si>
  <si>
    <t xml:space="preserve">War Pensions </t>
  </si>
  <si>
    <t>State Pension Transfers</t>
  </si>
  <si>
    <t>of which non-contributory ("Category D")</t>
  </si>
  <si>
    <t>of which new State Pension Protected Payments (including inherited elements)</t>
  </si>
  <si>
    <t>of which new State Pension  (excluding protected payments)</t>
  </si>
  <si>
    <t>of which lump sums (covering all contributory elements)</t>
  </si>
  <si>
    <t>of which Graduated Retirement Benefit</t>
  </si>
  <si>
    <t>of which earnings-related element ("Additional Pension", "SERPS" or "S2P")</t>
  </si>
  <si>
    <t>of which basic element</t>
  </si>
  <si>
    <t>Social Fund Total (1988/89 to 2005/06)</t>
  </si>
  <si>
    <t>Over-75 TV Licence</t>
  </si>
  <si>
    <t>Over-70s Payment</t>
  </si>
  <si>
    <t>Over-65s Payment</t>
  </si>
  <si>
    <t>of which not in Residential Care / Nursing Homes</t>
  </si>
  <si>
    <t>of which Residential Care / Nursing Homes</t>
  </si>
  <si>
    <t xml:space="preserve">Income Support </t>
  </si>
  <si>
    <t>of which earnings-related element ("Additional Pension")</t>
  </si>
  <si>
    <t>Incapacity Benefit, Invalidity Benefit &amp; Sickness Benefit</t>
  </si>
  <si>
    <t xml:space="preserve">Housing Benefit </t>
  </si>
  <si>
    <t>Christmas Bonus - contributory</t>
  </si>
  <si>
    <t>Bereavement Benefits</t>
  </si>
  <si>
    <t>Expenditure Directed at Pensioners</t>
  </si>
  <si>
    <t>Total expenditure directed at working age</t>
  </si>
  <si>
    <t>Other benefits</t>
  </si>
  <si>
    <t xml:space="preserve">Minor housing-related benefits </t>
  </si>
  <si>
    <t>New Deal allowances</t>
  </si>
  <si>
    <t xml:space="preserve">Mobility Allowance </t>
  </si>
  <si>
    <t>of which income based</t>
  </si>
  <si>
    <t>In-work Credit</t>
  </si>
  <si>
    <t>Earnings Top-Up</t>
  </si>
  <si>
    <t>Christmas Bonus - non-contributory</t>
  </si>
  <si>
    <t>Expenditure Directed at People of Working Age</t>
  </si>
  <si>
    <t>Total expenditure directed at children</t>
  </si>
  <si>
    <t>Jobseeker's Allowance - income-based</t>
  </si>
  <si>
    <t xml:space="preserve">Disability Working Allowance  </t>
  </si>
  <si>
    <t>Child Benefit &amp; One Parent Benefit</t>
  </si>
  <si>
    <t>Expenditure Directed at Children</t>
  </si>
  <si>
    <t>Table 2a: Expenditure by age group,</t>
  </si>
  <si>
    <t>Table 2b: Expenditure by age group,</t>
  </si>
  <si>
    <t>Benefits Directed at Pensioners</t>
  </si>
  <si>
    <t>Attendance Allowance (in payment)</t>
  </si>
  <si>
    <t>Benefits Directed at People of Working Age</t>
  </si>
  <si>
    <t>Benefits directed at Children</t>
  </si>
  <si>
    <t>Table 2c: Caseloads by age group,</t>
  </si>
  <si>
    <t>Total below Pension Credit qualifying age</t>
  </si>
  <si>
    <t>Total above Pension Credit qualifying age</t>
  </si>
  <si>
    <t>Universal Credit marginal costs (from 2016/17 - not attributed to claimant group)</t>
  </si>
  <si>
    <t>Universal Credit actual costs (to 2015/16 - not attributed to claimant group)</t>
  </si>
  <si>
    <t>Others</t>
  </si>
  <si>
    <t>Unemployed</t>
  </si>
  <si>
    <t>Lone Parents</t>
  </si>
  <si>
    <t>Sick or disabled / in receipt of an incapacity benefit</t>
  </si>
  <si>
    <t>Aged above Pension Credit qualifying age / in receipt of Pension Credit or State Pension</t>
  </si>
  <si>
    <t>Definition change -&gt;</t>
  </si>
  <si>
    <t>Total income-related benefits consistent with current DWP coverage</t>
  </si>
  <si>
    <t>Total income-related benefits</t>
  </si>
  <si>
    <t>Universal Credit marginal costs (from 2016/17)</t>
  </si>
  <si>
    <t>Universal Credit actual costs (to 2015/16)</t>
  </si>
  <si>
    <t>of which working age</t>
  </si>
  <si>
    <t>of which pensioners</t>
  </si>
  <si>
    <t>Aged above Pension Credit qualifying age / aged above State Pension Age</t>
  </si>
  <si>
    <t>Council Tax Benefit, and predecessors</t>
  </si>
  <si>
    <t>In-work credit</t>
  </si>
  <si>
    <t>of which adult elements</t>
  </si>
  <si>
    <t>of which child elements</t>
  </si>
  <si>
    <t>of which couples</t>
  </si>
  <si>
    <t>of which lone parents</t>
  </si>
  <si>
    <t>Family Credit, and predecessors</t>
  </si>
  <si>
    <t>In-work benefits</t>
  </si>
  <si>
    <t>Total income-replacement benefits</t>
  </si>
  <si>
    <t>Others in receipt of Income Support</t>
  </si>
  <si>
    <t>Jobseeker's Allowance / Income Support for the unemployed</t>
  </si>
  <si>
    <t>Income Support for Lone Parents</t>
  </si>
  <si>
    <t>Employment and Support Allowance / Income Support sick and disabled</t>
  </si>
  <si>
    <t>Pension Credit and equivalents</t>
  </si>
  <si>
    <t>Income replacement benefits' expenditure, excluding child elements and Residential Care &amp; Nursing Homes</t>
  </si>
  <si>
    <t>Residential Care / Nursing Home expenditure included in the above</t>
  </si>
  <si>
    <t>Child elements included in the above</t>
  </si>
  <si>
    <t>Income Support sick and disabled</t>
  </si>
  <si>
    <t>of which Support Group</t>
  </si>
  <si>
    <t>of which Work-Related Activity Group</t>
  </si>
  <si>
    <t>of which Assessment Phase</t>
  </si>
  <si>
    <t>Support for Mortgage Interest included in the above</t>
  </si>
  <si>
    <t>Income replacement benefits</t>
  </si>
  <si>
    <t>by claimant group and selected components,</t>
  </si>
  <si>
    <t>Table 3a: Income-related benefit expenditure,</t>
  </si>
  <si>
    <t>of which Main Phase, Support Group</t>
  </si>
  <si>
    <t>of which Main Phase, Work-Related Activity Group</t>
  </si>
  <si>
    <t xml:space="preserve">by claimant group and selected components, </t>
  </si>
  <si>
    <t>Table 3b: Income-related benefit expenditure,</t>
  </si>
  <si>
    <t xml:space="preserve">     In-work credit (new starts)</t>
  </si>
  <si>
    <t xml:space="preserve">     Disability Working Allowance</t>
  </si>
  <si>
    <t xml:space="preserve">          of which couples</t>
  </si>
  <si>
    <t xml:space="preserve">          of which lone parents</t>
  </si>
  <si>
    <t xml:space="preserve">     Family Credit, and predecessors</t>
  </si>
  <si>
    <t xml:space="preserve">     Others in receipt of Income Support</t>
  </si>
  <si>
    <t xml:space="preserve">     Jobseeker's Allowance / Income Support for the unemployed</t>
  </si>
  <si>
    <t xml:space="preserve">     Income Support for Lone Parents</t>
  </si>
  <si>
    <t xml:space="preserve">     Employment and Support Allowance / Income Support sick and disabled</t>
  </si>
  <si>
    <t xml:space="preserve">     Pension Credit and equivalents</t>
  </si>
  <si>
    <t>Table 3c: Income-related benefit caseloads,</t>
  </si>
  <si>
    <t>Health in Pregnancy Grant</t>
  </si>
  <si>
    <t>Child Trust Fund</t>
  </si>
  <si>
    <t>Child Benefit &amp; One Parent Benefit and Guardian's Allowance</t>
  </si>
  <si>
    <t xml:space="preserve">Working families Tax Credit and Disabled Person's Tax Credit </t>
  </si>
  <si>
    <t xml:space="preserve">Child Tax Credit and Working Tax Credit </t>
  </si>
  <si>
    <t>Northern Ireland</t>
  </si>
  <si>
    <t>Great Britain (including payments overseas)</t>
  </si>
  <si>
    <t>of which negative tax</t>
  </si>
  <si>
    <t>of which expenditure component</t>
  </si>
  <si>
    <t>United Kingdom</t>
  </si>
  <si>
    <t>Reconciliation with HMRC published expenditure,</t>
  </si>
  <si>
    <t>Health in Pregnancy Grant (Great Britain)</t>
  </si>
  <si>
    <t>Child Trust Fund (Great Britain)</t>
  </si>
  <si>
    <t>Her Majesty's Revenue and Customs</t>
  </si>
  <si>
    <t>Child Benefit, One Parent Benefit &amp; Guardian's Allowance(Great Britain)</t>
  </si>
  <si>
    <t>of which Working families Tax Credit and Disabled Person's Tax Credit (Great Britain)</t>
  </si>
  <si>
    <t>of which Child Tax Credit and Working Tax Credit (Great Britain)</t>
  </si>
  <si>
    <t>of which Jobseeker's Allowance - income-based (child allowances)</t>
  </si>
  <si>
    <t>of which Income Support (child allowances)</t>
  </si>
  <si>
    <t>of which Family Credit</t>
  </si>
  <si>
    <t xml:space="preserve">of which Disability Working Allowance </t>
  </si>
  <si>
    <t>Personal tax credits and equivalents</t>
  </si>
  <si>
    <t>£ million, real terms (2015/16 Prices)</t>
  </si>
  <si>
    <t>Tax credits and Child Benefit expenditure</t>
  </si>
  <si>
    <t>£ million , nominal terms</t>
  </si>
  <si>
    <t>Tax credits and Child Benefit expenditure,</t>
  </si>
  <si>
    <t>2020/21
Forecast</t>
  </si>
  <si>
    <t>2019/20
Forecast</t>
  </si>
  <si>
    <t>2018/19
Forecast</t>
  </si>
  <si>
    <t>2017/18
Forecast</t>
  </si>
  <si>
    <t>2016/17
Forecast</t>
  </si>
  <si>
    <t>2015/16
Forecast</t>
  </si>
  <si>
    <t>2014/15
Estimate</t>
  </si>
  <si>
    <t>2013/14
Outturn</t>
  </si>
  <si>
    <t>2012/13
Outturn</t>
  </si>
  <si>
    <t>2011/12
Outturn</t>
  </si>
  <si>
    <t>2010/11
Outturn</t>
  </si>
  <si>
    <t>2009/10
Outturn</t>
  </si>
  <si>
    <t>2008/09
Outturn</t>
  </si>
  <si>
    <t>2007/08
Outturn</t>
  </si>
  <si>
    <t>2006/07
Outturn</t>
  </si>
  <si>
    <t>2005/06
Outturn</t>
  </si>
  <si>
    <t>2004/05
Outturn</t>
  </si>
  <si>
    <t>2003/04
Outturn</t>
  </si>
  <si>
    <t>2002/03
Outturn</t>
  </si>
  <si>
    <t>2001/02
Outturn</t>
  </si>
  <si>
    <t>2000/01
Outturn</t>
  </si>
  <si>
    <t>1999/00
Outturn</t>
  </si>
  <si>
    <t>1998/99
Outturn</t>
  </si>
  <si>
    <t>1997/98
Outturn</t>
  </si>
  <si>
    <t>1996/97
Outturn</t>
  </si>
  <si>
    <t>1995/96
Outturn</t>
  </si>
  <si>
    <t>1994/95
Outturn</t>
  </si>
  <si>
    <t>1993/94
Outturn</t>
  </si>
  <si>
    <t>1992/93
Outturn</t>
  </si>
  <si>
    <t>1991/92
Outturn</t>
  </si>
  <si>
    <t>1990/91
Outturn</t>
  </si>
  <si>
    <t>1989/90
Outturn</t>
  </si>
  <si>
    <t>1988/89
Outturn</t>
  </si>
  <si>
    <t>1987/88
Outturn</t>
  </si>
  <si>
    <t>1986/87
Outturn</t>
  </si>
  <si>
    <t>1985/86
Outturn</t>
  </si>
  <si>
    <t>1984/85
Outturn</t>
  </si>
  <si>
    <t>1983/84
Outturn</t>
  </si>
  <si>
    <t>1982/83
Outturn</t>
  </si>
  <si>
    <t>1981/82
Outturn</t>
  </si>
  <si>
    <t>1980/81
Outturn</t>
  </si>
  <si>
    <t>1979/80
Outturn</t>
  </si>
  <si>
    <t>1978/79
Outturn</t>
  </si>
  <si>
    <t>1977/78
Outturn</t>
  </si>
  <si>
    <t>1976/77
Outturn</t>
  </si>
  <si>
    <t>1975/76
Outturn</t>
  </si>
  <si>
    <t>1974/75
Outturn</t>
  </si>
  <si>
    <t>1973/74
Outturn</t>
  </si>
  <si>
    <t>1972/73
Outturn</t>
  </si>
  <si>
    <t>1971/72
Outturn</t>
  </si>
  <si>
    <t>1970/71
Outturn</t>
  </si>
  <si>
    <t>1969/70
Outturn</t>
  </si>
  <si>
    <t>1968/69
Outturn</t>
  </si>
  <si>
    <t>1967/68
Outturn</t>
  </si>
  <si>
    <t>1966/67
Outturn</t>
  </si>
  <si>
    <t>1965/66
Outturn</t>
  </si>
  <si>
    <t>1964/65
Outturn</t>
  </si>
  <si>
    <t>1963/64
Outturn</t>
  </si>
  <si>
    <t>1962/63
Outturn</t>
  </si>
  <si>
    <t>1961/62
Outturn</t>
  </si>
  <si>
    <t>1960/61
Outturn</t>
  </si>
  <si>
    <t>1959/60
Outturn</t>
  </si>
  <si>
    <t>1958/59
Outturn</t>
  </si>
  <si>
    <t>1957/58
Outturn</t>
  </si>
  <si>
    <t>1956/57
Outturn</t>
  </si>
  <si>
    <t>1955/56
Outturn</t>
  </si>
  <si>
    <t>1954/55
Outturn</t>
  </si>
  <si>
    <t>1953/54
Outturn</t>
  </si>
  <si>
    <t>1952/53
Outturn</t>
  </si>
  <si>
    <t>1951/52
Outturn</t>
  </si>
  <si>
    <t>1950/51
Outturn</t>
  </si>
  <si>
    <t>1949/50
Outturn</t>
  </si>
  <si>
    <t>1948/49
Outturn</t>
  </si>
  <si>
    <t>Bereavement benefits caseload, 
thousands</t>
  </si>
  <si>
    <t>of which Bereavement Benefit paid outside UK</t>
  </si>
  <si>
    <t>of which Bereavement Benefit (additional pension)</t>
  </si>
  <si>
    <t>of which Bereavement Benefit (basic)</t>
  </si>
  <si>
    <t>Bereavement benefits expenditure,</t>
  </si>
  <si>
    <t>of which Bereavement Benefit  paid outside UK</t>
  </si>
  <si>
    <t xml:space="preserve">   of which outside UK</t>
  </si>
  <si>
    <t>Carer's Allowance / Invalid Care Allowance caseload, 
thousands</t>
  </si>
  <si>
    <t>Carer's Allowance / Invalid Care Allowance expenditure,</t>
  </si>
  <si>
    <t xml:space="preserve">    of which outside UK</t>
  </si>
  <si>
    <t>-</t>
  </si>
  <si>
    <t>Scotland</t>
  </si>
  <si>
    <t>Wales</t>
  </si>
  <si>
    <t>England</t>
  </si>
  <si>
    <t>By Country:</t>
  </si>
  <si>
    <t>Total under 60 years of age</t>
  </si>
  <si>
    <t>Short-term sick and others</t>
  </si>
  <si>
    <t>Lone parents</t>
  </si>
  <si>
    <t>Long-term sick and disabled</t>
  </si>
  <si>
    <t>60 years of age and over</t>
  </si>
  <si>
    <t>By Claimant Group - Previous Definition:</t>
  </si>
  <si>
    <t>Total under Pension Credit qualifying age</t>
  </si>
  <si>
    <t>Total over Pension Credit qualifying age</t>
  </si>
  <si>
    <t>Housing Benefit / Council Tax Benefit only</t>
  </si>
  <si>
    <t>Bereaved</t>
  </si>
  <si>
    <t>Disabled</t>
  </si>
  <si>
    <t>Other Income Related benefit - Pensioner</t>
  </si>
  <si>
    <t>Other Income Related benefit - Working Age</t>
  </si>
  <si>
    <t>Carer</t>
  </si>
  <si>
    <t>Lone Parent on Income Support</t>
  </si>
  <si>
    <t>Jobseeker</t>
  </si>
  <si>
    <t>By Claimant Group - National Statistics definition:</t>
  </si>
  <si>
    <t>Council Tax Benefit and predecessors caseload,
thousands</t>
  </si>
  <si>
    <t>of which funded by other government departments or local authorities, of which</t>
  </si>
  <si>
    <t>of which Scotland</t>
  </si>
  <si>
    <t>of which Wales</t>
  </si>
  <si>
    <t>of which England</t>
  </si>
  <si>
    <t>of which funded by DWP and predecessors, of which</t>
  </si>
  <si>
    <t>By Funding source:</t>
  </si>
  <si>
    <t>Rate Rebate</t>
  </si>
  <si>
    <t>Community Charge Benefit</t>
  </si>
  <si>
    <t xml:space="preserve">Council Tax Benefit and predecessors expenditure, </t>
  </si>
  <si>
    <t>of which funded by other government departments or local authorities</t>
  </si>
  <si>
    <t>of which funded by DWP and predecessors</t>
  </si>
  <si>
    <t>Community Charge Benefit, of which</t>
  </si>
  <si>
    <t>Council Tax Benefit and predecessors expenditure,</t>
  </si>
  <si>
    <t>of which children</t>
  </si>
  <si>
    <t>of which outside UK</t>
  </si>
  <si>
    <t>Disability benefits caseload,
thousands</t>
  </si>
  <si>
    <t>Disability benefits expenditure,</t>
  </si>
  <si>
    <t>Total Rent Allowance</t>
  </si>
  <si>
    <t>Total Rent Rebate</t>
  </si>
  <si>
    <t>Total Social Sector</t>
  </si>
  <si>
    <t>of which Local Housing Allowance</t>
  </si>
  <si>
    <t>of which Private Rented Sector tenants</t>
  </si>
  <si>
    <t>of which Registered Social Landlord Tenants</t>
  </si>
  <si>
    <t>of which Local Authority Tenants (Rent Rebate)</t>
  </si>
  <si>
    <t>By Tenure</t>
  </si>
  <si>
    <t>of which outside Welfare Cap (Jobseeker)</t>
  </si>
  <si>
    <t>Housing Benefit caseloads, 
thousands</t>
  </si>
  <si>
    <t>of which Local Authority general funds</t>
  </si>
  <si>
    <t>of which Housing Revenue Account Rent Rebates - Wales</t>
  </si>
  <si>
    <t>of which Housing Revenue Account Rent Rebates - England</t>
  </si>
  <si>
    <t>of which Rent Rebate (Scotland only pre-2004/05)</t>
  </si>
  <si>
    <t>of which Non-Housing Revenue Account Rent Rebates</t>
  </si>
  <si>
    <t>of which Rent Allowance</t>
  </si>
  <si>
    <t>Over Pension Credit qualifying age</t>
  </si>
  <si>
    <t xml:space="preserve">     of which Local Housing Allowance</t>
  </si>
  <si>
    <t>£ million real terms (2015/16 Prices)</t>
  </si>
  <si>
    <t xml:space="preserve">Housing Benefit expenditure, </t>
  </si>
  <si>
    <t>Other Income Related benefit-Working Age</t>
  </si>
  <si>
    <t>Housing Benefit expenditure,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</si>
  <si>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</si>
  <si>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Severe Disablement Allowance / Non - contributory Invalidity Pension</t>
  </si>
  <si>
    <t>Incapacity Benefit (basic - long-term rate)</t>
  </si>
  <si>
    <t>Incapacity Benefit (basic - short-term higher rate)</t>
  </si>
  <si>
    <t>Incapacity Benefit (basic - short-term lower rate)</t>
  </si>
  <si>
    <t>Benefits paid Outside of UK included above</t>
  </si>
  <si>
    <t>In receipt of another incapacity benefit (overlaps with category above)</t>
  </si>
  <si>
    <t>Long-term sick &amp; disabled (with Disability Premium)</t>
  </si>
  <si>
    <t>Income Support (overlaps with above benefits)</t>
  </si>
  <si>
    <t>Severe Disablement Allowance / Non-contributory Invalidity Pension</t>
  </si>
  <si>
    <t>Invalidity Benefit (credits only)</t>
  </si>
  <si>
    <t xml:space="preserve">Invalidity Benefit (basic) </t>
  </si>
  <si>
    <t>Incapacity Benefit (credits only)</t>
  </si>
  <si>
    <t>Incapacity Benefit (basic - total)</t>
  </si>
  <si>
    <t>Employment and Support Allowance (income-based only)</t>
  </si>
  <si>
    <t>Employment and Support Allowance (contributory and income-based)</t>
  </si>
  <si>
    <t>Employment and Support Allowance (contributory only)</t>
  </si>
  <si>
    <t>Employment and Support Allowance (credits only)</t>
  </si>
  <si>
    <t>of which Work Related Activity Group</t>
  </si>
  <si>
    <t>Employment and Support Allowance (income based, without contributory benefit)</t>
  </si>
  <si>
    <t>Employment and Support Allowance (contributory)</t>
  </si>
  <si>
    <t>Total incapacity-related benefits*</t>
  </si>
  <si>
    <t>Incapacity benefits caseload, 
thousands</t>
  </si>
  <si>
    <t>Incapacity Benefit (earnings-related)</t>
  </si>
  <si>
    <t>Income Support (incapacity) - National Statistics definition</t>
  </si>
  <si>
    <t xml:space="preserve">of which short-term sick </t>
  </si>
  <si>
    <t>of which long-term sick &amp; disabled (with Disability Premium)</t>
  </si>
  <si>
    <t>Income Support (sick and disabled):</t>
  </si>
  <si>
    <t>Income Support (incapacity/sick and disabled)</t>
  </si>
  <si>
    <t>Invalidity Benefit (earnings-related)</t>
  </si>
  <si>
    <t>Invalidity Benefit (basic)</t>
  </si>
  <si>
    <t>Employment and Support Allowance (income based)</t>
  </si>
  <si>
    <t>Incapacity benefits expenditure,</t>
  </si>
  <si>
    <t>Other cases</t>
  </si>
  <si>
    <t>Lone parents (not also receiving Disability Premium)</t>
  </si>
  <si>
    <t>Elderly (Minimum Income Guarantee)</t>
  </si>
  <si>
    <t>Unemployed (paid until introduction of JSA in October 1996)</t>
  </si>
  <si>
    <t>By claimant group - previous definition</t>
  </si>
  <si>
    <t>Income Support for lone parents, carers and others</t>
  </si>
  <si>
    <t>Income Support for those under Pension Credit qualifying age</t>
  </si>
  <si>
    <t>Others on income related benefit</t>
  </si>
  <si>
    <t>Lone parent</t>
  </si>
  <si>
    <t>On incapacity benefits</t>
  </si>
  <si>
    <t>By claimant group - National Statistics definition</t>
  </si>
  <si>
    <t>Income Support caseload, 
thousands</t>
  </si>
  <si>
    <t>Other cases (ii): all other cases</t>
  </si>
  <si>
    <t>Other cases (i): Short-term sick</t>
  </si>
  <si>
    <t>Income Support excluding child elements</t>
  </si>
  <si>
    <t>Long-term sick &amp; disabled</t>
  </si>
  <si>
    <t>Pensioner</t>
  </si>
  <si>
    <t>Residential Care &amp; Nursing Homes</t>
  </si>
  <si>
    <t>Child Elements</t>
  </si>
  <si>
    <t xml:space="preserve">Income Support expenditure, </t>
  </si>
  <si>
    <t>Income Support and predecessors excluding child elements and Residential Care &amp; Nursing Homes</t>
  </si>
  <si>
    <t xml:space="preserve">     Lone parent</t>
  </si>
  <si>
    <t>Income Support expenditure,</t>
  </si>
  <si>
    <t>Industrial Death Benefit</t>
  </si>
  <si>
    <t>Industrial Injuries Disablement Benefit</t>
  </si>
  <si>
    <t>Industrial injuries benefits caseload,
thousands</t>
  </si>
  <si>
    <t>of which Other Industrial Injuries benefits</t>
  </si>
  <si>
    <t>of which Industrial Death Benefit</t>
  </si>
  <si>
    <t>of which Industrial Injuries Disablement Benefit</t>
  </si>
  <si>
    <t xml:space="preserve">Industrial injuries benefits expenditure, </t>
  </si>
  <si>
    <t>Industrial injuries benefits expenditure,</t>
  </si>
  <si>
    <t>New Deal 25+</t>
  </si>
  <si>
    <t>New Deal for Young People</t>
  </si>
  <si>
    <t>New Deal 50+</t>
  </si>
  <si>
    <t>New Deal and Employment programme allowances expenditure,</t>
  </si>
  <si>
    <t>Supplementary Benefit for the over 60s</t>
  </si>
  <si>
    <t>Income Support for those over Pension Credit qualifying age (including Minimum Income Guarantee)</t>
  </si>
  <si>
    <t>of which Savings Credit only</t>
  </si>
  <si>
    <t>of which Guarantee Credit and Savings Credit</t>
  </si>
  <si>
    <t>of which Guarantee Credit only</t>
  </si>
  <si>
    <t>Total Pension Credit &amp; predecessors</t>
  </si>
  <si>
    <t>Pension Credit caseload, 
thousands</t>
  </si>
  <si>
    <t>of which Savings Credit</t>
  </si>
  <si>
    <t>of which Guarantee Credit</t>
  </si>
  <si>
    <t>Total Pension Credit</t>
  </si>
  <si>
    <t xml:space="preserve">Pension Credit expenditure, </t>
  </si>
  <si>
    <t>Pension Credit expenditure,</t>
  </si>
  <si>
    <t>Crisis Loans</t>
  </si>
  <si>
    <t>Community Care Grants</t>
  </si>
  <si>
    <t xml:space="preserve">Budgeting Loans </t>
  </si>
  <si>
    <t>of which pensioner</t>
  </si>
  <si>
    <t>Regulated Fund</t>
  </si>
  <si>
    <t>Discretionary Fund</t>
  </si>
  <si>
    <t>Net Social Fund expenditure, excluding Winter Fuel Payments,</t>
  </si>
  <si>
    <t>of which Pensioner</t>
  </si>
  <si>
    <t>of which Working age</t>
  </si>
  <si>
    <t>State Pension paid outside UK included above</t>
  </si>
  <si>
    <t>State Pension (non contributory 'Category D')</t>
  </si>
  <si>
    <t>of which State Second Pension</t>
  </si>
  <si>
    <t>of which Lump Sum Payments</t>
  </si>
  <si>
    <t>of which State Pension (basic)</t>
  </si>
  <si>
    <t>Contributory State Pension</t>
  </si>
  <si>
    <t>Total State Pension Caseload</t>
  </si>
  <si>
    <t>State Pension caseload, 
thousands</t>
  </si>
  <si>
    <t xml:space="preserve">State Pension expenditure, </t>
  </si>
  <si>
    <t>State Pension expenditure,</t>
  </si>
  <si>
    <t>Income Support for the unemployed</t>
  </si>
  <si>
    <t>of which Supplementary Benefit / Income Support only</t>
  </si>
  <si>
    <t>of which Unemployment Benefit and Supplementary Benefit / Income Support</t>
  </si>
  <si>
    <t>of which Unemployment Benefit only</t>
  </si>
  <si>
    <t>Unemployment Benefit and Income Support for the unemployed</t>
  </si>
  <si>
    <t xml:space="preserve">Total income-based </t>
  </si>
  <si>
    <t xml:space="preserve">Total contributory </t>
  </si>
  <si>
    <t>Jobseekers Allowance</t>
  </si>
  <si>
    <t>Unemployment benefits caseload, 
thousands</t>
  </si>
  <si>
    <t>Income Support for the unemployed (paid until introduction of JSA in October 1996)</t>
  </si>
  <si>
    <t xml:space="preserve">Unemployment benefits expenditure, </t>
  </si>
  <si>
    <t>Unemployment benefits expenditure,</t>
  </si>
  <si>
    <t>Email us at expenditure.tables@dwp.gsi.gov.uk</t>
  </si>
  <si>
    <t>E-mail:</t>
  </si>
  <si>
    <t>Link to Twitter: www.twitter.com/dwppressoffice</t>
  </si>
  <si>
    <t>Further information can be found on our website:</t>
  </si>
  <si>
    <t>Press enquiries should be directed to the Department for Work and Pensions press office. 
Details can be found via the web page below</t>
  </si>
  <si>
    <t>Link to Department for Work and Pensions homepage on gov.uk website 
https://www.gov.uk/government/organisations/department-for-work-pensions</t>
  </si>
  <si>
    <t>Link to media enquiries webpage 
https://www.gov.uk/government/organisations/department-for-work-pensions/about/media-enquiries</t>
  </si>
  <si>
    <t>It is important to refer to the 'Notes' tab for explanations of the expenditure and caseload figures shown in these tables.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</si>
</sst>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1" formatCode="_-* #,##0_-;\-* #,##0_-;_-* &quot;-&quot;_-;_-@_-"/>
    <numFmt numFmtId="44" formatCode="_-&quot;£&quot;* #,##0.00_-;\-&quot;£&quot;* #,##0.00_-;_-&quot;£&quot;* &quot;-&quot;??_-;_-@_-"/>
    <numFmt numFmtId="43" formatCode="_-* #,##0.00_-;\-* #,##0.00_-;_-* &quot;-&quot;??_-;_-@_-"/>
    <numFmt numFmtId="164" formatCode="#,##0_);\(#,##0\);&quot;-&quot;_)"/>
    <numFmt numFmtId="165" formatCode="#,##0_);\(#,##0\);&quot;-  &quot;;&quot;  &quot;@"/>
    <numFmt numFmtId="166" formatCode="0.0"/>
    <numFmt numFmtId="167" formatCode="0.000"/>
    <numFmt numFmtId="168" formatCode="0.0000"/>
    <numFmt numFmtId="169" formatCode="#,##0.0_-;\(#,##0.0\);_-* &quot;-&quot;??_-"/>
    <numFmt numFmtId="170" formatCode="&quot;$&quot;#,##0_);\(&quot;$&quot;#,##0\)"/>
    <numFmt numFmtId="171" formatCode="0.0%"/>
    <numFmt numFmtId="172" formatCode="&quot;to &quot;0.0000;&quot;to &quot;\-0.0000;&quot;to 0&quot;"/>
    <numFmt numFmtId="173" formatCode="#,##0;\(#,##0\)"/>
    <numFmt numFmtId="174" formatCode="#,##0_%_);\(#,##0\)_%;**;@_%_)"/>
    <numFmt numFmtId="175" formatCode="#,##0_%_);\(#,##0\)_%;#,##0_%_);@_%_)"/>
    <numFmt numFmtId="176" formatCode="_(* #,##0.00_);_(* \(#,##0.00\);_(* &quot;-&quot;??_);_(@_)"/>
    <numFmt numFmtId="177" formatCode="#,##0.00_%_);\(#,##0.00\)_%;**;@_%_)"/>
    <numFmt numFmtId="178" formatCode="#,##0.00_%_);\(#,##0.00\)_%;#,##0.00_%_);@_%_)"/>
    <numFmt numFmtId="179" formatCode="#,##0.000_%_);\(#,##0.000\)_%;**;@_%_)"/>
    <numFmt numFmtId="180" formatCode="#,##0.0_%_);\(#,##0.0\)_%;**;@_%_)"/>
    <numFmt numFmtId="181" formatCode="[$¥-411]#,##0"/>
    <numFmt numFmtId="182" formatCode="_(&quot;$&quot;* #,##0.00_);_(&quot;$&quot;* \(#,##0.00\);_(&quot;$&quot;* &quot;-&quot;??_);_(@_)"/>
    <numFmt numFmtId="183" formatCode="&quot;$&quot;#,##0.00_%_);\(&quot;$&quot;#,##0.00\)_%;**;@_%_)"/>
    <numFmt numFmtId="184" formatCode="&quot;$&quot;#,##0.000_%_);\(&quot;$&quot;#,##0.000\)_%;**;@_%_)"/>
    <numFmt numFmtId="185" formatCode="&quot;$&quot;#,##0.0_%_);\(&quot;$&quot;#,##0.0\)_%;**;@_%_)"/>
    <numFmt numFmtId="186" formatCode="#,##0_);\(#,##0.0\)"/>
    <numFmt numFmtId="187" formatCode="m/d/yy_%_);;**"/>
    <numFmt numFmtId="188" formatCode="m/d/yy_%_)"/>
    <numFmt numFmtId="189" formatCode="_-[$€-2]* #,##0.00_-;\-[$€-2]* #,##0.00_-;_-[$€-2]* &quot;-&quot;??_-"/>
    <numFmt numFmtId="190" formatCode="_([$€]* #,##0.00_);_([$€]* \(#,##0.00\);_([$€]* &quot;-&quot;??_);_(@_)"/>
    <numFmt numFmtId="191" formatCode="#,##0;\-#,##0;\-"/>
    <numFmt numFmtId="192" formatCode="0.0;\(0.0\)"/>
    <numFmt numFmtId="193" formatCode="0.0;;&quot;TBD&quot;"/>
    <numFmt numFmtId="194" formatCode="_(&quot;$&quot;* #,##0_);_(&quot;$&quot;* \(#,##0\);_(&quot;$&quot;* &quot;-&quot;_);_(@_)"/>
    <numFmt numFmtId="195" formatCode="#,##0.0_x_)_);&quot;NM&quot;_x_)_);#,##0.0_x_)_);@_x_)_)"/>
    <numFmt numFmtId="196" formatCode="mmmm\ d\,\ yyyy"/>
    <numFmt numFmtId="197" formatCode="#\ ##0"/>
    <numFmt numFmtId="198" formatCode="[&lt;0.0001]&quot;&lt;0.0001&quot;;0.0000"/>
    <numFmt numFmtId="199" formatCode="0.0%_);\(0.0%\);**;@_%_)"/>
    <numFmt numFmtId="200" formatCode="#,##0.0_);\(#,##0.0\)"/>
    <numFmt numFmtId="201" formatCode="#,##0.0,,;\-#,##0.0,,;\-"/>
    <numFmt numFmtId="202" formatCode="#,##0,;\-#,##0,;\-"/>
    <numFmt numFmtId="203" formatCode="0.0%;\-0.0%;\-"/>
    <numFmt numFmtId="204" formatCode="#,##0.0,,;\-#,##0.0,,"/>
    <numFmt numFmtId="205" formatCode="#,##0,;\-#,##0,"/>
    <numFmt numFmtId="206" formatCode="0.0%;\-0.0%"/>
    <numFmt numFmtId="207" formatCode="&quot;$&quot;#,##0.0_);\(&quot;$&quot;#,##0.00\)"/>
    <numFmt numFmtId="208" formatCode="#,##0\ ;\-#,##0\ ;\-"/>
    <numFmt numFmtId="209" formatCode="#,##0.0\ ;\-#,##0.0\ ;\-"/>
    <numFmt numFmtId="210" formatCode="0.00000%"/>
    <numFmt numFmtId="211" formatCode="0.000000%"/>
    <numFmt numFmtId="212" formatCode="#,##0.0\ ;\-#,##0.0\ ;\-\ "/>
    <numFmt numFmtId="213" formatCode="#,##0.000_ ;\-#,##0.000\ "/>
    <numFmt numFmtId="214" formatCode="#,##0.00000000_ ;\-#,##0.00000000\ "/>
    <numFmt numFmtId="215" formatCode="_-* #,##0_-;\-* #,##0_-;_-* &quot;-&quot;??_-;_-@_-"/>
    <numFmt numFmtId="216" formatCode="#,##0.000\ ;\-#,##0.000\ ;\-\ "/>
    <numFmt numFmtId="217" formatCode="_-* #,##0.000_-;\-* #,##0.000_-;_-* &quot;-&quot;??_-;_-@_-"/>
    <numFmt numFmtId="218" formatCode="#,##0\ ;\-#,##0\ ;\-\ "/>
  </numFmts>
  <fonts count="151">
    <font>
      <sz val="10"/>
      <name val="Arial"/>
    </font>
    <font>
      <sz val="12"/>
      <color theme="1"/>
      <name val="Arial"/>
      <family val="2"/>
    </font>
    <font>
      <sz val="12"/>
      <color rgb="FFFF0000"/>
      <name val="Arial"/>
      <family val="2"/>
    </font>
    <font>
      <u/>
      <sz val="10"/>
      <color indexed="12"/>
      <name val="Arial"/>
      <family val="2"/>
    </font>
    <font>
      <u/>
      <sz val="12"/>
      <color indexed="12"/>
      <name val="Arial"/>
      <family val="2"/>
    </font>
    <font>
      <sz val="12"/>
      <name val="Arial"/>
      <family val="2"/>
    </font>
    <font>
      <b/>
      <u/>
      <sz val="12"/>
      <name val="Arial"/>
      <family val="2"/>
    </font>
    <font>
      <b/>
      <sz val="20"/>
      <color theme="1" tint="0.14999847407452621"/>
      <name val="Arial"/>
      <family val="2"/>
    </font>
    <font>
      <b/>
      <sz val="22"/>
      <name val="Arial"/>
      <family val="2"/>
    </font>
    <font>
      <sz val="10"/>
      <name val="Arial"/>
      <family val="2"/>
    </font>
    <font>
      <sz val="8"/>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2"/>
      <color indexed="8"/>
      <name val="Arial"/>
      <family val="2"/>
    </font>
    <font>
      <sz val="11"/>
      <color indexed="8"/>
      <name val="Calibri"/>
      <family val="2"/>
    </font>
    <font>
      <sz val="12"/>
      <color indexed="9"/>
      <name val="Arial"/>
      <family val="2"/>
    </font>
    <font>
      <sz val="11"/>
      <color indexed="9"/>
      <name val="Calibri"/>
      <family val="2"/>
    </font>
    <font>
      <sz val="8"/>
      <color indexed="12"/>
      <name val="Palatino"/>
      <family val="1"/>
    </font>
    <font>
      <sz val="12"/>
      <color indexed="20"/>
      <name val="Arial"/>
      <family val="2"/>
    </font>
    <font>
      <sz val="11"/>
      <color indexed="20"/>
      <name val="Calibri"/>
      <family val="2"/>
    </font>
    <font>
      <sz val="8"/>
      <color indexed="18"/>
      <name val="Helv"/>
    </font>
    <font>
      <b/>
      <sz val="10"/>
      <name val="Arial"/>
      <family val="2"/>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2"/>
      <color indexed="52"/>
      <name val="Arial"/>
      <family val="2"/>
    </font>
    <font>
      <b/>
      <sz val="11"/>
      <color indexed="52"/>
      <name val="Calibri"/>
      <family val="2"/>
    </font>
    <font>
      <b/>
      <sz val="12"/>
      <color indexed="9"/>
      <name val="Arial"/>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10"/>
      <name val="System"/>
      <family val="2"/>
    </font>
    <font>
      <sz val="8"/>
      <name val="Palatino"/>
      <family val="1"/>
    </font>
    <font>
      <sz val="12"/>
      <color indexed="63"/>
      <name val="Arial"/>
      <family val="2"/>
    </font>
    <font>
      <sz val="11"/>
      <color theme="1"/>
      <name val="Calibri"/>
      <family val="2"/>
      <scheme val="minor"/>
    </font>
    <font>
      <sz val="10"/>
      <color indexed="24"/>
      <name val="Arial"/>
      <family val="2"/>
    </font>
    <font>
      <sz val="10"/>
      <name val="BERNHARD"/>
    </font>
    <font>
      <sz val="10"/>
      <name val="Helv"/>
    </font>
    <font>
      <sz val="8"/>
      <color indexed="16"/>
      <name val="Palatino"/>
      <family val="1"/>
    </font>
    <font>
      <sz val="10"/>
      <color indexed="62"/>
      <name val="Arial"/>
      <family val="2"/>
    </font>
    <font>
      <b/>
      <sz val="11"/>
      <color indexed="55"/>
      <name val="Arial"/>
      <family val="2"/>
    </font>
    <font>
      <b/>
      <sz val="11"/>
      <color indexed="8"/>
      <name val="Calibri"/>
      <family val="2"/>
    </font>
    <font>
      <b/>
      <sz val="10"/>
      <color indexed="10"/>
      <name val="Arial"/>
      <family val="2"/>
    </font>
    <font>
      <i/>
      <sz val="12"/>
      <color indexed="23"/>
      <name val="Arial"/>
      <family val="2"/>
    </font>
    <font>
      <i/>
      <sz val="11"/>
      <color indexed="23"/>
      <name val="Calibri"/>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2"/>
      <color indexed="17"/>
      <name val="Arial"/>
      <family val="2"/>
    </font>
    <font>
      <sz val="11"/>
      <color indexed="17"/>
      <name val="Calibri"/>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b/>
      <sz val="14"/>
      <name val="Arial"/>
      <family val="2"/>
    </font>
    <font>
      <b/>
      <sz val="15"/>
      <color indexed="56"/>
      <name val="Arial"/>
      <family val="2"/>
    </font>
    <font>
      <b/>
      <sz val="15"/>
      <color indexed="56"/>
      <name val="Calibri"/>
      <family val="2"/>
    </font>
    <font>
      <b/>
      <sz val="12"/>
      <color indexed="12"/>
      <name val="Arial"/>
      <family val="2"/>
    </font>
    <font>
      <sz val="10"/>
      <name val="Helvetica-Black"/>
    </font>
    <font>
      <b/>
      <sz val="13"/>
      <color indexed="56"/>
      <name val="Arial"/>
      <family val="2"/>
    </font>
    <font>
      <b/>
      <sz val="13"/>
      <color indexed="56"/>
      <name val="Calibri"/>
      <family val="2"/>
    </font>
    <font>
      <sz val="10"/>
      <name val="Palatino"/>
      <family val="1"/>
    </font>
    <font>
      <b/>
      <i/>
      <sz val="12"/>
      <name val="Arial"/>
      <family val="2"/>
    </font>
    <font>
      <b/>
      <sz val="11"/>
      <color indexed="56"/>
      <name val="Arial"/>
      <family val="2"/>
    </font>
    <font>
      <b/>
      <sz val="11"/>
      <color indexed="56"/>
      <name val="Calibri"/>
      <family val="2"/>
    </font>
    <font>
      <i/>
      <sz val="14"/>
      <name val="Palatino"/>
      <family val="1"/>
    </font>
    <font>
      <b/>
      <i/>
      <sz val="10"/>
      <name val="Arial"/>
      <family val="2"/>
    </font>
    <font>
      <i/>
      <sz val="10"/>
      <name val="Arial"/>
      <family val="2"/>
    </font>
    <font>
      <u/>
      <sz val="7.5"/>
      <color indexed="12"/>
      <name val="Arial"/>
      <family val="2"/>
    </font>
    <font>
      <u/>
      <sz val="10"/>
      <color theme="10"/>
      <name val="Arial"/>
      <family val="2"/>
    </font>
    <font>
      <u/>
      <sz val="11"/>
      <color indexed="12"/>
      <name val="Calibri"/>
      <family val="2"/>
    </font>
    <font>
      <u/>
      <sz val="12"/>
      <color theme="10"/>
      <name val="Arial"/>
      <family val="2"/>
    </font>
    <font>
      <u/>
      <sz val="10"/>
      <color theme="10"/>
      <name val="System"/>
      <family val="2"/>
    </font>
    <font>
      <u/>
      <sz val="8.5"/>
      <color indexed="12"/>
      <name val="Arial"/>
      <family val="2"/>
    </font>
    <font>
      <u/>
      <sz val="11"/>
      <color theme="10"/>
      <name val="Calibri"/>
      <family val="2"/>
    </font>
    <font>
      <sz val="7"/>
      <name val="Arial"/>
      <family val="2"/>
    </font>
    <font>
      <sz val="11"/>
      <color indexed="62"/>
      <name val="Calibri"/>
      <family val="2"/>
    </font>
    <font>
      <sz val="12"/>
      <color indexed="62"/>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2"/>
      <color indexed="52"/>
      <name val="Arial"/>
      <family val="2"/>
    </font>
    <font>
      <sz val="11"/>
      <color indexed="52"/>
      <name val="Calibri"/>
      <family val="2"/>
    </font>
    <font>
      <sz val="10"/>
      <name val="MS Sans Serif"/>
      <family val="2"/>
    </font>
    <font>
      <sz val="12"/>
      <color indexed="60"/>
      <name val="Arial"/>
      <family val="2"/>
    </font>
    <font>
      <sz val="11"/>
      <color indexed="60"/>
      <name val="Calibri"/>
      <family val="2"/>
    </font>
    <font>
      <sz val="7"/>
      <name val="Small Fonts"/>
      <family val="2"/>
    </font>
    <font>
      <sz val="12"/>
      <name val="Helv"/>
    </font>
    <font>
      <b/>
      <i/>
      <sz val="16"/>
      <name val="Helv"/>
    </font>
    <font>
      <sz val="10"/>
      <color indexed="8"/>
      <name val="Tahoma"/>
      <family val="2"/>
    </font>
    <font>
      <sz val="10"/>
      <name val="Calibri"/>
      <family val="2"/>
    </font>
    <font>
      <sz val="8"/>
      <name val="Tahoma"/>
      <family val="2"/>
    </font>
    <font>
      <b/>
      <sz val="12"/>
      <color indexed="63"/>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8"/>
      <name val="Helvetica"/>
      <family val="2"/>
    </font>
    <font>
      <sz val="8"/>
      <color indexed="52"/>
      <name val="Arial"/>
      <family val="2"/>
    </font>
    <font>
      <sz val="8"/>
      <color indexed="51"/>
      <name val="Arial"/>
      <family val="2"/>
    </font>
    <font>
      <b/>
      <sz val="10"/>
      <color indexed="58"/>
      <name val="Arial"/>
      <family val="2"/>
    </font>
    <font>
      <b/>
      <sz val="12"/>
      <color indexed="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sz val="10"/>
      <color indexed="10"/>
      <name val="Arial"/>
      <family val="2"/>
    </font>
    <font>
      <b/>
      <sz val="18"/>
      <color indexed="62"/>
      <name val="Cambria"/>
      <family val="2"/>
    </font>
    <font>
      <b/>
      <sz val="10"/>
      <name val="Tahoma"/>
      <family val="2"/>
    </font>
    <font>
      <sz val="10"/>
      <name val="Tahoma"/>
      <family val="2"/>
    </font>
    <font>
      <i/>
      <sz val="7"/>
      <name val="Arial"/>
      <family val="2"/>
    </font>
    <font>
      <b/>
      <sz val="9"/>
      <name val="Palatino"/>
      <family val="1"/>
    </font>
    <font>
      <sz val="9"/>
      <color indexed="21"/>
      <name val="Helvetica-Black"/>
    </font>
    <font>
      <b/>
      <sz val="10"/>
      <name val="Palatino"/>
      <family val="1"/>
    </font>
    <font>
      <b/>
      <sz val="8"/>
      <name val="Arial"/>
      <family val="2"/>
    </font>
    <font>
      <b/>
      <sz val="8"/>
      <color indexed="12"/>
      <name val="Arial"/>
      <family val="2"/>
    </font>
    <font>
      <i/>
      <sz val="8"/>
      <color indexed="12"/>
      <name val="Arial"/>
      <family val="2"/>
    </font>
    <font>
      <i/>
      <sz val="8"/>
      <name val="Arial"/>
      <family val="2"/>
    </font>
    <font>
      <b/>
      <sz val="9"/>
      <name val="Arial"/>
      <family val="2"/>
    </font>
    <font>
      <sz val="12"/>
      <name val="Palatino"/>
      <family val="1"/>
    </font>
    <font>
      <b/>
      <sz val="11"/>
      <name val="Times New Roman"/>
      <family val="1"/>
    </font>
    <font>
      <b/>
      <sz val="18"/>
      <color indexed="56"/>
      <name val="Cambria"/>
      <family val="2"/>
    </font>
    <font>
      <b/>
      <sz val="18"/>
      <name val="Arial"/>
      <family val="2"/>
    </font>
    <font>
      <b/>
      <sz val="8"/>
      <name val="Palatino"/>
      <family val="1"/>
    </font>
    <font>
      <sz val="8"/>
      <color indexed="8"/>
      <name val="Wingdings"/>
      <charset val="2"/>
    </font>
    <font>
      <sz val="12"/>
      <color indexed="10"/>
      <name val="Arial"/>
      <family val="2"/>
    </font>
    <font>
      <sz val="11"/>
      <color indexed="10"/>
      <name val="Calibri"/>
      <family val="2"/>
    </font>
    <font>
      <sz val="12"/>
      <color indexed="12"/>
      <name val="Arial"/>
      <family val="2"/>
    </font>
    <font>
      <sz val="12"/>
      <color indexed="22"/>
      <name val="Arial"/>
      <family val="2"/>
    </font>
    <font>
      <sz val="12"/>
      <color indexed="55"/>
      <name val="Arial"/>
      <family val="2"/>
    </font>
    <font>
      <b/>
      <sz val="12"/>
      <color indexed="10"/>
      <name val="Arial"/>
      <family val="2"/>
    </font>
    <font>
      <b/>
      <u/>
      <sz val="12"/>
      <color indexed="12"/>
      <name val="Arial"/>
      <family val="2"/>
    </font>
  </fonts>
  <fills count="6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solid">
        <fgColor indexed="12"/>
      </patternFill>
    </fill>
    <fill>
      <patternFill patternType="solid">
        <fgColor indexed="9"/>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s>
  <borders count="49">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bottom style="medium">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style="thin">
        <color indexed="64"/>
      </right>
      <top/>
      <bottom style="thin">
        <color indexed="64"/>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bottom style="thin">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style="medium">
        <color indexed="64"/>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right style="medium">
        <color indexed="64"/>
      </right>
      <top/>
      <bottom style="thin">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right style="medium">
        <color indexed="64"/>
      </right>
      <top style="thin">
        <color indexed="64"/>
      </top>
      <bottom/>
      <diagonal/>
    </border>
    <border>
      <left/>
      <right style="thin">
        <color indexed="64"/>
      </right>
      <top style="thin">
        <color auto="1"/>
      </top>
      <bottom/>
      <diagonal/>
    </border>
    <border>
      <left/>
      <right/>
      <top/>
      <bottom style="medium">
        <color auto="1"/>
      </bottom>
      <diagonal/>
    </border>
    <border>
      <left/>
      <right style="medium">
        <color auto="1"/>
      </right>
      <top/>
      <bottom style="medium">
        <color auto="1"/>
      </bottom>
      <diagonal/>
    </border>
  </borders>
  <cellStyleXfs count="15353">
    <xf numFmtId="0" fontId="0" fillId="0" borderId="0"/>
    <xf numFmtId="0" fontId="3" fillId="0" borderId="0" applyNumberFormat="0" applyFill="0" applyBorder="0" applyAlignment="0" applyProtection="0">
      <alignment vertical="top"/>
      <protection locked="0"/>
    </xf>
    <xf numFmtId="164" fontId="9" fillId="0" borderId="0" applyFill="0" applyBorder="0" applyAlignment="0" applyProtection="0"/>
    <xf numFmtId="164"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0"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1"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1"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1"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10" fillId="0" borderId="0">
      <alignment vertical="top"/>
    </xf>
    <xf numFmtId="165" fontId="10"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165" fontId="9" fillId="0" borderId="0">
      <alignment vertical="top"/>
    </xf>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3" fillId="0" borderId="0"/>
    <xf numFmtId="0" fontId="13" fillId="0" borderId="0"/>
    <xf numFmtId="0" fontId="13" fillId="0" borderId="0"/>
    <xf numFmtId="0" fontId="13"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165" fontId="9" fillId="0" borderId="0">
      <alignment vertical="top"/>
    </xf>
    <xf numFmtId="165" fontId="10" fillId="0" borderId="0">
      <alignment vertical="top"/>
    </xf>
    <xf numFmtId="165"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11" fillId="0" borderId="0">
      <alignment vertical="top"/>
    </xf>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11"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0" fillId="0" borderId="0">
      <alignment vertical="top"/>
    </xf>
    <xf numFmtId="0" fontId="9" fillId="0" borderId="0"/>
    <xf numFmtId="165" fontId="9" fillId="0" borderId="0">
      <alignment vertical="top"/>
    </xf>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10" fillId="0" borderId="0">
      <alignment vertical="top"/>
    </xf>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1" fillId="0" borderId="0">
      <alignment vertical="top"/>
    </xf>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10"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0" fillId="0" borderId="0">
      <alignment vertical="top"/>
    </xf>
    <xf numFmtId="165"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165" fontId="10" fillId="0" borderId="0">
      <alignment vertical="top"/>
    </xf>
    <xf numFmtId="165"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11" fillId="0" borderId="0">
      <alignment vertical="top"/>
    </xf>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11"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0" fillId="0" borderId="0">
      <alignment vertical="top"/>
    </xf>
    <xf numFmtId="0" fontId="9" fillId="0" borderId="0"/>
    <xf numFmtId="165" fontId="9" fillId="0" borderId="0">
      <alignment vertical="top"/>
    </xf>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10" fillId="0" borderId="0">
      <alignment vertical="top"/>
    </xf>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1" fillId="0" borderId="0">
      <alignment vertical="top"/>
    </xf>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10"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0" fillId="0" borderId="0">
      <alignment vertical="top"/>
    </xf>
    <xf numFmtId="165"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165" fontId="9" fillId="0" borderId="0">
      <alignment vertical="top"/>
    </xf>
    <xf numFmtId="165" fontId="9"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13" fillId="0" borderId="0"/>
    <xf numFmtId="0" fontId="9" fillId="0" borderId="0"/>
    <xf numFmtId="0" fontId="13" fillId="0" borderId="0"/>
    <xf numFmtId="0" fontId="9" fillId="0" borderId="0"/>
    <xf numFmtId="0" fontId="13" fillId="0" borderId="0"/>
    <xf numFmtId="0" fontId="13"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13" fillId="0" borderId="0"/>
    <xf numFmtId="0" fontId="9" fillId="0" borderId="0"/>
    <xf numFmtId="0" fontId="13" fillId="0" borderId="0"/>
    <xf numFmtId="0" fontId="9"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13" fillId="0" borderId="0"/>
    <xf numFmtId="0" fontId="9" fillId="0" borderId="0"/>
    <xf numFmtId="0" fontId="13" fillId="0" borderId="0"/>
    <xf numFmtId="0" fontId="9" fillId="0" borderId="0"/>
    <xf numFmtId="0" fontId="13" fillId="0" borderId="0"/>
    <xf numFmtId="0" fontId="13" fillId="0" borderId="0"/>
    <xf numFmtId="0" fontId="9"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13" fillId="0" borderId="0"/>
    <xf numFmtId="0" fontId="9" fillId="0" borderId="0"/>
    <xf numFmtId="0" fontId="13"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0" fillId="0" borderId="0">
      <alignment vertical="top"/>
    </xf>
    <xf numFmtId="165"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11" fillId="0" borderId="0">
      <alignment vertical="top"/>
    </xf>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11"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0" fillId="0" borderId="0">
      <alignment vertical="top"/>
    </xf>
    <xf numFmtId="0" fontId="9" fillId="0" borderId="0"/>
    <xf numFmtId="165" fontId="9" fillId="0" borderId="0">
      <alignment vertical="top"/>
    </xf>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165" fontId="10" fillId="0" borderId="0">
      <alignment vertical="top"/>
    </xf>
    <xf numFmtId="0" fontId="9" fillId="0" borderId="0"/>
    <xf numFmtId="0" fontId="9" fillId="0" borderId="0"/>
    <xf numFmtId="0" fontId="9" fillId="0" borderId="0"/>
    <xf numFmtId="0" fontId="9" fillId="0" borderId="0"/>
    <xf numFmtId="165" fontId="10" fillId="0" borderId="0">
      <alignment vertical="top"/>
    </xf>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11" fillId="0" borderId="0">
      <alignment vertical="top"/>
    </xf>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10"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0" fillId="0" borderId="0">
      <alignment vertical="top"/>
    </xf>
    <xf numFmtId="165"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165" fontId="9" fillId="0" borderId="0">
      <alignment vertical="top"/>
    </xf>
    <xf numFmtId="0" fontId="9" fillId="0" borderId="0"/>
    <xf numFmtId="165" fontId="9" fillId="0" borderId="0">
      <alignment vertical="top"/>
    </xf>
    <xf numFmtId="0" fontId="9" fillId="0" borderId="0"/>
    <xf numFmtId="165" fontId="9" fillId="0" borderId="0">
      <alignment vertical="top"/>
    </xf>
    <xf numFmtId="165" fontId="9" fillId="0" borderId="0">
      <alignment vertical="top"/>
    </xf>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13" fillId="0" borderId="0"/>
    <xf numFmtId="0" fontId="15" fillId="0" borderId="5" applyNumberFormat="0" applyFill="0" applyProtection="0">
      <alignment horizontal="center"/>
    </xf>
    <xf numFmtId="0" fontId="15" fillId="0" borderId="5" applyNumberFormat="0" applyFill="0" applyProtection="0">
      <alignment horizontal="center"/>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9" fillId="0" borderId="0"/>
    <xf numFmtId="0" fontId="12" fillId="0" borderId="0">
      <alignment vertical="top"/>
    </xf>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vertical="top"/>
    </xf>
    <xf numFmtId="165" fontId="9" fillId="0" borderId="0">
      <alignment vertical="top"/>
    </xf>
    <xf numFmtId="0" fontId="9" fillId="0" borderId="0"/>
    <xf numFmtId="0" fontId="9" fillId="0" borderId="0"/>
    <xf numFmtId="0" fontId="9" fillId="0" borderId="0"/>
    <xf numFmtId="0" fontId="9" fillId="0" borderId="0"/>
    <xf numFmtId="165"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wrapText="1"/>
    </xf>
    <xf numFmtId="0" fontId="10" fillId="0" borderId="0">
      <alignment wrapText="1"/>
    </xf>
    <xf numFmtId="0" fontId="10" fillId="0" borderId="0">
      <alignment wrapText="1"/>
    </xf>
    <xf numFmtId="0" fontId="10" fillId="0" borderId="0">
      <alignment wrapText="1"/>
    </xf>
    <xf numFmtId="0" fontId="9" fillId="0" borderId="0"/>
    <xf numFmtId="0" fontId="10" fillId="0" borderId="0">
      <alignment wrapText="1"/>
    </xf>
    <xf numFmtId="0" fontId="9" fillId="0" borderId="0"/>
    <xf numFmtId="0" fontId="9" fillId="0" borderId="0"/>
    <xf numFmtId="0" fontId="9" fillId="0" borderId="0"/>
    <xf numFmtId="0" fontId="10" fillId="0" borderId="0">
      <alignment wrapText="1"/>
    </xf>
    <xf numFmtId="0" fontId="10" fillId="0" borderId="0">
      <alignment wrapText="1"/>
    </xf>
    <xf numFmtId="0" fontId="9" fillId="0" borderId="0"/>
    <xf numFmtId="0" fontId="10" fillId="0" borderId="0">
      <alignment wrapText="1"/>
    </xf>
    <xf numFmtId="0" fontId="9" fillId="0" borderId="0"/>
    <xf numFmtId="0" fontId="9" fillId="0" borderId="0"/>
    <xf numFmtId="0" fontId="9" fillId="0" borderId="0"/>
    <xf numFmtId="0" fontId="10" fillId="0" borderId="0">
      <alignment wrapText="1"/>
    </xf>
    <xf numFmtId="166" fontId="9" fillId="0" borderId="0" applyFont="0" applyFill="0" applyBorder="0" applyProtection="0">
      <alignment horizontal="right"/>
    </xf>
    <xf numFmtId="166" fontId="9" fillId="0" borderId="0" applyFont="0" applyFill="0" applyBorder="0" applyProtection="0">
      <alignment horizontal="right"/>
    </xf>
    <xf numFmtId="166" fontId="9" fillId="0" borderId="0" applyFont="0" applyFill="0" applyBorder="0" applyProtection="0">
      <alignment horizontal="right"/>
    </xf>
    <xf numFmtId="166" fontId="9" fillId="0" borderId="0" applyFont="0" applyFill="0" applyBorder="0" applyProtection="0">
      <alignment horizontal="right"/>
    </xf>
    <xf numFmtId="166" fontId="9" fillId="0" borderId="0" applyFont="0" applyFill="0" applyBorder="0" applyProtection="0">
      <alignment horizontal="right"/>
    </xf>
    <xf numFmtId="0" fontId="16" fillId="3" borderId="0" applyNumberFormat="0" applyBorder="0" applyAlignment="0" applyProtection="0"/>
    <xf numFmtId="0" fontId="16" fillId="3" borderId="0" applyNumberFormat="0" applyBorder="0" applyAlignment="0" applyProtection="0"/>
    <xf numFmtId="0" fontId="17" fillId="3" borderId="0" applyNumberFormat="0" applyBorder="0" applyAlignment="0" applyProtection="0"/>
    <xf numFmtId="0" fontId="9" fillId="0" borderId="0"/>
    <xf numFmtId="0" fontId="9" fillId="0" borderId="0"/>
    <xf numFmtId="0" fontId="16" fillId="3" borderId="0" applyNumberFormat="0" applyBorder="0" applyAlignment="0" applyProtection="0"/>
    <xf numFmtId="0" fontId="9" fillId="0" borderId="0"/>
    <xf numFmtId="0" fontId="17" fillId="3" borderId="0" applyNumberFormat="0" applyBorder="0" applyAlignment="0" applyProtection="0"/>
    <xf numFmtId="0" fontId="9" fillId="0" borderId="0"/>
    <xf numFmtId="0" fontId="9" fillId="0" borderId="0"/>
    <xf numFmtId="0" fontId="9" fillId="0" borderId="0"/>
    <xf numFmtId="0" fontId="17" fillId="3" borderId="0" applyNumberFormat="0" applyBorder="0" applyAlignment="0" applyProtection="0"/>
    <xf numFmtId="0" fontId="9" fillId="0" borderId="0"/>
    <xf numFmtId="0" fontId="9" fillId="0" borderId="0"/>
    <xf numFmtId="0" fontId="16" fillId="3" borderId="0" applyNumberFormat="0" applyBorder="0" applyAlignment="0" applyProtection="0"/>
    <xf numFmtId="0" fontId="17" fillId="3" borderId="0" applyNumberFormat="0" applyBorder="0" applyAlignment="0" applyProtection="0"/>
    <xf numFmtId="0" fontId="16"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3" borderId="0" applyNumberFormat="0" applyBorder="0" applyAlignment="0" applyProtection="0"/>
    <xf numFmtId="0" fontId="9" fillId="0" borderId="0"/>
    <xf numFmtId="0" fontId="9" fillId="0" borderId="0"/>
    <xf numFmtId="0" fontId="9" fillId="0" borderId="0"/>
    <xf numFmtId="0" fontId="9" fillId="0" borderId="0"/>
    <xf numFmtId="0" fontId="17" fillId="3" borderId="0" applyNumberFormat="0" applyBorder="0" applyAlignment="0" applyProtection="0"/>
    <xf numFmtId="0" fontId="9" fillId="0" borderId="0"/>
    <xf numFmtId="0" fontId="17" fillId="3" borderId="0" applyNumberFormat="0" applyBorder="0" applyAlignment="0" applyProtection="0"/>
    <xf numFmtId="0" fontId="9" fillId="0" borderId="0"/>
    <xf numFmtId="0" fontId="9" fillId="0" borderId="0"/>
    <xf numFmtId="0" fontId="9" fillId="0" borderId="0"/>
    <xf numFmtId="0" fontId="16" fillId="4" borderId="0" applyNumberFormat="0" applyBorder="0" applyAlignment="0" applyProtection="0"/>
    <xf numFmtId="0" fontId="16" fillId="4" borderId="0" applyNumberFormat="0" applyBorder="0" applyAlignment="0" applyProtection="0"/>
    <xf numFmtId="0" fontId="17" fillId="4" borderId="0" applyNumberFormat="0" applyBorder="0" applyAlignment="0" applyProtection="0"/>
    <xf numFmtId="0" fontId="9" fillId="0" borderId="0"/>
    <xf numFmtId="0" fontId="9" fillId="0" borderId="0"/>
    <xf numFmtId="0" fontId="16" fillId="4" borderId="0" applyNumberFormat="0" applyBorder="0" applyAlignment="0" applyProtection="0"/>
    <xf numFmtId="0" fontId="9" fillId="0" borderId="0"/>
    <xf numFmtId="0" fontId="17" fillId="4" borderId="0" applyNumberFormat="0" applyBorder="0" applyAlignment="0" applyProtection="0"/>
    <xf numFmtId="0" fontId="9" fillId="0" borderId="0"/>
    <xf numFmtId="0" fontId="9" fillId="0" borderId="0"/>
    <xf numFmtId="0" fontId="9" fillId="0" borderId="0"/>
    <xf numFmtId="0" fontId="17" fillId="4" borderId="0" applyNumberFormat="0" applyBorder="0" applyAlignment="0" applyProtection="0"/>
    <xf numFmtId="0" fontId="9" fillId="0" borderId="0"/>
    <xf numFmtId="0" fontId="9" fillId="0" borderId="0"/>
    <xf numFmtId="0" fontId="16" fillId="4" borderId="0" applyNumberFormat="0" applyBorder="0" applyAlignment="0" applyProtection="0"/>
    <xf numFmtId="0" fontId="17" fillId="4" borderId="0" applyNumberFormat="0" applyBorder="0" applyAlignment="0" applyProtection="0"/>
    <xf numFmtId="0" fontId="16" fillId="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4" borderId="0" applyNumberFormat="0" applyBorder="0" applyAlignment="0" applyProtection="0"/>
    <xf numFmtId="0" fontId="9" fillId="0" borderId="0"/>
    <xf numFmtId="0" fontId="9" fillId="0" borderId="0"/>
    <xf numFmtId="0" fontId="9" fillId="0" borderId="0"/>
    <xf numFmtId="0" fontId="9" fillId="0" borderId="0"/>
    <xf numFmtId="0" fontId="17" fillId="4" borderId="0" applyNumberFormat="0" applyBorder="0" applyAlignment="0" applyProtection="0"/>
    <xf numFmtId="0" fontId="9" fillId="0" borderId="0"/>
    <xf numFmtId="0" fontId="17" fillId="4" borderId="0" applyNumberFormat="0" applyBorder="0" applyAlignment="0" applyProtection="0"/>
    <xf numFmtId="0" fontId="9" fillId="0" borderId="0"/>
    <xf numFmtId="0" fontId="9" fillId="0" borderId="0"/>
    <xf numFmtId="0" fontId="9" fillId="0" borderId="0"/>
    <xf numFmtId="0" fontId="16" fillId="5" borderId="0" applyNumberFormat="0" applyBorder="0" applyAlignment="0" applyProtection="0"/>
    <xf numFmtId="0" fontId="16" fillId="5" borderId="0" applyNumberFormat="0" applyBorder="0" applyAlignment="0" applyProtection="0"/>
    <xf numFmtId="0" fontId="17" fillId="5" borderId="0" applyNumberFormat="0" applyBorder="0" applyAlignment="0" applyProtection="0"/>
    <xf numFmtId="0" fontId="9" fillId="0" borderId="0"/>
    <xf numFmtId="0" fontId="9" fillId="0" borderId="0"/>
    <xf numFmtId="0" fontId="16" fillId="5" borderId="0" applyNumberFormat="0" applyBorder="0" applyAlignment="0" applyProtection="0"/>
    <xf numFmtId="0" fontId="9" fillId="0" borderId="0"/>
    <xf numFmtId="0" fontId="17" fillId="5" borderId="0" applyNumberFormat="0" applyBorder="0" applyAlignment="0" applyProtection="0"/>
    <xf numFmtId="0" fontId="9" fillId="0" borderId="0"/>
    <xf numFmtId="0" fontId="9" fillId="0" borderId="0"/>
    <xf numFmtId="0" fontId="9" fillId="0" borderId="0"/>
    <xf numFmtId="0" fontId="17" fillId="5" borderId="0" applyNumberFormat="0" applyBorder="0" applyAlignment="0" applyProtection="0"/>
    <xf numFmtId="0" fontId="9" fillId="0" borderId="0"/>
    <xf numFmtId="0" fontId="9" fillId="0" borderId="0"/>
    <xf numFmtId="0" fontId="16" fillId="5" borderId="0" applyNumberFormat="0" applyBorder="0" applyAlignment="0" applyProtection="0"/>
    <xf numFmtId="0" fontId="17" fillId="5" borderId="0" applyNumberFormat="0" applyBorder="0" applyAlignment="0" applyProtection="0"/>
    <xf numFmtId="0" fontId="16" fillId="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5" borderId="0" applyNumberFormat="0" applyBorder="0" applyAlignment="0" applyProtection="0"/>
    <xf numFmtId="0" fontId="9" fillId="0" borderId="0"/>
    <xf numFmtId="0" fontId="9" fillId="0" borderId="0"/>
    <xf numFmtId="0" fontId="9" fillId="0" borderId="0"/>
    <xf numFmtId="0" fontId="9" fillId="0" borderId="0"/>
    <xf numFmtId="0" fontId="17" fillId="5" borderId="0" applyNumberFormat="0" applyBorder="0" applyAlignment="0" applyProtection="0"/>
    <xf numFmtId="0" fontId="9" fillId="0" borderId="0"/>
    <xf numFmtId="0" fontId="17" fillId="5" borderId="0" applyNumberFormat="0" applyBorder="0" applyAlignment="0" applyProtection="0"/>
    <xf numFmtId="0" fontId="9" fillId="0" borderId="0"/>
    <xf numFmtId="0" fontId="9" fillId="0" borderId="0"/>
    <xf numFmtId="0" fontId="9" fillId="0" borderId="0"/>
    <xf numFmtId="0" fontId="16"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9" fillId="0" borderId="0"/>
    <xf numFmtId="0" fontId="9" fillId="0" borderId="0"/>
    <xf numFmtId="0" fontId="16" fillId="6" borderId="0" applyNumberFormat="0" applyBorder="0" applyAlignment="0" applyProtection="0"/>
    <xf numFmtId="0" fontId="9" fillId="0" borderId="0"/>
    <xf numFmtId="0" fontId="17" fillId="6" borderId="0" applyNumberFormat="0" applyBorder="0" applyAlignment="0" applyProtection="0"/>
    <xf numFmtId="0" fontId="9" fillId="0" borderId="0"/>
    <xf numFmtId="0" fontId="9" fillId="0" borderId="0"/>
    <xf numFmtId="0" fontId="9" fillId="0" borderId="0"/>
    <xf numFmtId="0" fontId="17" fillId="6" borderId="0" applyNumberFormat="0" applyBorder="0" applyAlignment="0" applyProtection="0"/>
    <xf numFmtId="0" fontId="9" fillId="0" borderId="0"/>
    <xf numFmtId="0" fontId="9" fillId="0" borderId="0"/>
    <xf numFmtId="0" fontId="16"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6" borderId="0" applyNumberFormat="0" applyBorder="0" applyAlignment="0" applyProtection="0"/>
    <xf numFmtId="0" fontId="9" fillId="0" borderId="0"/>
    <xf numFmtId="0" fontId="9" fillId="0" borderId="0"/>
    <xf numFmtId="0" fontId="9" fillId="0" borderId="0"/>
    <xf numFmtId="0" fontId="9" fillId="0" borderId="0"/>
    <xf numFmtId="0" fontId="17" fillId="6" borderId="0" applyNumberFormat="0" applyBorder="0" applyAlignment="0" applyProtection="0"/>
    <xf numFmtId="0" fontId="9" fillId="0" borderId="0"/>
    <xf numFmtId="0" fontId="17" fillId="6" borderId="0" applyNumberFormat="0" applyBorder="0" applyAlignment="0" applyProtection="0"/>
    <xf numFmtId="0" fontId="9" fillId="0" borderId="0"/>
    <xf numFmtId="0" fontId="9" fillId="0" borderId="0"/>
    <xf numFmtId="0" fontId="9" fillId="0" borderId="0"/>
    <xf numFmtId="0" fontId="16" fillId="7" borderId="0" applyNumberFormat="0" applyBorder="0" applyAlignment="0" applyProtection="0"/>
    <xf numFmtId="0" fontId="16" fillId="7" borderId="0" applyNumberFormat="0" applyBorder="0" applyAlignment="0" applyProtection="0"/>
    <xf numFmtId="0" fontId="17" fillId="7" borderId="0" applyNumberFormat="0" applyBorder="0" applyAlignment="0" applyProtection="0"/>
    <xf numFmtId="0" fontId="9" fillId="0" borderId="0"/>
    <xf numFmtId="0" fontId="9" fillId="0" borderId="0"/>
    <xf numFmtId="0" fontId="16" fillId="7" borderId="0" applyNumberFormat="0" applyBorder="0" applyAlignment="0" applyProtection="0"/>
    <xf numFmtId="0" fontId="9" fillId="0" borderId="0"/>
    <xf numFmtId="0" fontId="17" fillId="7" borderId="0" applyNumberFormat="0" applyBorder="0" applyAlignment="0" applyProtection="0"/>
    <xf numFmtId="0" fontId="9" fillId="0" borderId="0"/>
    <xf numFmtId="0" fontId="9" fillId="0" borderId="0"/>
    <xf numFmtId="0" fontId="9" fillId="0" borderId="0"/>
    <xf numFmtId="0" fontId="17" fillId="7" borderId="0" applyNumberFormat="0" applyBorder="0" applyAlignment="0" applyProtection="0"/>
    <xf numFmtId="0" fontId="9" fillId="0" borderId="0"/>
    <xf numFmtId="0" fontId="9" fillId="0" borderId="0"/>
    <xf numFmtId="0" fontId="16" fillId="7" borderId="0" applyNumberFormat="0" applyBorder="0" applyAlignment="0" applyProtection="0"/>
    <xf numFmtId="0" fontId="17" fillId="7" borderId="0" applyNumberFormat="0" applyBorder="0" applyAlignment="0" applyProtection="0"/>
    <xf numFmtId="0" fontId="16" fillId="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7" borderId="0" applyNumberFormat="0" applyBorder="0" applyAlignment="0" applyProtection="0"/>
    <xf numFmtId="0" fontId="9" fillId="0" borderId="0"/>
    <xf numFmtId="0" fontId="9" fillId="0" borderId="0"/>
    <xf numFmtId="0" fontId="9" fillId="0" borderId="0"/>
    <xf numFmtId="0" fontId="9" fillId="0" borderId="0"/>
    <xf numFmtId="0" fontId="17" fillId="7" borderId="0" applyNumberFormat="0" applyBorder="0" applyAlignment="0" applyProtection="0"/>
    <xf numFmtId="0" fontId="9" fillId="0" borderId="0"/>
    <xf numFmtId="0" fontId="17" fillId="7" borderId="0" applyNumberFormat="0" applyBorder="0" applyAlignment="0" applyProtection="0"/>
    <xf numFmtId="0" fontId="9" fillId="0" borderId="0"/>
    <xf numFmtId="0" fontId="9" fillId="0" borderId="0"/>
    <xf numFmtId="0" fontId="9" fillId="0" borderId="0"/>
    <xf numFmtId="0" fontId="16" fillId="8" borderId="0" applyNumberFormat="0" applyBorder="0" applyAlignment="0" applyProtection="0"/>
    <xf numFmtId="0" fontId="16" fillId="8" borderId="0" applyNumberFormat="0" applyBorder="0" applyAlignment="0" applyProtection="0"/>
    <xf numFmtId="0" fontId="17" fillId="8" borderId="0" applyNumberFormat="0" applyBorder="0" applyAlignment="0" applyProtection="0"/>
    <xf numFmtId="0" fontId="9" fillId="0" borderId="0"/>
    <xf numFmtId="0" fontId="9" fillId="0" borderId="0"/>
    <xf numFmtId="0" fontId="16" fillId="8" borderId="0" applyNumberFormat="0" applyBorder="0" applyAlignment="0" applyProtection="0"/>
    <xf numFmtId="0" fontId="9" fillId="0" borderId="0"/>
    <xf numFmtId="0" fontId="17" fillId="8" borderId="0" applyNumberFormat="0" applyBorder="0" applyAlignment="0" applyProtection="0"/>
    <xf numFmtId="0" fontId="9" fillId="0" borderId="0"/>
    <xf numFmtId="0" fontId="9" fillId="0" borderId="0"/>
    <xf numFmtId="0" fontId="9" fillId="0" borderId="0"/>
    <xf numFmtId="0" fontId="17" fillId="8" borderId="0" applyNumberFormat="0" applyBorder="0" applyAlignment="0" applyProtection="0"/>
    <xf numFmtId="0" fontId="9" fillId="0" borderId="0"/>
    <xf numFmtId="0" fontId="9" fillId="0" borderId="0"/>
    <xf numFmtId="0" fontId="16" fillId="8" borderId="0" applyNumberFormat="0" applyBorder="0" applyAlignment="0" applyProtection="0"/>
    <xf numFmtId="0" fontId="17" fillId="8" borderId="0" applyNumberFormat="0" applyBorder="0" applyAlignment="0" applyProtection="0"/>
    <xf numFmtId="0" fontId="16" fillId="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8" borderId="0" applyNumberFormat="0" applyBorder="0" applyAlignment="0" applyProtection="0"/>
    <xf numFmtId="0" fontId="9" fillId="0" borderId="0"/>
    <xf numFmtId="0" fontId="9" fillId="0" borderId="0"/>
    <xf numFmtId="0" fontId="17" fillId="8" borderId="0" applyNumberFormat="0" applyBorder="0" applyAlignment="0" applyProtection="0"/>
    <xf numFmtId="0" fontId="9" fillId="0" borderId="0"/>
    <xf numFmtId="0" fontId="9" fillId="0" borderId="0"/>
    <xf numFmtId="0" fontId="17" fillId="8" borderId="0" applyNumberFormat="0" applyBorder="0" applyAlignment="0" applyProtection="0"/>
    <xf numFmtId="0" fontId="9" fillId="0" borderId="0"/>
    <xf numFmtId="0" fontId="9" fillId="0" borderId="0"/>
    <xf numFmtId="0" fontId="9" fillId="0" borderId="0"/>
    <xf numFmtId="167" fontId="9" fillId="0" borderId="0" applyFont="0" applyFill="0" applyBorder="0" applyProtection="0">
      <alignment horizontal="right"/>
    </xf>
    <xf numFmtId="167" fontId="9" fillId="0" borderId="0" applyFont="0" applyFill="0" applyBorder="0" applyProtection="0">
      <alignment horizontal="right"/>
    </xf>
    <xf numFmtId="167" fontId="9" fillId="0" borderId="0" applyFont="0" applyFill="0" applyBorder="0" applyProtection="0">
      <alignment horizontal="right"/>
    </xf>
    <xf numFmtId="167" fontId="9" fillId="0" borderId="0" applyFont="0" applyFill="0" applyBorder="0" applyProtection="0">
      <alignment horizontal="right"/>
    </xf>
    <xf numFmtId="167" fontId="9" fillId="0" borderId="0" applyFont="0" applyFill="0" applyBorder="0" applyProtection="0">
      <alignment horizontal="right"/>
    </xf>
    <xf numFmtId="0" fontId="16" fillId="9" borderId="0" applyNumberFormat="0" applyBorder="0" applyAlignment="0" applyProtection="0"/>
    <xf numFmtId="0" fontId="16" fillId="9" borderId="0" applyNumberFormat="0" applyBorder="0" applyAlignment="0" applyProtection="0"/>
    <xf numFmtId="0" fontId="17" fillId="9" borderId="0" applyNumberFormat="0" applyBorder="0" applyAlignment="0" applyProtection="0"/>
    <xf numFmtId="0" fontId="9" fillId="0" borderId="0"/>
    <xf numFmtId="0" fontId="9" fillId="0" borderId="0"/>
    <xf numFmtId="0" fontId="16" fillId="9" borderId="0" applyNumberFormat="0" applyBorder="0" applyAlignment="0" applyProtection="0"/>
    <xf numFmtId="0" fontId="9" fillId="0" borderId="0"/>
    <xf numFmtId="0" fontId="17" fillId="9" borderId="0" applyNumberFormat="0" applyBorder="0" applyAlignment="0" applyProtection="0"/>
    <xf numFmtId="0" fontId="9" fillId="0" borderId="0"/>
    <xf numFmtId="0" fontId="9" fillId="0" borderId="0"/>
    <xf numFmtId="0" fontId="9" fillId="0" borderId="0"/>
    <xf numFmtId="0" fontId="17" fillId="9" borderId="0" applyNumberFormat="0" applyBorder="0" applyAlignment="0" applyProtection="0"/>
    <xf numFmtId="0" fontId="9" fillId="0" borderId="0"/>
    <xf numFmtId="0" fontId="9" fillId="0" borderId="0"/>
    <xf numFmtId="0" fontId="16" fillId="9" borderId="0" applyNumberFormat="0" applyBorder="0" applyAlignment="0" applyProtection="0"/>
    <xf numFmtId="0" fontId="17" fillId="9" borderId="0" applyNumberFormat="0" applyBorder="0" applyAlignment="0" applyProtection="0"/>
    <xf numFmtId="0" fontId="16"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9" borderId="0" applyNumberFormat="0" applyBorder="0" applyAlignment="0" applyProtection="0"/>
    <xf numFmtId="0" fontId="9" fillId="0" borderId="0"/>
    <xf numFmtId="0" fontId="9" fillId="0" borderId="0"/>
    <xf numFmtId="0" fontId="9" fillId="0" borderId="0"/>
    <xf numFmtId="0" fontId="9" fillId="0" borderId="0"/>
    <xf numFmtId="0" fontId="17" fillId="9" borderId="0" applyNumberFormat="0" applyBorder="0" applyAlignment="0" applyProtection="0"/>
    <xf numFmtId="0" fontId="9" fillId="0" borderId="0"/>
    <xf numFmtId="0" fontId="17" fillId="9" borderId="0" applyNumberFormat="0" applyBorder="0" applyAlignment="0" applyProtection="0"/>
    <xf numFmtId="0" fontId="9" fillId="0" borderId="0"/>
    <xf numFmtId="0" fontId="9" fillId="0" borderId="0"/>
    <xf numFmtId="0" fontId="9" fillId="0" borderId="0"/>
    <xf numFmtId="0" fontId="16" fillId="10"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9" fillId="0" borderId="0"/>
    <xf numFmtId="0" fontId="9" fillId="0" borderId="0"/>
    <xf numFmtId="0" fontId="16" fillId="10" borderId="0" applyNumberFormat="0" applyBorder="0" applyAlignment="0" applyProtection="0"/>
    <xf numFmtId="0" fontId="9" fillId="0" borderId="0"/>
    <xf numFmtId="0" fontId="17" fillId="10" borderId="0" applyNumberFormat="0" applyBorder="0" applyAlignment="0" applyProtection="0"/>
    <xf numFmtId="0" fontId="9" fillId="0" borderId="0"/>
    <xf numFmtId="0" fontId="9" fillId="0" borderId="0"/>
    <xf numFmtId="0" fontId="9" fillId="0" borderId="0"/>
    <xf numFmtId="0" fontId="17" fillId="10" borderId="0" applyNumberFormat="0" applyBorder="0" applyAlignment="0" applyProtection="0"/>
    <xf numFmtId="0" fontId="9" fillId="0" borderId="0"/>
    <xf numFmtId="0" fontId="9" fillId="0" borderId="0"/>
    <xf numFmtId="0" fontId="16" fillId="10" borderId="0" applyNumberFormat="0" applyBorder="0" applyAlignment="0" applyProtection="0"/>
    <xf numFmtId="0" fontId="17" fillId="10" borderId="0" applyNumberFormat="0" applyBorder="0" applyAlignment="0" applyProtection="0"/>
    <xf numFmtId="0" fontId="16"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10" borderId="0" applyNumberFormat="0" applyBorder="0" applyAlignment="0" applyProtection="0"/>
    <xf numFmtId="0" fontId="9" fillId="0" borderId="0"/>
    <xf numFmtId="0" fontId="9" fillId="0" borderId="0"/>
    <xf numFmtId="0" fontId="17" fillId="10" borderId="0" applyNumberFormat="0" applyBorder="0" applyAlignment="0" applyProtection="0"/>
    <xf numFmtId="0" fontId="9" fillId="0" borderId="0"/>
    <xf numFmtId="0" fontId="9" fillId="0" borderId="0"/>
    <xf numFmtId="0" fontId="17" fillId="10" borderId="0" applyNumberFormat="0" applyBorder="0" applyAlignment="0" applyProtection="0"/>
    <xf numFmtId="0" fontId="9" fillId="0" borderId="0"/>
    <xf numFmtId="0" fontId="9" fillId="0" borderId="0"/>
    <xf numFmtId="0" fontId="9" fillId="0" borderId="0"/>
    <xf numFmtId="0" fontId="16" fillId="11" borderId="0" applyNumberFormat="0" applyBorder="0" applyAlignment="0" applyProtection="0"/>
    <xf numFmtId="0" fontId="16" fillId="11" borderId="0" applyNumberFormat="0" applyBorder="0" applyAlignment="0" applyProtection="0"/>
    <xf numFmtId="0" fontId="17" fillId="11" borderId="0" applyNumberFormat="0" applyBorder="0" applyAlignment="0" applyProtection="0"/>
    <xf numFmtId="0" fontId="9" fillId="0" borderId="0"/>
    <xf numFmtId="0" fontId="9" fillId="0" borderId="0"/>
    <xf numFmtId="0" fontId="16" fillId="11" borderId="0" applyNumberFormat="0" applyBorder="0" applyAlignment="0" applyProtection="0"/>
    <xf numFmtId="0" fontId="9" fillId="0" borderId="0"/>
    <xf numFmtId="0" fontId="17" fillId="11" borderId="0" applyNumberFormat="0" applyBorder="0" applyAlignment="0" applyProtection="0"/>
    <xf numFmtId="0" fontId="9" fillId="0" borderId="0"/>
    <xf numFmtId="0" fontId="9" fillId="0" borderId="0"/>
    <xf numFmtId="0" fontId="9" fillId="0" borderId="0"/>
    <xf numFmtId="0" fontId="17" fillId="11" borderId="0" applyNumberFormat="0" applyBorder="0" applyAlignment="0" applyProtection="0"/>
    <xf numFmtId="0" fontId="9" fillId="0" borderId="0"/>
    <xf numFmtId="0" fontId="9" fillId="0" borderId="0"/>
    <xf numFmtId="0" fontId="16" fillId="11" borderId="0" applyNumberFormat="0" applyBorder="0" applyAlignment="0" applyProtection="0"/>
    <xf numFmtId="0" fontId="17" fillId="11" borderId="0" applyNumberFormat="0" applyBorder="0" applyAlignment="0" applyProtection="0"/>
    <xf numFmtId="0" fontId="16"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11" borderId="0" applyNumberFormat="0" applyBorder="0" applyAlignment="0" applyProtection="0"/>
    <xf numFmtId="0" fontId="9" fillId="0" borderId="0"/>
    <xf numFmtId="0" fontId="9" fillId="0" borderId="0"/>
    <xf numFmtId="0" fontId="9" fillId="0" borderId="0"/>
    <xf numFmtId="0" fontId="9" fillId="0" borderId="0"/>
    <xf numFmtId="0" fontId="17" fillId="11" borderId="0" applyNumberFormat="0" applyBorder="0" applyAlignment="0" applyProtection="0"/>
    <xf numFmtId="0" fontId="9" fillId="0" borderId="0"/>
    <xf numFmtId="0" fontId="17" fillId="11" borderId="0" applyNumberFormat="0" applyBorder="0" applyAlignment="0" applyProtection="0"/>
    <xf numFmtId="0" fontId="9" fillId="0" borderId="0"/>
    <xf numFmtId="0" fontId="9" fillId="0" borderId="0"/>
    <xf numFmtId="0" fontId="9" fillId="0" borderId="0"/>
    <xf numFmtId="0" fontId="16"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9" fillId="0" borderId="0"/>
    <xf numFmtId="0" fontId="9" fillId="0" borderId="0"/>
    <xf numFmtId="0" fontId="16" fillId="6" borderId="0" applyNumberFormat="0" applyBorder="0" applyAlignment="0" applyProtection="0"/>
    <xf numFmtId="0" fontId="9" fillId="0" borderId="0"/>
    <xf numFmtId="0" fontId="17" fillId="6" borderId="0" applyNumberFormat="0" applyBorder="0" applyAlignment="0" applyProtection="0"/>
    <xf numFmtId="0" fontId="9" fillId="0" borderId="0"/>
    <xf numFmtId="0" fontId="9" fillId="0" borderId="0"/>
    <xf numFmtId="0" fontId="9" fillId="0" borderId="0"/>
    <xf numFmtId="0" fontId="17" fillId="6" borderId="0" applyNumberFormat="0" applyBorder="0" applyAlignment="0" applyProtection="0"/>
    <xf numFmtId="0" fontId="9" fillId="0" borderId="0"/>
    <xf numFmtId="0" fontId="9" fillId="0" borderId="0"/>
    <xf numFmtId="0" fontId="16"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6" borderId="0" applyNumberFormat="0" applyBorder="0" applyAlignment="0" applyProtection="0"/>
    <xf numFmtId="0" fontId="9" fillId="0" borderId="0"/>
    <xf numFmtId="0" fontId="9" fillId="0" borderId="0"/>
    <xf numFmtId="0" fontId="17" fillId="6" borderId="0" applyNumberFormat="0" applyBorder="0" applyAlignment="0" applyProtection="0"/>
    <xf numFmtId="0" fontId="9" fillId="0" borderId="0"/>
    <xf numFmtId="0" fontId="9" fillId="0" borderId="0"/>
    <xf numFmtId="0" fontId="17" fillId="6" borderId="0" applyNumberFormat="0" applyBorder="0" applyAlignment="0" applyProtection="0"/>
    <xf numFmtId="0" fontId="9" fillId="0" borderId="0"/>
    <xf numFmtId="0" fontId="9" fillId="0" borderId="0"/>
    <xf numFmtId="0" fontId="9" fillId="0" borderId="0"/>
    <xf numFmtId="0" fontId="16" fillId="9" borderId="0" applyNumberFormat="0" applyBorder="0" applyAlignment="0" applyProtection="0"/>
    <xf numFmtId="0" fontId="16" fillId="9" borderId="0" applyNumberFormat="0" applyBorder="0" applyAlignment="0" applyProtection="0"/>
    <xf numFmtId="0" fontId="17" fillId="9" borderId="0" applyNumberFormat="0" applyBorder="0" applyAlignment="0" applyProtection="0"/>
    <xf numFmtId="0" fontId="9" fillId="0" borderId="0"/>
    <xf numFmtId="0" fontId="9" fillId="0" borderId="0"/>
    <xf numFmtId="0" fontId="16" fillId="9" borderId="0" applyNumberFormat="0" applyBorder="0" applyAlignment="0" applyProtection="0"/>
    <xf numFmtId="0" fontId="9" fillId="0" borderId="0"/>
    <xf numFmtId="0" fontId="17" fillId="9" borderId="0" applyNumberFormat="0" applyBorder="0" applyAlignment="0" applyProtection="0"/>
    <xf numFmtId="0" fontId="9" fillId="0" borderId="0"/>
    <xf numFmtId="0" fontId="9" fillId="0" borderId="0"/>
    <xf numFmtId="0" fontId="9" fillId="0" borderId="0"/>
    <xf numFmtId="0" fontId="17" fillId="9" borderId="0" applyNumberFormat="0" applyBorder="0" applyAlignment="0" applyProtection="0"/>
    <xf numFmtId="0" fontId="9" fillId="0" borderId="0"/>
    <xf numFmtId="0" fontId="9" fillId="0" borderId="0"/>
    <xf numFmtId="0" fontId="16" fillId="9" borderId="0" applyNumberFormat="0" applyBorder="0" applyAlignment="0" applyProtection="0"/>
    <xf numFmtId="0" fontId="17" fillId="9" borderId="0" applyNumberFormat="0" applyBorder="0" applyAlignment="0" applyProtection="0"/>
    <xf numFmtId="0" fontId="16"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9" borderId="0" applyNumberFormat="0" applyBorder="0" applyAlignment="0" applyProtection="0"/>
    <xf numFmtId="0" fontId="9" fillId="0" borderId="0"/>
    <xf numFmtId="0" fontId="9" fillId="0" borderId="0"/>
    <xf numFmtId="0" fontId="9" fillId="0" borderId="0"/>
    <xf numFmtId="0" fontId="9" fillId="0" borderId="0"/>
    <xf numFmtId="0" fontId="17" fillId="9" borderId="0" applyNumberFormat="0" applyBorder="0" applyAlignment="0" applyProtection="0"/>
    <xf numFmtId="0" fontId="9" fillId="0" borderId="0"/>
    <xf numFmtId="0" fontId="17" fillId="9" borderId="0" applyNumberFormat="0" applyBorder="0" applyAlignment="0" applyProtection="0"/>
    <xf numFmtId="0" fontId="9" fillId="0" borderId="0"/>
    <xf numFmtId="0" fontId="9" fillId="0" borderId="0"/>
    <xf numFmtId="0" fontId="9" fillId="0" borderId="0"/>
    <xf numFmtId="0" fontId="16" fillId="12" borderId="0" applyNumberFormat="0" applyBorder="0" applyAlignment="0" applyProtection="0"/>
    <xf numFmtId="0" fontId="16" fillId="12" borderId="0" applyNumberFormat="0" applyBorder="0" applyAlignment="0" applyProtection="0"/>
    <xf numFmtId="0" fontId="17" fillId="12" borderId="0" applyNumberFormat="0" applyBorder="0" applyAlignment="0" applyProtection="0"/>
    <xf numFmtId="0" fontId="9" fillId="0" borderId="0"/>
    <xf numFmtId="0" fontId="9" fillId="0" borderId="0"/>
    <xf numFmtId="0" fontId="16" fillId="12" borderId="0" applyNumberFormat="0" applyBorder="0" applyAlignment="0" applyProtection="0"/>
    <xf numFmtId="0" fontId="9" fillId="0" borderId="0"/>
    <xf numFmtId="0" fontId="17" fillId="12" borderId="0" applyNumberFormat="0" applyBorder="0" applyAlignment="0" applyProtection="0"/>
    <xf numFmtId="0" fontId="9" fillId="0" borderId="0"/>
    <xf numFmtId="0" fontId="9" fillId="0" borderId="0"/>
    <xf numFmtId="0" fontId="9" fillId="0" borderId="0"/>
    <xf numFmtId="0" fontId="17" fillId="12" borderId="0" applyNumberFormat="0" applyBorder="0" applyAlignment="0" applyProtection="0"/>
    <xf numFmtId="0" fontId="9" fillId="0" borderId="0"/>
    <xf numFmtId="0" fontId="9" fillId="0" borderId="0"/>
    <xf numFmtId="0" fontId="16" fillId="12" borderId="0" applyNumberFormat="0" applyBorder="0" applyAlignment="0" applyProtection="0"/>
    <xf numFmtId="0" fontId="17" fillId="12" borderId="0" applyNumberFormat="0" applyBorder="0" applyAlignment="0" applyProtection="0"/>
    <xf numFmtId="0" fontId="16" fillId="1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12" borderId="0" applyNumberFormat="0" applyBorder="0" applyAlignment="0" applyProtection="0"/>
    <xf numFmtId="0" fontId="9" fillId="0" borderId="0"/>
    <xf numFmtId="0" fontId="9" fillId="0" borderId="0"/>
    <xf numFmtId="0" fontId="9" fillId="0" borderId="0"/>
    <xf numFmtId="0" fontId="9" fillId="0" borderId="0"/>
    <xf numFmtId="0" fontId="17" fillId="12" borderId="0" applyNumberFormat="0" applyBorder="0" applyAlignment="0" applyProtection="0"/>
    <xf numFmtId="0" fontId="9" fillId="0" borderId="0"/>
    <xf numFmtId="0" fontId="17" fillId="12" borderId="0" applyNumberFormat="0" applyBorder="0" applyAlignment="0" applyProtection="0"/>
    <xf numFmtId="0" fontId="9" fillId="0" borderId="0"/>
    <xf numFmtId="0" fontId="9" fillId="0" borderId="0"/>
    <xf numFmtId="0" fontId="9" fillId="0" borderId="0"/>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168" fontId="9" fillId="0" borderId="0" applyFont="0" applyFill="0" applyBorder="0" applyProtection="0">
      <alignment horizontal="right"/>
    </xf>
    <xf numFmtId="0" fontId="18" fillId="13" borderId="0" applyNumberFormat="0" applyBorder="0" applyAlignment="0" applyProtection="0"/>
    <xf numFmtId="0" fontId="18" fillId="13" borderId="0" applyNumberFormat="0" applyBorder="0" applyAlignment="0" applyProtection="0"/>
    <xf numFmtId="0" fontId="19" fillId="13" borderId="0" applyNumberFormat="0" applyBorder="0" applyAlignment="0" applyProtection="0"/>
    <xf numFmtId="0" fontId="9" fillId="0" borderId="0"/>
    <xf numFmtId="0" fontId="18" fillId="13" borderId="0" applyNumberFormat="0" applyBorder="0" applyAlignment="0" applyProtection="0"/>
    <xf numFmtId="0" fontId="9" fillId="0" borderId="0"/>
    <xf numFmtId="0" fontId="19" fillId="13" borderId="0" applyNumberFormat="0" applyBorder="0" applyAlignment="0" applyProtection="0"/>
    <xf numFmtId="0" fontId="9" fillId="0" borderId="0"/>
    <xf numFmtId="0" fontId="9" fillId="0" borderId="0"/>
    <xf numFmtId="0" fontId="9" fillId="0" borderId="0"/>
    <xf numFmtId="0" fontId="19" fillId="13" borderId="0" applyNumberFormat="0" applyBorder="0" applyAlignment="0" applyProtection="0"/>
    <xf numFmtId="0" fontId="9" fillId="0" borderId="0"/>
    <xf numFmtId="0" fontId="9" fillId="0" borderId="0"/>
    <xf numFmtId="0" fontId="18" fillId="13" borderId="0" applyNumberFormat="0" applyBorder="0" applyAlignment="0" applyProtection="0"/>
    <xf numFmtId="0" fontId="19" fillId="13" borderId="0" applyNumberFormat="0" applyBorder="0" applyAlignment="0" applyProtection="0"/>
    <xf numFmtId="0" fontId="18" fillId="13" borderId="0" applyNumberFormat="0" applyBorder="0" applyAlignment="0" applyProtection="0"/>
    <xf numFmtId="0" fontId="9" fillId="0" borderId="0"/>
    <xf numFmtId="0" fontId="9" fillId="0" borderId="0"/>
    <xf numFmtId="0" fontId="9" fillId="0" borderId="0"/>
    <xf numFmtId="0" fontId="18" fillId="13" borderId="0" applyNumberFormat="0" applyBorder="0" applyAlignment="0" applyProtection="0"/>
    <xf numFmtId="0" fontId="9" fillId="0" borderId="0"/>
    <xf numFmtId="0" fontId="9" fillId="0" borderId="0"/>
    <xf numFmtId="0" fontId="9" fillId="0" borderId="0"/>
    <xf numFmtId="0" fontId="19" fillId="13" borderId="0" applyNumberFormat="0" applyBorder="0" applyAlignment="0" applyProtection="0"/>
    <xf numFmtId="0" fontId="9" fillId="0" borderId="0"/>
    <xf numFmtId="0" fontId="19" fillId="13" borderId="0" applyNumberFormat="0" applyBorder="0" applyAlignment="0" applyProtection="0"/>
    <xf numFmtId="0" fontId="9" fillId="0" borderId="0"/>
    <xf numFmtId="0" fontId="9" fillId="0" borderId="0"/>
    <xf numFmtId="0" fontId="9" fillId="0" borderId="0"/>
    <xf numFmtId="0" fontId="18" fillId="10" borderId="0" applyNumberFormat="0" applyBorder="0" applyAlignment="0" applyProtection="0"/>
    <xf numFmtId="0" fontId="18" fillId="10" borderId="0" applyNumberFormat="0" applyBorder="0" applyAlignment="0" applyProtection="0"/>
    <xf numFmtId="0" fontId="19" fillId="10" borderId="0" applyNumberFormat="0" applyBorder="0" applyAlignment="0" applyProtection="0"/>
    <xf numFmtId="0" fontId="9" fillId="0" borderId="0"/>
    <xf numFmtId="0" fontId="18" fillId="10" borderId="0" applyNumberFormat="0" applyBorder="0" applyAlignment="0" applyProtection="0"/>
    <xf numFmtId="0" fontId="9" fillId="0" borderId="0"/>
    <xf numFmtId="0" fontId="19" fillId="10" borderId="0" applyNumberFormat="0" applyBorder="0" applyAlignment="0" applyProtection="0"/>
    <xf numFmtId="0" fontId="9" fillId="0" borderId="0"/>
    <xf numFmtId="0" fontId="9" fillId="0" borderId="0"/>
    <xf numFmtId="0" fontId="9" fillId="0" borderId="0"/>
    <xf numFmtId="0" fontId="19" fillId="10" borderId="0" applyNumberFormat="0" applyBorder="0" applyAlignment="0" applyProtection="0"/>
    <xf numFmtId="0" fontId="9" fillId="0" borderId="0"/>
    <xf numFmtId="0" fontId="9" fillId="0" borderId="0"/>
    <xf numFmtId="0" fontId="18" fillId="10" borderId="0" applyNumberFormat="0" applyBorder="0" applyAlignment="0" applyProtection="0"/>
    <xf numFmtId="0" fontId="19" fillId="10" borderId="0" applyNumberFormat="0" applyBorder="0" applyAlignment="0" applyProtection="0"/>
    <xf numFmtId="0" fontId="18" fillId="10" borderId="0" applyNumberFormat="0" applyBorder="0" applyAlignment="0" applyProtection="0"/>
    <xf numFmtId="0" fontId="9" fillId="0" borderId="0"/>
    <xf numFmtId="0" fontId="9" fillId="0" borderId="0"/>
    <xf numFmtId="0" fontId="9" fillId="0" borderId="0"/>
    <xf numFmtId="0" fontId="18" fillId="10" borderId="0" applyNumberFormat="0" applyBorder="0" applyAlignment="0" applyProtection="0"/>
    <xf numFmtId="0" fontId="9" fillId="0" borderId="0"/>
    <xf numFmtId="0" fontId="9" fillId="0" borderId="0"/>
    <xf numFmtId="0" fontId="19" fillId="10" borderId="0" applyNumberFormat="0" applyBorder="0" applyAlignment="0" applyProtection="0"/>
    <xf numFmtId="0" fontId="9" fillId="0" borderId="0"/>
    <xf numFmtId="0" fontId="19" fillId="10" borderId="0" applyNumberFormat="0" applyBorder="0" applyAlignment="0" applyProtection="0"/>
    <xf numFmtId="0" fontId="9" fillId="0" borderId="0"/>
    <xf numFmtId="0" fontId="9" fillId="0" borderId="0"/>
    <xf numFmtId="0" fontId="9" fillId="0" borderId="0"/>
    <xf numFmtId="0" fontId="18" fillId="11" borderId="0" applyNumberFormat="0" applyBorder="0" applyAlignment="0" applyProtection="0"/>
    <xf numFmtId="0" fontId="18" fillId="11" borderId="0" applyNumberFormat="0" applyBorder="0" applyAlignment="0" applyProtection="0"/>
    <xf numFmtId="0" fontId="19" fillId="11" borderId="0" applyNumberFormat="0" applyBorder="0" applyAlignment="0" applyProtection="0"/>
    <xf numFmtId="0" fontId="9" fillId="0" borderId="0"/>
    <xf numFmtId="0" fontId="18" fillId="11" borderId="0" applyNumberFormat="0" applyBorder="0" applyAlignment="0" applyProtection="0"/>
    <xf numFmtId="0" fontId="9" fillId="0" borderId="0"/>
    <xf numFmtId="0" fontId="19" fillId="11" borderId="0" applyNumberFormat="0" applyBorder="0" applyAlignment="0" applyProtection="0"/>
    <xf numFmtId="0" fontId="9" fillId="0" borderId="0"/>
    <xf numFmtId="0" fontId="9" fillId="0" borderId="0"/>
    <xf numFmtId="0" fontId="9" fillId="0" borderId="0"/>
    <xf numFmtId="0" fontId="19" fillId="11" borderId="0" applyNumberFormat="0" applyBorder="0" applyAlignment="0" applyProtection="0"/>
    <xf numFmtId="0" fontId="9" fillId="0" borderId="0"/>
    <xf numFmtId="0" fontId="9" fillId="0" borderId="0"/>
    <xf numFmtId="0" fontId="18" fillId="11" borderId="0" applyNumberFormat="0" applyBorder="0" applyAlignment="0" applyProtection="0"/>
    <xf numFmtId="0" fontId="19" fillId="11" borderId="0" applyNumberFormat="0" applyBorder="0" applyAlignment="0" applyProtection="0"/>
    <xf numFmtId="0" fontId="18" fillId="11" borderId="0" applyNumberFormat="0" applyBorder="0" applyAlignment="0" applyProtection="0"/>
    <xf numFmtId="0" fontId="9" fillId="0" borderId="0"/>
    <xf numFmtId="0" fontId="9" fillId="0" borderId="0"/>
    <xf numFmtId="0" fontId="9" fillId="0" borderId="0"/>
    <xf numFmtId="0" fontId="18" fillId="11" borderId="0" applyNumberFormat="0" applyBorder="0" applyAlignment="0" applyProtection="0"/>
    <xf numFmtId="0" fontId="9" fillId="0" borderId="0"/>
    <xf numFmtId="0" fontId="9" fillId="0" borderId="0"/>
    <xf numFmtId="0" fontId="9" fillId="0" borderId="0"/>
    <xf numFmtId="0" fontId="19" fillId="11" borderId="0" applyNumberFormat="0" applyBorder="0" applyAlignment="0" applyProtection="0"/>
    <xf numFmtId="0" fontId="9" fillId="0" borderId="0"/>
    <xf numFmtId="0" fontId="19" fillId="11" borderId="0" applyNumberFormat="0" applyBorder="0" applyAlignment="0" applyProtection="0"/>
    <xf numFmtId="0" fontId="9" fillId="0" borderId="0"/>
    <xf numFmtId="0" fontId="9" fillId="0" borderId="0"/>
    <xf numFmtId="0" fontId="9" fillId="0" borderId="0"/>
    <xf numFmtId="0" fontId="18" fillId="14" borderId="0" applyNumberFormat="0" applyBorder="0" applyAlignment="0" applyProtection="0"/>
    <xf numFmtId="0" fontId="18" fillId="14" borderId="0" applyNumberFormat="0" applyBorder="0" applyAlignment="0" applyProtection="0"/>
    <xf numFmtId="0" fontId="19" fillId="14" borderId="0" applyNumberFormat="0" applyBorder="0" applyAlignment="0" applyProtection="0"/>
    <xf numFmtId="0" fontId="9" fillId="0" borderId="0"/>
    <xf numFmtId="0" fontId="18" fillId="14" borderId="0" applyNumberFormat="0" applyBorder="0" applyAlignment="0" applyProtection="0"/>
    <xf numFmtId="0" fontId="9" fillId="0" borderId="0"/>
    <xf numFmtId="0" fontId="19" fillId="14" borderId="0" applyNumberFormat="0" applyBorder="0" applyAlignment="0" applyProtection="0"/>
    <xf numFmtId="0" fontId="9" fillId="0" borderId="0"/>
    <xf numFmtId="0" fontId="9" fillId="0" borderId="0"/>
    <xf numFmtId="0" fontId="9" fillId="0" borderId="0"/>
    <xf numFmtId="0" fontId="19" fillId="14" borderId="0" applyNumberFormat="0" applyBorder="0" applyAlignment="0" applyProtection="0"/>
    <xf numFmtId="0" fontId="9" fillId="0" borderId="0"/>
    <xf numFmtId="0" fontId="9" fillId="0" borderId="0"/>
    <xf numFmtId="0" fontId="18" fillId="14" borderId="0" applyNumberFormat="0" applyBorder="0" applyAlignment="0" applyProtection="0"/>
    <xf numFmtId="0" fontId="19" fillId="14" borderId="0" applyNumberFormat="0" applyBorder="0" applyAlignment="0" applyProtection="0"/>
    <xf numFmtId="0" fontId="18" fillId="14" borderId="0" applyNumberFormat="0" applyBorder="0" applyAlignment="0" applyProtection="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19" fillId="14" borderId="0" applyNumberFormat="0" applyBorder="0" applyAlignment="0" applyProtection="0"/>
    <xf numFmtId="0" fontId="9" fillId="0" borderId="0"/>
    <xf numFmtId="0" fontId="19" fillId="14"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18" fillId="15" borderId="0" applyNumberFormat="0" applyBorder="0" applyAlignment="0" applyProtection="0"/>
    <xf numFmtId="0" fontId="19" fillId="15" borderId="0" applyNumberFormat="0" applyBorder="0" applyAlignment="0" applyProtection="0"/>
    <xf numFmtId="0" fontId="9" fillId="0" borderId="0"/>
    <xf numFmtId="0" fontId="18" fillId="15" borderId="0" applyNumberFormat="0" applyBorder="0" applyAlignment="0" applyProtection="0"/>
    <xf numFmtId="0" fontId="9" fillId="0" borderId="0"/>
    <xf numFmtId="0" fontId="19" fillId="15" borderId="0" applyNumberFormat="0" applyBorder="0" applyAlignment="0" applyProtection="0"/>
    <xf numFmtId="0" fontId="9" fillId="0" borderId="0"/>
    <xf numFmtId="0" fontId="9" fillId="0" borderId="0"/>
    <xf numFmtId="0" fontId="9" fillId="0" borderId="0"/>
    <xf numFmtId="0" fontId="19" fillId="15" borderId="0" applyNumberFormat="0" applyBorder="0" applyAlignment="0" applyProtection="0"/>
    <xf numFmtId="0" fontId="9" fillId="0" borderId="0"/>
    <xf numFmtId="0" fontId="9" fillId="0" borderId="0"/>
    <xf numFmtId="0" fontId="18" fillId="15" borderId="0" applyNumberFormat="0" applyBorder="0" applyAlignment="0" applyProtection="0"/>
    <xf numFmtId="0" fontId="19" fillId="15" borderId="0" applyNumberFormat="0" applyBorder="0" applyAlignment="0" applyProtection="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19" fillId="15" borderId="0" applyNumberFormat="0" applyBorder="0" applyAlignment="0" applyProtection="0"/>
    <xf numFmtId="0" fontId="9" fillId="0" borderId="0"/>
    <xf numFmtId="0" fontId="19" fillId="15" borderId="0" applyNumberFormat="0" applyBorder="0" applyAlignment="0" applyProtection="0"/>
    <xf numFmtId="0" fontId="9" fillId="0" borderId="0"/>
    <xf numFmtId="0" fontId="9" fillId="0" borderId="0"/>
    <xf numFmtId="0" fontId="9" fillId="0" borderId="0"/>
    <xf numFmtId="0" fontId="18" fillId="16" borderId="0" applyNumberFormat="0" applyBorder="0" applyAlignment="0" applyProtection="0"/>
    <xf numFmtId="0" fontId="18" fillId="16" borderId="0" applyNumberFormat="0" applyBorder="0" applyAlignment="0" applyProtection="0"/>
    <xf numFmtId="0" fontId="19" fillId="16" borderId="0" applyNumberFormat="0" applyBorder="0" applyAlignment="0" applyProtection="0"/>
    <xf numFmtId="0" fontId="9" fillId="0" borderId="0"/>
    <xf numFmtId="0" fontId="18" fillId="16" borderId="0" applyNumberFormat="0" applyBorder="0" applyAlignment="0" applyProtection="0"/>
    <xf numFmtId="0" fontId="9" fillId="0" borderId="0"/>
    <xf numFmtId="0" fontId="19" fillId="16" borderId="0" applyNumberFormat="0" applyBorder="0" applyAlignment="0" applyProtection="0"/>
    <xf numFmtId="0" fontId="9" fillId="0" borderId="0"/>
    <xf numFmtId="0" fontId="9" fillId="0" borderId="0"/>
    <xf numFmtId="0" fontId="9" fillId="0" borderId="0"/>
    <xf numFmtId="0" fontId="19" fillId="16" borderId="0" applyNumberFormat="0" applyBorder="0" applyAlignment="0" applyProtection="0"/>
    <xf numFmtId="0" fontId="9" fillId="0" borderId="0"/>
    <xf numFmtId="0" fontId="9" fillId="0" borderId="0"/>
    <xf numFmtId="0" fontId="18" fillId="16" borderId="0" applyNumberFormat="0" applyBorder="0" applyAlignment="0" applyProtection="0"/>
    <xf numFmtId="0" fontId="19" fillId="16" borderId="0" applyNumberFormat="0" applyBorder="0" applyAlignment="0" applyProtection="0"/>
    <xf numFmtId="0" fontId="18" fillId="16" borderId="0" applyNumberFormat="0" applyBorder="0" applyAlignment="0" applyProtection="0"/>
    <xf numFmtId="0" fontId="9" fillId="0" borderId="0"/>
    <xf numFmtId="0" fontId="9" fillId="0" borderId="0"/>
    <xf numFmtId="0" fontId="9" fillId="0" borderId="0"/>
    <xf numFmtId="0" fontId="18" fillId="16" borderId="0" applyNumberFormat="0" applyBorder="0" applyAlignment="0" applyProtection="0"/>
    <xf numFmtId="0" fontId="9" fillId="0" borderId="0"/>
    <xf numFmtId="0" fontId="9" fillId="0" borderId="0"/>
    <xf numFmtId="0" fontId="9" fillId="0" borderId="0"/>
    <xf numFmtId="0" fontId="19" fillId="16" borderId="0" applyNumberFormat="0" applyBorder="0" applyAlignment="0" applyProtection="0"/>
    <xf numFmtId="0" fontId="9" fillId="0" borderId="0"/>
    <xf numFmtId="0" fontId="19" fillId="16" borderId="0" applyNumberFormat="0" applyBorder="0" applyAlignment="0" applyProtection="0"/>
    <xf numFmtId="0" fontId="9" fillId="0" borderId="0"/>
    <xf numFmtId="0" fontId="9" fillId="0" borderId="0"/>
    <xf numFmtId="0" fontId="9" fillId="0" borderId="0"/>
    <xf numFmtId="0" fontId="17" fillId="17" borderId="0" applyNumberFormat="0" applyBorder="0" applyAlignment="0" applyProtection="0"/>
    <xf numFmtId="0" fontId="9" fillId="0" borderId="0"/>
    <xf numFmtId="0" fontId="9" fillId="0" borderId="0"/>
    <xf numFmtId="0" fontId="17" fillId="17" borderId="0" applyNumberFormat="0" applyBorder="0" applyAlignment="0" applyProtection="0"/>
    <xf numFmtId="0" fontId="9" fillId="0" borderId="0"/>
    <xf numFmtId="0" fontId="9" fillId="0" borderId="0"/>
    <xf numFmtId="0" fontId="19" fillId="18" borderId="0" applyNumberFormat="0" applyBorder="0" applyAlignment="0" applyProtection="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19" fillId="19" borderId="0" applyNumberFormat="0" applyBorder="0" applyAlignment="0" applyProtection="0"/>
    <xf numFmtId="0" fontId="9" fillId="0" borderId="0"/>
    <xf numFmtId="0" fontId="9" fillId="0" borderId="0"/>
    <xf numFmtId="0" fontId="19" fillId="19" borderId="0" applyNumberFormat="0" applyBorder="0" applyAlignment="0" applyProtection="0"/>
    <xf numFmtId="0" fontId="9" fillId="0" borderId="0"/>
    <xf numFmtId="0" fontId="9" fillId="0" borderId="0"/>
    <xf numFmtId="0" fontId="19" fillId="19" borderId="0" applyNumberFormat="0" applyBorder="0" applyAlignment="0" applyProtection="0"/>
    <xf numFmtId="0" fontId="9" fillId="0" borderId="0"/>
    <xf numFmtId="0" fontId="9" fillId="0" borderId="0"/>
    <xf numFmtId="0" fontId="18" fillId="19" borderId="0" applyNumberFormat="0" applyBorder="0" applyAlignment="0" applyProtection="0"/>
    <xf numFmtId="0" fontId="19" fillId="19" borderId="0" applyNumberFormat="0" applyBorder="0" applyAlignment="0" applyProtection="0"/>
    <xf numFmtId="0" fontId="9" fillId="0" borderId="0"/>
    <xf numFmtId="0" fontId="9" fillId="0" borderId="0"/>
    <xf numFmtId="0" fontId="9" fillId="0" borderId="0"/>
    <xf numFmtId="0" fontId="9" fillId="0" borderId="0"/>
    <xf numFmtId="0" fontId="18" fillId="19" borderId="0" applyNumberFormat="0" applyBorder="0" applyAlignment="0" applyProtection="0"/>
    <xf numFmtId="0" fontId="18" fillId="19" borderId="0" applyNumberFormat="0" applyBorder="0" applyAlignment="0" applyProtection="0"/>
    <xf numFmtId="0" fontId="19" fillId="19" borderId="0" applyNumberFormat="0" applyBorder="0" applyAlignment="0" applyProtection="0"/>
    <xf numFmtId="0" fontId="9" fillId="0" borderId="0"/>
    <xf numFmtId="0" fontId="18" fillId="19" borderId="0" applyNumberFormat="0" applyBorder="0" applyAlignment="0" applyProtection="0"/>
    <xf numFmtId="0" fontId="9" fillId="0" borderId="0"/>
    <xf numFmtId="0" fontId="19" fillId="19" borderId="0" applyNumberFormat="0" applyBorder="0" applyAlignment="0" applyProtection="0"/>
    <xf numFmtId="0" fontId="9" fillId="0" borderId="0"/>
    <xf numFmtId="0" fontId="9" fillId="0" borderId="0"/>
    <xf numFmtId="0" fontId="9" fillId="0" borderId="0"/>
    <xf numFmtId="0" fontId="19" fillId="19" borderId="0" applyNumberFormat="0" applyBorder="0" applyAlignment="0" applyProtection="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19" borderId="0" applyNumberFormat="0" applyBorder="0" applyAlignment="0" applyProtection="0"/>
    <xf numFmtId="0" fontId="18"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19" borderId="0" applyNumberFormat="0" applyBorder="0" applyAlignment="0" applyProtection="0"/>
    <xf numFmtId="0" fontId="18" fillId="19" borderId="0" applyNumberFormat="0" applyBorder="0" applyAlignment="0" applyProtection="0"/>
    <xf numFmtId="0" fontId="9" fillId="0" borderId="0"/>
    <xf numFmtId="0" fontId="9" fillId="0" borderId="0"/>
    <xf numFmtId="0" fontId="9" fillId="0" borderId="0"/>
    <xf numFmtId="0" fontId="19" fillId="19" borderId="0" applyNumberFormat="0" applyBorder="0" applyAlignment="0" applyProtection="0"/>
    <xf numFmtId="0" fontId="18" fillId="19" borderId="0" applyNumberFormat="0" applyBorder="0" applyAlignment="0" applyProtection="0"/>
    <xf numFmtId="0" fontId="9" fillId="0" borderId="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18" fillId="19" borderId="0" applyNumberFormat="0" applyBorder="0" applyAlignment="0" applyProtection="0"/>
    <xf numFmtId="0" fontId="9" fillId="0" borderId="0"/>
    <xf numFmtId="0" fontId="9" fillId="0" borderId="0"/>
    <xf numFmtId="0" fontId="9" fillId="0" borderId="0"/>
    <xf numFmtId="0" fontId="19" fillId="19" borderId="0" applyNumberFormat="0" applyBorder="0" applyAlignment="0" applyProtection="0"/>
    <xf numFmtId="0" fontId="9" fillId="0" borderId="0"/>
    <xf numFmtId="0" fontId="9" fillId="0" borderId="0"/>
    <xf numFmtId="0" fontId="9" fillId="0" borderId="0"/>
    <xf numFmtId="0" fontId="17" fillId="20" borderId="0" applyNumberFormat="0" applyBorder="0" applyAlignment="0" applyProtection="0"/>
    <xf numFmtId="0" fontId="9" fillId="0" borderId="0"/>
    <xf numFmtId="0" fontId="9" fillId="0" borderId="0"/>
    <xf numFmtId="0" fontId="17" fillId="21" borderId="0" applyNumberFormat="0" applyBorder="0" applyAlignment="0" applyProtection="0"/>
    <xf numFmtId="0" fontId="9" fillId="0" borderId="0"/>
    <xf numFmtId="0" fontId="9" fillId="0" borderId="0"/>
    <xf numFmtId="0" fontId="19" fillId="22" borderId="0" applyNumberFormat="0" applyBorder="0" applyAlignment="0" applyProtection="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9" fillId="23" borderId="0" applyNumberFormat="0" applyBorder="0" applyAlignment="0" applyProtection="0"/>
    <xf numFmtId="0" fontId="9" fillId="0" borderId="0"/>
    <xf numFmtId="0" fontId="9" fillId="0" borderId="0"/>
    <xf numFmtId="0" fontId="19" fillId="23" borderId="0" applyNumberFormat="0" applyBorder="0" applyAlignment="0" applyProtection="0"/>
    <xf numFmtId="0" fontId="9" fillId="0" borderId="0"/>
    <xf numFmtId="0" fontId="19" fillId="23" borderId="0" applyNumberFormat="0" applyBorder="0" applyAlignment="0" applyProtection="0"/>
    <xf numFmtId="0" fontId="9" fillId="0" borderId="0"/>
    <xf numFmtId="0" fontId="9" fillId="0" borderId="0"/>
    <xf numFmtId="0" fontId="18" fillId="23" borderId="0" applyNumberFormat="0" applyBorder="0" applyAlignment="0" applyProtection="0"/>
    <xf numFmtId="0" fontId="19" fillId="23" borderId="0" applyNumberFormat="0" applyBorder="0" applyAlignment="0" applyProtection="0"/>
    <xf numFmtId="0" fontId="9" fillId="0" borderId="0"/>
    <xf numFmtId="0" fontId="9" fillId="0" borderId="0"/>
    <xf numFmtId="0" fontId="9" fillId="0" borderId="0"/>
    <xf numFmtId="0" fontId="9" fillId="0" borderId="0"/>
    <xf numFmtId="0" fontId="18" fillId="23" borderId="0" applyNumberFormat="0" applyBorder="0" applyAlignment="0" applyProtection="0"/>
    <xf numFmtId="0" fontId="18" fillId="23" borderId="0" applyNumberFormat="0" applyBorder="0" applyAlignment="0" applyProtection="0"/>
    <xf numFmtId="0" fontId="19" fillId="23" borderId="0" applyNumberFormat="0" applyBorder="0" applyAlignment="0" applyProtection="0"/>
    <xf numFmtId="0" fontId="9" fillId="0" borderId="0"/>
    <xf numFmtId="0" fontId="18" fillId="23" borderId="0" applyNumberFormat="0" applyBorder="0" applyAlignment="0" applyProtection="0"/>
    <xf numFmtId="0" fontId="9" fillId="0" borderId="0"/>
    <xf numFmtId="0" fontId="19" fillId="23" borderId="0" applyNumberFormat="0" applyBorder="0" applyAlignment="0" applyProtection="0"/>
    <xf numFmtId="0" fontId="9" fillId="0" borderId="0"/>
    <xf numFmtId="0" fontId="9" fillId="0" borderId="0"/>
    <xf numFmtId="0" fontId="9" fillId="0" borderId="0"/>
    <xf numFmtId="0" fontId="19" fillId="23" borderId="0" applyNumberFormat="0" applyBorder="0" applyAlignment="0" applyProtection="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23" borderId="0" applyNumberFormat="0" applyBorder="0" applyAlignment="0" applyProtection="0"/>
    <xf numFmtId="0" fontId="18"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23" borderId="0" applyNumberFormat="0" applyBorder="0" applyAlignment="0" applyProtection="0"/>
    <xf numFmtId="0" fontId="18" fillId="23" borderId="0" applyNumberFormat="0" applyBorder="0" applyAlignment="0" applyProtection="0"/>
    <xf numFmtId="0" fontId="9" fillId="0" borderId="0"/>
    <xf numFmtId="0" fontId="9" fillId="0" borderId="0"/>
    <xf numFmtId="0" fontId="9" fillId="0" borderId="0"/>
    <xf numFmtId="0" fontId="19" fillId="23" borderId="0" applyNumberFormat="0" applyBorder="0" applyAlignment="0" applyProtection="0"/>
    <xf numFmtId="0" fontId="18" fillId="23" borderId="0" applyNumberFormat="0" applyBorder="0" applyAlignment="0" applyProtection="0"/>
    <xf numFmtId="0" fontId="9" fillId="0" borderId="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8" fillId="23" borderId="0" applyNumberFormat="0" applyBorder="0" applyAlignment="0" applyProtection="0"/>
    <xf numFmtId="0" fontId="9" fillId="0" borderId="0"/>
    <xf numFmtId="0" fontId="9" fillId="0" borderId="0"/>
    <xf numFmtId="0" fontId="9" fillId="0" borderId="0"/>
    <xf numFmtId="0" fontId="19" fillId="23" borderId="0" applyNumberFormat="0" applyBorder="0" applyAlignment="0" applyProtection="0"/>
    <xf numFmtId="0" fontId="9" fillId="0" borderId="0"/>
    <xf numFmtId="0" fontId="9" fillId="0" borderId="0"/>
    <xf numFmtId="0" fontId="9" fillId="0" borderId="0"/>
    <xf numFmtId="0" fontId="17" fillId="20" borderId="0" applyNumberFormat="0" applyBorder="0" applyAlignment="0" applyProtection="0"/>
    <xf numFmtId="0" fontId="9" fillId="0" borderId="0"/>
    <xf numFmtId="0" fontId="9" fillId="0" borderId="0"/>
    <xf numFmtId="0" fontId="17" fillId="24" borderId="0" applyNumberFormat="0" applyBorder="0" applyAlignment="0" applyProtection="0"/>
    <xf numFmtId="0" fontId="9" fillId="0" borderId="0"/>
    <xf numFmtId="0" fontId="9" fillId="0" borderId="0"/>
    <xf numFmtId="0" fontId="19" fillId="21" borderId="0" applyNumberFormat="0" applyBorder="0" applyAlignment="0" applyProtection="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9" fillId="25" borderId="0" applyNumberFormat="0" applyBorder="0" applyAlignment="0" applyProtection="0"/>
    <xf numFmtId="0" fontId="9" fillId="0" borderId="0"/>
    <xf numFmtId="0" fontId="9" fillId="0" borderId="0"/>
    <xf numFmtId="0" fontId="19" fillId="25" borderId="0" applyNumberFormat="0" applyBorder="0" applyAlignment="0" applyProtection="0"/>
    <xf numFmtId="0" fontId="9" fillId="0" borderId="0"/>
    <xf numFmtId="0" fontId="19" fillId="25" borderId="0" applyNumberFormat="0" applyBorder="0" applyAlignment="0" applyProtection="0"/>
    <xf numFmtId="0" fontId="9" fillId="0" borderId="0"/>
    <xf numFmtId="0" fontId="9" fillId="0" borderId="0"/>
    <xf numFmtId="0" fontId="18" fillId="25" borderId="0" applyNumberFormat="0" applyBorder="0" applyAlignment="0" applyProtection="0"/>
    <xf numFmtId="0" fontId="19" fillId="25" borderId="0" applyNumberFormat="0" applyBorder="0" applyAlignment="0" applyProtection="0"/>
    <xf numFmtId="0" fontId="9" fillId="0" borderId="0"/>
    <xf numFmtId="0" fontId="9" fillId="0" borderId="0"/>
    <xf numFmtId="0" fontId="9" fillId="0" borderId="0"/>
    <xf numFmtId="0" fontId="9" fillId="0" borderId="0"/>
    <xf numFmtId="0" fontId="18" fillId="25" borderId="0" applyNumberFormat="0" applyBorder="0" applyAlignment="0" applyProtection="0"/>
    <xf numFmtId="0" fontId="18" fillId="25" borderId="0" applyNumberFormat="0" applyBorder="0" applyAlignment="0" applyProtection="0"/>
    <xf numFmtId="0" fontId="19" fillId="25" borderId="0" applyNumberFormat="0" applyBorder="0" applyAlignment="0" applyProtection="0"/>
    <xf numFmtId="0" fontId="9" fillId="0" borderId="0"/>
    <xf numFmtId="0" fontId="18" fillId="25" borderId="0" applyNumberFormat="0" applyBorder="0" applyAlignment="0" applyProtection="0"/>
    <xf numFmtId="0" fontId="9" fillId="0" borderId="0"/>
    <xf numFmtId="0" fontId="19" fillId="25" borderId="0" applyNumberFormat="0" applyBorder="0" applyAlignment="0" applyProtection="0"/>
    <xf numFmtId="0" fontId="9" fillId="0" borderId="0"/>
    <xf numFmtId="0" fontId="9" fillId="0" borderId="0"/>
    <xf numFmtId="0" fontId="9" fillId="0" borderId="0"/>
    <xf numFmtId="0" fontId="19" fillId="25" borderId="0" applyNumberFormat="0" applyBorder="0" applyAlignment="0" applyProtection="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25" borderId="0" applyNumberFormat="0" applyBorder="0" applyAlignment="0" applyProtection="0"/>
    <xf numFmtId="0" fontId="18"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25" borderId="0" applyNumberFormat="0" applyBorder="0" applyAlignment="0" applyProtection="0"/>
    <xf numFmtId="0" fontId="18" fillId="25" borderId="0" applyNumberFormat="0" applyBorder="0" applyAlignment="0" applyProtection="0"/>
    <xf numFmtId="0" fontId="9" fillId="0" borderId="0"/>
    <xf numFmtId="0" fontId="9" fillId="0" borderId="0"/>
    <xf numFmtId="0" fontId="9" fillId="0" borderId="0"/>
    <xf numFmtId="0" fontId="19" fillId="25" borderId="0" applyNumberFormat="0" applyBorder="0" applyAlignment="0" applyProtection="0"/>
    <xf numFmtId="0" fontId="18" fillId="25" borderId="0" applyNumberFormat="0" applyBorder="0" applyAlignment="0" applyProtection="0"/>
    <xf numFmtId="0" fontId="9" fillId="0" borderId="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8" fillId="25" borderId="0" applyNumberFormat="0" applyBorder="0" applyAlignment="0" applyProtection="0"/>
    <xf numFmtId="0" fontId="9" fillId="0" borderId="0"/>
    <xf numFmtId="0" fontId="9" fillId="0" borderId="0"/>
    <xf numFmtId="0" fontId="9" fillId="0" borderId="0"/>
    <xf numFmtId="0" fontId="19" fillId="25" borderId="0" applyNumberFormat="0" applyBorder="0" applyAlignment="0" applyProtection="0"/>
    <xf numFmtId="0" fontId="9" fillId="0" borderId="0"/>
    <xf numFmtId="0" fontId="9" fillId="0" borderId="0"/>
    <xf numFmtId="0" fontId="9" fillId="0" borderId="0"/>
    <xf numFmtId="0" fontId="17" fillId="17" borderId="0" applyNumberFormat="0" applyBorder="0" applyAlignment="0" applyProtection="0"/>
    <xf numFmtId="0" fontId="9" fillId="0" borderId="0"/>
    <xf numFmtId="0" fontId="9" fillId="0" borderId="0"/>
    <xf numFmtId="0" fontId="17" fillId="21" borderId="0" applyNumberFormat="0" applyBorder="0" applyAlignment="0" applyProtection="0"/>
    <xf numFmtId="0" fontId="9" fillId="0" borderId="0"/>
    <xf numFmtId="0" fontId="9" fillId="0" borderId="0"/>
    <xf numFmtId="0" fontId="19" fillId="21" borderId="0" applyNumberFormat="0" applyBorder="0" applyAlignment="0" applyProtection="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19" fillId="14" borderId="0" applyNumberFormat="0" applyBorder="0" applyAlignment="0" applyProtection="0"/>
    <xf numFmtId="0" fontId="9" fillId="0" borderId="0"/>
    <xf numFmtId="0" fontId="9" fillId="0" borderId="0"/>
    <xf numFmtId="0" fontId="19" fillId="14" borderId="0" applyNumberFormat="0" applyBorder="0" applyAlignment="0" applyProtection="0"/>
    <xf numFmtId="0" fontId="9" fillId="0" borderId="0"/>
    <xf numFmtId="0" fontId="9" fillId="0" borderId="0"/>
    <xf numFmtId="0" fontId="19" fillId="14" borderId="0" applyNumberFormat="0" applyBorder="0" applyAlignment="0" applyProtection="0"/>
    <xf numFmtId="0" fontId="9" fillId="0" borderId="0"/>
    <xf numFmtId="0" fontId="9" fillId="0" borderId="0"/>
    <xf numFmtId="0" fontId="18" fillId="14" borderId="0" applyNumberFormat="0" applyBorder="0" applyAlignment="0" applyProtection="0"/>
    <xf numFmtId="0" fontId="19" fillId="14" borderId="0" applyNumberFormat="0" applyBorder="0" applyAlignment="0" applyProtection="0"/>
    <xf numFmtId="0" fontId="9" fillId="0" borderId="0"/>
    <xf numFmtId="0" fontId="9" fillId="0" borderId="0"/>
    <xf numFmtId="0" fontId="9" fillId="0" borderId="0"/>
    <xf numFmtId="0" fontId="9" fillId="0" borderId="0"/>
    <xf numFmtId="0" fontId="18" fillId="14" borderId="0" applyNumberFormat="0" applyBorder="0" applyAlignment="0" applyProtection="0"/>
    <xf numFmtId="0" fontId="18" fillId="14" borderId="0" applyNumberFormat="0" applyBorder="0" applyAlignment="0" applyProtection="0"/>
    <xf numFmtId="0" fontId="19" fillId="14" borderId="0" applyNumberFormat="0" applyBorder="0" applyAlignment="0" applyProtection="0"/>
    <xf numFmtId="0" fontId="9" fillId="0" borderId="0"/>
    <xf numFmtId="0" fontId="18" fillId="14" borderId="0" applyNumberFormat="0" applyBorder="0" applyAlignment="0" applyProtection="0"/>
    <xf numFmtId="0" fontId="9" fillId="0" borderId="0"/>
    <xf numFmtId="0" fontId="19" fillId="14" borderId="0" applyNumberFormat="0" applyBorder="0" applyAlignment="0" applyProtection="0"/>
    <xf numFmtId="0" fontId="9" fillId="0" borderId="0"/>
    <xf numFmtId="0" fontId="9" fillId="0" borderId="0"/>
    <xf numFmtId="0" fontId="9" fillId="0" borderId="0"/>
    <xf numFmtId="0" fontId="19" fillId="14" borderId="0" applyNumberFormat="0" applyBorder="0" applyAlignment="0" applyProtection="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14" borderId="0" applyNumberFormat="0" applyBorder="0" applyAlignment="0" applyProtection="0"/>
    <xf numFmtId="0" fontId="18"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14" borderId="0" applyNumberFormat="0" applyBorder="0" applyAlignment="0" applyProtection="0"/>
    <xf numFmtId="0" fontId="18" fillId="14" borderId="0" applyNumberFormat="0" applyBorder="0" applyAlignment="0" applyProtection="0"/>
    <xf numFmtId="0" fontId="9" fillId="0" borderId="0"/>
    <xf numFmtId="0" fontId="9" fillId="0" borderId="0"/>
    <xf numFmtId="0" fontId="9" fillId="0" borderId="0"/>
    <xf numFmtId="0" fontId="19" fillId="14" borderId="0" applyNumberFormat="0" applyBorder="0" applyAlignment="0" applyProtection="0"/>
    <xf numFmtId="0" fontId="18" fillId="14" borderId="0" applyNumberFormat="0" applyBorder="0" applyAlignment="0" applyProtection="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18" fillId="14" borderId="0" applyNumberFormat="0" applyBorder="0" applyAlignment="0" applyProtection="0"/>
    <xf numFmtId="0" fontId="9" fillId="0" borderId="0"/>
    <xf numFmtId="0" fontId="9" fillId="0" borderId="0"/>
    <xf numFmtId="0" fontId="9" fillId="0" borderId="0"/>
    <xf numFmtId="0" fontId="19" fillId="14" borderId="0" applyNumberFormat="0" applyBorder="0" applyAlignment="0" applyProtection="0"/>
    <xf numFmtId="0" fontId="9" fillId="0" borderId="0"/>
    <xf numFmtId="0" fontId="9" fillId="0" borderId="0"/>
    <xf numFmtId="0" fontId="9" fillId="0" borderId="0"/>
    <xf numFmtId="0" fontId="17" fillId="26" borderId="0" applyNumberFormat="0" applyBorder="0" applyAlignment="0" applyProtection="0"/>
    <xf numFmtId="0" fontId="9" fillId="0" borderId="0"/>
    <xf numFmtId="0" fontId="9" fillId="0" borderId="0"/>
    <xf numFmtId="0" fontId="17" fillId="17" borderId="0" applyNumberFormat="0" applyBorder="0" applyAlignment="0" applyProtection="0"/>
    <xf numFmtId="0" fontId="9" fillId="0" borderId="0"/>
    <xf numFmtId="0" fontId="9" fillId="0" borderId="0"/>
    <xf numFmtId="0" fontId="19" fillId="18" borderId="0" applyNumberFormat="0" applyBorder="0" applyAlignment="0" applyProtection="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9" fillId="15" borderId="0" applyNumberFormat="0" applyBorder="0" applyAlignment="0" applyProtection="0"/>
    <xf numFmtId="0" fontId="9" fillId="0" borderId="0"/>
    <xf numFmtId="0" fontId="9" fillId="0" borderId="0"/>
    <xf numFmtId="0" fontId="19" fillId="15" borderId="0" applyNumberFormat="0" applyBorder="0" applyAlignment="0" applyProtection="0"/>
    <xf numFmtId="0" fontId="9" fillId="0" borderId="0"/>
    <xf numFmtId="0" fontId="19" fillId="15" borderId="0" applyNumberFormat="0" applyBorder="0" applyAlignment="0" applyProtection="0"/>
    <xf numFmtId="0" fontId="9" fillId="0" borderId="0"/>
    <xf numFmtId="0" fontId="9" fillId="0" borderId="0"/>
    <xf numFmtId="0" fontId="18" fillId="15" borderId="0" applyNumberFormat="0" applyBorder="0" applyAlignment="0" applyProtection="0"/>
    <xf numFmtId="0" fontId="19" fillId="15" borderId="0" applyNumberFormat="0" applyBorder="0" applyAlignment="0" applyProtection="0"/>
    <xf numFmtId="0" fontId="9" fillId="0" borderId="0"/>
    <xf numFmtId="0" fontId="9" fillId="0" borderId="0"/>
    <xf numFmtId="0" fontId="9" fillId="0" borderId="0"/>
    <xf numFmtId="0" fontId="9" fillId="0" borderId="0"/>
    <xf numFmtId="0" fontId="18" fillId="15" borderId="0" applyNumberFormat="0" applyBorder="0" applyAlignment="0" applyProtection="0"/>
    <xf numFmtId="0" fontId="18" fillId="15" borderId="0" applyNumberFormat="0" applyBorder="0" applyAlignment="0" applyProtection="0"/>
    <xf numFmtId="0" fontId="19" fillId="15" borderId="0" applyNumberFormat="0" applyBorder="0" applyAlignment="0" applyProtection="0"/>
    <xf numFmtId="0" fontId="9" fillId="0" borderId="0"/>
    <xf numFmtId="0" fontId="18" fillId="15" borderId="0" applyNumberFormat="0" applyBorder="0" applyAlignment="0" applyProtection="0"/>
    <xf numFmtId="0" fontId="9" fillId="0" borderId="0"/>
    <xf numFmtId="0" fontId="19" fillId="15" borderId="0" applyNumberFormat="0" applyBorder="0" applyAlignment="0" applyProtection="0"/>
    <xf numFmtId="0" fontId="9" fillId="0" borderId="0"/>
    <xf numFmtId="0" fontId="9" fillId="0" borderId="0"/>
    <xf numFmtId="0" fontId="9" fillId="0" borderId="0"/>
    <xf numFmtId="0" fontId="19" fillId="15" borderId="0" applyNumberFormat="0" applyBorder="0" applyAlignment="0" applyProtection="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15" borderId="0" applyNumberFormat="0" applyBorder="0" applyAlignment="0" applyProtection="0"/>
    <xf numFmtId="0" fontId="18" fillId="1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15" borderId="0" applyNumberFormat="0" applyBorder="0" applyAlignment="0" applyProtection="0"/>
    <xf numFmtId="0" fontId="18" fillId="15" borderId="0" applyNumberFormat="0" applyBorder="0" applyAlignment="0" applyProtection="0"/>
    <xf numFmtId="0" fontId="9" fillId="0" borderId="0"/>
    <xf numFmtId="0" fontId="9" fillId="0" borderId="0"/>
    <xf numFmtId="0" fontId="9" fillId="0" borderId="0"/>
    <xf numFmtId="0" fontId="19" fillId="15" borderId="0" applyNumberFormat="0" applyBorder="0" applyAlignment="0" applyProtection="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8" fillId="15" borderId="0" applyNumberFormat="0" applyBorder="0" applyAlignment="0" applyProtection="0"/>
    <xf numFmtId="0" fontId="9" fillId="0" borderId="0"/>
    <xf numFmtId="0" fontId="9" fillId="0" borderId="0"/>
    <xf numFmtId="0" fontId="9" fillId="0" borderId="0"/>
    <xf numFmtId="0" fontId="19" fillId="15" borderId="0" applyNumberFormat="0" applyBorder="0" applyAlignment="0" applyProtection="0"/>
    <xf numFmtId="0" fontId="9" fillId="0" borderId="0"/>
    <xf numFmtId="0" fontId="9" fillId="0" borderId="0"/>
    <xf numFmtId="0" fontId="9" fillId="0" borderId="0"/>
    <xf numFmtId="0" fontId="17" fillId="20" borderId="0" applyNumberFormat="0" applyBorder="0" applyAlignment="0" applyProtection="0"/>
    <xf numFmtId="0" fontId="9" fillId="0" borderId="0"/>
    <xf numFmtId="0" fontId="9" fillId="0" borderId="0"/>
    <xf numFmtId="0" fontId="17" fillId="27" borderId="0" applyNumberFormat="0" applyBorder="0" applyAlignment="0" applyProtection="0"/>
    <xf numFmtId="0" fontId="9" fillId="0" borderId="0"/>
    <xf numFmtId="0" fontId="9" fillId="0" borderId="0"/>
    <xf numFmtId="0" fontId="19" fillId="27" borderId="0" applyNumberFormat="0" applyBorder="0" applyAlignment="0" applyProtection="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9" fillId="28" borderId="0" applyNumberFormat="0" applyBorder="0" applyAlignment="0" applyProtection="0"/>
    <xf numFmtId="0" fontId="9" fillId="0" borderId="0"/>
    <xf numFmtId="0" fontId="9" fillId="0" borderId="0"/>
    <xf numFmtId="0" fontId="19" fillId="28" borderId="0" applyNumberFormat="0" applyBorder="0" applyAlignment="0" applyProtection="0"/>
    <xf numFmtId="0" fontId="9" fillId="0" borderId="0"/>
    <xf numFmtId="0" fontId="19" fillId="28" borderId="0" applyNumberFormat="0" applyBorder="0" applyAlignment="0" applyProtection="0"/>
    <xf numFmtId="0" fontId="9" fillId="0" borderId="0"/>
    <xf numFmtId="0" fontId="9" fillId="0" borderId="0"/>
    <xf numFmtId="0" fontId="18" fillId="28" borderId="0" applyNumberFormat="0" applyBorder="0" applyAlignment="0" applyProtection="0"/>
    <xf numFmtId="0" fontId="19" fillId="28" borderId="0" applyNumberFormat="0" applyBorder="0" applyAlignment="0" applyProtection="0"/>
    <xf numFmtId="0" fontId="9" fillId="0" borderId="0"/>
    <xf numFmtId="0" fontId="9" fillId="0" borderId="0"/>
    <xf numFmtId="0" fontId="9" fillId="0" borderId="0"/>
    <xf numFmtId="0" fontId="9" fillId="0" borderId="0"/>
    <xf numFmtId="0" fontId="18" fillId="28" borderId="0" applyNumberFormat="0" applyBorder="0" applyAlignment="0" applyProtection="0"/>
    <xf numFmtId="0" fontId="18" fillId="28" borderId="0" applyNumberFormat="0" applyBorder="0" applyAlignment="0" applyProtection="0"/>
    <xf numFmtId="0" fontId="19" fillId="28" borderId="0" applyNumberFormat="0" applyBorder="0" applyAlignment="0" applyProtection="0"/>
    <xf numFmtId="0" fontId="9" fillId="0" borderId="0"/>
    <xf numFmtId="0" fontId="18" fillId="28" borderId="0" applyNumberFormat="0" applyBorder="0" applyAlignment="0" applyProtection="0"/>
    <xf numFmtId="0" fontId="9" fillId="0" borderId="0"/>
    <xf numFmtId="0" fontId="19" fillId="28" borderId="0" applyNumberFormat="0" applyBorder="0" applyAlignment="0" applyProtection="0"/>
    <xf numFmtId="0" fontId="9" fillId="0" borderId="0"/>
    <xf numFmtId="0" fontId="9" fillId="0" borderId="0"/>
    <xf numFmtId="0" fontId="9" fillId="0" borderId="0"/>
    <xf numFmtId="0" fontId="19" fillId="28" borderId="0" applyNumberFormat="0" applyBorder="0" applyAlignment="0" applyProtection="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28" borderId="0" applyNumberFormat="0" applyBorder="0" applyAlignment="0" applyProtection="0"/>
    <xf numFmtId="0" fontId="18"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9" fillId="28" borderId="0" applyNumberFormat="0" applyBorder="0" applyAlignment="0" applyProtection="0"/>
    <xf numFmtId="0" fontId="18" fillId="28" borderId="0" applyNumberFormat="0" applyBorder="0" applyAlignment="0" applyProtection="0"/>
    <xf numFmtId="0" fontId="9" fillId="0" borderId="0"/>
    <xf numFmtId="0" fontId="9" fillId="0" borderId="0"/>
    <xf numFmtId="0" fontId="9" fillId="0" borderId="0"/>
    <xf numFmtId="0" fontId="19" fillId="28" borderId="0" applyNumberFormat="0" applyBorder="0" applyAlignment="0" applyProtection="0"/>
    <xf numFmtId="0" fontId="18" fillId="28" borderId="0" applyNumberFormat="0" applyBorder="0" applyAlignment="0" applyProtection="0"/>
    <xf numFmtId="0" fontId="9" fillId="0" borderId="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8" fillId="28" borderId="0" applyNumberFormat="0" applyBorder="0" applyAlignment="0" applyProtection="0"/>
    <xf numFmtId="0" fontId="9" fillId="0" borderId="0"/>
    <xf numFmtId="0" fontId="9" fillId="0" borderId="0"/>
    <xf numFmtId="0" fontId="9" fillId="0" borderId="0"/>
    <xf numFmtId="0" fontId="19" fillId="28" borderId="0" applyNumberFormat="0" applyBorder="0" applyAlignment="0" applyProtection="0"/>
    <xf numFmtId="0" fontId="9" fillId="0" borderId="0"/>
    <xf numFmtId="0" fontId="9" fillId="0" borderId="0"/>
    <xf numFmtId="0" fontId="9" fillId="0" borderId="0"/>
    <xf numFmtId="0" fontId="20" fillId="0" borderId="0" applyNumberFormat="0" applyFill="0" applyBorder="0" applyAlignment="0">
      <protection locked="0"/>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0"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11"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0"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0"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4" borderId="0" applyNumberFormat="0" applyBorder="0" applyAlignment="0" applyProtection="0"/>
    <xf numFmtId="0" fontId="21" fillId="4" borderId="0" applyNumberFormat="0" applyBorder="0" applyAlignment="0" applyProtection="0"/>
    <xf numFmtId="0" fontId="22" fillId="4" borderId="0" applyNumberFormat="0" applyBorder="0" applyAlignment="0" applyProtection="0"/>
    <xf numFmtId="0" fontId="9" fillId="0" borderId="0"/>
    <xf numFmtId="0" fontId="21" fillId="4" borderId="0" applyNumberFormat="0" applyBorder="0" applyAlignment="0" applyProtection="0"/>
    <xf numFmtId="0" fontId="9" fillId="0" borderId="0"/>
    <xf numFmtId="0" fontId="22" fillId="4" borderId="0" applyNumberFormat="0" applyBorder="0" applyAlignment="0" applyProtection="0"/>
    <xf numFmtId="0" fontId="9" fillId="0" borderId="0"/>
    <xf numFmtId="0" fontId="9" fillId="0" borderId="0"/>
    <xf numFmtId="0" fontId="9" fillId="0" borderId="0"/>
    <xf numFmtId="0" fontId="22" fillId="4" borderId="0" applyNumberFormat="0" applyBorder="0" applyAlignment="0" applyProtection="0"/>
    <xf numFmtId="0" fontId="9" fillId="0" borderId="0"/>
    <xf numFmtId="0" fontId="9" fillId="0" borderId="0"/>
    <xf numFmtId="0" fontId="21" fillId="4" borderId="0" applyNumberFormat="0" applyBorder="0" applyAlignment="0" applyProtection="0"/>
    <xf numFmtId="0" fontId="22" fillId="4" borderId="0" applyNumberFormat="0" applyBorder="0" applyAlignment="0" applyProtection="0"/>
    <xf numFmtId="0" fontId="21" fillId="4" borderId="0" applyNumberFormat="0" applyBorder="0" applyAlignment="0" applyProtection="0"/>
    <xf numFmtId="0" fontId="9" fillId="0" borderId="0"/>
    <xf numFmtId="0" fontId="9" fillId="0" borderId="0"/>
    <xf numFmtId="0" fontId="9" fillId="0" borderId="0"/>
    <xf numFmtId="0" fontId="21" fillId="4" borderId="0" applyNumberFormat="0" applyBorder="0" applyAlignment="0" applyProtection="0"/>
    <xf numFmtId="0" fontId="9" fillId="0" borderId="0"/>
    <xf numFmtId="0" fontId="9" fillId="0" borderId="0"/>
    <xf numFmtId="0" fontId="9" fillId="0" borderId="0"/>
    <xf numFmtId="0" fontId="22" fillId="4" borderId="0" applyNumberFormat="0" applyBorder="0" applyAlignment="0" applyProtection="0"/>
    <xf numFmtId="0" fontId="9" fillId="0" borderId="0"/>
    <xf numFmtId="0" fontId="22" fillId="4" borderId="0" applyNumberFormat="0" applyBorder="0" applyAlignment="0" applyProtection="0"/>
    <xf numFmtId="0" fontId="9" fillId="0" borderId="0"/>
    <xf numFmtId="0" fontId="9" fillId="0" borderId="0"/>
    <xf numFmtId="0" fontId="9" fillId="0" borderId="0"/>
    <xf numFmtId="169" fontId="9" fillId="0" borderId="0" applyBorder="0"/>
    <xf numFmtId="169" fontId="9" fillId="0" borderId="0" applyBorder="0"/>
    <xf numFmtId="0" fontId="23" fillId="0" borderId="0" applyNumberFormat="0" applyAlignment="0">
      <alignment horizontal="left"/>
    </xf>
    <xf numFmtId="0" fontId="24" fillId="0" borderId="0"/>
    <xf numFmtId="0" fontId="9" fillId="0" borderId="0"/>
    <xf numFmtId="0" fontId="9" fillId="0" borderId="0"/>
    <xf numFmtId="170" fontId="25" fillId="0" borderId="6" applyAlignment="0" applyProtection="0"/>
    <xf numFmtId="170" fontId="25" fillId="0" borderId="6" applyAlignment="0" applyProtection="0"/>
    <xf numFmtId="49" fontId="26" fillId="0" borderId="0" applyFont="0" applyFill="0" applyBorder="0" applyAlignment="0" applyProtection="0">
      <alignment horizontal="left"/>
    </xf>
    <xf numFmtId="3" fontId="27" fillId="0" borderId="0" applyAlignment="0" applyProtection="0"/>
    <xf numFmtId="171" fontId="10" fillId="0" borderId="0" applyFill="0" applyBorder="0" applyAlignment="0" applyProtection="0"/>
    <xf numFmtId="49" fontId="10" fillId="0" borderId="0" applyNumberFormat="0" applyAlignment="0" applyProtection="0">
      <alignment horizontal="left"/>
    </xf>
    <xf numFmtId="49" fontId="28" fillId="0" borderId="7" applyNumberFormat="0" applyAlignment="0" applyProtection="0">
      <alignment horizontal="left" wrapText="1"/>
    </xf>
    <xf numFmtId="49" fontId="28" fillId="0" borderId="7" applyNumberFormat="0" applyAlignment="0" applyProtection="0">
      <alignment horizontal="left" wrapText="1"/>
    </xf>
    <xf numFmtId="49" fontId="28" fillId="0" borderId="0" applyNumberFormat="0" applyAlignment="0" applyProtection="0">
      <alignment horizontal="left" wrapText="1"/>
    </xf>
    <xf numFmtId="49" fontId="29" fillId="0" borderId="0" applyAlignment="0" applyProtection="0">
      <alignment horizontal="left"/>
    </xf>
    <xf numFmtId="0" fontId="30" fillId="29" borderId="8" applyNumberFormat="0" applyAlignment="0" applyProtection="0"/>
    <xf numFmtId="0" fontId="30" fillId="29" borderId="8" applyNumberFormat="0" applyAlignment="0" applyProtection="0"/>
    <xf numFmtId="0" fontId="31" fillId="29" borderId="8" applyNumberFormat="0" applyAlignment="0" applyProtection="0"/>
    <xf numFmtId="0" fontId="9" fillId="0" borderId="0"/>
    <xf numFmtId="0" fontId="30" fillId="29" borderId="8" applyNumberFormat="0" applyAlignment="0" applyProtection="0"/>
    <xf numFmtId="0" fontId="9" fillId="0" borderId="0"/>
    <xf numFmtId="0" fontId="31" fillId="29" borderId="8" applyNumberFormat="0" applyAlignment="0" applyProtection="0"/>
    <xf numFmtId="0" fontId="9" fillId="0" borderId="0"/>
    <xf numFmtId="0" fontId="9" fillId="0" borderId="0"/>
    <xf numFmtId="0" fontId="9" fillId="0" borderId="0"/>
    <xf numFmtId="0" fontId="31" fillId="29" borderId="8" applyNumberFormat="0" applyAlignment="0" applyProtection="0"/>
    <xf numFmtId="0" fontId="9" fillId="0" borderId="0"/>
    <xf numFmtId="0" fontId="9" fillId="0" borderId="0"/>
    <xf numFmtId="0" fontId="31" fillId="29" borderId="8" applyNumberFormat="0" applyAlignment="0" applyProtection="0"/>
    <xf numFmtId="0" fontId="30" fillId="29" borderId="8" applyNumberFormat="0" applyAlignment="0" applyProtection="0"/>
    <xf numFmtId="0" fontId="31" fillId="29" borderId="8" applyNumberFormat="0" applyAlignment="0" applyProtection="0"/>
    <xf numFmtId="0" fontId="30" fillId="29" borderId="8" applyNumberFormat="0" applyAlignment="0" applyProtection="0"/>
    <xf numFmtId="0" fontId="9" fillId="0" borderId="0"/>
    <xf numFmtId="0" fontId="9" fillId="0" borderId="0"/>
    <xf numFmtId="0" fontId="9" fillId="0" borderId="0"/>
    <xf numFmtId="0" fontId="30" fillId="29" borderId="8" applyNumberFormat="0" applyAlignment="0" applyProtection="0"/>
    <xf numFmtId="0" fontId="9" fillId="0" borderId="0"/>
    <xf numFmtId="0" fontId="9" fillId="0" borderId="0"/>
    <xf numFmtId="0" fontId="9" fillId="0" borderId="0"/>
    <xf numFmtId="0" fontId="31" fillId="29" borderId="8" applyNumberFormat="0" applyAlignment="0" applyProtection="0"/>
    <xf numFmtId="0" fontId="9" fillId="0" borderId="0"/>
    <xf numFmtId="0" fontId="31" fillId="29" borderId="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30" borderId="9" applyNumberFormat="0" applyAlignment="0" applyProtection="0"/>
    <xf numFmtId="0" fontId="32" fillId="30" borderId="9" applyNumberFormat="0" applyAlignment="0" applyProtection="0"/>
    <xf numFmtId="0" fontId="33" fillId="30" borderId="9" applyNumberFormat="0" applyAlignment="0" applyProtection="0"/>
    <xf numFmtId="0" fontId="9" fillId="0" borderId="0"/>
    <xf numFmtId="0" fontId="32" fillId="30" borderId="9" applyNumberFormat="0" applyAlignment="0" applyProtection="0"/>
    <xf numFmtId="0" fontId="9" fillId="0" borderId="0"/>
    <xf numFmtId="0" fontId="33" fillId="30" borderId="9" applyNumberFormat="0" applyAlignment="0" applyProtection="0"/>
    <xf numFmtId="0" fontId="9" fillId="0" borderId="0"/>
    <xf numFmtId="0" fontId="9" fillId="0" borderId="0"/>
    <xf numFmtId="0" fontId="9" fillId="0" borderId="0"/>
    <xf numFmtId="0" fontId="33" fillId="30" borderId="9" applyNumberFormat="0" applyAlignment="0" applyProtection="0"/>
    <xf numFmtId="0" fontId="9" fillId="0" borderId="0"/>
    <xf numFmtId="0" fontId="32" fillId="30" borderId="9" applyNumberFormat="0" applyAlignment="0" applyProtection="0"/>
    <xf numFmtId="0" fontId="9" fillId="0" borderId="0"/>
    <xf numFmtId="0" fontId="32" fillId="30" borderId="9" applyNumberFormat="0" applyAlignment="0" applyProtection="0"/>
    <xf numFmtId="0" fontId="33" fillId="30" borderId="9" applyNumberFormat="0" applyAlignment="0" applyProtection="0"/>
    <xf numFmtId="0" fontId="32" fillId="30" borderId="9" applyNumberFormat="0" applyAlignment="0" applyProtection="0"/>
    <xf numFmtId="0" fontId="9" fillId="0" borderId="0"/>
    <xf numFmtId="0" fontId="9" fillId="0" borderId="0"/>
    <xf numFmtId="0" fontId="9" fillId="0" borderId="0"/>
    <xf numFmtId="0" fontId="32" fillId="30" borderId="9" applyNumberFormat="0" applyAlignment="0" applyProtection="0"/>
    <xf numFmtId="0" fontId="9" fillId="0" borderId="0"/>
    <xf numFmtId="0" fontId="9" fillId="0" borderId="0"/>
    <xf numFmtId="0" fontId="33" fillId="30" borderId="9" applyNumberFormat="0" applyAlignment="0" applyProtection="0"/>
    <xf numFmtId="0" fontId="9" fillId="0" borderId="0"/>
    <xf numFmtId="0" fontId="33" fillId="30" borderId="9" applyNumberFormat="0" applyAlignment="0" applyProtection="0"/>
    <xf numFmtId="0" fontId="9" fillId="0" borderId="0"/>
    <xf numFmtId="0" fontId="9" fillId="0" borderId="0"/>
    <xf numFmtId="0" fontId="9" fillId="0" borderId="0"/>
    <xf numFmtId="168" fontId="27" fillId="0" borderId="0" applyFont="0" applyFill="0" applyBorder="0" applyProtection="0">
      <alignment horizontal="right"/>
    </xf>
    <xf numFmtId="172" fontId="27" fillId="0" borderId="0" applyFont="0" applyFill="0" applyBorder="0" applyProtection="0">
      <alignment horizontal="left"/>
    </xf>
    <xf numFmtId="0" fontId="34" fillId="31" borderId="0">
      <alignment horizontal="left"/>
    </xf>
    <xf numFmtId="0" fontId="34" fillId="31" borderId="0">
      <alignment horizontal="left"/>
    </xf>
    <xf numFmtId="0" fontId="9" fillId="0" borderId="0"/>
    <xf numFmtId="0" fontId="9" fillId="0" borderId="0"/>
    <xf numFmtId="0" fontId="35" fillId="31" borderId="0">
      <alignment horizontal="right"/>
    </xf>
    <xf numFmtId="0" fontId="35" fillId="31" borderId="0">
      <alignment horizontal="right"/>
    </xf>
    <xf numFmtId="0" fontId="9" fillId="0" borderId="0"/>
    <xf numFmtId="0" fontId="9" fillId="0" borderId="0"/>
    <xf numFmtId="0" fontId="36" fillId="32" borderId="0">
      <alignment horizontal="center"/>
    </xf>
    <xf numFmtId="0" fontId="9" fillId="0" borderId="0"/>
    <xf numFmtId="0" fontId="9" fillId="0" borderId="0"/>
    <xf numFmtId="0" fontId="35" fillId="31" borderId="0">
      <alignment horizontal="right"/>
    </xf>
    <xf numFmtId="0" fontId="35" fillId="31" borderId="0">
      <alignment horizontal="right"/>
    </xf>
    <xf numFmtId="0" fontId="9" fillId="0" borderId="0"/>
    <xf numFmtId="0" fontId="9" fillId="0" borderId="0"/>
    <xf numFmtId="0" fontId="37" fillId="32" borderId="0">
      <alignment horizontal="left"/>
    </xf>
    <xf numFmtId="0" fontId="9" fillId="0" borderId="0"/>
    <xf numFmtId="0" fontId="9" fillId="0" borderId="0"/>
    <xf numFmtId="173" fontId="38" fillId="33" borderId="10"/>
    <xf numFmtId="3" fontId="39" fillId="0" borderId="0"/>
    <xf numFmtId="3" fontId="39" fillId="0" borderId="0"/>
    <xf numFmtId="3" fontId="39" fillId="0" borderId="0"/>
    <xf numFmtId="3" fontId="39" fillId="0" borderId="0"/>
    <xf numFmtId="3" fontId="39" fillId="0" borderId="0"/>
    <xf numFmtId="3" fontId="39" fillId="0" borderId="0"/>
    <xf numFmtId="3" fontId="39" fillId="0" borderId="0"/>
    <xf numFmtId="3" fontId="39" fillId="0" borderId="0"/>
    <xf numFmtId="41" fontId="40" fillId="0" borderId="0" applyFont="0" applyFill="0" applyBorder="0" applyAlignment="0" applyProtection="0"/>
    <xf numFmtId="41" fontId="40" fillId="0" borderId="0" applyFont="0" applyFill="0" applyBorder="0" applyAlignment="0" applyProtection="0"/>
    <xf numFmtId="0" fontId="41" fillId="0" borderId="0" applyFont="0" applyFill="0" applyBorder="0" applyAlignment="0" applyProtection="0">
      <alignment horizontal="right"/>
    </xf>
    <xf numFmtId="174" fontId="41" fillId="0" borderId="0" applyFont="0" applyFill="0" applyBorder="0" applyAlignment="0" applyProtection="0"/>
    <xf numFmtId="175" fontId="41"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11"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6" fontId="9" fillId="0" borderId="0" applyFont="0" applyFill="0" applyBorder="0" applyAlignment="0" applyProtection="0"/>
    <xf numFmtId="176"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76"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11"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9" fillId="0" borderId="0"/>
    <xf numFmtId="43" fontId="10" fillId="0" borderId="0" applyFont="0" applyFill="0" applyBorder="0" applyAlignment="0" applyProtection="0"/>
    <xf numFmtId="0" fontId="9" fillId="0" borderId="0"/>
    <xf numFmtId="0" fontId="9" fillId="0" borderId="0"/>
    <xf numFmtId="0" fontId="9" fillId="0" borderId="0"/>
    <xf numFmtId="0" fontId="9" fillId="0" borderId="0"/>
    <xf numFmtId="177" fontId="41" fillId="0" borderId="0" applyFont="0" applyFill="0" applyBorder="0" applyAlignment="0" applyProtection="0"/>
    <xf numFmtId="178" fontId="41"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11"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10" fillId="0" borderId="0" applyFont="0" applyFill="0" applyBorder="0" applyAlignment="0" applyProtection="0"/>
    <xf numFmtId="0" fontId="9" fillId="0" borderId="0"/>
    <xf numFmtId="176" fontId="9" fillId="0" borderId="0" applyFont="0" applyFill="0" applyBorder="0" applyAlignment="0" applyProtection="0"/>
    <xf numFmtId="176" fontId="9" fillId="0" borderId="0" applyFont="0" applyFill="0" applyBorder="0" applyAlignment="0" applyProtection="0"/>
    <xf numFmtId="43" fontId="17" fillId="0" borderId="0" applyFont="0" applyFill="0" applyBorder="0" applyAlignment="0" applyProtection="0"/>
    <xf numFmtId="176" fontId="9" fillId="0" borderId="0" applyFont="0" applyFill="0" applyBorder="0" applyAlignment="0" applyProtection="0"/>
    <xf numFmtId="0" fontId="9" fillId="0" borderId="0"/>
    <xf numFmtId="43" fontId="9" fillId="0" borderId="0" applyFont="0" applyFill="0" applyBorder="0" applyAlignment="0" applyProtection="0"/>
    <xf numFmtId="43" fontId="11" fillId="0" borderId="0" applyFont="0" applyFill="0" applyBorder="0" applyAlignment="0" applyProtection="0"/>
    <xf numFmtId="0" fontId="9" fillId="0" borderId="0"/>
    <xf numFmtId="0" fontId="9" fillId="0" borderId="0"/>
    <xf numFmtId="176" fontId="9" fillId="0" borderId="0" applyFont="0" applyFill="0" applyBorder="0" applyAlignment="0" applyProtection="0"/>
    <xf numFmtId="176"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10"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10" fillId="0" borderId="0" applyFont="0" applyFill="0" applyBorder="0" applyAlignment="0" applyProtection="0"/>
    <xf numFmtId="0" fontId="9" fillId="0" borderId="0"/>
    <xf numFmtId="0" fontId="9" fillId="0" borderId="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9"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42"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42"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76"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176"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80" fontId="41" fillId="0" borderId="0" applyFont="0" applyFill="0" applyBorder="0" applyAlignment="0" applyProtection="0"/>
    <xf numFmtId="3" fontId="44" fillId="0" borderId="0" applyFont="0" applyFill="0" applyBorder="0" applyAlignment="0" applyProtection="0"/>
    <xf numFmtId="0" fontId="45" fillId="0" borderId="0"/>
    <xf numFmtId="0" fontId="46" fillId="0" borderId="0"/>
    <xf numFmtId="0" fontId="45"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lignment horizontal="left" indent="3"/>
    </xf>
    <xf numFmtId="0" fontId="24" fillId="0" borderId="0">
      <alignment horizontal="left" indent="5"/>
    </xf>
    <xf numFmtId="0" fontId="9" fillId="0" borderId="0">
      <alignment horizontal="left"/>
    </xf>
    <xf numFmtId="0" fontId="9" fillId="0" borderId="0">
      <alignment horizontal="left"/>
    </xf>
    <xf numFmtId="0" fontId="9" fillId="0" borderId="0"/>
    <xf numFmtId="0" fontId="9" fillId="0" borderId="0"/>
    <xf numFmtId="0" fontId="9" fillId="0" borderId="0">
      <alignment horizontal="left"/>
    </xf>
    <xf numFmtId="0" fontId="9" fillId="0" borderId="0">
      <alignment horizontal="left"/>
    </xf>
    <xf numFmtId="0" fontId="41" fillId="0" borderId="0" applyFont="0" applyFill="0" applyBorder="0" applyAlignment="0" applyProtection="0">
      <alignment horizontal="right"/>
    </xf>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11"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1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11" fillId="0" borderId="0" applyFont="0" applyFill="0" applyBorder="0" applyAlignment="0" applyProtection="0"/>
    <xf numFmtId="0" fontId="9" fillId="0" borderId="0"/>
    <xf numFmtId="0" fontId="9" fillId="0" borderId="0"/>
    <xf numFmtId="44" fontId="10" fillId="0" borderId="0" applyFont="0" applyFill="0" applyBorder="0" applyAlignment="0" applyProtection="0"/>
    <xf numFmtId="44" fontId="10" fillId="0" borderId="0" applyFont="0" applyFill="0" applyBorder="0" applyAlignment="0" applyProtection="0"/>
    <xf numFmtId="0" fontId="9" fillId="0" borderId="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3" fontId="47" fillId="0" borderId="0" applyFont="0" applyFill="0" applyBorder="0" applyAlignment="0" applyProtection="0"/>
    <xf numFmtId="0" fontId="41" fillId="0" borderId="0" applyFill="0" applyBorder="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184" fontId="4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185" fontId="41" fillId="0" borderId="0" applyFont="0" applyFill="0" applyBorder="0" applyAlignment="0" applyProtection="0"/>
    <xf numFmtId="186" fontId="41" fillId="0" borderId="0" applyFont="0" applyFill="0" applyBorder="0" applyAlignment="0" applyProtection="0"/>
    <xf numFmtId="0" fontId="24" fillId="0" borderId="0"/>
    <xf numFmtId="0" fontId="44" fillId="0" borderId="0" applyFont="0" applyFill="0" applyBorder="0" applyAlignment="0" applyProtection="0"/>
    <xf numFmtId="0" fontId="41" fillId="0" borderId="0" applyFont="0" applyFill="0" applyBorder="0" applyAlignment="0" applyProtection="0"/>
    <xf numFmtId="187" fontId="41" fillId="0" borderId="0" applyFont="0" applyFill="0" applyBorder="0" applyAlignment="0" applyProtection="0"/>
    <xf numFmtId="188" fontId="41" fillId="0" borderId="0" applyFont="0" applyFill="0" applyBorder="0" applyAlignment="0" applyProtection="0"/>
    <xf numFmtId="0" fontId="48" fillId="0" borderId="0"/>
    <xf numFmtId="0" fontId="49" fillId="0" borderId="11" applyNumberFormat="0" applyBorder="0" applyAlignment="0" applyProtection="0">
      <alignment horizontal="right" vertical="center"/>
    </xf>
    <xf numFmtId="0" fontId="9" fillId="0" borderId="0"/>
    <xf numFmtId="0" fontId="9" fillId="0" borderId="0"/>
    <xf numFmtId="0" fontId="9" fillId="0" borderId="0">
      <protection locked="0"/>
    </xf>
    <xf numFmtId="0" fontId="9" fillId="0" borderId="0">
      <protection locked="0"/>
    </xf>
    <xf numFmtId="0" fontId="9" fillId="0" borderId="0"/>
    <xf numFmtId="0" fontId="9" fillId="0" borderId="0"/>
    <xf numFmtId="0" fontId="41" fillId="0" borderId="12" applyNumberFormat="0" applyFont="0" applyFill="0" applyAlignment="0" applyProtection="0"/>
    <xf numFmtId="0" fontId="50" fillId="34" borderId="0" applyNumberFormat="0" applyBorder="0" applyAlignment="0" applyProtection="0"/>
    <xf numFmtId="0" fontId="50" fillId="34" borderId="0" applyNumberFormat="0" applyBorder="0" applyAlignment="0" applyProtection="0"/>
    <xf numFmtId="0" fontId="9" fillId="0" borderId="0"/>
    <xf numFmtId="0" fontId="9" fillId="0" borderId="0"/>
    <xf numFmtId="0" fontId="9" fillId="0" borderId="0"/>
    <xf numFmtId="0" fontId="50" fillId="35" borderId="0" applyNumberFormat="0" applyBorder="0" applyAlignment="0" applyProtection="0"/>
    <xf numFmtId="0" fontId="50" fillId="35" borderId="0" applyNumberFormat="0" applyBorder="0" applyAlignment="0" applyProtection="0"/>
    <xf numFmtId="0" fontId="9" fillId="0" borderId="0"/>
    <xf numFmtId="0" fontId="9" fillId="0" borderId="0"/>
    <xf numFmtId="0" fontId="9" fillId="0" borderId="0"/>
    <xf numFmtId="0" fontId="50" fillId="36" borderId="0" applyNumberFormat="0" applyBorder="0" applyAlignment="0" applyProtection="0"/>
    <xf numFmtId="0" fontId="50" fillId="36" borderId="0" applyNumberFormat="0" applyBorder="0" applyAlignment="0" applyProtection="0"/>
    <xf numFmtId="0" fontId="9" fillId="0" borderId="0"/>
    <xf numFmtId="0" fontId="9" fillId="0" borderId="0"/>
    <xf numFmtId="0" fontId="9" fillId="0" borderId="0"/>
    <xf numFmtId="0" fontId="9" fillId="0" borderId="0">
      <protection locked="0"/>
    </xf>
    <xf numFmtId="0" fontId="9" fillId="0" borderId="0">
      <protection locked="0"/>
    </xf>
    <xf numFmtId="0" fontId="9" fillId="0" borderId="0">
      <protection locked="0"/>
    </xf>
    <xf numFmtId="0" fontId="9" fillId="0" borderId="0">
      <protection locked="0"/>
    </xf>
    <xf numFmtId="0" fontId="51" fillId="0" borderId="0"/>
    <xf numFmtId="0" fontId="9" fillId="0" borderId="0"/>
    <xf numFmtId="189"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9" fillId="0" borderId="0"/>
    <xf numFmtId="0" fontId="52" fillId="0" borderId="0" applyNumberFormat="0" applyFill="0" applyBorder="0" applyAlignment="0" applyProtection="0"/>
    <xf numFmtId="0" fontId="9" fillId="0" borderId="0"/>
    <xf numFmtId="0" fontId="53" fillId="0" borderId="0" applyNumberFormat="0" applyFill="0" applyBorder="0" applyAlignment="0" applyProtection="0"/>
    <xf numFmtId="0" fontId="9" fillId="0" borderId="0"/>
    <xf numFmtId="0" fontId="9" fillId="0" borderId="0"/>
    <xf numFmtId="0" fontId="9" fillId="0" borderId="0"/>
    <xf numFmtId="0" fontId="53" fillId="0" borderId="0" applyNumberFormat="0" applyFill="0" applyBorder="0" applyAlignment="0" applyProtection="0"/>
    <xf numFmtId="0" fontId="9" fillId="0" borderId="0"/>
    <xf numFmtId="0" fontId="9" fillId="0" borderId="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9" fillId="0" borderId="0"/>
    <xf numFmtId="0" fontId="9" fillId="0" borderId="0"/>
    <xf numFmtId="0" fontId="9" fillId="0" borderId="0"/>
    <xf numFmtId="0" fontId="52" fillId="0" borderId="0" applyNumberFormat="0" applyFill="0" applyBorder="0" applyAlignment="0" applyProtection="0"/>
    <xf numFmtId="0" fontId="9" fillId="0" borderId="0"/>
    <xf numFmtId="0" fontId="9" fillId="0" borderId="0"/>
    <xf numFmtId="0" fontId="53" fillId="0" borderId="0" applyNumberFormat="0" applyFill="0" applyBorder="0" applyAlignment="0" applyProtection="0"/>
    <xf numFmtId="0" fontId="9" fillId="0" borderId="0"/>
    <xf numFmtId="0" fontId="53" fillId="0" borderId="0" applyNumberFormat="0" applyFill="0" applyBorder="0" applyAlignment="0" applyProtection="0"/>
    <xf numFmtId="0" fontId="9" fillId="0" borderId="0"/>
    <xf numFmtId="0" fontId="9" fillId="0" borderId="0"/>
    <xf numFmtId="0" fontId="9" fillId="0"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44" fillId="0" borderId="0" applyFont="0" applyFill="0" applyBorder="0" applyAlignment="0" applyProtection="0"/>
    <xf numFmtId="0" fontId="54" fillId="0" borderId="0"/>
    <xf numFmtId="0" fontId="55" fillId="0" borderId="0">
      <alignment horizontal="right"/>
      <protection locked="0"/>
    </xf>
    <xf numFmtId="0" fontId="9" fillId="0" borderId="0"/>
    <xf numFmtId="0" fontId="9" fillId="0" borderId="4"/>
    <xf numFmtId="0" fontId="9" fillId="0" borderId="4"/>
    <xf numFmtId="0" fontId="9" fillId="0" borderId="0">
      <alignment horizontal="left"/>
    </xf>
    <xf numFmtId="0" fontId="9" fillId="0" borderId="0">
      <alignment horizontal="left"/>
    </xf>
    <xf numFmtId="0" fontId="56" fillId="0" borderId="0">
      <alignment horizontal="left"/>
    </xf>
    <xf numFmtId="0" fontId="57" fillId="0" borderId="0" applyFill="0" applyBorder="0" applyProtection="0">
      <alignment horizontal="left"/>
    </xf>
    <xf numFmtId="0" fontId="57" fillId="0" borderId="0">
      <alignment horizontal="left"/>
    </xf>
    <xf numFmtId="0" fontId="58" fillId="0" borderId="0" applyNumberFormat="0" applyFill="0" applyBorder="0" applyProtection="0">
      <alignment horizontal="left"/>
    </xf>
    <xf numFmtId="0" fontId="59" fillId="0" borderId="0">
      <alignment horizontal="left"/>
    </xf>
    <xf numFmtId="0" fontId="58"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60" fillId="5" borderId="0" applyNumberFormat="0" applyBorder="0" applyAlignment="0" applyProtection="0"/>
    <xf numFmtId="0" fontId="60" fillId="5" borderId="0" applyNumberFormat="0" applyBorder="0" applyAlignment="0" applyProtection="0"/>
    <xf numFmtId="0" fontId="61" fillId="5" borderId="0" applyNumberFormat="0" applyBorder="0" applyAlignment="0" applyProtection="0"/>
    <xf numFmtId="0" fontId="9" fillId="0" borderId="0"/>
    <xf numFmtId="0" fontId="60" fillId="5" borderId="0" applyNumberFormat="0" applyBorder="0" applyAlignment="0" applyProtection="0"/>
    <xf numFmtId="0" fontId="9" fillId="0" borderId="0"/>
    <xf numFmtId="0" fontId="61" fillId="5" borderId="0" applyNumberFormat="0" applyBorder="0" applyAlignment="0" applyProtection="0"/>
    <xf numFmtId="0" fontId="9" fillId="0" borderId="0"/>
    <xf numFmtId="0" fontId="9" fillId="0" borderId="0"/>
    <xf numFmtId="0" fontId="9" fillId="0" borderId="0"/>
    <xf numFmtId="0" fontId="61" fillId="5" borderId="0" applyNumberFormat="0" applyBorder="0" applyAlignment="0" applyProtection="0"/>
    <xf numFmtId="0" fontId="9" fillId="0" borderId="0"/>
    <xf numFmtId="0" fontId="9" fillId="0" borderId="0"/>
    <xf numFmtId="0" fontId="60" fillId="5" borderId="0" applyNumberFormat="0" applyBorder="0" applyAlignment="0" applyProtection="0"/>
    <xf numFmtId="0" fontId="61" fillId="5" borderId="0" applyNumberFormat="0" applyBorder="0" applyAlignment="0" applyProtection="0"/>
    <xf numFmtId="0" fontId="60" fillId="5" borderId="0" applyNumberFormat="0" applyBorder="0" applyAlignment="0" applyProtection="0"/>
    <xf numFmtId="0" fontId="9" fillId="0" borderId="0"/>
    <xf numFmtId="0" fontId="9" fillId="0" borderId="0"/>
    <xf numFmtId="0" fontId="9" fillId="0" borderId="0"/>
    <xf numFmtId="0" fontId="60" fillId="5" borderId="0" applyNumberFormat="0" applyBorder="0" applyAlignment="0" applyProtection="0"/>
    <xf numFmtId="0" fontId="9" fillId="0" borderId="0"/>
    <xf numFmtId="0" fontId="9" fillId="0" borderId="0"/>
    <xf numFmtId="0" fontId="9" fillId="0" borderId="0"/>
    <xf numFmtId="0" fontId="61" fillId="5" borderId="0" applyNumberFormat="0" applyBorder="0" applyAlignment="0" applyProtection="0"/>
    <xf numFmtId="0" fontId="9" fillId="0" borderId="0"/>
    <xf numFmtId="0" fontId="61" fillId="5" borderId="0" applyNumberFormat="0" applyBorder="0" applyAlignment="0" applyProtection="0"/>
    <xf numFmtId="0" fontId="9" fillId="0" borderId="0"/>
    <xf numFmtId="0" fontId="9" fillId="0" borderId="0"/>
    <xf numFmtId="0" fontId="9" fillId="0" borderId="0"/>
    <xf numFmtId="38" fontId="10" fillId="37" borderId="0" applyNumberFormat="0" applyBorder="0" applyAlignment="0" applyProtection="0"/>
    <xf numFmtId="0" fontId="9" fillId="0" borderId="0"/>
    <xf numFmtId="0" fontId="9" fillId="0" borderId="0"/>
    <xf numFmtId="0" fontId="9" fillId="0" borderId="0"/>
    <xf numFmtId="0" fontId="9" fillId="0" borderId="0"/>
    <xf numFmtId="0" fontId="41" fillId="0" borderId="0" applyFont="0" applyFill="0" applyBorder="0" applyAlignment="0" applyProtection="0">
      <alignment horizontal="right"/>
    </xf>
    <xf numFmtId="0" fontId="62" fillId="0" borderId="0" applyProtection="0">
      <alignment horizontal="right"/>
    </xf>
    <xf numFmtId="0" fontId="63" fillId="0" borderId="0">
      <alignment horizontal="left"/>
    </xf>
    <xf numFmtId="0" fontId="63" fillId="0" borderId="0">
      <alignment horizontal="left"/>
    </xf>
    <xf numFmtId="0" fontId="64" fillId="0" borderId="13" applyNumberFormat="0" applyAlignment="0" applyProtection="0">
      <alignment horizontal="left" vertical="center"/>
    </xf>
    <xf numFmtId="0" fontId="64" fillId="0" borderId="14">
      <alignment horizontal="left" vertical="center"/>
    </xf>
    <xf numFmtId="0" fontId="65" fillId="38" borderId="15" applyProtection="0">
      <alignment horizontal="right"/>
    </xf>
    <xf numFmtId="0" fontId="65" fillId="38" borderId="15" applyProtection="0">
      <alignment horizontal="right"/>
    </xf>
    <xf numFmtId="0" fontId="65" fillId="38" borderId="15" applyProtection="0">
      <alignment horizontal="right"/>
    </xf>
    <xf numFmtId="0" fontId="66" fillId="38" borderId="0" applyProtection="0">
      <alignment horizontal="left"/>
    </xf>
    <xf numFmtId="0" fontId="67" fillId="0" borderId="0" applyNumberFormat="0" applyFill="0" applyBorder="0" applyAlignment="0" applyProtection="0"/>
    <xf numFmtId="0" fontId="9" fillId="0" borderId="0"/>
    <xf numFmtId="0" fontId="9" fillId="0" borderId="0"/>
    <xf numFmtId="0" fontId="9" fillId="0" borderId="0"/>
    <xf numFmtId="0" fontId="68" fillId="0" borderId="16" applyNumberFormat="0" applyFill="0" applyAlignment="0" applyProtection="0"/>
    <xf numFmtId="0" fontId="68" fillId="0" borderId="16" applyNumberFormat="0" applyFill="0" applyAlignment="0" applyProtection="0"/>
    <xf numFmtId="0" fontId="69" fillId="0" borderId="16" applyNumberFormat="0" applyFill="0" applyAlignment="0" applyProtection="0"/>
    <xf numFmtId="0" fontId="9" fillId="0" borderId="0"/>
    <xf numFmtId="0" fontId="68" fillId="0" borderId="16" applyNumberFormat="0" applyFill="0" applyAlignment="0" applyProtection="0"/>
    <xf numFmtId="0" fontId="70" fillId="0" borderId="0">
      <alignment vertical="top" wrapText="1"/>
    </xf>
    <xf numFmtId="0" fontId="9" fillId="0" borderId="0"/>
    <xf numFmtId="0" fontId="69" fillId="0" borderId="16" applyNumberFormat="0" applyFill="0" applyAlignment="0" applyProtection="0"/>
    <xf numFmtId="0" fontId="9" fillId="0" borderId="0"/>
    <xf numFmtId="0" fontId="69" fillId="0" borderId="16" applyNumberFormat="0" applyFill="0" applyAlignment="0" applyProtection="0"/>
    <xf numFmtId="0" fontId="9" fillId="0" borderId="0"/>
    <xf numFmtId="0" fontId="9" fillId="0" borderId="0"/>
    <xf numFmtId="0" fontId="70" fillId="0" borderId="0">
      <alignment vertical="top" wrapText="1"/>
    </xf>
    <xf numFmtId="0" fontId="69" fillId="0" borderId="16" applyNumberFormat="0" applyFill="0" applyAlignment="0" applyProtection="0"/>
    <xf numFmtId="0" fontId="68" fillId="0" borderId="16" applyNumberFormat="0" applyFill="0" applyAlignment="0" applyProtection="0"/>
    <xf numFmtId="0" fontId="9" fillId="0" borderId="0"/>
    <xf numFmtId="0" fontId="9" fillId="0" borderId="0"/>
    <xf numFmtId="0" fontId="70" fillId="0" borderId="0">
      <alignment vertical="top" wrapText="1"/>
    </xf>
    <xf numFmtId="0" fontId="9" fillId="0" borderId="0"/>
    <xf numFmtId="0" fontId="68" fillId="0" borderId="16" applyNumberFormat="0" applyFill="0" applyAlignment="0" applyProtection="0"/>
    <xf numFmtId="0" fontId="70" fillId="0" borderId="0">
      <alignment vertical="top" wrapText="1"/>
    </xf>
    <xf numFmtId="0" fontId="9" fillId="0" borderId="0"/>
    <xf numFmtId="0" fontId="9" fillId="0" borderId="0"/>
    <xf numFmtId="0" fontId="9" fillId="0" borderId="0"/>
    <xf numFmtId="0" fontId="69" fillId="0" borderId="16" applyNumberFormat="0" applyFill="0" applyAlignment="0" applyProtection="0"/>
    <xf numFmtId="0" fontId="9" fillId="0" borderId="0"/>
    <xf numFmtId="0" fontId="69" fillId="0" borderId="16" applyNumberFormat="0" applyFill="0" applyAlignment="0" applyProtection="0"/>
    <xf numFmtId="0" fontId="9" fillId="0" borderId="0"/>
    <xf numFmtId="0" fontId="9" fillId="0" borderId="0"/>
    <xf numFmtId="0" fontId="9" fillId="0" borderId="0"/>
    <xf numFmtId="0" fontId="9" fillId="0" borderId="0"/>
    <xf numFmtId="0" fontId="71" fillId="0" borderId="0">
      <alignment horizontal="left"/>
    </xf>
    <xf numFmtId="0" fontId="9" fillId="0" borderId="17">
      <alignment horizontal="left" vertical="top"/>
    </xf>
    <xf numFmtId="0" fontId="9" fillId="0" borderId="17">
      <alignment horizontal="left" vertical="top"/>
    </xf>
    <xf numFmtId="191" fontId="64" fillId="0" borderId="0" applyNumberFormat="0" applyFill="0" applyAlignment="0" applyProtection="0"/>
    <xf numFmtId="0" fontId="9" fillId="0" borderId="0"/>
    <xf numFmtId="0" fontId="9" fillId="0" borderId="0"/>
    <xf numFmtId="0" fontId="9" fillId="0" borderId="0"/>
    <xf numFmtId="0" fontId="72" fillId="0" borderId="18" applyNumberFormat="0" applyFill="0" applyAlignment="0" applyProtection="0"/>
    <xf numFmtId="0" fontId="72" fillId="0" borderId="18" applyNumberFormat="0" applyFill="0" applyAlignment="0" applyProtection="0"/>
    <xf numFmtId="0" fontId="73" fillId="0" borderId="18" applyNumberFormat="0" applyFill="0" applyAlignment="0" applyProtection="0"/>
    <xf numFmtId="0" fontId="9" fillId="0" borderId="0"/>
    <xf numFmtId="0" fontId="72" fillId="0" borderId="18" applyNumberFormat="0" applyFill="0" applyAlignment="0" applyProtection="0"/>
    <xf numFmtId="0" fontId="9" fillId="0" borderId="0"/>
    <xf numFmtId="0" fontId="73" fillId="0" borderId="18" applyNumberFormat="0" applyFill="0" applyAlignment="0" applyProtection="0"/>
    <xf numFmtId="0" fontId="9" fillId="0" borderId="0"/>
    <xf numFmtId="0" fontId="73" fillId="0" borderId="18" applyNumberFormat="0" applyFill="0" applyAlignment="0" applyProtection="0"/>
    <xf numFmtId="0" fontId="9" fillId="0" borderId="0"/>
    <xf numFmtId="0" fontId="9" fillId="0" borderId="0"/>
    <xf numFmtId="0" fontId="72" fillId="0" borderId="18" applyNumberFormat="0" applyFill="0" applyAlignment="0" applyProtection="0"/>
    <xf numFmtId="0" fontId="73" fillId="0" borderId="18" applyNumberFormat="0" applyFill="0" applyAlignment="0" applyProtection="0"/>
    <xf numFmtId="0" fontId="72" fillId="0" borderId="18" applyNumberFormat="0" applyFill="0" applyAlignment="0" applyProtection="0"/>
    <xf numFmtId="0" fontId="9" fillId="0" borderId="0"/>
    <xf numFmtId="0" fontId="9" fillId="0" borderId="0"/>
    <xf numFmtId="191" fontId="64" fillId="0" borderId="0" applyNumberFormat="0" applyFill="0" applyAlignment="0" applyProtection="0"/>
    <xf numFmtId="0" fontId="9" fillId="0" borderId="0"/>
    <xf numFmtId="0" fontId="72" fillId="0" borderId="18" applyNumberFormat="0" applyFill="0" applyAlignment="0" applyProtection="0"/>
    <xf numFmtId="0" fontId="9" fillId="0" borderId="0"/>
    <xf numFmtId="0" fontId="9" fillId="0" borderId="0"/>
    <xf numFmtId="0" fontId="9" fillId="0" borderId="0"/>
    <xf numFmtId="0" fontId="73" fillId="0" borderId="18" applyNumberFormat="0" applyFill="0" applyAlignment="0" applyProtection="0"/>
    <xf numFmtId="0" fontId="9" fillId="0" borderId="0"/>
    <xf numFmtId="191" fontId="64" fillId="0" borderId="0" applyNumberFormat="0" applyFill="0" applyAlignment="0" applyProtection="0"/>
    <xf numFmtId="0" fontId="73" fillId="0" borderId="18" applyNumberFormat="0" applyFill="0" applyAlignment="0" applyProtection="0"/>
    <xf numFmtId="0" fontId="9" fillId="0" borderId="0"/>
    <xf numFmtId="191" fontId="64" fillId="0" borderId="0" applyNumberFormat="0" applyFill="0" applyAlignment="0" applyProtection="0"/>
    <xf numFmtId="0" fontId="9" fillId="0" borderId="0"/>
    <xf numFmtId="191" fontId="64" fillId="0" borderId="0" applyNumberFormat="0" applyFill="0" applyAlignment="0" applyProtection="0"/>
    <xf numFmtId="0" fontId="9" fillId="0" borderId="0"/>
    <xf numFmtId="191" fontId="64" fillId="0" borderId="0" applyNumberFormat="0" applyFill="0" applyAlignment="0" applyProtection="0"/>
    <xf numFmtId="0" fontId="9" fillId="0" borderId="0"/>
    <xf numFmtId="0" fontId="74" fillId="0" borderId="0">
      <alignment horizontal="left"/>
    </xf>
    <xf numFmtId="0" fontId="74" fillId="0" borderId="0">
      <alignment horizontal="left"/>
    </xf>
    <xf numFmtId="0" fontId="74" fillId="0" borderId="0">
      <alignment horizontal="left"/>
    </xf>
    <xf numFmtId="0" fontId="74" fillId="0" borderId="0">
      <alignment horizontal="left"/>
    </xf>
    <xf numFmtId="0" fontId="9" fillId="0" borderId="17">
      <alignment horizontal="left" vertical="top"/>
    </xf>
    <xf numFmtId="0" fontId="9" fillId="0" borderId="17">
      <alignment horizontal="left" vertical="top"/>
    </xf>
    <xf numFmtId="191" fontId="75" fillId="0" borderId="0" applyNumberFormat="0" applyFill="0" applyAlignment="0" applyProtection="0"/>
    <xf numFmtId="0" fontId="9" fillId="0" borderId="0"/>
    <xf numFmtId="0" fontId="9" fillId="0" borderId="0"/>
    <xf numFmtId="0" fontId="9" fillId="0" borderId="0"/>
    <xf numFmtId="0" fontId="76" fillId="0" borderId="19" applyNumberFormat="0" applyFill="0" applyAlignment="0" applyProtection="0"/>
    <xf numFmtId="0" fontId="76" fillId="0" borderId="19" applyNumberFormat="0" applyFill="0" applyAlignment="0" applyProtection="0"/>
    <xf numFmtId="0" fontId="77" fillId="0" borderId="19" applyNumberFormat="0" applyFill="0" applyAlignment="0" applyProtection="0"/>
    <xf numFmtId="0" fontId="9" fillId="0" borderId="0"/>
    <xf numFmtId="0" fontId="76" fillId="0" borderId="19" applyNumberFormat="0" applyFill="0" applyAlignment="0" applyProtection="0"/>
    <xf numFmtId="0" fontId="9" fillId="0" borderId="0"/>
    <xf numFmtId="0" fontId="77" fillId="0" borderId="19" applyNumberFormat="0" applyFill="0" applyAlignment="0" applyProtection="0"/>
    <xf numFmtId="0" fontId="9" fillId="0" borderId="0"/>
    <xf numFmtId="0" fontId="77" fillId="0" borderId="19" applyNumberFormat="0" applyFill="0" applyAlignment="0" applyProtection="0"/>
    <xf numFmtId="0" fontId="9" fillId="0" borderId="0"/>
    <xf numFmtId="0" fontId="9" fillId="0" borderId="0"/>
    <xf numFmtId="0" fontId="77" fillId="0" borderId="19" applyNumberFormat="0" applyFill="0" applyAlignment="0" applyProtection="0"/>
    <xf numFmtId="0" fontId="76" fillId="0" borderId="19" applyNumberFormat="0" applyFill="0" applyAlignment="0" applyProtection="0"/>
    <xf numFmtId="0" fontId="77" fillId="0" borderId="19" applyNumberFormat="0" applyFill="0" applyAlignment="0" applyProtection="0"/>
    <xf numFmtId="0" fontId="76" fillId="0" borderId="19" applyNumberFormat="0" applyFill="0" applyAlignment="0" applyProtection="0"/>
    <xf numFmtId="0" fontId="9" fillId="0" borderId="0"/>
    <xf numFmtId="0" fontId="9" fillId="0" borderId="0"/>
    <xf numFmtId="191" fontId="75" fillId="0" borderId="0" applyNumberFormat="0" applyFill="0" applyAlignment="0" applyProtection="0"/>
    <xf numFmtId="0" fontId="9" fillId="0" borderId="0"/>
    <xf numFmtId="0" fontId="76" fillId="0" borderId="19" applyNumberFormat="0" applyFill="0" applyAlignment="0" applyProtection="0"/>
    <xf numFmtId="0" fontId="9" fillId="0" borderId="0"/>
    <xf numFmtId="0" fontId="9" fillId="0" borderId="0"/>
    <xf numFmtId="0" fontId="9" fillId="0" borderId="0"/>
    <xf numFmtId="0" fontId="77" fillId="0" borderId="19" applyNumberFormat="0" applyFill="0" applyAlignment="0" applyProtection="0"/>
    <xf numFmtId="0" fontId="9" fillId="0" borderId="0"/>
    <xf numFmtId="191" fontId="75" fillId="0" borderId="0" applyNumberFormat="0" applyFill="0" applyAlignment="0" applyProtection="0"/>
    <xf numFmtId="0" fontId="77" fillId="0" borderId="19" applyNumberFormat="0" applyFill="0" applyAlignment="0" applyProtection="0"/>
    <xf numFmtId="0" fontId="9" fillId="0" borderId="0"/>
    <xf numFmtId="191" fontId="75" fillId="0" borderId="0" applyNumberFormat="0" applyFill="0" applyAlignment="0" applyProtection="0"/>
    <xf numFmtId="0" fontId="9" fillId="0" borderId="0"/>
    <xf numFmtId="191" fontId="75" fillId="0" borderId="0" applyNumberFormat="0" applyFill="0" applyAlignment="0" applyProtection="0"/>
    <xf numFmtId="0" fontId="9" fillId="0" borderId="0"/>
    <xf numFmtId="191" fontId="75" fillId="0" borderId="0" applyNumberFormat="0" applyFill="0" applyAlignment="0" applyProtection="0"/>
    <xf numFmtId="0" fontId="9" fillId="0" borderId="0"/>
    <xf numFmtId="0" fontId="78" fillId="0" borderId="0">
      <alignment horizontal="left"/>
    </xf>
    <xf numFmtId="191" fontId="24" fillId="0" borderId="0" applyNumberFormat="0" applyFill="0" applyAlignment="0" applyProtection="0"/>
    <xf numFmtId="0" fontId="9" fillId="0" borderId="0"/>
    <xf numFmtId="0" fontId="9" fillId="0" borderId="0"/>
    <xf numFmtId="0" fontId="9" fillId="0" borderId="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9" fillId="0" borderId="0"/>
    <xf numFmtId="0" fontId="76" fillId="0" borderId="0" applyNumberFormat="0" applyFill="0" applyBorder="0" applyAlignment="0" applyProtection="0"/>
    <xf numFmtId="0" fontId="9" fillId="0" borderId="0"/>
    <xf numFmtId="0" fontId="77" fillId="0" borderId="0" applyNumberFormat="0" applyFill="0" applyBorder="0" applyAlignment="0" applyProtection="0"/>
    <xf numFmtId="0" fontId="9" fillId="0" borderId="0"/>
    <xf numFmtId="0" fontId="77" fillId="0" borderId="0" applyNumberFormat="0" applyFill="0" applyBorder="0" applyAlignment="0" applyProtection="0"/>
    <xf numFmtId="0" fontId="9" fillId="0" borderId="0"/>
    <xf numFmtId="0" fontId="9" fillId="0" borderId="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9" fillId="0" borderId="0"/>
    <xf numFmtId="0" fontId="9" fillId="0" borderId="0"/>
    <xf numFmtId="191" fontId="24" fillId="0" borderId="0" applyNumberFormat="0" applyFill="0" applyAlignment="0" applyProtection="0"/>
    <xf numFmtId="0" fontId="9" fillId="0" borderId="0"/>
    <xf numFmtId="0" fontId="76" fillId="0" borderId="0" applyNumberFormat="0" applyFill="0" applyBorder="0" applyAlignment="0" applyProtection="0"/>
    <xf numFmtId="0" fontId="9" fillId="0" borderId="0"/>
    <xf numFmtId="0" fontId="9" fillId="0" borderId="0"/>
    <xf numFmtId="0" fontId="9" fillId="0" borderId="0"/>
    <xf numFmtId="0" fontId="77" fillId="0" borderId="0" applyNumberFormat="0" applyFill="0" applyBorder="0" applyAlignment="0" applyProtection="0"/>
    <xf numFmtId="0" fontId="9" fillId="0" borderId="0"/>
    <xf numFmtId="191" fontId="24" fillId="0" borderId="0" applyNumberFormat="0" applyFill="0" applyAlignment="0" applyProtection="0"/>
    <xf numFmtId="0" fontId="77" fillId="0" borderId="0" applyNumberFormat="0" applyFill="0" applyBorder="0" applyAlignment="0" applyProtection="0"/>
    <xf numFmtId="0" fontId="9" fillId="0" borderId="0"/>
    <xf numFmtId="191" fontId="24" fillId="0" borderId="0" applyNumberFormat="0" applyFill="0" applyAlignment="0" applyProtection="0"/>
    <xf numFmtId="0" fontId="9" fillId="0" borderId="0"/>
    <xf numFmtId="191" fontId="24" fillId="0" borderId="0" applyNumberFormat="0" applyFill="0" applyAlignment="0" applyProtection="0"/>
    <xf numFmtId="0" fontId="9" fillId="0" borderId="0"/>
    <xf numFmtId="191" fontId="24" fillId="0" borderId="0" applyNumberFormat="0" applyFill="0" applyAlignment="0" applyProtection="0"/>
    <xf numFmtId="0" fontId="9" fillId="0" borderId="0"/>
    <xf numFmtId="191" fontId="79" fillId="0" borderId="0" applyNumberFormat="0" applyFill="0" applyAlignment="0" applyProtection="0"/>
    <xf numFmtId="191" fontId="80" fillId="0" borderId="0" applyNumberFormat="0" applyFill="0" applyAlignment="0" applyProtection="0"/>
    <xf numFmtId="191" fontId="80" fillId="0" borderId="0" applyNumberFormat="0" applyFont="0" applyFill="0" applyBorder="0" applyAlignment="0" applyProtection="0"/>
    <xf numFmtId="191" fontId="80" fillId="0" borderId="0" applyNumberFormat="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24" fillId="0" borderId="0"/>
    <xf numFmtId="0" fontId="24" fillId="0" borderId="0"/>
    <xf numFmtId="0" fontId="24"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24" fillId="0" borderId="0"/>
    <xf numFmtId="0" fontId="9" fillId="0" borderId="0"/>
    <xf numFmtId="0" fontId="9" fillId="0" borderId="0"/>
    <xf numFmtId="0" fontId="9" fillId="0" borderId="0"/>
    <xf numFmtId="0" fontId="24" fillId="0" borderId="0"/>
    <xf numFmtId="0" fontId="24" fillId="0" borderId="0"/>
    <xf numFmtId="0" fontId="9" fillId="0" borderId="0"/>
    <xf numFmtId="0" fontId="24"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alignment horizontal="center"/>
    </xf>
    <xf numFmtId="0" fontId="9" fillId="0" borderId="0">
      <alignment horizontal="center"/>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81"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9" fillId="0" borderId="0"/>
    <xf numFmtId="0" fontId="84"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9" fillId="0" borderId="0"/>
    <xf numFmtId="0" fontId="3" fillId="0" borderId="0" applyNumberFormat="0" applyFill="0" applyBorder="0" applyAlignment="0" applyProtection="0">
      <alignment vertical="top"/>
      <protection locked="0"/>
    </xf>
    <xf numFmtId="0" fontId="9" fillId="0" borderId="0"/>
    <xf numFmtId="0" fontId="9" fillId="0" borderId="0"/>
    <xf numFmtId="0" fontId="9" fillId="0" borderId="0"/>
    <xf numFmtId="0" fontId="8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3" fillId="0" borderId="0" applyNumberFormat="0" applyFill="0" applyBorder="0" applyAlignment="0" applyProtection="0">
      <alignment vertical="top"/>
      <protection locked="0"/>
    </xf>
    <xf numFmtId="0" fontId="9" fillId="0" borderId="0"/>
    <xf numFmtId="0" fontId="9" fillId="0" borderId="0"/>
    <xf numFmtId="0" fontId="9" fillId="0" borderId="0"/>
    <xf numFmtId="0" fontId="86" fillId="0" borderId="0" applyNumberFormat="0" applyFill="0" applyBorder="0" applyAlignment="0" applyProtection="0">
      <alignment vertical="top"/>
      <protection locked="0"/>
    </xf>
    <xf numFmtId="0" fontId="9" fillId="0" borderId="0"/>
    <xf numFmtId="0" fontId="9" fillId="0" borderId="0"/>
    <xf numFmtId="0" fontId="8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9" fillId="0" borderId="0"/>
    <xf numFmtId="0" fontId="84"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9" fillId="0" borderId="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9" fillId="0" borderId="0"/>
    <xf numFmtId="0" fontId="3" fillId="0" borderId="0" applyNumberFormat="0" applyFill="0" applyBorder="0" applyAlignment="0" applyProtection="0">
      <alignment vertical="top"/>
      <protection locked="0"/>
    </xf>
    <xf numFmtId="0" fontId="9" fillId="0" borderId="0"/>
    <xf numFmtId="0" fontId="88" fillId="0" borderId="0" applyFill="0" applyBorder="0" applyProtection="0">
      <alignment horizontal="left"/>
    </xf>
    <xf numFmtId="10" fontId="10" fillId="39" borderId="20" applyNumberFormat="0" applyBorder="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90" fillId="8" borderId="8" applyNumberFormat="0" applyAlignment="0" applyProtection="0"/>
    <xf numFmtId="0" fontId="90" fillId="8" borderId="8" applyNumberFormat="0" applyAlignment="0" applyProtection="0"/>
    <xf numFmtId="0" fontId="89" fillId="8" borderId="8" applyNumberFormat="0" applyAlignment="0" applyProtection="0"/>
    <xf numFmtId="0" fontId="9" fillId="0" borderId="0"/>
    <xf numFmtId="0" fontId="90" fillId="8" borderId="8" applyNumberFormat="0" applyAlignment="0" applyProtection="0"/>
    <xf numFmtId="0" fontId="9" fillId="0" borderId="0"/>
    <xf numFmtId="0" fontId="89" fillId="8" borderId="8" applyNumberFormat="0" applyAlignment="0" applyProtection="0"/>
    <xf numFmtId="0" fontId="9" fillId="0" borderId="0"/>
    <xf numFmtId="0" fontId="9" fillId="0" borderId="0"/>
    <xf numFmtId="0" fontId="9" fillId="0" borderId="0"/>
    <xf numFmtId="0" fontId="89" fillId="8" borderId="8" applyNumberFormat="0" applyAlignment="0" applyProtection="0"/>
    <xf numFmtId="0" fontId="9" fillId="0" borderId="0"/>
    <xf numFmtId="0" fontId="90" fillId="8" borderId="8" applyNumberFormat="0" applyAlignment="0" applyProtection="0"/>
    <xf numFmtId="0" fontId="9" fillId="0" borderId="0"/>
    <xf numFmtId="0" fontId="89" fillId="8" borderId="8" applyNumberFormat="0" applyAlignment="0" applyProtection="0"/>
    <xf numFmtId="0" fontId="90" fillId="8" borderId="8" applyNumberFormat="0" applyAlignment="0" applyProtection="0"/>
    <xf numFmtId="0" fontId="89" fillId="8" borderId="8" applyNumberFormat="0" applyAlignment="0" applyProtection="0"/>
    <xf numFmtId="0" fontId="89" fillId="8" borderId="8" applyNumberFormat="0" applyAlignment="0" applyProtection="0"/>
    <xf numFmtId="0" fontId="90" fillId="8" borderId="8" applyNumberFormat="0" applyAlignment="0" applyProtection="0"/>
    <xf numFmtId="0" fontId="89" fillId="8" borderId="8" applyNumberFormat="0" applyAlignment="0" applyProtection="0"/>
    <xf numFmtId="0" fontId="9" fillId="0" borderId="0"/>
    <xf numFmtId="0" fontId="89" fillId="8" borderId="8" applyNumberFormat="0" applyAlignment="0" applyProtection="0"/>
    <xf numFmtId="0" fontId="89" fillId="8" borderId="8" applyNumberFormat="0" applyAlignment="0" applyProtection="0"/>
    <xf numFmtId="0" fontId="90" fillId="8" borderId="8" applyNumberFormat="0" applyAlignment="0" applyProtection="0"/>
    <xf numFmtId="0" fontId="9" fillId="0" borderId="0"/>
    <xf numFmtId="0" fontId="9" fillId="0" borderId="0"/>
    <xf numFmtId="0" fontId="9" fillId="0" borderId="0"/>
    <xf numFmtId="0" fontId="89" fillId="8" borderId="8" applyNumberFormat="0" applyAlignment="0" applyProtection="0"/>
    <xf numFmtId="0" fontId="90" fillId="8" borderId="8" applyNumberFormat="0" applyAlignment="0" applyProtection="0"/>
    <xf numFmtId="0" fontId="89" fillId="8" borderId="8" applyNumberFormat="0" applyAlignment="0" applyProtection="0"/>
    <xf numFmtId="0" fontId="9" fillId="0" borderId="0"/>
    <xf numFmtId="0" fontId="9" fillId="0" borderId="0"/>
    <xf numFmtId="0" fontId="89" fillId="8" borderId="8" applyNumberFormat="0" applyAlignment="0" applyProtection="0"/>
    <xf numFmtId="0" fontId="89" fillId="8" borderId="8" applyNumberFormat="0" applyAlignment="0" applyProtection="0"/>
    <xf numFmtId="0" fontId="9" fillId="0" borderId="0"/>
    <xf numFmtId="0" fontId="89" fillId="8" borderId="8" applyNumberFormat="0" applyAlignment="0" applyProtection="0"/>
    <xf numFmtId="0" fontId="89" fillId="8" borderId="8" applyNumberFormat="0" applyAlignment="0" applyProtection="0"/>
    <xf numFmtId="0" fontId="9" fillId="0" borderId="0"/>
    <xf numFmtId="0" fontId="89" fillId="8" borderId="8" applyNumberFormat="0" applyAlignment="0" applyProtection="0"/>
    <xf numFmtId="0" fontId="89" fillId="8" borderId="8" applyNumberFormat="0" applyAlignment="0" applyProtection="0"/>
    <xf numFmtId="0" fontId="9" fillId="0" borderId="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89" fillId="8" borderId="8" applyNumberFormat="0" applyAlignment="0" applyProtection="0"/>
    <xf numFmtId="0" fontId="47" fillId="0" borderId="0" applyFill="0" applyBorder="0" applyProtection="0"/>
    <xf numFmtId="0" fontId="47" fillId="0" borderId="0" applyFill="0" applyBorder="0" applyProtection="0"/>
    <xf numFmtId="0" fontId="47" fillId="0" borderId="0" applyFill="0" applyBorder="0" applyProtection="0"/>
    <xf numFmtId="0" fontId="47" fillId="0" borderId="0" applyFill="0" applyBorder="0" applyProtection="0"/>
    <xf numFmtId="38" fontId="91" fillId="0" borderId="0"/>
    <xf numFmtId="0" fontId="9" fillId="0" borderId="0"/>
    <xf numFmtId="0" fontId="9" fillId="0" borderId="0"/>
    <xf numFmtId="38" fontId="92" fillId="0" borderId="0"/>
    <xf numFmtId="0" fontId="9" fillId="0" borderId="0"/>
    <xf numFmtId="0" fontId="9" fillId="0" borderId="0"/>
    <xf numFmtId="38" fontId="93" fillId="0" borderId="0"/>
    <xf numFmtId="0" fontId="9" fillId="0" borderId="0"/>
    <xf numFmtId="0" fontId="9" fillId="0" borderId="0"/>
    <xf numFmtId="38" fontId="94" fillId="0" borderId="0"/>
    <xf numFmtId="0" fontId="9" fillId="0" borderId="0"/>
    <xf numFmtId="0" fontId="9" fillId="0" borderId="0"/>
    <xf numFmtId="0" fontId="95" fillId="0" borderId="0"/>
    <xf numFmtId="0" fontId="9" fillId="0" borderId="0"/>
    <xf numFmtId="0" fontId="9" fillId="0" borderId="0"/>
    <xf numFmtId="0" fontId="95" fillId="0" borderId="0"/>
    <xf numFmtId="0" fontId="9" fillId="0" borderId="0"/>
    <xf numFmtId="0" fontId="9" fillId="0" borderId="0"/>
    <xf numFmtId="0" fontId="65" fillId="0" borderId="21" applyProtection="0">
      <alignment horizontal="right"/>
    </xf>
    <xf numFmtId="0" fontId="65" fillId="0" borderId="21" applyProtection="0">
      <alignment horizontal="right"/>
    </xf>
    <xf numFmtId="0" fontId="65" fillId="0" borderId="21" applyProtection="0">
      <alignment horizontal="right"/>
    </xf>
    <xf numFmtId="0" fontId="65" fillId="0" borderId="15" applyProtection="0">
      <alignment horizontal="right"/>
    </xf>
    <xf numFmtId="0" fontId="65" fillId="0" borderId="15" applyProtection="0">
      <alignment horizontal="right"/>
    </xf>
    <xf numFmtId="0" fontId="65" fillId="0" borderId="15" applyProtection="0">
      <alignment horizontal="right"/>
    </xf>
    <xf numFmtId="0" fontId="65" fillId="0" borderId="22" applyProtection="0">
      <alignment horizontal="center"/>
      <protection locked="0"/>
    </xf>
    <xf numFmtId="0" fontId="65" fillId="0" borderId="22" applyProtection="0">
      <alignment horizontal="center"/>
      <protection locked="0"/>
    </xf>
    <xf numFmtId="0" fontId="65" fillId="0" borderId="22" applyProtection="0">
      <alignment horizontal="center"/>
      <protection locked="0"/>
    </xf>
    <xf numFmtId="0" fontId="9" fillId="0" borderId="0"/>
    <xf numFmtId="0" fontId="9" fillId="0" borderId="0"/>
    <xf numFmtId="0" fontId="34" fillId="31" borderId="0">
      <alignment horizontal="left"/>
    </xf>
    <xf numFmtId="0" fontId="34" fillId="31" borderId="0">
      <alignment horizontal="left"/>
    </xf>
    <xf numFmtId="0" fontId="9" fillId="0" borderId="0"/>
    <xf numFmtId="0" fontId="9" fillId="0" borderId="0"/>
    <xf numFmtId="0" fontId="38" fillId="32" borderId="0">
      <alignment horizontal="left"/>
    </xf>
    <xf numFmtId="0" fontId="9" fillId="0" borderId="0"/>
    <xf numFmtId="0" fontId="9" fillId="0" borderId="0"/>
    <xf numFmtId="0" fontId="96" fillId="0" borderId="23" applyNumberFormat="0" applyFill="0" applyAlignment="0" applyProtection="0"/>
    <xf numFmtId="0" fontId="96" fillId="0" borderId="23" applyNumberFormat="0" applyFill="0" applyAlignment="0" applyProtection="0"/>
    <xf numFmtId="0" fontId="97" fillId="0" borderId="23" applyNumberFormat="0" applyFill="0" applyAlignment="0" applyProtection="0"/>
    <xf numFmtId="0" fontId="9" fillId="0" borderId="0"/>
    <xf numFmtId="0" fontId="96" fillId="0" borderId="23" applyNumberFormat="0" applyFill="0" applyAlignment="0" applyProtection="0"/>
    <xf numFmtId="0" fontId="9" fillId="0" borderId="0"/>
    <xf numFmtId="0" fontId="97" fillId="0" borderId="23" applyNumberFormat="0" applyFill="0" applyAlignment="0" applyProtection="0"/>
    <xf numFmtId="0" fontId="9" fillId="0" borderId="0"/>
    <xf numFmtId="0" fontId="9" fillId="0" borderId="0"/>
    <xf numFmtId="0" fontId="9" fillId="0" borderId="0"/>
    <xf numFmtId="0" fontId="97" fillId="0" borderId="23" applyNumberFormat="0" applyFill="0" applyAlignment="0" applyProtection="0"/>
    <xf numFmtId="0" fontId="9" fillId="0" borderId="0"/>
    <xf numFmtId="0" fontId="9" fillId="0" borderId="0"/>
    <xf numFmtId="0" fontId="96" fillId="0" borderId="23" applyNumberFormat="0" applyFill="0" applyAlignment="0" applyProtection="0"/>
    <xf numFmtId="0" fontId="97" fillId="0" borderId="23" applyNumberFormat="0" applyFill="0" applyAlignment="0" applyProtection="0"/>
    <xf numFmtId="0" fontId="96" fillId="0" borderId="23" applyNumberFormat="0" applyFill="0" applyAlignment="0" applyProtection="0"/>
    <xf numFmtId="0" fontId="9" fillId="0" borderId="0"/>
    <xf numFmtId="0" fontId="9" fillId="0" borderId="0"/>
    <xf numFmtId="0" fontId="9" fillId="0" borderId="0"/>
    <xf numFmtId="0" fontId="96" fillId="0" borderId="23" applyNumberFormat="0" applyFill="0" applyAlignment="0" applyProtection="0"/>
    <xf numFmtId="0" fontId="9" fillId="0" borderId="0"/>
    <xf numFmtId="0" fontId="9" fillId="0" borderId="0"/>
    <xf numFmtId="0" fontId="97" fillId="0" borderId="23" applyNumberFormat="0" applyFill="0" applyAlignment="0" applyProtection="0"/>
    <xf numFmtId="0" fontId="9" fillId="0" borderId="0"/>
    <xf numFmtId="0" fontId="97" fillId="0" borderId="23" applyNumberFormat="0" applyFill="0" applyAlignment="0" applyProtection="0"/>
    <xf numFmtId="0" fontId="9" fillId="0" borderId="0"/>
    <xf numFmtId="0" fontId="9" fillId="0" borderId="0"/>
    <xf numFmtId="0" fontId="9"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1" fillId="0" borderId="0" applyFont="0" applyFill="0" applyBorder="0" applyAlignment="0" applyProtection="0"/>
    <xf numFmtId="193" fontId="41" fillId="0" borderId="0" applyFont="0" applyFill="0" applyBorder="0" applyAlignment="0" applyProtection="0"/>
    <xf numFmtId="194" fontId="12" fillId="0" borderId="0" applyFont="0" applyFill="0" applyBorder="0" applyAlignment="0" applyProtection="0"/>
    <xf numFmtId="182" fontId="12" fillId="0" borderId="0" applyFont="0" applyFill="0" applyBorder="0" applyAlignment="0" applyProtection="0"/>
    <xf numFmtId="0" fontId="98" fillId="0" borderId="0" applyNumberFormat="0">
      <alignment horizontal="left"/>
    </xf>
    <xf numFmtId="0" fontId="41" fillId="0" borderId="0" applyFont="0" applyFill="0" applyBorder="0" applyAlignment="0" applyProtection="0">
      <alignment horizontal="right"/>
    </xf>
    <xf numFmtId="195" fontId="41"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99" fillId="40" borderId="0" applyNumberFormat="0" applyBorder="0" applyAlignment="0" applyProtection="0"/>
    <xf numFmtId="0" fontId="99" fillId="40" borderId="0" applyNumberFormat="0" applyBorder="0" applyAlignment="0" applyProtection="0"/>
    <xf numFmtId="0" fontId="100" fillId="40" borderId="0" applyNumberFormat="0" applyBorder="0" applyAlignment="0" applyProtection="0"/>
    <xf numFmtId="0" fontId="9" fillId="0" borderId="0"/>
    <xf numFmtId="0" fontId="99" fillId="40" borderId="0" applyNumberFormat="0" applyBorder="0" applyAlignment="0" applyProtection="0"/>
    <xf numFmtId="0" fontId="9" fillId="0" borderId="0"/>
    <xf numFmtId="0" fontId="100" fillId="40" borderId="0" applyNumberFormat="0" applyBorder="0" applyAlignment="0" applyProtection="0"/>
    <xf numFmtId="0" fontId="9" fillId="0" borderId="0"/>
    <xf numFmtId="0" fontId="9" fillId="0" borderId="0"/>
    <xf numFmtId="0" fontId="9" fillId="0" borderId="0"/>
    <xf numFmtId="0" fontId="100" fillId="40" borderId="0" applyNumberFormat="0" applyBorder="0" applyAlignment="0" applyProtection="0"/>
    <xf numFmtId="0" fontId="9" fillId="0" borderId="0"/>
    <xf numFmtId="0" fontId="9" fillId="0" borderId="0"/>
    <xf numFmtId="0" fontId="99" fillId="40" borderId="0" applyNumberFormat="0" applyBorder="0" applyAlignment="0" applyProtection="0"/>
    <xf numFmtId="0" fontId="100" fillId="40" borderId="0" applyNumberFormat="0" applyBorder="0" applyAlignment="0" applyProtection="0"/>
    <xf numFmtId="0" fontId="99" fillId="40" borderId="0" applyNumberFormat="0" applyBorder="0" applyAlignment="0" applyProtection="0"/>
    <xf numFmtId="0" fontId="9" fillId="0" borderId="0"/>
    <xf numFmtId="0" fontId="9" fillId="0" borderId="0"/>
    <xf numFmtId="0" fontId="9" fillId="0" borderId="0"/>
    <xf numFmtId="0" fontId="99" fillId="40" borderId="0" applyNumberFormat="0" applyBorder="0" applyAlignment="0" applyProtection="0"/>
    <xf numFmtId="0" fontId="9" fillId="0" borderId="0"/>
    <xf numFmtId="0" fontId="9" fillId="0" borderId="0"/>
    <xf numFmtId="0" fontId="9" fillId="0" borderId="0"/>
    <xf numFmtId="0" fontId="100" fillId="40" borderId="0" applyNumberFormat="0" applyBorder="0" applyAlignment="0" applyProtection="0"/>
    <xf numFmtId="0" fontId="9" fillId="0" borderId="0"/>
    <xf numFmtId="0" fontId="100" fillId="40" borderId="0" applyNumberFormat="0" applyBorder="0" applyAlignment="0" applyProtection="0"/>
    <xf numFmtId="0" fontId="9" fillId="0" borderId="0"/>
    <xf numFmtId="0" fontId="9" fillId="0" borderId="0"/>
    <xf numFmtId="0" fontId="9" fillId="0" borderId="0"/>
    <xf numFmtId="37" fontId="101" fillId="0" borderId="0"/>
    <xf numFmtId="19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6" fontId="9" fillId="0" borderId="0"/>
    <xf numFmtId="196" fontId="9" fillId="0" borderId="0"/>
    <xf numFmtId="196" fontId="9" fillId="0" borderId="0"/>
    <xf numFmtId="0" fontId="9" fillId="0" borderId="0"/>
    <xf numFmtId="0" fontId="9" fillId="0" borderId="0"/>
    <xf numFmtId="196" fontId="9" fillId="0" borderId="0"/>
    <xf numFmtId="0" fontId="9" fillId="0" borderId="0"/>
    <xf numFmtId="0" fontId="9" fillId="0" borderId="0"/>
    <xf numFmtId="0" fontId="9" fillId="0" borderId="0"/>
    <xf numFmtId="0" fontId="9" fillId="0" borderId="0"/>
    <xf numFmtId="0" fontId="9" fillId="0" borderId="0"/>
    <xf numFmtId="196" fontId="9" fillId="0" borderId="0"/>
    <xf numFmtId="196" fontId="9" fillId="0" borderId="0"/>
    <xf numFmtId="0" fontId="9" fillId="0" borderId="0"/>
    <xf numFmtId="0" fontId="9" fillId="0" borderId="0"/>
    <xf numFmtId="196" fontId="9" fillId="0" borderId="0"/>
    <xf numFmtId="196" fontId="9" fillId="0" borderId="0"/>
    <xf numFmtId="0" fontId="9" fillId="0" borderId="0"/>
    <xf numFmtId="0" fontId="9" fillId="0" borderId="0"/>
    <xf numFmtId="0" fontId="9" fillId="0" borderId="0"/>
    <xf numFmtId="0" fontId="9" fillId="0" borderId="0"/>
    <xf numFmtId="0" fontId="9" fillId="0" borderId="0"/>
    <xf numFmtId="0" fontId="9" fillId="0" borderId="0"/>
    <xf numFmtId="196" fontId="9" fillId="0" borderId="0"/>
    <xf numFmtId="196" fontId="9" fillId="0" borderId="0"/>
    <xf numFmtId="0" fontId="9" fillId="0" borderId="0"/>
    <xf numFmtId="0" fontId="9" fillId="0" borderId="0"/>
    <xf numFmtId="0" fontId="9" fillId="0" borderId="0"/>
    <xf numFmtId="0" fontId="9" fillId="0" borderId="0"/>
    <xf numFmtId="0" fontId="9" fillId="0" borderId="0"/>
    <xf numFmtId="196" fontId="9" fillId="0" borderId="0"/>
    <xf numFmtId="196" fontId="9" fillId="0" borderId="0"/>
    <xf numFmtId="196" fontId="9" fillId="0" borderId="0"/>
    <xf numFmtId="196" fontId="9" fillId="0" borderId="0"/>
    <xf numFmtId="0" fontId="9" fillId="0" borderId="0"/>
    <xf numFmtId="196" fontId="9" fillId="0" borderId="0"/>
    <xf numFmtId="0" fontId="9" fillId="0" borderId="0"/>
    <xf numFmtId="196" fontId="9" fillId="0" borderId="0"/>
    <xf numFmtId="196" fontId="9" fillId="0" borderId="0"/>
    <xf numFmtId="0" fontId="9" fillId="0" borderId="0"/>
    <xf numFmtId="196" fontId="9" fillId="0" borderId="0"/>
    <xf numFmtId="0" fontId="9" fillId="0" borderId="0"/>
    <xf numFmtId="0" fontId="9" fillId="0" borderId="0"/>
    <xf numFmtId="196" fontId="9" fillId="0" borderId="0"/>
    <xf numFmtId="196" fontId="9" fillId="0" borderId="0"/>
    <xf numFmtId="0" fontId="9" fillId="0" borderId="0"/>
    <xf numFmtId="0" fontId="9" fillId="0" borderId="0"/>
    <xf numFmtId="196" fontId="9" fillId="0" borderId="0"/>
    <xf numFmtId="196" fontId="9" fillId="0" borderId="0"/>
    <xf numFmtId="0" fontId="9" fillId="0" borderId="0"/>
    <xf numFmtId="0" fontId="9" fillId="0" borderId="0"/>
    <xf numFmtId="0" fontId="9" fillId="0" borderId="0"/>
    <xf numFmtId="0" fontId="9" fillId="0" borderId="0"/>
    <xf numFmtId="0" fontId="9" fillId="0" borderId="0"/>
    <xf numFmtId="0" fontId="102" fillId="0" borderId="0"/>
    <xf numFmtId="3" fontId="103" fillId="0" borderId="0"/>
    <xf numFmtId="0" fontId="102" fillId="0" borderId="0"/>
    <xf numFmtId="0" fontId="102" fillId="0" borderId="0"/>
    <xf numFmtId="0" fontId="102" fillId="0" borderId="0"/>
    <xf numFmtId="0" fontId="102" fillId="0" borderId="0"/>
    <xf numFmtId="0" fontId="41" fillId="0" borderId="0" applyFill="0" applyBorder="0" applyProtection="0"/>
    <xf numFmtId="0" fontId="9" fillId="0" borderId="0">
      <alignment vertical="top"/>
    </xf>
    <xf numFmtId="0" fontId="9" fillId="0" borderId="0">
      <alignment vertical="top"/>
    </xf>
    <xf numFmtId="197" fontId="40" fillId="0" borderId="0"/>
    <xf numFmtId="0" fontId="9" fillId="0" borderId="0">
      <alignment vertical="top"/>
    </xf>
    <xf numFmtId="0" fontId="43" fillId="0" borderId="0"/>
    <xf numFmtId="0" fontId="9" fillId="0" borderId="0">
      <alignment vertical="top"/>
    </xf>
    <xf numFmtId="0" fontId="43" fillId="0" borderId="0"/>
    <xf numFmtId="0" fontId="9"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alignment vertical="top"/>
    </xf>
    <xf numFmtId="0" fontId="9" fillId="0" borderId="0">
      <alignment vertical="top"/>
    </xf>
    <xf numFmtId="0" fontId="43" fillId="0" borderId="0"/>
    <xf numFmtId="0" fontId="9" fillId="0" borderId="0">
      <alignment vertical="top"/>
    </xf>
    <xf numFmtId="0" fontId="9" fillId="0" borderId="0">
      <alignment vertical="top"/>
    </xf>
    <xf numFmtId="0" fontId="43" fillId="0" borderId="0"/>
    <xf numFmtId="0" fontId="9" fillId="0" borderId="0">
      <alignment vertical="top"/>
    </xf>
    <xf numFmtId="0" fontId="9" fillId="0" borderId="0">
      <alignment vertical="top"/>
    </xf>
    <xf numFmtId="0" fontId="43" fillId="0" borderId="0"/>
    <xf numFmtId="0" fontId="9" fillId="0" borderId="0">
      <alignment vertical="top"/>
    </xf>
    <xf numFmtId="0" fontId="9" fillId="0" borderId="0">
      <alignment vertical="top"/>
    </xf>
    <xf numFmtId="0" fontId="9" fillId="0" borderId="0"/>
    <xf numFmtId="0" fontId="9" fillId="0" borderId="0"/>
    <xf numFmtId="0" fontId="43" fillId="0" borderId="0"/>
    <xf numFmtId="0" fontId="9" fillId="0" borderId="0">
      <alignment vertical="top"/>
    </xf>
    <xf numFmtId="0" fontId="9" fillId="0" borderId="0">
      <alignment vertical="top"/>
    </xf>
    <xf numFmtId="197" fontId="40" fillId="0" borderId="0"/>
    <xf numFmtId="0" fontId="9" fillId="0" borderId="0">
      <alignment vertical="top"/>
    </xf>
    <xf numFmtId="0" fontId="43" fillId="0" borderId="0"/>
    <xf numFmtId="0" fontId="9" fillId="0" borderId="0">
      <alignment vertical="top"/>
    </xf>
    <xf numFmtId="0" fontId="9" fillId="0" borderId="0">
      <alignment vertical="top"/>
    </xf>
    <xf numFmtId="0" fontId="43" fillId="0" borderId="0"/>
    <xf numFmtId="0" fontId="9" fillId="0" borderId="0">
      <alignment vertical="top"/>
    </xf>
    <xf numFmtId="0" fontId="9" fillId="0" borderId="0">
      <alignment vertical="top"/>
    </xf>
    <xf numFmtId="0" fontId="43" fillId="0" borderId="0"/>
    <xf numFmtId="0" fontId="9" fillId="0" borderId="0">
      <alignment vertical="top"/>
    </xf>
    <xf numFmtId="197" fontId="40" fillId="0" borderId="0"/>
    <xf numFmtId="0" fontId="9" fillId="0" borderId="0">
      <alignment vertical="top"/>
    </xf>
    <xf numFmtId="0" fontId="9" fillId="0" borderId="0">
      <alignment vertical="top"/>
    </xf>
    <xf numFmtId="0" fontId="43" fillId="0" borderId="0"/>
    <xf numFmtId="0" fontId="9" fillId="0" borderId="0">
      <alignment vertical="top"/>
    </xf>
    <xf numFmtId="0" fontId="43" fillId="0" borderId="0"/>
    <xf numFmtId="0" fontId="9" fillId="0" borderId="0"/>
    <xf numFmtId="0" fontId="9" fillId="0" borderId="0"/>
    <xf numFmtId="0" fontId="43" fillId="0" borderId="0"/>
    <xf numFmtId="0" fontId="104" fillId="0" borderId="0"/>
    <xf numFmtId="0" fontId="9" fillId="0" borderId="0"/>
    <xf numFmtId="0" fontId="9" fillId="0" borderId="0"/>
    <xf numFmtId="0" fontId="9" fillId="0" borderId="0"/>
    <xf numFmtId="0" fontId="9" fillId="0" borderId="0"/>
    <xf numFmtId="0" fontId="104" fillId="0" borderId="0"/>
    <xf numFmtId="0" fontId="9" fillId="0" borderId="0"/>
    <xf numFmtId="0" fontId="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7" fillId="0" borderId="0"/>
    <xf numFmtId="0" fontId="9" fillId="0" borderId="0"/>
    <xf numFmtId="197" fontId="40"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9" fillId="0" borderId="0"/>
    <xf numFmtId="0" fontId="104"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0" borderId="0">
      <alignment vertical="top"/>
    </xf>
    <xf numFmtId="0" fontId="9" fillId="0" borderId="0">
      <alignment vertical="top"/>
    </xf>
    <xf numFmtId="0" fontId="43"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9" fillId="0" borderId="0"/>
    <xf numFmtId="0" fontId="9" fillId="0" borderId="0"/>
    <xf numFmtId="0" fontId="1" fillId="0" borderId="0"/>
    <xf numFmtId="164" fontId="9" fillId="0" borderId="0" applyFill="0" applyBorder="0" applyAlignment="0" applyProtection="0"/>
    <xf numFmtId="164" fontId="9" fillId="0" borderId="0" applyFill="0" applyBorder="0" applyAlignment="0" applyProtection="0"/>
    <xf numFmtId="0" fontId="1" fillId="0" borderId="0"/>
    <xf numFmtId="164" fontId="9" fillId="0" borderId="0" applyFill="0" applyBorder="0" applyAlignment="0" applyProtection="0"/>
    <xf numFmtId="164" fontId="9" fillId="0" borderId="0" applyFill="0" applyBorder="0" applyAlignment="0" applyProtection="0"/>
    <xf numFmtId="0" fontId="1" fillId="0" borderId="0"/>
    <xf numFmtId="164" fontId="9" fillId="0" borderId="0" applyFill="0" applyBorder="0" applyAlignment="0" applyProtection="0"/>
    <xf numFmtId="164" fontId="9" fillId="0" borderId="0" applyFill="0" applyBorder="0" applyAlignment="0" applyProtection="0"/>
    <xf numFmtId="0" fontId="1" fillId="0" borderId="0"/>
    <xf numFmtId="0" fontId="1" fillId="0" borderId="0"/>
    <xf numFmtId="0" fontId="9" fillId="0" borderId="0"/>
    <xf numFmtId="0" fontId="9" fillId="0" borderId="0"/>
    <xf numFmtId="197" fontId="40" fillId="0" borderId="0"/>
    <xf numFmtId="0" fontId="9" fillId="0" borderId="0"/>
    <xf numFmtId="0" fontId="12" fillId="0" borderId="0"/>
    <xf numFmtId="0" fontId="9" fillId="0" borderId="0"/>
    <xf numFmtId="0" fontId="1" fillId="0" borderId="0"/>
    <xf numFmtId="0" fontId="17" fillId="0" borderId="0"/>
    <xf numFmtId="0" fontId="9" fillId="0" borderId="0"/>
    <xf numFmtId="0" fontId="43"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197"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7" fontId="40"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9" fillId="0" borderId="0"/>
    <xf numFmtId="197" fontId="40" fillId="0" borderId="0"/>
    <xf numFmtId="0" fontId="12" fillId="0" borderId="0"/>
    <xf numFmtId="0" fontId="9" fillId="0" borderId="0"/>
    <xf numFmtId="0" fontId="9" fillId="0" borderId="0"/>
    <xf numFmtId="197" fontId="40" fillId="0" borderId="0"/>
    <xf numFmtId="0" fontId="1" fillId="0" borderId="0"/>
    <xf numFmtId="0" fontId="1" fillId="0" borderId="0"/>
    <xf numFmtId="0" fontId="9" fillId="0" borderId="0"/>
    <xf numFmtId="0" fontId="9" fillId="0" borderId="0"/>
    <xf numFmtId="197" fontId="40" fillId="0" borderId="0"/>
    <xf numFmtId="0" fontId="1" fillId="0" borderId="0"/>
    <xf numFmtId="0" fontId="1" fillId="0" borderId="0"/>
    <xf numFmtId="0" fontId="9" fillId="0" borderId="0"/>
    <xf numFmtId="0" fontId="9" fillId="0" borderId="0"/>
    <xf numFmtId="197" fontId="40" fillId="0" borderId="0"/>
    <xf numFmtId="0" fontId="1" fillId="0" borderId="0"/>
    <xf numFmtId="0" fontId="9" fillId="0" borderId="0"/>
    <xf numFmtId="0" fontId="9" fillId="0" borderId="0"/>
    <xf numFmtId="197" fontId="40" fillId="0" borderId="0"/>
    <xf numFmtId="0" fontId="9" fillId="0" borderId="0"/>
    <xf numFmtId="197" fontId="40" fillId="0" borderId="0"/>
    <xf numFmtId="0" fontId="17" fillId="0" borderId="0"/>
    <xf numFmtId="0" fontId="17" fillId="0" borderId="0"/>
    <xf numFmtId="0" fontId="1" fillId="0" borderId="0"/>
    <xf numFmtId="0" fontId="17" fillId="0" borderId="0"/>
    <xf numFmtId="0" fontId="1" fillId="0" borderId="0"/>
    <xf numFmtId="0" fontId="9"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9" fillId="0" borderId="0"/>
    <xf numFmtId="0" fontId="43"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9" fillId="0" borderId="0"/>
    <xf numFmtId="0" fontId="9" fillId="0" borderId="0"/>
    <xf numFmtId="0" fontId="9" fillId="0" borderId="0"/>
    <xf numFmtId="197" fontId="40" fillId="0" borderId="0"/>
    <xf numFmtId="197" fontId="40" fillId="0" borderId="0"/>
    <xf numFmtId="0" fontId="9" fillId="0" borderId="0"/>
    <xf numFmtId="0" fontId="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7" fillId="0" borderId="0"/>
    <xf numFmtId="0" fontId="105" fillId="2"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9" fillId="0" borderId="0"/>
    <xf numFmtId="0" fontId="16" fillId="0" borderId="0"/>
    <xf numFmtId="0" fontId="9" fillId="0" borderId="0"/>
    <xf numFmtId="0" fontId="9" fillId="0" borderId="0"/>
    <xf numFmtId="0" fontId="9" fillId="0" borderId="0"/>
    <xf numFmtId="197" fontId="40" fillId="0" borderId="0"/>
    <xf numFmtId="0" fontId="9" fillId="0" borderId="0"/>
    <xf numFmtId="0" fontId="9" fillId="0" borderId="0"/>
    <xf numFmtId="0" fontId="9" fillId="0" borderId="0"/>
    <xf numFmtId="0" fontId="43" fillId="0" borderId="0"/>
    <xf numFmtId="0" fontId="9" fillId="0" borderId="0"/>
    <xf numFmtId="0" fontId="17" fillId="0" borderId="0"/>
    <xf numFmtId="0" fontId="9" fillId="0" borderId="0">
      <alignment vertical="top"/>
    </xf>
    <xf numFmtId="0" fontId="9" fillId="0" borderId="0">
      <alignment vertical="top"/>
    </xf>
    <xf numFmtId="0" fontId="9" fillId="0" borderId="0"/>
    <xf numFmtId="0" fontId="9" fillId="0" borderId="0"/>
    <xf numFmtId="197" fontId="40" fillId="0" borderId="0"/>
    <xf numFmtId="0" fontId="9" fillId="0" borderId="0">
      <alignment vertical="top"/>
    </xf>
    <xf numFmtId="0" fontId="9" fillId="0" borderId="0">
      <alignment vertical="top"/>
    </xf>
    <xf numFmtId="0" fontId="9" fillId="0" borderId="0"/>
    <xf numFmtId="197" fontId="40" fillId="0" borderId="0"/>
    <xf numFmtId="0" fontId="9" fillId="0" borderId="0">
      <alignment vertical="top"/>
    </xf>
    <xf numFmtId="0" fontId="9" fillId="0" borderId="0">
      <alignment vertical="top"/>
    </xf>
    <xf numFmtId="0" fontId="9" fillId="0" borderId="0"/>
    <xf numFmtId="197" fontId="40" fillId="0" borderId="0"/>
    <xf numFmtId="0" fontId="9" fillId="0" borderId="0">
      <alignment vertical="top"/>
    </xf>
    <xf numFmtId="0" fontId="9" fillId="0" borderId="0">
      <alignment vertical="top"/>
    </xf>
    <xf numFmtId="0" fontId="9" fillId="0" borderId="0"/>
    <xf numFmtId="197" fontId="4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0" borderId="0"/>
    <xf numFmtId="0" fontId="9" fillId="41" borderId="2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0" borderId="0"/>
    <xf numFmtId="0" fontId="9" fillId="41" borderId="24" applyNumberFormat="0" applyFont="0" applyAlignment="0" applyProtection="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41" borderId="24" applyNumberFormat="0" applyFont="0" applyAlignment="0" applyProtection="0"/>
    <xf numFmtId="0" fontId="9" fillId="0" borderId="0"/>
    <xf numFmtId="0" fontId="9" fillId="0" borderId="0"/>
    <xf numFmtId="0" fontId="17" fillId="41" borderId="24" applyNumberFormat="0" applyFont="0" applyAlignment="0" applyProtection="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41" borderId="24" applyNumberFormat="0" applyFont="0" applyAlignment="0" applyProtection="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0" borderId="0"/>
    <xf numFmtId="0" fontId="9" fillId="0" borderId="0"/>
    <xf numFmtId="0" fontId="106" fillId="0" borderId="0"/>
    <xf numFmtId="0" fontId="54" fillId="0" borderId="0"/>
    <xf numFmtId="0" fontId="54" fillId="0" borderId="0"/>
    <xf numFmtId="0" fontId="107" fillId="29" borderId="25" applyNumberFormat="0" applyAlignment="0" applyProtection="0"/>
    <xf numFmtId="0" fontId="107" fillId="29" borderId="25" applyNumberFormat="0" applyAlignment="0" applyProtection="0"/>
    <xf numFmtId="0" fontId="108" fillId="29" borderId="25" applyNumberFormat="0" applyAlignment="0" applyProtection="0"/>
    <xf numFmtId="0" fontId="9" fillId="0" borderId="0"/>
    <xf numFmtId="0" fontId="107" fillId="29" borderId="25" applyNumberFormat="0" applyAlignment="0" applyProtection="0"/>
    <xf numFmtId="0" fontId="9" fillId="0" borderId="0"/>
    <xf numFmtId="0" fontId="108" fillId="29" borderId="25" applyNumberFormat="0" applyAlignment="0" applyProtection="0"/>
    <xf numFmtId="0" fontId="9" fillId="0" borderId="0"/>
    <xf numFmtId="0" fontId="9" fillId="0" borderId="0"/>
    <xf numFmtId="0" fontId="9" fillId="0" borderId="0"/>
    <xf numFmtId="0" fontId="108" fillId="29" borderId="25" applyNumberFormat="0" applyAlignment="0" applyProtection="0"/>
    <xf numFmtId="0" fontId="9" fillId="0" borderId="0"/>
    <xf numFmtId="0" fontId="9" fillId="0" borderId="0"/>
    <xf numFmtId="0" fontId="108" fillId="29" borderId="25" applyNumberFormat="0" applyAlignment="0" applyProtection="0"/>
    <xf numFmtId="0" fontId="107" fillId="29" borderId="25" applyNumberFormat="0" applyAlignment="0" applyProtection="0"/>
    <xf numFmtId="0" fontId="108" fillId="29" borderId="25" applyNumberFormat="0" applyAlignment="0" applyProtection="0"/>
    <xf numFmtId="0" fontId="107" fillId="29" borderId="25" applyNumberFormat="0" applyAlignment="0" applyProtection="0"/>
    <xf numFmtId="0" fontId="9" fillId="0" borderId="0"/>
    <xf numFmtId="0" fontId="9" fillId="0" borderId="0"/>
    <xf numFmtId="0" fontId="9" fillId="0" borderId="0"/>
    <xf numFmtId="0" fontId="107" fillId="29" borderId="25" applyNumberFormat="0" applyAlignment="0" applyProtection="0"/>
    <xf numFmtId="0" fontId="9" fillId="0" borderId="0"/>
    <xf numFmtId="0" fontId="9" fillId="0" borderId="0"/>
    <xf numFmtId="0" fontId="9" fillId="0" borderId="0"/>
    <xf numFmtId="0" fontId="108" fillId="29" borderId="25" applyNumberFormat="0" applyAlignment="0" applyProtection="0"/>
    <xf numFmtId="0" fontId="9" fillId="0" borderId="0"/>
    <xf numFmtId="0" fontId="108" fillId="29" borderId="25" applyNumberFormat="0" applyAlignment="0" applyProtection="0"/>
    <xf numFmtId="0" fontId="9" fillId="0" borderId="0"/>
    <xf numFmtId="0" fontId="9" fillId="0" borderId="0"/>
    <xf numFmtId="0" fontId="9" fillId="0" borderId="0"/>
    <xf numFmtId="0" fontId="108" fillId="29" borderId="25" applyNumberFormat="0" applyAlignment="0" applyProtection="0"/>
    <xf numFmtId="40" fontId="109" fillId="42" borderId="0">
      <alignment horizontal="right"/>
    </xf>
    <xf numFmtId="0" fontId="9" fillId="0" borderId="0"/>
    <xf numFmtId="0" fontId="9" fillId="0" borderId="0"/>
    <xf numFmtId="0" fontId="110" fillId="42" borderId="0">
      <alignment horizontal="right"/>
    </xf>
    <xf numFmtId="0" fontId="9" fillId="0" borderId="0"/>
    <xf numFmtId="0" fontId="9" fillId="0" borderId="0"/>
    <xf numFmtId="0" fontId="111" fillId="42" borderId="26"/>
    <xf numFmtId="0" fontId="9" fillId="0" borderId="0"/>
    <xf numFmtId="0" fontId="9" fillId="0" borderId="0"/>
    <xf numFmtId="0" fontId="111" fillId="0" borderId="0" applyBorder="0">
      <alignment horizontal="centerContinuous"/>
    </xf>
    <xf numFmtId="0" fontId="9" fillId="0" borderId="0"/>
    <xf numFmtId="0" fontId="9" fillId="0" borderId="0"/>
    <xf numFmtId="0" fontId="112" fillId="0" borderId="0" applyBorder="0">
      <alignment horizontal="centerContinuous"/>
    </xf>
    <xf numFmtId="0" fontId="9" fillId="0" borderId="0"/>
    <xf numFmtId="0" fontId="9" fillId="0" borderId="0"/>
    <xf numFmtId="198" fontId="9" fillId="0" borderId="0" applyFont="0" applyFill="0" applyBorder="0" applyProtection="0">
      <alignment horizontal="right"/>
    </xf>
    <xf numFmtId="198" fontId="9" fillId="0" borderId="0" applyFont="0" applyFill="0" applyBorder="0" applyProtection="0">
      <alignment horizontal="right"/>
    </xf>
    <xf numFmtId="198" fontId="9" fillId="0" borderId="0" applyFont="0" applyFill="0" applyBorder="0" applyProtection="0">
      <alignment horizontal="right"/>
    </xf>
    <xf numFmtId="198" fontId="9" fillId="0" borderId="0" applyFont="0" applyFill="0" applyBorder="0" applyProtection="0">
      <alignment horizontal="right"/>
    </xf>
    <xf numFmtId="198" fontId="9" fillId="0" borderId="0" applyFont="0" applyFill="0" applyBorder="0" applyProtection="0">
      <alignment horizontal="right"/>
    </xf>
    <xf numFmtId="1" fontId="113" fillId="0" borderId="0" applyProtection="0">
      <alignment horizontal="right" vertical="center"/>
    </xf>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1"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115" fillId="0" borderId="0" applyFont="0" applyFill="0" applyBorder="0" applyAlignment="0" applyProtection="0"/>
    <xf numFmtId="9" fontId="9" fillId="0" borderId="0" applyFont="0" applyFill="0" applyBorder="0" applyAlignment="0" applyProtection="0"/>
    <xf numFmtId="0" fontId="9" fillId="0" borderId="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0" fontId="9" fillId="0" borderId="0"/>
    <xf numFmtId="9" fontId="16"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1"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0" fontId="9" fillId="0" borderId="0"/>
    <xf numFmtId="9" fontId="16" fillId="0" borderId="0" applyFont="0" applyFill="0" applyBorder="0" applyAlignment="0" applyProtection="0"/>
    <xf numFmtId="9" fontId="16"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0" fontId="9" fillId="0" borderId="0"/>
    <xf numFmtId="0" fontId="9" fillId="0" borderId="0"/>
    <xf numFmtId="9" fontId="17"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1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42" fillId="0" borderId="0" applyFont="0" applyFill="0" applyBorder="0" applyAlignment="0" applyProtection="0"/>
    <xf numFmtId="9" fontId="115"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42"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99" fontId="47" fillId="0" borderId="0" applyFont="0" applyFill="0" applyBorder="0" applyAlignment="0" applyProtection="0"/>
    <xf numFmtId="3" fontId="10" fillId="21" borderId="27"/>
    <xf numFmtId="3" fontId="10" fillId="21" borderId="27"/>
    <xf numFmtId="3" fontId="10" fillId="0" borderId="27" applyFont="0" applyFill="0" applyBorder="0" applyAlignment="0" applyProtection="0">
      <protection locked="0"/>
    </xf>
    <xf numFmtId="3" fontId="10" fillId="0" borderId="27" applyFont="0" applyFill="0" applyBorder="0" applyAlignment="0" applyProtection="0">
      <protection locked="0"/>
    </xf>
    <xf numFmtId="0" fontId="106" fillId="0" borderId="0"/>
    <xf numFmtId="0" fontId="9" fillId="0" borderId="0"/>
    <xf numFmtId="0" fontId="9" fillId="0" borderId="0"/>
    <xf numFmtId="0" fontId="10" fillId="0" borderId="0"/>
    <xf numFmtId="200" fontId="116" fillId="0" borderId="0"/>
    <xf numFmtId="0" fontId="9" fillId="0" borderId="0"/>
    <xf numFmtId="0" fontId="9" fillId="0" borderId="0"/>
    <xf numFmtId="0" fontId="9" fillId="0" borderId="0"/>
    <xf numFmtId="0" fontId="9" fillId="0" borderId="0"/>
    <xf numFmtId="2" fontId="117" fillId="43" borderId="28" applyAlignment="0" applyProtection="0">
      <protection locked="0"/>
    </xf>
    <xf numFmtId="0" fontId="118" fillId="39" borderId="28" applyNumberFormat="0" applyAlignment="0" applyProtection="0"/>
    <xf numFmtId="0" fontId="119" fillId="44" borderId="20" applyNumberFormat="0" applyAlignment="0" applyProtection="0">
      <alignment horizontal="center" vertical="center"/>
    </xf>
    <xf numFmtId="0" fontId="38" fillId="40" borderId="0">
      <alignment horizontal="center"/>
    </xf>
    <xf numFmtId="0" fontId="9" fillId="0" borderId="0"/>
    <xf numFmtId="0" fontId="9" fillId="0" borderId="0"/>
    <xf numFmtId="49" fontId="120" fillId="32" borderId="0">
      <alignment horizontal="center"/>
    </xf>
    <xf numFmtId="0" fontId="9" fillId="0" borderId="0"/>
    <xf numFmtId="0" fontId="9" fillId="0" borderId="0"/>
    <xf numFmtId="0" fontId="10" fillId="0" borderId="0"/>
    <xf numFmtId="0" fontId="9" fillId="0" borderId="0">
      <alignment textRotation="90"/>
    </xf>
    <xf numFmtId="0" fontId="35" fillId="31" borderId="0">
      <alignment horizontal="center"/>
    </xf>
    <xf numFmtId="0" fontId="35" fillId="31" borderId="0">
      <alignment horizontal="center"/>
    </xf>
    <xf numFmtId="0" fontId="9" fillId="0" borderId="0"/>
    <xf numFmtId="0" fontId="9" fillId="0" borderId="0"/>
    <xf numFmtId="0" fontId="35" fillId="31" borderId="0">
      <alignment horizontal="centerContinuous"/>
    </xf>
    <xf numFmtId="0" fontId="35" fillId="31" borderId="0">
      <alignment horizontal="centerContinuous"/>
    </xf>
    <xf numFmtId="0" fontId="9" fillId="0" borderId="0"/>
    <xf numFmtId="0" fontId="9" fillId="0" borderId="0"/>
    <xf numFmtId="0" fontId="121" fillId="32" borderId="0">
      <alignment horizontal="left"/>
    </xf>
    <xf numFmtId="0" fontId="9" fillId="0" borderId="0"/>
    <xf numFmtId="0" fontId="9" fillId="0" borderId="0"/>
    <xf numFmtId="49" fontId="121" fillId="32" borderId="0">
      <alignment horizontal="center"/>
    </xf>
    <xf numFmtId="0" fontId="9" fillId="0" borderId="0"/>
    <xf numFmtId="0" fontId="9" fillId="0" borderId="0"/>
    <xf numFmtId="0" fontId="34" fillId="31" borderId="0">
      <alignment horizontal="left"/>
    </xf>
    <xf numFmtId="0" fontId="34" fillId="31" borderId="0">
      <alignment horizontal="left"/>
    </xf>
    <xf numFmtId="0" fontId="9" fillId="0" borderId="0"/>
    <xf numFmtId="0" fontId="9" fillId="0" borderId="0"/>
    <xf numFmtId="49" fontId="121" fillId="32" borderId="0">
      <alignment horizontal="left"/>
    </xf>
    <xf numFmtId="0" fontId="9" fillId="0" borderId="0"/>
    <xf numFmtId="0" fontId="9" fillId="0" borderId="0"/>
    <xf numFmtId="0" fontId="34" fillId="31" borderId="0">
      <alignment horizontal="centerContinuous"/>
    </xf>
    <xf numFmtId="0" fontId="34" fillId="31" borderId="0">
      <alignment horizontal="centerContinuous"/>
    </xf>
    <xf numFmtId="0" fontId="9" fillId="0" borderId="0"/>
    <xf numFmtId="0" fontId="9" fillId="0" borderId="0"/>
    <xf numFmtId="0" fontId="34" fillId="31" borderId="0">
      <alignment horizontal="right"/>
    </xf>
    <xf numFmtId="0" fontId="34" fillId="31" borderId="0">
      <alignment horizontal="right"/>
    </xf>
    <xf numFmtId="0" fontId="9" fillId="0" borderId="0"/>
    <xf numFmtId="0" fontId="9" fillId="0" borderId="0"/>
    <xf numFmtId="49" fontId="38" fillId="32" borderId="0">
      <alignment horizontal="left"/>
    </xf>
    <xf numFmtId="0" fontId="9" fillId="0" borderId="0"/>
    <xf numFmtId="0" fontId="9" fillId="0" borderId="0"/>
    <xf numFmtId="0" fontId="35" fillId="31" borderId="0">
      <alignment horizontal="right"/>
    </xf>
    <xf numFmtId="0" fontId="35" fillId="31" borderId="0">
      <alignment horizontal="right"/>
    </xf>
    <xf numFmtId="0" fontId="9" fillId="0" borderId="0"/>
    <xf numFmtId="0" fontId="9" fillId="0" borderId="0"/>
    <xf numFmtId="0" fontId="9" fillId="0" borderId="0"/>
    <xf numFmtId="0" fontId="9" fillId="0" borderId="0"/>
    <xf numFmtId="0" fontId="121" fillId="8" borderId="0">
      <alignment horizontal="center"/>
    </xf>
    <xf numFmtId="0" fontId="9" fillId="0" borderId="0"/>
    <xf numFmtId="0" fontId="9" fillId="0" borderId="0"/>
    <xf numFmtId="0" fontId="122" fillId="8" borderId="0">
      <alignment horizontal="center"/>
    </xf>
    <xf numFmtId="0" fontId="9" fillId="0" borderId="0"/>
    <xf numFmtId="0" fontId="9" fillId="0" borderId="0"/>
    <xf numFmtId="4" fontId="12" fillId="45" borderId="25" applyNumberFormat="0" applyProtection="0">
      <alignment vertical="center"/>
    </xf>
    <xf numFmtId="4" fontId="12" fillId="45" borderId="25" applyNumberFormat="0" applyProtection="0">
      <alignment vertical="center"/>
    </xf>
    <xf numFmtId="4" fontId="123" fillId="45" borderId="25" applyNumberFormat="0" applyProtection="0">
      <alignment vertical="center"/>
    </xf>
    <xf numFmtId="4" fontId="123" fillId="45" borderId="25" applyNumberFormat="0" applyProtection="0">
      <alignment vertical="center"/>
    </xf>
    <xf numFmtId="4" fontId="12" fillId="45" borderId="25" applyNumberFormat="0" applyProtection="0">
      <alignment horizontal="left" vertical="center" indent="1"/>
    </xf>
    <xf numFmtId="4" fontId="12" fillId="45" borderId="25" applyNumberFormat="0" applyProtection="0">
      <alignment horizontal="left" vertical="center" indent="1"/>
    </xf>
    <xf numFmtId="4" fontId="12" fillId="45" borderId="25" applyNumberFormat="0" applyProtection="0">
      <alignment horizontal="left" vertical="center" indent="1"/>
    </xf>
    <xf numFmtId="4" fontId="12" fillId="45"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4" fontId="12" fillId="47" borderId="25" applyNumberFormat="0" applyProtection="0">
      <alignment horizontal="right" vertical="center"/>
    </xf>
    <xf numFmtId="4" fontId="12" fillId="47" borderId="25" applyNumberFormat="0" applyProtection="0">
      <alignment horizontal="right" vertical="center"/>
    </xf>
    <xf numFmtId="4" fontId="12" fillId="48" borderId="25" applyNumberFormat="0" applyProtection="0">
      <alignment horizontal="right" vertical="center"/>
    </xf>
    <xf numFmtId="4" fontId="12" fillId="48" borderId="25" applyNumberFormat="0" applyProtection="0">
      <alignment horizontal="right" vertical="center"/>
    </xf>
    <xf numFmtId="4" fontId="12" fillId="49" borderId="25" applyNumberFormat="0" applyProtection="0">
      <alignment horizontal="right" vertical="center"/>
    </xf>
    <xf numFmtId="4" fontId="12" fillId="49" borderId="25" applyNumberFormat="0" applyProtection="0">
      <alignment horizontal="right" vertical="center"/>
    </xf>
    <xf numFmtId="4" fontId="12" fillId="50" borderId="25" applyNumberFormat="0" applyProtection="0">
      <alignment horizontal="right" vertical="center"/>
    </xf>
    <xf numFmtId="4" fontId="12" fillId="50" borderId="25" applyNumberFormat="0" applyProtection="0">
      <alignment horizontal="right" vertical="center"/>
    </xf>
    <xf numFmtId="4" fontId="12" fillId="51" borderId="25" applyNumberFormat="0" applyProtection="0">
      <alignment horizontal="right" vertical="center"/>
    </xf>
    <xf numFmtId="4" fontId="12" fillId="51" borderId="25" applyNumberFormat="0" applyProtection="0">
      <alignment horizontal="right" vertical="center"/>
    </xf>
    <xf numFmtId="4" fontId="12" fillId="52" borderId="25" applyNumberFormat="0" applyProtection="0">
      <alignment horizontal="right" vertical="center"/>
    </xf>
    <xf numFmtId="4" fontId="12" fillId="52" borderId="25" applyNumberFormat="0" applyProtection="0">
      <alignment horizontal="right" vertical="center"/>
    </xf>
    <xf numFmtId="4" fontId="12" fillId="53" borderId="25" applyNumberFormat="0" applyProtection="0">
      <alignment horizontal="right" vertical="center"/>
    </xf>
    <xf numFmtId="4" fontId="12" fillId="53" borderId="25" applyNumberFormat="0" applyProtection="0">
      <alignment horizontal="right" vertical="center"/>
    </xf>
    <xf numFmtId="4" fontId="12" fillId="54" borderId="25" applyNumberFormat="0" applyProtection="0">
      <alignment horizontal="right" vertical="center"/>
    </xf>
    <xf numFmtId="4" fontId="12" fillId="54" borderId="25" applyNumberFormat="0" applyProtection="0">
      <alignment horizontal="right" vertical="center"/>
    </xf>
    <xf numFmtId="4" fontId="12" fillId="55" borderId="25" applyNumberFormat="0" applyProtection="0">
      <alignment horizontal="right" vertical="center"/>
    </xf>
    <xf numFmtId="4" fontId="12" fillId="55" borderId="25" applyNumberFormat="0" applyProtection="0">
      <alignment horizontal="right" vertical="center"/>
    </xf>
    <xf numFmtId="4" fontId="38" fillId="56" borderId="25" applyNumberFormat="0" applyProtection="0">
      <alignment horizontal="left" vertical="center" indent="1"/>
    </xf>
    <xf numFmtId="4" fontId="38" fillId="56" borderId="25" applyNumberFormat="0" applyProtection="0">
      <alignment horizontal="left" vertical="center" indent="1"/>
    </xf>
    <xf numFmtId="4" fontId="12" fillId="57" borderId="29" applyNumberFormat="0" applyProtection="0">
      <alignment horizontal="left" vertical="center" indent="1"/>
    </xf>
    <xf numFmtId="4" fontId="120" fillId="58" borderId="0"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4" fontId="12" fillId="57" borderId="25" applyNumberFormat="0" applyProtection="0">
      <alignment horizontal="left" vertical="center" indent="1"/>
    </xf>
    <xf numFmtId="4" fontId="12" fillId="57" borderId="25" applyNumberFormat="0" applyProtection="0">
      <alignment horizontal="left" vertical="center" indent="1"/>
    </xf>
    <xf numFmtId="4" fontId="12" fillId="59" borderId="25" applyNumberFormat="0" applyProtection="0">
      <alignment horizontal="left" vertical="center" indent="1"/>
    </xf>
    <xf numFmtId="4" fontId="12" fillId="59" borderId="25" applyNumberFormat="0" applyProtection="0">
      <alignment horizontal="left" vertical="center" indent="1"/>
    </xf>
    <xf numFmtId="0" fontId="9" fillId="59" borderId="25" applyNumberFormat="0" applyProtection="0">
      <alignment horizontal="left" vertical="center" indent="1"/>
    </xf>
    <xf numFmtId="0" fontId="9" fillId="59" borderId="25" applyNumberFormat="0" applyProtection="0">
      <alignment horizontal="left" vertical="center" indent="1"/>
    </xf>
    <xf numFmtId="0" fontId="9" fillId="59" borderId="25" applyNumberFormat="0" applyProtection="0">
      <alignment horizontal="left" vertical="center" indent="1"/>
    </xf>
    <xf numFmtId="0" fontId="9" fillId="59" borderId="25" applyNumberFormat="0" applyProtection="0">
      <alignment horizontal="left" vertical="center" indent="1"/>
    </xf>
    <xf numFmtId="0" fontId="9" fillId="59" borderId="25" applyNumberFormat="0" applyProtection="0">
      <alignment horizontal="left" vertical="center" indent="1"/>
    </xf>
    <xf numFmtId="0" fontId="9" fillId="59" borderId="25" applyNumberFormat="0" applyProtection="0">
      <alignment horizontal="left" vertical="center" indent="1"/>
    </xf>
    <xf numFmtId="0" fontId="9" fillId="44" borderId="25" applyNumberFormat="0" applyProtection="0">
      <alignment horizontal="left" vertical="center" indent="1"/>
    </xf>
    <xf numFmtId="0" fontId="9" fillId="44" borderId="25" applyNumberFormat="0" applyProtection="0">
      <alignment horizontal="left" vertical="center" indent="1"/>
    </xf>
    <xf numFmtId="0" fontId="9" fillId="44" borderId="25" applyNumberFormat="0" applyProtection="0">
      <alignment horizontal="left" vertical="center" indent="1"/>
    </xf>
    <xf numFmtId="0" fontId="9" fillId="44" borderId="25" applyNumberFormat="0" applyProtection="0">
      <alignment horizontal="left" vertical="center" indent="1"/>
    </xf>
    <xf numFmtId="0" fontId="9" fillId="44" borderId="25" applyNumberFormat="0" applyProtection="0">
      <alignment horizontal="left" vertical="center" indent="1"/>
    </xf>
    <xf numFmtId="0" fontId="9" fillId="44" borderId="25" applyNumberFormat="0" applyProtection="0">
      <alignment horizontal="left" vertical="center" indent="1"/>
    </xf>
    <xf numFmtId="0" fontId="9" fillId="37" borderId="25" applyNumberFormat="0" applyProtection="0">
      <alignment horizontal="left" vertical="center" indent="1"/>
    </xf>
    <xf numFmtId="0" fontId="9" fillId="37" borderId="25" applyNumberFormat="0" applyProtection="0">
      <alignment horizontal="left" vertical="center" indent="1"/>
    </xf>
    <xf numFmtId="0" fontId="9" fillId="37" borderId="25" applyNumberFormat="0" applyProtection="0">
      <alignment horizontal="left" vertical="center" indent="1"/>
    </xf>
    <xf numFmtId="0" fontId="9" fillId="37" borderId="25" applyNumberFormat="0" applyProtection="0">
      <alignment horizontal="left" vertical="center" indent="1"/>
    </xf>
    <xf numFmtId="0" fontId="9" fillId="37" borderId="25" applyNumberFormat="0" applyProtection="0">
      <alignment horizontal="left" vertical="center" indent="1"/>
    </xf>
    <xf numFmtId="0" fontId="9" fillId="37"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4" fontId="12" fillId="39" borderId="25" applyNumberFormat="0" applyProtection="0">
      <alignment vertical="center"/>
    </xf>
    <xf numFmtId="4" fontId="12" fillId="39" borderId="25" applyNumberFormat="0" applyProtection="0">
      <alignment vertical="center"/>
    </xf>
    <xf numFmtId="4" fontId="123" fillId="39" borderId="25" applyNumberFormat="0" applyProtection="0">
      <alignment vertical="center"/>
    </xf>
    <xf numFmtId="4" fontId="123" fillId="39" borderId="25" applyNumberFormat="0" applyProtection="0">
      <alignment vertical="center"/>
    </xf>
    <xf numFmtId="4" fontId="12" fillId="39" borderId="25" applyNumberFormat="0" applyProtection="0">
      <alignment horizontal="left" vertical="center" indent="1"/>
    </xf>
    <xf numFmtId="4" fontId="12" fillId="39" borderId="25" applyNumberFormat="0" applyProtection="0">
      <alignment horizontal="left" vertical="center" indent="1"/>
    </xf>
    <xf numFmtId="4" fontId="12" fillId="39" borderId="25" applyNumberFormat="0" applyProtection="0">
      <alignment horizontal="left" vertical="center" indent="1"/>
    </xf>
    <xf numFmtId="4" fontId="12" fillId="39" borderId="25" applyNumberFormat="0" applyProtection="0">
      <alignment horizontal="left" vertical="center" indent="1"/>
    </xf>
    <xf numFmtId="4" fontId="12" fillId="57" borderId="25" applyNumberFormat="0" applyProtection="0">
      <alignment horizontal="right" vertical="center"/>
    </xf>
    <xf numFmtId="4" fontId="12" fillId="57" borderId="25" applyNumberFormat="0" applyProtection="0">
      <alignment horizontal="right" vertical="center"/>
    </xf>
    <xf numFmtId="4" fontId="123" fillId="57" borderId="25" applyNumberFormat="0" applyProtection="0">
      <alignment horizontal="right" vertical="center"/>
    </xf>
    <xf numFmtId="4" fontId="123" fillId="57" borderId="25" applyNumberFormat="0" applyProtection="0">
      <alignment horizontal="right" vertical="center"/>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9" fillId="46" borderId="25" applyNumberFormat="0" applyProtection="0">
      <alignment horizontal="left" vertical="center" indent="1"/>
    </xf>
    <xf numFmtId="0" fontId="124" fillId="0" borderId="0"/>
    <xf numFmtId="4" fontId="125" fillId="57" borderId="25" applyNumberFormat="0" applyProtection="0">
      <alignment horizontal="right" vertical="center"/>
    </xf>
    <xf numFmtId="4" fontId="125" fillId="57" borderId="25" applyNumberFormat="0" applyProtection="0">
      <alignment horizontal="right" vertical="center"/>
    </xf>
    <xf numFmtId="0" fontId="126" fillId="0" borderId="0" applyNumberFormat="0" applyFill="0" applyBorder="0" applyAlignment="0" applyProtection="0"/>
    <xf numFmtId="0" fontId="9" fillId="0" borderId="0"/>
    <xf numFmtId="0" fontId="9" fillId="0" borderId="0"/>
    <xf numFmtId="0" fontId="9" fillId="0" borderId="4"/>
    <xf numFmtId="0" fontId="9" fillId="0" borderId="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13"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lignment vertical="top"/>
    </xf>
    <xf numFmtId="0" fontId="9" fillId="0" borderId="0">
      <alignment vertical="top"/>
    </xf>
    <xf numFmtId="0" fontId="127" fillId="42" borderId="30">
      <alignment horizontal="center"/>
    </xf>
    <xf numFmtId="0" fontId="127" fillId="42" borderId="30">
      <alignment horizontal="center"/>
    </xf>
    <xf numFmtId="0" fontId="127" fillId="42" borderId="30">
      <alignment horizontal="center"/>
    </xf>
    <xf numFmtId="0" fontId="127" fillId="42" borderId="30">
      <alignment horizontal="center"/>
    </xf>
    <xf numFmtId="3" fontId="128" fillId="42" borderId="0"/>
    <xf numFmtId="3" fontId="127" fillId="42" borderId="0"/>
    <xf numFmtId="0" fontId="128" fillId="42" borderId="0"/>
    <xf numFmtId="0" fontId="127" fillId="42" borderId="0"/>
    <xf numFmtId="0" fontId="128" fillId="42" borderId="0">
      <alignment horizontal="center"/>
    </xf>
    <xf numFmtId="0" fontId="9" fillId="0" borderId="2"/>
    <xf numFmtId="0" fontId="9" fillId="0" borderId="2"/>
    <xf numFmtId="0" fontId="129" fillId="0" borderId="0">
      <alignment wrapText="1"/>
    </xf>
    <xf numFmtId="0" fontId="129" fillId="0" borderId="0">
      <alignment wrapText="1"/>
    </xf>
    <xf numFmtId="0" fontId="129" fillId="0" borderId="0">
      <alignment wrapText="1"/>
    </xf>
    <xf numFmtId="0" fontId="129" fillId="0" borderId="0">
      <alignment wrapText="1"/>
    </xf>
    <xf numFmtId="0" fontId="130" fillId="0" borderId="0" applyBorder="0" applyProtection="0">
      <alignment vertical="center"/>
    </xf>
    <xf numFmtId="0" fontId="130" fillId="0" borderId="31" applyBorder="0" applyProtection="0">
      <alignment horizontal="right" vertical="center"/>
    </xf>
    <xf numFmtId="0" fontId="130" fillId="0" borderId="31" applyBorder="0" applyProtection="0">
      <alignment horizontal="right" vertical="center"/>
    </xf>
    <xf numFmtId="0" fontId="131" fillId="60" borderId="0" applyBorder="0" applyProtection="0">
      <alignment horizontal="centerContinuous" vertical="center"/>
    </xf>
    <xf numFmtId="0" fontId="131" fillId="61" borderId="31" applyBorder="0" applyProtection="0">
      <alignment horizontal="centerContinuous" vertical="center"/>
    </xf>
    <xf numFmtId="0" fontId="131" fillId="61" borderId="31" applyBorder="0" applyProtection="0">
      <alignment horizontal="centerContinuous" vertical="center"/>
    </xf>
    <xf numFmtId="0" fontId="132" fillId="0" borderId="0" applyNumberFormat="0" applyFill="0" applyBorder="0" applyProtection="0">
      <alignment horizontal="left"/>
    </xf>
    <xf numFmtId="0" fontId="133" fillId="62" borderId="0">
      <alignment horizontal="right" vertical="top" wrapText="1"/>
    </xf>
    <xf numFmtId="0" fontId="133" fillId="62" borderId="0">
      <alignment horizontal="right" vertical="top" wrapText="1"/>
    </xf>
    <xf numFmtId="0" fontId="133" fillId="62" borderId="0">
      <alignment horizontal="right" vertical="top" wrapText="1"/>
    </xf>
    <xf numFmtId="0" fontId="133" fillId="62" borderId="0">
      <alignment horizontal="right" vertical="top" wrapText="1"/>
    </xf>
    <xf numFmtId="0" fontId="133" fillId="0" borderId="0" applyBorder="0" applyProtection="0">
      <alignment horizontal="left"/>
    </xf>
    <xf numFmtId="0" fontId="134" fillId="0" borderId="0"/>
    <xf numFmtId="0" fontId="134" fillId="0" borderId="0"/>
    <xf numFmtId="0" fontId="134" fillId="0" borderId="0"/>
    <xf numFmtId="0" fontId="134" fillId="0" borderId="0"/>
    <xf numFmtId="0" fontId="135" fillId="0" borderId="0"/>
    <xf numFmtId="0" fontId="135" fillId="0" borderId="0"/>
    <xf numFmtId="0" fontId="135" fillId="0" borderId="0"/>
    <xf numFmtId="0" fontId="136" fillId="0" borderId="0"/>
    <xf numFmtId="0" fontId="136" fillId="0" borderId="0"/>
    <xf numFmtId="0" fontId="136" fillId="0" borderId="0"/>
    <xf numFmtId="201" fontId="10" fillId="0" borderId="0">
      <alignment wrapText="1"/>
      <protection locked="0"/>
    </xf>
    <xf numFmtId="201" fontId="10" fillId="0" borderId="0">
      <alignment wrapText="1"/>
      <protection locked="0"/>
    </xf>
    <xf numFmtId="201" fontId="133" fillId="63" borderId="0">
      <alignment wrapText="1"/>
      <protection locked="0"/>
    </xf>
    <xf numFmtId="201" fontId="133" fillId="63" borderId="0">
      <alignment wrapText="1"/>
      <protection locked="0"/>
    </xf>
    <xf numFmtId="201" fontId="133" fillId="63" borderId="0">
      <alignment wrapText="1"/>
      <protection locked="0"/>
    </xf>
    <xf numFmtId="201" fontId="133" fillId="63" borderId="0">
      <alignment wrapText="1"/>
      <protection locked="0"/>
    </xf>
    <xf numFmtId="201" fontId="10" fillId="0" borderId="0">
      <alignment wrapText="1"/>
      <protection locked="0"/>
    </xf>
    <xf numFmtId="202" fontId="10" fillId="0" borderId="0">
      <alignment wrapText="1"/>
      <protection locked="0"/>
    </xf>
    <xf numFmtId="202" fontId="10" fillId="0" borderId="0">
      <alignment wrapText="1"/>
      <protection locked="0"/>
    </xf>
    <xf numFmtId="202" fontId="10" fillId="0" borderId="0">
      <alignment wrapText="1"/>
      <protection locked="0"/>
    </xf>
    <xf numFmtId="202" fontId="133" fillId="63" borderId="0">
      <alignment wrapText="1"/>
      <protection locked="0"/>
    </xf>
    <xf numFmtId="202" fontId="133" fillId="63" borderId="0">
      <alignment wrapText="1"/>
      <protection locked="0"/>
    </xf>
    <xf numFmtId="202" fontId="133" fillId="63" borderId="0">
      <alignment wrapText="1"/>
      <protection locked="0"/>
    </xf>
    <xf numFmtId="202" fontId="133" fillId="63" borderId="0">
      <alignment wrapText="1"/>
      <protection locked="0"/>
    </xf>
    <xf numFmtId="202" fontId="133" fillId="63" borderId="0">
      <alignment wrapText="1"/>
      <protection locked="0"/>
    </xf>
    <xf numFmtId="202" fontId="10" fillId="0" borderId="0">
      <alignment wrapText="1"/>
      <protection locked="0"/>
    </xf>
    <xf numFmtId="203" fontId="10" fillId="0" borderId="0">
      <alignment wrapText="1"/>
      <protection locked="0"/>
    </xf>
    <xf numFmtId="203" fontId="10" fillId="0" borderId="0">
      <alignment wrapText="1"/>
      <protection locked="0"/>
    </xf>
    <xf numFmtId="203" fontId="133" fillId="63" borderId="0">
      <alignment wrapText="1"/>
      <protection locked="0"/>
    </xf>
    <xf numFmtId="203" fontId="133" fillId="63" borderId="0">
      <alignment wrapText="1"/>
      <protection locked="0"/>
    </xf>
    <xf numFmtId="203" fontId="133" fillId="63" borderId="0">
      <alignment wrapText="1"/>
      <protection locked="0"/>
    </xf>
    <xf numFmtId="203" fontId="133" fillId="63" borderId="0">
      <alignment wrapText="1"/>
      <protection locked="0"/>
    </xf>
    <xf numFmtId="203" fontId="10" fillId="0" borderId="0">
      <alignment wrapText="1"/>
      <protection locked="0"/>
    </xf>
    <xf numFmtId="0" fontId="58" fillId="0" borderId="0" applyNumberFormat="0" applyFill="0" applyBorder="0" applyProtection="0">
      <alignment horizontal="left"/>
    </xf>
    <xf numFmtId="0" fontId="74" fillId="0" borderId="0" applyNumberFormat="0" applyFill="0" applyBorder="0" applyProtection="0"/>
    <xf numFmtId="0" fontId="74" fillId="0" borderId="0" applyNumberFormat="0" applyFill="0" applyBorder="0" applyProtection="0"/>
    <xf numFmtId="0" fontId="74" fillId="0" borderId="0" applyNumberFormat="0" applyFill="0" applyBorder="0" applyProtection="0"/>
    <xf numFmtId="0" fontId="74" fillId="0" borderId="0" applyNumberFormat="0" applyFill="0" applyBorder="0" applyProtection="0"/>
    <xf numFmtId="0" fontId="137" fillId="0" borderId="0" applyFill="0" applyBorder="0" applyProtection="0">
      <alignment horizontal="left"/>
    </xf>
    <xf numFmtId="204" fontId="133" fillId="62" borderId="32">
      <alignment wrapText="1"/>
    </xf>
    <xf numFmtId="204" fontId="133" fillId="62" borderId="32">
      <alignment wrapText="1"/>
    </xf>
    <xf numFmtId="204" fontId="133" fillId="62" borderId="32">
      <alignment wrapText="1"/>
    </xf>
    <xf numFmtId="204" fontId="133" fillId="62" borderId="32">
      <alignment wrapText="1"/>
    </xf>
    <xf numFmtId="204" fontId="133" fillId="62" borderId="32">
      <alignment wrapText="1"/>
    </xf>
    <xf numFmtId="205" fontId="133" fillId="62" borderId="32">
      <alignment wrapText="1"/>
    </xf>
    <xf numFmtId="205" fontId="133" fillId="62" borderId="32">
      <alignment wrapText="1"/>
    </xf>
    <xf numFmtId="205" fontId="133" fillId="62" borderId="32">
      <alignment wrapText="1"/>
    </xf>
    <xf numFmtId="205" fontId="133" fillId="62" borderId="32">
      <alignment wrapText="1"/>
    </xf>
    <xf numFmtId="205" fontId="133" fillId="62" borderId="32">
      <alignment wrapText="1"/>
    </xf>
    <xf numFmtId="205" fontId="133" fillId="62" borderId="32">
      <alignment wrapText="1"/>
    </xf>
    <xf numFmtId="205" fontId="133" fillId="62" borderId="32">
      <alignment wrapText="1"/>
    </xf>
    <xf numFmtId="206" fontId="133" fillId="62" borderId="32">
      <alignment wrapText="1"/>
    </xf>
    <xf numFmtId="206" fontId="133" fillId="62" borderId="32">
      <alignment wrapText="1"/>
    </xf>
    <xf numFmtId="206" fontId="133" fillId="62" borderId="32">
      <alignment wrapText="1"/>
    </xf>
    <xf numFmtId="206" fontId="133" fillId="62" borderId="32">
      <alignment wrapText="1"/>
    </xf>
    <xf numFmtId="206" fontId="133" fillId="62" borderId="32">
      <alignment wrapText="1"/>
    </xf>
    <xf numFmtId="0" fontId="134" fillId="0" borderId="33">
      <alignment horizontal="right"/>
    </xf>
    <xf numFmtId="0" fontId="134" fillId="0" borderId="33">
      <alignment horizontal="right"/>
    </xf>
    <xf numFmtId="0" fontId="134" fillId="0" borderId="33">
      <alignment horizontal="right"/>
    </xf>
    <xf numFmtId="0" fontId="10" fillId="0" borderId="17" applyFill="0" applyBorder="0" applyProtection="0">
      <alignment horizontal="left" vertical="top"/>
    </xf>
    <xf numFmtId="0" fontId="134" fillId="0" borderId="33">
      <alignment horizontal="right"/>
    </xf>
    <xf numFmtId="0" fontId="64" fillId="0" borderId="0"/>
    <xf numFmtId="207" fontId="9" fillId="0" borderId="0" applyNumberFormat="0" applyFill="0" applyBorder="0">
      <alignment horizontal="left"/>
    </xf>
    <xf numFmtId="207" fontId="9" fillId="0" borderId="0" applyNumberFormat="0" applyFill="0" applyBorder="0">
      <alignment horizontal="left"/>
    </xf>
    <xf numFmtId="207" fontId="9" fillId="0" borderId="0" applyNumberFormat="0" applyFill="0" applyBorder="0">
      <alignment horizontal="right"/>
    </xf>
    <xf numFmtId="207" fontId="9" fillId="0" borderId="0" applyNumberFormat="0" applyFill="0" applyBorder="0">
      <alignment horizontal="right"/>
    </xf>
    <xf numFmtId="0" fontId="9" fillId="0" borderId="0"/>
    <xf numFmtId="0" fontId="9" fillId="0" borderId="0"/>
    <xf numFmtId="0" fontId="138" fillId="0" borderId="0" applyNumberFormat="0" applyFill="0" applyBorder="0" applyProtection="0"/>
    <xf numFmtId="0" fontId="138"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38" fillId="0" borderId="0" applyNumberFormat="0" applyFill="0" applyBorder="0" applyProtection="0"/>
    <xf numFmtId="0" fontId="138" fillId="0" borderId="0"/>
    <xf numFmtId="40" fontId="139" fillId="0" borderId="0"/>
    <xf numFmtId="0" fontId="140" fillId="0" borderId="0" applyNumberFormat="0" applyFill="0" applyBorder="0" applyAlignment="0" applyProtection="0"/>
    <xf numFmtId="0" fontId="9" fillId="0" borderId="0"/>
    <xf numFmtId="0" fontId="9" fillId="0" borderId="0"/>
    <xf numFmtId="0" fontId="9" fillId="0" borderId="0"/>
    <xf numFmtId="0" fontId="140" fillId="0" borderId="0" applyNumberFormat="0" applyFill="0" applyBorder="0" applyAlignment="0" applyProtection="0"/>
    <xf numFmtId="0" fontId="141" fillId="0" borderId="0" applyNumberFormat="0" applyFill="0" applyBorder="0" applyProtection="0">
      <alignment horizontal="left" vertical="center" indent="10"/>
    </xf>
    <xf numFmtId="0" fontId="9" fillId="0" borderId="0"/>
    <xf numFmtId="0" fontId="9" fillId="0" borderId="0"/>
    <xf numFmtId="0" fontId="141" fillId="0" borderId="0" applyNumberFormat="0" applyFill="0" applyBorder="0" applyProtection="0">
      <alignment horizontal="left" vertical="center" indent="10"/>
    </xf>
    <xf numFmtId="0" fontId="9" fillId="0" borderId="0"/>
    <xf numFmtId="0" fontId="9" fillId="0" borderId="0"/>
    <xf numFmtId="0" fontId="9" fillId="0" borderId="0"/>
    <xf numFmtId="0" fontId="140" fillId="0" borderId="0" applyNumberFormat="0" applyFill="0" applyBorder="0" applyAlignment="0" applyProtection="0"/>
    <xf numFmtId="0" fontId="9" fillId="0" borderId="0"/>
    <xf numFmtId="0" fontId="140" fillId="0" borderId="0" applyNumberFormat="0" applyFill="0" applyBorder="0" applyAlignment="0" applyProtection="0"/>
    <xf numFmtId="0" fontId="9" fillId="0" borderId="0"/>
    <xf numFmtId="0" fontId="9" fillId="0" borderId="0"/>
    <xf numFmtId="0" fontId="9" fillId="0" borderId="0"/>
    <xf numFmtId="0" fontId="138" fillId="0" borderId="0"/>
    <xf numFmtId="0" fontId="120" fillId="0" borderId="34" applyNumberFormat="0" applyFill="0" applyAlignment="0" applyProtection="0"/>
    <xf numFmtId="0" fontId="120" fillId="0" borderId="34" applyNumberFormat="0" applyFill="0" applyAlignment="0" applyProtection="0"/>
    <xf numFmtId="0" fontId="50" fillId="0" borderId="34" applyNumberFormat="0" applyFill="0" applyAlignment="0" applyProtection="0"/>
    <xf numFmtId="0" fontId="9" fillId="0" borderId="0"/>
    <xf numFmtId="0" fontId="120" fillId="0" borderId="34" applyNumberFormat="0" applyFill="0" applyAlignment="0" applyProtection="0"/>
    <xf numFmtId="0" fontId="9" fillId="0" borderId="0"/>
    <xf numFmtId="0" fontId="50" fillId="0" borderId="34" applyNumberFormat="0" applyFill="0" applyAlignment="0" applyProtection="0"/>
    <xf numFmtId="0" fontId="9" fillId="0" borderId="0"/>
    <xf numFmtId="0" fontId="9" fillId="0" borderId="0"/>
    <xf numFmtId="0" fontId="9" fillId="0" borderId="0"/>
    <xf numFmtId="0" fontId="50" fillId="0" borderId="34" applyNumberFormat="0" applyFill="0" applyAlignment="0" applyProtection="0"/>
    <xf numFmtId="0" fontId="9" fillId="0" borderId="0"/>
    <xf numFmtId="0" fontId="9" fillId="0" borderId="0"/>
    <xf numFmtId="0" fontId="50" fillId="0" borderId="34" applyNumberFormat="0" applyFill="0" applyAlignment="0" applyProtection="0"/>
    <xf numFmtId="0" fontId="120" fillId="0" borderId="34" applyNumberFormat="0" applyFill="0" applyAlignment="0" applyProtection="0"/>
    <xf numFmtId="0" fontId="50" fillId="0" borderId="34" applyNumberFormat="0" applyFill="0" applyAlignment="0" applyProtection="0"/>
    <xf numFmtId="0" fontId="120" fillId="0" borderId="34" applyNumberFormat="0" applyFill="0" applyAlignment="0" applyProtection="0"/>
    <xf numFmtId="0" fontId="9" fillId="0" borderId="0"/>
    <xf numFmtId="0" fontId="9" fillId="0" borderId="0"/>
    <xf numFmtId="0" fontId="9" fillId="0" borderId="0"/>
    <xf numFmtId="0" fontId="120" fillId="0" borderId="34" applyNumberFormat="0" applyFill="0" applyAlignment="0" applyProtection="0"/>
    <xf numFmtId="0" fontId="9" fillId="0" borderId="0"/>
    <xf numFmtId="0" fontId="9" fillId="0" borderId="0"/>
    <xf numFmtId="0" fontId="9" fillId="0" borderId="0"/>
    <xf numFmtId="0" fontId="50" fillId="0" borderId="34" applyNumberFormat="0" applyFill="0" applyAlignment="0" applyProtection="0"/>
    <xf numFmtId="0" fontId="9" fillId="0" borderId="0"/>
    <xf numFmtId="0" fontId="50" fillId="0" borderId="34" applyNumberFormat="0" applyFill="0" applyAlignment="0" applyProtection="0"/>
    <xf numFmtId="0" fontId="9" fillId="0" borderId="0"/>
    <xf numFmtId="0" fontId="9" fillId="0" borderId="0"/>
    <xf numFmtId="0" fontId="9" fillId="0" borderId="0"/>
    <xf numFmtId="0" fontId="50" fillId="0" borderId="34" applyNumberFormat="0" applyFill="0" applyAlignment="0" applyProtection="0"/>
    <xf numFmtId="0" fontId="142" fillId="0" borderId="0" applyFill="0" applyBorder="0" applyProtection="0"/>
    <xf numFmtId="0" fontId="142" fillId="0" borderId="0" applyFill="0" applyBorder="0" applyProtection="0"/>
    <xf numFmtId="0" fontId="9" fillId="0" borderId="0"/>
    <xf numFmtId="0" fontId="9" fillId="0" borderId="0"/>
    <xf numFmtId="0" fontId="106" fillId="0" borderId="0"/>
    <xf numFmtId="0" fontId="9" fillId="0" borderId="0"/>
    <xf numFmtId="0" fontId="9" fillId="0" borderId="0"/>
    <xf numFmtId="0" fontId="143" fillId="32" borderId="0">
      <alignment horizontal="center"/>
    </xf>
    <xf numFmtId="0" fontId="9" fillId="0" borderId="0"/>
    <xf numFmtId="0" fontId="9" fillId="0" borderId="0"/>
    <xf numFmtId="0" fontId="9" fillId="0" borderId="0"/>
    <xf numFmtId="0" fontId="9" fillId="0" borderId="0"/>
    <xf numFmtId="0" fontId="9" fillId="0" borderId="0">
      <alignment horizontal="center" textRotation="180"/>
    </xf>
    <xf numFmtId="0" fontId="9" fillId="0" borderId="0">
      <alignment horizontal="center" textRotation="180"/>
    </xf>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9" fillId="0" borderId="0"/>
    <xf numFmtId="0" fontId="144" fillId="0" borderId="0" applyNumberFormat="0" applyFill="0" applyBorder="0" applyAlignment="0" applyProtection="0"/>
    <xf numFmtId="0" fontId="9" fillId="0" borderId="0"/>
    <xf numFmtId="0" fontId="145" fillId="0" borderId="0" applyNumberFormat="0" applyFill="0" applyBorder="0" applyAlignment="0" applyProtection="0"/>
    <xf numFmtId="0" fontId="9" fillId="0" borderId="0"/>
    <xf numFmtId="0" fontId="9" fillId="0" borderId="0"/>
    <xf numFmtId="0" fontId="9" fillId="0" borderId="0"/>
    <xf numFmtId="0" fontId="145" fillId="0" borderId="0" applyNumberFormat="0" applyFill="0" applyBorder="0" applyAlignment="0" applyProtection="0"/>
    <xf numFmtId="0" fontId="9" fillId="0" borderId="0"/>
    <xf numFmtId="0" fontId="9" fillId="0" borderId="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9" fillId="0" borderId="0"/>
    <xf numFmtId="0" fontId="144" fillId="0" borderId="0" applyNumberFormat="0" applyFill="0" applyBorder="0" applyAlignment="0" applyProtection="0"/>
    <xf numFmtId="0" fontId="9" fillId="0" borderId="0"/>
    <xf numFmtId="0" fontId="9" fillId="0" borderId="0"/>
    <xf numFmtId="0" fontId="145" fillId="0" borderId="0" applyNumberFormat="0" applyFill="0" applyBorder="0" applyAlignment="0" applyProtection="0"/>
    <xf numFmtId="0" fontId="9" fillId="0" borderId="0"/>
    <xf numFmtId="0" fontId="145" fillId="0" borderId="0" applyNumberFormat="0" applyFill="0" applyBorder="0" applyAlignment="0" applyProtection="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cellStyleXfs>
  <cellXfs count="502">
    <xf numFmtId="0" fontId="0" fillId="0" borderId="0" xfId="0"/>
    <xf numFmtId="0" fontId="0" fillId="2" borderId="0" xfId="0" applyFill="1"/>
    <xf numFmtId="0" fontId="0" fillId="2" borderId="0" xfId="0" applyFill="1" applyAlignment="1">
      <alignment vertical="top"/>
    </xf>
    <xf numFmtId="0" fontId="5" fillId="2" borderId="2" xfId="0" applyFont="1" applyFill="1" applyBorder="1" applyAlignment="1">
      <alignment horizontal="left" indent="2"/>
    </xf>
    <xf numFmtId="0" fontId="4" fillId="2" borderId="2" xfId="1" applyFont="1" applyFill="1" applyBorder="1" applyAlignment="1" applyProtection="1">
      <alignment horizontal="left" indent="2"/>
    </xf>
    <xf numFmtId="0" fontId="6" fillId="2" borderId="2" xfId="0" applyFont="1" applyFill="1" applyBorder="1" applyAlignment="1">
      <alignment horizontal="left" indent="2"/>
    </xf>
    <xf numFmtId="0" fontId="6" fillId="2" borderId="2" xfId="0" applyFont="1" applyFill="1" applyBorder="1" applyAlignment="1">
      <alignment horizontal="left" wrapText="1" indent="2"/>
    </xf>
    <xf numFmtId="0" fontId="7" fillId="2" borderId="3" xfId="0" applyFont="1" applyFill="1" applyBorder="1" applyAlignment="1">
      <alignment horizontal="left" vertical="top" indent="18"/>
    </xf>
    <xf numFmtId="0" fontId="7" fillId="2" borderId="2" xfId="0" applyFont="1" applyFill="1" applyBorder="1" applyAlignment="1">
      <alignment horizontal="left" indent="18"/>
    </xf>
    <xf numFmtId="0" fontId="8" fillId="2" borderId="4" xfId="0" applyFont="1" applyFill="1" applyBorder="1" applyAlignment="1">
      <alignment horizontal="left" vertical="center" indent="22"/>
    </xf>
    <xf numFmtId="0" fontId="5" fillId="0" borderId="0" xfId="13961" applyFont="1" applyFill="1" applyBorder="1" applyAlignment="1">
      <alignment vertical="top"/>
    </xf>
    <xf numFmtId="0" fontId="5" fillId="0" borderId="0" xfId="13961" applyFont="1" applyFill="1" applyBorder="1" applyAlignment="1">
      <alignment vertical="center"/>
    </xf>
    <xf numFmtId="0" fontId="5" fillId="2" borderId="35" xfId="13961" applyFont="1" applyFill="1" applyBorder="1" applyAlignment="1">
      <alignment vertical="center"/>
    </xf>
    <xf numFmtId="0" fontId="5" fillId="2" borderId="30" xfId="13961" applyFont="1" applyFill="1" applyBorder="1" applyAlignment="1">
      <alignment horizontal="left" vertical="top" wrapText="1"/>
    </xf>
    <xf numFmtId="0" fontId="5" fillId="2" borderId="36" xfId="13961" applyFont="1" applyFill="1" applyBorder="1" applyAlignment="1">
      <alignment horizontal="right" vertical="center"/>
    </xf>
    <xf numFmtId="0" fontId="5" fillId="2" borderId="37" xfId="13961" applyFont="1" applyFill="1" applyBorder="1" applyAlignment="1">
      <alignment vertical="center"/>
    </xf>
    <xf numFmtId="0" fontId="5" fillId="2" borderId="0" xfId="13961" applyFont="1" applyFill="1" applyBorder="1" applyAlignment="1">
      <alignment horizontal="left" vertical="top" wrapText="1"/>
    </xf>
    <xf numFmtId="0" fontId="5" fillId="2" borderId="38" xfId="13961" applyFont="1" applyFill="1" applyBorder="1" applyAlignment="1">
      <alignment horizontal="right" vertical="center"/>
    </xf>
    <xf numFmtId="0" fontId="5" fillId="2" borderId="0" xfId="13961" applyFont="1" applyFill="1" applyBorder="1" applyAlignment="1">
      <alignment horizontal="left" vertical="top" wrapText="1" indent="2"/>
    </xf>
    <xf numFmtId="0" fontId="5" fillId="2" borderId="37" xfId="13961" applyFont="1" applyFill="1" applyBorder="1" applyAlignment="1">
      <alignment vertical="center" wrapText="1"/>
    </xf>
    <xf numFmtId="0" fontId="5" fillId="2" borderId="38" xfId="13961" applyFont="1" applyFill="1" applyBorder="1" applyAlignment="1">
      <alignment vertical="center"/>
    </xf>
    <xf numFmtId="0" fontId="16" fillId="2" borderId="0" xfId="0" applyFont="1" applyFill="1" applyBorder="1" applyAlignment="1">
      <alignment vertical="top" wrapText="1"/>
    </xf>
    <xf numFmtId="0" fontId="5" fillId="2" borderId="0" xfId="13961" applyFont="1" applyFill="1" applyBorder="1" applyAlignment="1">
      <alignment vertical="top" wrapText="1"/>
    </xf>
    <xf numFmtId="0" fontId="64" fillId="2" borderId="0" xfId="13961" applyFont="1" applyFill="1" applyBorder="1" applyAlignment="1">
      <alignment vertical="center" wrapText="1"/>
    </xf>
    <xf numFmtId="0" fontId="64" fillId="2" borderId="38" xfId="13961" applyFont="1" applyFill="1" applyBorder="1" applyAlignment="1">
      <alignment horizontal="center" vertical="top" wrapText="1"/>
    </xf>
    <xf numFmtId="0" fontId="5" fillId="2" borderId="39" xfId="13961" applyFont="1" applyFill="1" applyBorder="1" applyAlignment="1">
      <alignment vertical="center"/>
    </xf>
    <xf numFmtId="0" fontId="64" fillId="2" borderId="40" xfId="13961" applyFont="1" applyFill="1" applyBorder="1" applyAlignment="1">
      <alignment wrapText="1"/>
    </xf>
    <xf numFmtId="0" fontId="64" fillId="2" borderId="41" xfId="13961" applyFont="1" applyFill="1" applyBorder="1" applyAlignment="1">
      <alignment horizontal="center" wrapText="1"/>
    </xf>
    <xf numFmtId="0" fontId="5" fillId="2" borderId="0" xfId="13961" applyFont="1" applyFill="1" applyBorder="1" applyAlignment="1">
      <alignment vertical="center"/>
    </xf>
    <xf numFmtId="0" fontId="146" fillId="2" borderId="0" xfId="1" applyFont="1" applyFill="1" applyBorder="1" applyAlignment="1" applyProtection="1">
      <alignment vertical="top"/>
    </xf>
    <xf numFmtId="0" fontId="4" fillId="2" borderId="0" xfId="1" applyFont="1" applyFill="1" applyBorder="1" applyAlignment="1" applyProtection="1">
      <alignment vertical="center"/>
    </xf>
    <xf numFmtId="0" fontId="5" fillId="0" borderId="0" xfId="13961" applyFont="1" applyFill="1"/>
    <xf numFmtId="0" fontId="5" fillId="2" borderId="35" xfId="13961" applyFont="1" applyFill="1" applyBorder="1"/>
    <xf numFmtId="0" fontId="5" fillId="2" borderId="30" xfId="13961" applyFont="1" applyFill="1" applyBorder="1"/>
    <xf numFmtId="171" fontId="5" fillId="2" borderId="37" xfId="14150" applyNumberFormat="1" applyFont="1" applyFill="1" applyBorder="1"/>
    <xf numFmtId="171" fontId="5" fillId="2" borderId="0" xfId="14150" applyNumberFormat="1" applyFont="1" applyFill="1"/>
    <xf numFmtId="0" fontId="5" fillId="2" borderId="0" xfId="13961" applyFont="1" applyFill="1" applyBorder="1"/>
    <xf numFmtId="0" fontId="5" fillId="2" borderId="0" xfId="13961" applyFont="1" applyFill="1" applyAlignment="1">
      <alignment horizontal="left" indent="1"/>
    </xf>
    <xf numFmtId="0" fontId="5" fillId="2" borderId="0" xfId="13961" applyFont="1" applyFill="1"/>
    <xf numFmtId="0" fontId="64" fillId="0" borderId="0" xfId="13961" applyFont="1" applyFill="1"/>
    <xf numFmtId="0" fontId="64" fillId="2" borderId="0" xfId="13961" applyFont="1" applyFill="1" applyBorder="1"/>
    <xf numFmtId="0" fontId="64" fillId="2" borderId="0" xfId="13961" applyFont="1" applyFill="1"/>
    <xf numFmtId="171" fontId="64" fillId="2" borderId="37" xfId="14150" applyNumberFormat="1" applyFont="1" applyFill="1" applyBorder="1"/>
    <xf numFmtId="171" fontId="64" fillId="2" borderId="0" xfId="14150" applyNumberFormat="1" applyFont="1" applyFill="1"/>
    <xf numFmtId="0" fontId="5" fillId="2" borderId="37" xfId="13961" applyFont="1" applyFill="1" applyBorder="1"/>
    <xf numFmtId="0" fontId="64" fillId="2" borderId="0" xfId="13961" applyFont="1" applyFill="1" applyAlignment="1">
      <alignment wrapText="1"/>
    </xf>
    <xf numFmtId="208" fontId="5" fillId="2" borderId="35" xfId="13961" applyNumberFormat="1" applyFont="1" applyFill="1" applyBorder="1"/>
    <xf numFmtId="208" fontId="5" fillId="2" borderId="30" xfId="13961" applyNumberFormat="1" applyFont="1" applyFill="1" applyBorder="1"/>
    <xf numFmtId="208" fontId="5" fillId="2" borderId="37" xfId="13961" applyNumberFormat="1" applyFont="1" applyFill="1" applyBorder="1"/>
    <xf numFmtId="208" fontId="5" fillId="2" borderId="0" xfId="13961" applyNumberFormat="1" applyFont="1" applyFill="1"/>
    <xf numFmtId="209" fontId="5" fillId="2" borderId="0" xfId="13961" applyNumberFormat="1" applyFont="1" applyFill="1" applyBorder="1"/>
    <xf numFmtId="208" fontId="64" fillId="2" borderId="37" xfId="13961" applyNumberFormat="1" applyFont="1" applyFill="1" applyBorder="1"/>
    <xf numFmtId="208" fontId="64" fillId="2" borderId="0" xfId="13961" applyNumberFormat="1" applyFont="1" applyFill="1"/>
    <xf numFmtId="209" fontId="5" fillId="2" borderId="37" xfId="13961" applyNumberFormat="1" applyFont="1" applyFill="1" applyBorder="1"/>
    <xf numFmtId="209" fontId="5" fillId="2" borderId="35" xfId="13961" applyNumberFormat="1" applyFont="1" applyFill="1" applyBorder="1"/>
    <xf numFmtId="209" fontId="5" fillId="2" borderId="30" xfId="13961" applyNumberFormat="1" applyFont="1" applyFill="1" applyBorder="1"/>
    <xf numFmtId="209" fontId="5" fillId="2" borderId="0" xfId="13961" applyNumberFormat="1" applyFont="1" applyFill="1"/>
    <xf numFmtId="209" fontId="64" fillId="2" borderId="37" xfId="13961" applyNumberFormat="1" applyFont="1" applyFill="1" applyBorder="1"/>
    <xf numFmtId="209" fontId="64" fillId="2" borderId="0" xfId="13961" applyNumberFormat="1" applyFont="1" applyFill="1"/>
    <xf numFmtId="209" fontId="5" fillId="2" borderId="37" xfId="13961" applyNumberFormat="1" applyFont="1" applyFill="1" applyBorder="1" applyAlignment="1">
      <alignment horizontal="right"/>
    </xf>
    <xf numFmtId="209" fontId="5" fillId="2" borderId="0" xfId="13961" applyNumberFormat="1" applyFont="1" applyFill="1" applyAlignment="1">
      <alignment horizontal="right"/>
    </xf>
    <xf numFmtId="208" fontId="5" fillId="2" borderId="42" xfId="13961" applyNumberFormat="1" applyFont="1" applyFill="1" applyBorder="1"/>
    <xf numFmtId="208" fontId="5" fillId="2" borderId="31" xfId="13961" applyNumberFormat="1" applyFont="1" applyFill="1" applyBorder="1"/>
    <xf numFmtId="208" fontId="18" fillId="2" borderId="31" xfId="13961" applyNumberFormat="1" applyFont="1" applyFill="1" applyBorder="1"/>
    <xf numFmtId="0" fontId="5" fillId="2" borderId="31" xfId="13961" applyFont="1" applyFill="1" applyBorder="1"/>
    <xf numFmtId="0" fontId="64" fillId="2" borderId="31" xfId="13961" applyFont="1" applyFill="1" applyBorder="1" applyAlignment="1">
      <alignment vertical="center" wrapText="1"/>
    </xf>
    <xf numFmtId="0" fontId="5" fillId="0" borderId="0" xfId="13961" applyNumberFormat="1" applyFont="1" applyFill="1" applyAlignment="1">
      <alignment vertical="top" wrapText="1"/>
    </xf>
    <xf numFmtId="208" fontId="64" fillId="2" borderId="37" xfId="13961" applyNumberFormat="1" applyFont="1" applyFill="1" applyBorder="1" applyAlignment="1">
      <alignment horizontal="right" vertical="top" wrapText="1"/>
    </xf>
    <xf numFmtId="208" fontId="64" fillId="2" borderId="0" xfId="13961" applyNumberFormat="1" applyFont="1" applyFill="1" applyAlignment="1">
      <alignment horizontal="right" vertical="top" wrapText="1"/>
    </xf>
    <xf numFmtId="0" fontId="5" fillId="2" borderId="0" xfId="13961" applyNumberFormat="1" applyFont="1" applyFill="1" applyAlignment="1">
      <alignment vertical="top" wrapText="1"/>
    </xf>
    <xf numFmtId="0" fontId="64" fillId="2" borderId="0" xfId="13961" applyFont="1" applyFill="1" applyBorder="1" applyAlignment="1">
      <alignment horizontal="center" vertical="center" wrapText="1"/>
    </xf>
    <xf numFmtId="208" fontId="64" fillId="2" borderId="39" xfId="13961" quotePrefix="1" applyNumberFormat="1" applyFont="1" applyFill="1" applyBorder="1" applyAlignment="1">
      <alignment horizontal="right"/>
    </xf>
    <xf numFmtId="208" fontId="64" fillId="2" borderId="0" xfId="13961" quotePrefix="1" applyNumberFormat="1" applyFont="1" applyFill="1" applyBorder="1" applyAlignment="1">
      <alignment horizontal="right"/>
    </xf>
    <xf numFmtId="208" fontId="64" fillId="2" borderId="0" xfId="13961" applyNumberFormat="1" applyFont="1" applyFill="1" applyBorder="1" applyAlignment="1">
      <alignment horizontal="right"/>
    </xf>
    <xf numFmtId="0" fontId="5" fillId="0" borderId="0" xfId="13961" applyFont="1" applyFill="1" applyAlignment="1">
      <alignment vertical="center"/>
    </xf>
    <xf numFmtId="208" fontId="5" fillId="2" borderId="30" xfId="13961" applyNumberFormat="1" applyFont="1" applyFill="1" applyBorder="1" applyAlignment="1">
      <alignment vertical="center"/>
    </xf>
    <xf numFmtId="0" fontId="4" fillId="2" borderId="30" xfId="1" applyFont="1" applyFill="1" applyBorder="1" applyAlignment="1" applyProtection="1">
      <alignment horizontal="center" vertical="center"/>
    </xf>
    <xf numFmtId="0" fontId="4" fillId="2" borderId="30" xfId="1" applyFont="1" applyFill="1" applyBorder="1" applyAlignment="1" applyProtection="1">
      <alignment horizontal="left" vertical="center"/>
    </xf>
    <xf numFmtId="210" fontId="5" fillId="2" borderId="0" xfId="13961" applyNumberFormat="1" applyFont="1" applyFill="1" applyBorder="1"/>
    <xf numFmtId="211" fontId="5" fillId="2" borderId="0" xfId="13961" applyNumberFormat="1" applyFont="1" applyFill="1" applyBorder="1"/>
    <xf numFmtId="212" fontId="64" fillId="2" borderId="0" xfId="13961" applyNumberFormat="1" applyFont="1" applyFill="1"/>
    <xf numFmtId="212" fontId="5" fillId="2" borderId="0" xfId="13961" applyNumberFormat="1" applyFont="1" applyFill="1"/>
    <xf numFmtId="213" fontId="5" fillId="2" borderId="0" xfId="13961" applyNumberFormat="1" applyFont="1" applyFill="1"/>
    <xf numFmtId="214" fontId="5" fillId="2" borderId="0" xfId="13961" applyNumberFormat="1" applyFont="1" applyFill="1"/>
    <xf numFmtId="209" fontId="5" fillId="2" borderId="42" xfId="13961" applyNumberFormat="1" applyFont="1" applyFill="1" applyBorder="1"/>
    <xf numFmtId="209" fontId="5" fillId="2" borderId="31" xfId="13961" applyNumberFormat="1" applyFont="1" applyFill="1" applyBorder="1"/>
    <xf numFmtId="209" fontId="18" fillId="2" borderId="31" xfId="13961" applyNumberFormat="1" applyFont="1" applyFill="1" applyBorder="1"/>
    <xf numFmtId="0" fontId="64" fillId="2" borderId="31" xfId="13961" applyFont="1" applyFill="1" applyBorder="1" applyAlignment="1">
      <alignment vertical="top" wrapText="1"/>
    </xf>
    <xf numFmtId="209" fontId="64" fillId="2" borderId="37" xfId="13961" applyNumberFormat="1" applyFont="1" applyFill="1" applyBorder="1" applyAlignment="1">
      <alignment horizontal="right" vertical="top" wrapText="1"/>
    </xf>
    <xf numFmtId="209" fontId="64" fillId="2" borderId="0" xfId="13961" applyNumberFormat="1" applyFont="1" applyFill="1" applyAlignment="1">
      <alignment horizontal="right" vertical="top" wrapText="1"/>
    </xf>
    <xf numFmtId="0" fontId="64" fillId="2" borderId="0" xfId="13961" applyFont="1" applyFill="1" applyBorder="1" applyAlignment="1">
      <alignment vertical="top" wrapText="1"/>
    </xf>
    <xf numFmtId="209" fontId="64" fillId="2" borderId="39" xfId="13961" quotePrefix="1" applyNumberFormat="1" applyFont="1" applyFill="1" applyBorder="1" applyAlignment="1">
      <alignment horizontal="right"/>
    </xf>
    <xf numFmtId="209" fontId="64" fillId="2" borderId="0" xfId="13961" quotePrefix="1" applyNumberFormat="1" applyFont="1" applyFill="1" applyBorder="1" applyAlignment="1">
      <alignment horizontal="right"/>
    </xf>
    <xf numFmtId="209" fontId="64" fillId="2" borderId="0" xfId="13961" applyNumberFormat="1" applyFont="1" applyFill="1" applyBorder="1" applyAlignment="1">
      <alignment horizontal="right"/>
    </xf>
    <xf numFmtId="0" fontId="64" fillId="2" borderId="40" xfId="13961" applyFont="1" applyFill="1" applyBorder="1" applyAlignment="1">
      <alignment vertical="top" wrapText="1"/>
    </xf>
    <xf numFmtId="209" fontId="5" fillId="2" borderId="30" xfId="13961" applyNumberFormat="1" applyFont="1" applyFill="1" applyBorder="1" applyAlignment="1">
      <alignment vertical="center"/>
    </xf>
    <xf numFmtId="208" fontId="5" fillId="0" borderId="0" xfId="13961" applyNumberFormat="1" applyFont="1" applyFill="1"/>
    <xf numFmtId="0" fontId="5" fillId="0" borderId="0" xfId="13961" applyFont="1" applyFill="1" applyAlignment="1">
      <alignment horizontal="center"/>
    </xf>
    <xf numFmtId="0" fontId="5" fillId="0" borderId="0" xfId="13961" applyFont="1" applyFill="1" applyBorder="1"/>
    <xf numFmtId="0" fontId="5" fillId="0" borderId="0" xfId="13961" applyFont="1" applyFill="1" applyAlignment="1">
      <alignment vertical="top"/>
    </xf>
    <xf numFmtId="208" fontId="9" fillId="2" borderId="35" xfId="13961" applyNumberFormat="1" applyFill="1" applyBorder="1" applyAlignment="1">
      <alignment vertical="top"/>
    </xf>
    <xf numFmtId="208" fontId="9" fillId="2" borderId="30" xfId="13961" applyNumberFormat="1" applyFill="1" applyBorder="1" applyAlignment="1">
      <alignment vertical="top"/>
    </xf>
    <xf numFmtId="208" fontId="5" fillId="2" borderId="30" xfId="13961" applyNumberFormat="1" applyFont="1" applyFill="1" applyBorder="1" applyAlignment="1">
      <alignment vertical="top"/>
    </xf>
    <xf numFmtId="208" fontId="9" fillId="2" borderId="30" xfId="13961" applyNumberFormat="1" applyFont="1" applyFill="1" applyBorder="1" applyAlignment="1">
      <alignment vertical="top"/>
    </xf>
    <xf numFmtId="0" fontId="5" fillId="2" borderId="30" xfId="13961" applyFont="1" applyFill="1" applyBorder="1" applyAlignment="1">
      <alignment horizontal="center" vertical="top"/>
    </xf>
    <xf numFmtId="0" fontId="5" fillId="2" borderId="30" xfId="13961" applyFont="1" applyFill="1" applyBorder="1" applyAlignment="1">
      <alignment horizontal="left" vertical="top" wrapText="1" indent="1"/>
    </xf>
    <xf numFmtId="0" fontId="5" fillId="0" borderId="0" xfId="13961" applyFont="1" applyFill="1" applyAlignment="1"/>
    <xf numFmtId="208" fontId="9" fillId="2" borderId="37" xfId="13961" applyNumberFormat="1" applyFill="1" applyBorder="1" applyAlignment="1"/>
    <xf numFmtId="208" fontId="9" fillId="2" borderId="0" xfId="13961" applyNumberFormat="1" applyFill="1" applyBorder="1" applyAlignment="1"/>
    <xf numFmtId="208" fontId="5" fillId="2" borderId="0" xfId="13961" applyNumberFormat="1" applyFont="1" applyFill="1" applyBorder="1" applyAlignment="1"/>
    <xf numFmtId="0" fontId="5" fillId="2" borderId="0" xfId="13961" applyFont="1" applyFill="1" applyBorder="1" applyAlignment="1">
      <alignment horizontal="center"/>
    </xf>
    <xf numFmtId="0" fontId="5" fillId="2" borderId="0" xfId="13961" applyFont="1" applyFill="1" applyAlignment="1">
      <alignment horizontal="left" wrapText="1" indent="1"/>
    </xf>
    <xf numFmtId="0" fontId="5" fillId="2" borderId="0" xfId="13961" applyFont="1" applyFill="1" applyAlignment="1">
      <alignment horizontal="center"/>
    </xf>
    <xf numFmtId="208" fontId="64" fillId="2" borderId="0" xfId="13961" applyNumberFormat="1" applyFont="1" applyFill="1" applyBorder="1" applyAlignment="1"/>
    <xf numFmtId="208" fontId="5" fillId="2" borderId="37" xfId="13961" applyNumberFormat="1" applyFont="1" applyFill="1" applyBorder="1" applyAlignment="1"/>
    <xf numFmtId="0" fontId="5" fillId="2" borderId="0" xfId="13961" applyFont="1" applyFill="1" applyBorder="1" applyAlignment="1">
      <alignment horizontal="left" wrapText="1" indent="1"/>
    </xf>
    <xf numFmtId="208" fontId="5" fillId="2" borderId="37" xfId="13961" applyNumberFormat="1" applyFont="1" applyFill="1" applyBorder="1" applyAlignment="1">
      <alignment vertical="top"/>
    </xf>
    <xf numFmtId="208" fontId="5" fillId="2" borderId="0" xfId="13961" applyNumberFormat="1" applyFont="1" applyFill="1" applyBorder="1" applyAlignment="1">
      <alignment vertical="top"/>
    </xf>
    <xf numFmtId="0" fontId="5" fillId="2" borderId="0" xfId="13961" applyFont="1" applyFill="1" applyBorder="1" applyAlignment="1">
      <alignment horizontal="center" vertical="top"/>
    </xf>
    <xf numFmtId="0" fontId="5" fillId="2" borderId="0" xfId="13961" applyFont="1" applyFill="1" applyBorder="1" applyAlignment="1">
      <alignment horizontal="left" vertical="top" indent="1"/>
    </xf>
    <xf numFmtId="0" fontId="5" fillId="2" borderId="0" xfId="13961" applyFont="1" applyFill="1" applyAlignment="1">
      <alignment horizontal="left" vertical="top" indent="1"/>
    </xf>
    <xf numFmtId="208" fontId="64" fillId="2" borderId="37" xfId="13961" applyNumberFormat="1" applyFont="1" applyFill="1" applyBorder="1" applyAlignment="1"/>
    <xf numFmtId="0" fontId="64" fillId="2" borderId="0" xfId="13961" applyFont="1" applyFill="1" applyBorder="1" applyAlignment="1">
      <alignment horizontal="center"/>
    </xf>
    <xf numFmtId="208" fontId="64" fillId="2" borderId="37" xfId="13961" applyNumberFormat="1" applyFont="1" applyFill="1" applyBorder="1" applyAlignment="1">
      <alignment vertical="top"/>
    </xf>
    <xf numFmtId="208" fontId="64" fillId="2" borderId="0" xfId="13961" applyNumberFormat="1" applyFont="1" applyFill="1" applyBorder="1" applyAlignment="1">
      <alignment vertical="top"/>
    </xf>
    <xf numFmtId="0" fontId="64" fillId="2" borderId="0" xfId="13961" applyFont="1" applyFill="1" applyAlignment="1">
      <alignment vertical="top"/>
    </xf>
    <xf numFmtId="0" fontId="5" fillId="2" borderId="0" xfId="13961" applyFont="1" applyFill="1" applyAlignment="1">
      <alignment horizontal="center" vertical="top"/>
    </xf>
    <xf numFmtId="208" fontId="5" fillId="2" borderId="0" xfId="13961" applyNumberFormat="1" applyFont="1" applyFill="1" applyAlignment="1">
      <alignment vertical="top"/>
    </xf>
    <xf numFmtId="0" fontId="64" fillId="2" borderId="0" xfId="13961" applyFont="1" applyFill="1" applyAlignment="1"/>
    <xf numFmtId="208" fontId="5" fillId="2" borderId="39" xfId="13961" applyNumberFormat="1" applyFont="1" applyFill="1" applyBorder="1"/>
    <xf numFmtId="208" fontId="5" fillId="2" borderId="40" xfId="13961" applyNumberFormat="1" applyFont="1" applyFill="1" applyBorder="1"/>
    <xf numFmtId="0" fontId="5" fillId="2" borderId="40" xfId="13961" applyFont="1" applyFill="1" applyBorder="1" applyAlignment="1">
      <alignment horizontal="center"/>
    </xf>
    <xf numFmtId="0" fontId="5" fillId="2" borderId="30" xfId="13961" applyFont="1" applyFill="1" applyBorder="1" applyAlignment="1">
      <alignment horizontal="center"/>
    </xf>
    <xf numFmtId="208" fontId="5" fillId="2" borderId="37" xfId="13961" applyNumberFormat="1" applyFont="1" applyFill="1" applyBorder="1" applyAlignment="1">
      <alignment horizontal="right"/>
    </xf>
    <xf numFmtId="208" fontId="5" fillId="2" borderId="0" xfId="13961" applyNumberFormat="1" applyFont="1" applyFill="1" applyBorder="1" applyAlignment="1">
      <alignment horizontal="right"/>
    </xf>
    <xf numFmtId="208" fontId="5" fillId="2" borderId="0" xfId="13961" applyNumberFormat="1" applyFont="1" applyFill="1" applyBorder="1"/>
    <xf numFmtId="0" fontId="5" fillId="2" borderId="0" xfId="13961" applyFont="1" applyFill="1" applyBorder="1" applyAlignment="1">
      <alignment horizontal="left" indent="1"/>
    </xf>
    <xf numFmtId="208" fontId="5" fillId="2" borderId="0" xfId="13961" applyNumberFormat="1" applyFont="1" applyFill="1" applyAlignment="1">
      <alignment horizontal="right"/>
    </xf>
    <xf numFmtId="208" fontId="64" fillId="2" borderId="37" xfId="13961" applyNumberFormat="1" applyFont="1" applyFill="1" applyBorder="1" applyAlignment="1">
      <alignment horizontal="right"/>
    </xf>
    <xf numFmtId="215" fontId="64" fillId="2" borderId="0" xfId="12138" applyNumberFormat="1" applyFont="1" applyFill="1" applyBorder="1" applyAlignment="1">
      <alignment horizontal="center"/>
    </xf>
    <xf numFmtId="208" fontId="5" fillId="2" borderId="37" xfId="0" applyNumberFormat="1" applyFont="1" applyFill="1" applyBorder="1"/>
    <xf numFmtId="208" fontId="5" fillId="2" borderId="0" xfId="0" applyNumberFormat="1" applyFont="1" applyFill="1"/>
    <xf numFmtId="0" fontId="5" fillId="2" borderId="0" xfId="0" applyFont="1" applyFill="1"/>
    <xf numFmtId="0" fontId="5" fillId="2" borderId="0" xfId="0" applyFont="1" applyFill="1" applyBorder="1"/>
    <xf numFmtId="208" fontId="64" fillId="2" borderId="0" xfId="13961" applyNumberFormat="1" applyFont="1" applyFill="1" applyAlignment="1">
      <alignment horizontal="right"/>
    </xf>
    <xf numFmtId="0" fontId="64" fillId="2" borderId="0" xfId="13961" applyFont="1" applyFill="1" applyAlignment="1">
      <alignment horizontal="center"/>
    </xf>
    <xf numFmtId="0" fontId="5" fillId="2" borderId="0" xfId="0" applyFont="1" applyFill="1" applyAlignment="1">
      <alignment horizontal="center"/>
    </xf>
    <xf numFmtId="3" fontId="5" fillId="2" borderId="0" xfId="13959" applyNumberFormat="1" applyFont="1" applyFill="1" applyBorder="1" applyAlignment="1">
      <alignment horizontal="center"/>
    </xf>
    <xf numFmtId="0" fontId="5" fillId="2" borderId="0" xfId="0" applyFont="1" applyFill="1" applyAlignment="1">
      <alignment horizontal="left" indent="1"/>
    </xf>
    <xf numFmtId="216" fontId="5" fillId="2" borderId="0" xfId="13961" applyNumberFormat="1" applyFont="1" applyFill="1" applyBorder="1" applyAlignment="1">
      <alignment horizontal="center"/>
    </xf>
    <xf numFmtId="3" fontId="5" fillId="2" borderId="0" xfId="13959" applyNumberFormat="1" applyFont="1" applyFill="1" applyBorder="1" applyAlignment="1" applyProtection="1">
      <alignment horizontal="center"/>
    </xf>
    <xf numFmtId="0" fontId="5" fillId="2" borderId="0" xfId="13961" applyFont="1" applyFill="1" applyAlignment="1"/>
    <xf numFmtId="0" fontId="5" fillId="2" borderId="0" xfId="13961" applyFont="1" applyFill="1" applyAlignment="1">
      <alignment horizontal="left"/>
    </xf>
    <xf numFmtId="208" fontId="147" fillId="2" borderId="37" xfId="13961" applyNumberFormat="1" applyFont="1" applyFill="1" applyBorder="1" applyAlignment="1">
      <alignment horizontal="right"/>
    </xf>
    <xf numFmtId="208" fontId="147" fillId="2" borderId="0" xfId="13961" applyNumberFormat="1" applyFont="1" applyFill="1" applyBorder="1" applyAlignment="1">
      <alignment horizontal="right"/>
    </xf>
    <xf numFmtId="208" fontId="18" fillId="2" borderId="42" xfId="13961" applyNumberFormat="1" applyFont="1" applyFill="1" applyBorder="1"/>
    <xf numFmtId="208" fontId="148" fillId="2" borderId="30" xfId="13961" applyNumberFormat="1" applyFont="1" applyFill="1" applyBorder="1" applyAlignment="1">
      <alignment horizontal="center" vertical="center"/>
    </xf>
    <xf numFmtId="208" fontId="5" fillId="2" borderId="35" xfId="13961" applyNumberFormat="1" applyFont="1" applyFill="1" applyBorder="1" applyAlignment="1">
      <alignment horizontal="right"/>
    </xf>
    <xf numFmtId="208" fontId="5" fillId="2" borderId="30" xfId="13961" applyNumberFormat="1" applyFont="1" applyFill="1" applyBorder="1" applyAlignment="1">
      <alignment horizontal="right"/>
    </xf>
    <xf numFmtId="0" fontId="5" fillId="2" borderId="30" xfId="13961" applyFont="1" applyFill="1" applyBorder="1" applyAlignment="1">
      <alignment horizontal="left" indent="1"/>
    </xf>
    <xf numFmtId="208" fontId="64" fillId="2" borderId="0" xfId="14150" applyNumberFormat="1" applyFont="1" applyFill="1" applyBorder="1"/>
    <xf numFmtId="208" fontId="64" fillId="2" borderId="0" xfId="13961" applyNumberFormat="1" applyFont="1" applyFill="1" applyBorder="1"/>
    <xf numFmtId="208" fontId="64" fillId="2" borderId="39" xfId="12138" applyNumberFormat="1" applyFont="1" applyFill="1" applyBorder="1"/>
    <xf numFmtId="208" fontId="64" fillId="2" borderId="40" xfId="12138" applyNumberFormat="1" applyFont="1" applyFill="1" applyBorder="1"/>
    <xf numFmtId="208" fontId="64" fillId="2" borderId="40" xfId="12138" applyNumberFormat="1" applyFont="1" applyFill="1" applyBorder="1" applyAlignment="1">
      <alignment horizontal="right"/>
    </xf>
    <xf numFmtId="215" fontId="64" fillId="2" borderId="40" xfId="12138" applyNumberFormat="1" applyFont="1" applyFill="1" applyBorder="1" applyAlignment="1">
      <alignment horizontal="center"/>
    </xf>
    <xf numFmtId="0" fontId="64" fillId="2" borderId="40" xfId="13961" applyFont="1" applyFill="1" applyBorder="1"/>
    <xf numFmtId="0" fontId="5" fillId="0" borderId="0" xfId="13960" applyFont="1" applyFill="1"/>
    <xf numFmtId="208" fontId="5" fillId="0" borderId="0" xfId="13960" applyNumberFormat="1" applyFont="1" applyFill="1"/>
    <xf numFmtId="0" fontId="5" fillId="0" borderId="0" xfId="13960" applyFont="1" applyFill="1" applyAlignment="1">
      <alignment horizontal="center"/>
    </xf>
    <xf numFmtId="0" fontId="64" fillId="0" borderId="0" xfId="13960" applyFont="1" applyFill="1"/>
    <xf numFmtId="208" fontId="64" fillId="2" borderId="35" xfId="12138" applyNumberFormat="1" applyFont="1" applyFill="1" applyBorder="1"/>
    <xf numFmtId="208" fontId="64" fillId="2" borderId="30" xfId="12138" applyNumberFormat="1" applyFont="1" applyFill="1" applyBorder="1"/>
    <xf numFmtId="215" fontId="64" fillId="2" borderId="30" xfId="12138" applyNumberFormat="1" applyFont="1" applyFill="1" applyBorder="1" applyAlignment="1">
      <alignment horizontal="center"/>
    </xf>
    <xf numFmtId="0" fontId="64" fillId="2" borderId="30" xfId="13960" applyFont="1" applyFill="1" applyBorder="1"/>
    <xf numFmtId="0" fontId="64" fillId="2" borderId="30" xfId="13960" applyFont="1" applyFill="1" applyBorder="1" applyAlignment="1">
      <alignment horizontal="center"/>
    </xf>
    <xf numFmtId="208" fontId="5" fillId="2" borderId="37" xfId="12138" applyNumberFormat="1" applyFont="1" applyFill="1" applyBorder="1" applyAlignment="1">
      <alignment horizontal="right"/>
    </xf>
    <xf numFmtId="208" fontId="5" fillId="2" borderId="0" xfId="12138" applyNumberFormat="1" applyFont="1" applyFill="1" applyAlignment="1">
      <alignment horizontal="right"/>
    </xf>
    <xf numFmtId="0" fontId="5" fillId="2" borderId="0" xfId="13960" applyFont="1" applyFill="1" applyAlignment="1">
      <alignment horizontal="center"/>
    </xf>
    <xf numFmtId="0" fontId="5" fillId="2" borderId="0" xfId="13960" applyFont="1" applyFill="1"/>
    <xf numFmtId="208" fontId="5" fillId="2" borderId="37" xfId="13960" quotePrefix="1" applyNumberFormat="1" applyFont="1" applyFill="1" applyBorder="1" applyAlignment="1">
      <alignment horizontal="right"/>
    </xf>
    <xf numFmtId="208" fontId="5" fillId="2" borderId="0" xfId="13960" quotePrefix="1" applyNumberFormat="1" applyFont="1" applyFill="1" applyAlignment="1">
      <alignment horizontal="right"/>
    </xf>
    <xf numFmtId="208" fontId="5" fillId="2" borderId="0" xfId="13960" applyNumberFormat="1" applyFont="1" applyFill="1" applyAlignment="1">
      <alignment horizontal="right"/>
    </xf>
    <xf numFmtId="208" fontId="5" fillId="2" borderId="37" xfId="13960" applyNumberFormat="1" applyFont="1" applyFill="1" applyBorder="1" applyAlignment="1">
      <alignment horizontal="right"/>
    </xf>
    <xf numFmtId="0" fontId="5" fillId="2" borderId="0" xfId="13960" applyFont="1" applyFill="1" applyAlignment="1">
      <alignment horizontal="left" indent="1"/>
    </xf>
    <xf numFmtId="208" fontId="18" fillId="2" borderId="0" xfId="13960" applyNumberFormat="1" applyFont="1" applyFill="1" applyBorder="1"/>
    <xf numFmtId="0" fontId="5" fillId="2" borderId="0" xfId="13960" applyFont="1" applyFill="1" applyBorder="1" applyAlignment="1">
      <alignment horizontal="center"/>
    </xf>
    <xf numFmtId="208" fontId="18" fillId="2" borderId="42" xfId="13960" applyNumberFormat="1" applyFont="1" applyFill="1" applyBorder="1"/>
    <xf numFmtId="208" fontId="18" fillId="2" borderId="31" xfId="13960" applyNumberFormat="1" applyFont="1" applyFill="1" applyBorder="1"/>
    <xf numFmtId="0" fontId="64" fillId="2" borderId="31" xfId="13960" applyFont="1" applyFill="1" applyBorder="1" applyAlignment="1">
      <alignment vertical="top" wrapText="1"/>
    </xf>
    <xf numFmtId="0" fontId="64" fillId="2" borderId="31" xfId="13960" applyFont="1" applyFill="1" applyBorder="1" applyAlignment="1">
      <alignment vertical="center" wrapText="1"/>
    </xf>
    <xf numFmtId="0" fontId="5" fillId="0" borderId="0" xfId="13960" applyNumberFormat="1" applyFont="1" applyFill="1" applyAlignment="1">
      <alignment vertical="top" wrapText="1"/>
    </xf>
    <xf numFmtId="208" fontId="64" fillId="2" borderId="0" xfId="13960" applyNumberFormat="1" applyFont="1" applyFill="1" applyAlignment="1">
      <alignment horizontal="right" vertical="top" wrapText="1"/>
    </xf>
    <xf numFmtId="0" fontId="64" fillId="2" borderId="0" xfId="13960" applyFont="1" applyFill="1" applyBorder="1" applyAlignment="1">
      <alignment vertical="top" wrapText="1"/>
    </xf>
    <xf numFmtId="0" fontId="64" fillId="2" borderId="0" xfId="13960" applyFont="1" applyFill="1" applyBorder="1" applyAlignment="1">
      <alignment vertical="center" wrapText="1"/>
    </xf>
    <xf numFmtId="208" fontId="64" fillId="2" borderId="0" xfId="13960" quotePrefix="1" applyNumberFormat="1" applyFont="1" applyFill="1" applyBorder="1" applyAlignment="1">
      <alignment horizontal="right"/>
    </xf>
    <xf numFmtId="208" fontId="64" fillId="2" borderId="0" xfId="13960" applyNumberFormat="1" applyFont="1" applyFill="1" applyBorder="1" applyAlignment="1">
      <alignment horizontal="right"/>
    </xf>
    <xf numFmtId="0" fontId="64" fillId="2" borderId="40" xfId="13960" applyFont="1" applyFill="1" applyBorder="1" applyAlignment="1">
      <alignment vertical="top" wrapText="1"/>
    </xf>
    <xf numFmtId="0" fontId="64" fillId="2" borderId="40" xfId="13960" applyFont="1" applyFill="1" applyBorder="1" applyAlignment="1">
      <alignment wrapText="1"/>
    </xf>
    <xf numFmtId="0" fontId="5" fillId="0" borderId="0" xfId="13960" applyFont="1" applyFill="1" applyAlignment="1">
      <alignment vertical="center"/>
    </xf>
    <xf numFmtId="208" fontId="5" fillId="2" borderId="30" xfId="13960" applyNumberFormat="1" applyFont="1" applyFill="1" applyBorder="1" applyAlignment="1">
      <alignment vertical="center"/>
    </xf>
    <xf numFmtId="208" fontId="5" fillId="0" borderId="0" xfId="13961" applyNumberFormat="1" applyFont="1" applyFill="1" applyBorder="1"/>
    <xf numFmtId="0" fontId="5" fillId="2" borderId="30" xfId="13961" applyFont="1" applyFill="1" applyBorder="1" applyAlignment="1">
      <alignment horizontal="left"/>
    </xf>
    <xf numFmtId="0" fontId="64" fillId="2" borderId="0" xfId="0" applyFont="1" applyFill="1"/>
    <xf numFmtId="0" fontId="5" fillId="2" borderId="0" xfId="13961" applyFont="1" applyFill="1" applyBorder="1" applyAlignment="1">
      <alignment horizontal="left"/>
    </xf>
    <xf numFmtId="0" fontId="64" fillId="2" borderId="0" xfId="0" applyFont="1" applyFill="1" applyBorder="1"/>
    <xf numFmtId="0" fontId="5" fillId="0" borderId="0" xfId="13961" applyFont="1" applyFill="1" applyBorder="1" applyAlignment="1">
      <alignment horizontal="left"/>
    </xf>
    <xf numFmtId="208" fontId="5" fillId="2" borderId="0" xfId="13961" applyNumberFormat="1" applyFont="1" applyFill="1" applyBorder="1" applyAlignment="1">
      <alignment horizontal="left"/>
    </xf>
    <xf numFmtId="0" fontId="64" fillId="0" borderId="0" xfId="13961" applyFont="1" applyFill="1" applyBorder="1"/>
    <xf numFmtId="0" fontId="64" fillId="2" borderId="0" xfId="13961" applyFont="1" applyFill="1" applyBorder="1" applyAlignment="1">
      <alignment horizontal="left" indent="1"/>
    </xf>
    <xf numFmtId="208" fontId="64" fillId="2" borderId="37" xfId="12138" applyNumberFormat="1" applyFont="1" applyFill="1" applyBorder="1"/>
    <xf numFmtId="208" fontId="64" fillId="2" borderId="0" xfId="12138" applyNumberFormat="1" applyFont="1" applyFill="1" applyBorder="1"/>
    <xf numFmtId="217" fontId="64" fillId="2" borderId="0" xfId="13961" applyNumberFormat="1" applyFont="1" applyFill="1" applyBorder="1"/>
    <xf numFmtId="217" fontId="5" fillId="2" borderId="0" xfId="13961" applyNumberFormat="1" applyFont="1" applyFill="1" applyBorder="1" applyAlignment="1">
      <alignment horizontal="center"/>
    </xf>
    <xf numFmtId="0" fontId="5" fillId="2" borderId="0" xfId="13961" applyFont="1" applyFill="1" applyAlignment="1">
      <alignment horizontal="left" indent="2"/>
    </xf>
    <xf numFmtId="208" fontId="5" fillId="2" borderId="17" xfId="13961" applyNumberFormat="1" applyFont="1" applyFill="1" applyBorder="1" applyAlignment="1">
      <alignment horizontal="right"/>
    </xf>
    <xf numFmtId="0" fontId="64" fillId="2" borderId="0" xfId="13961" applyFont="1" applyFill="1" applyAlignment="1">
      <alignment horizontal="left" indent="1"/>
    </xf>
    <xf numFmtId="0" fontId="64" fillId="2" borderId="0" xfId="13961" applyFont="1" applyFill="1" applyAlignment="1">
      <alignment horizontal="left"/>
    </xf>
    <xf numFmtId="218" fontId="5" fillId="0" borderId="0" xfId="13961" applyNumberFormat="1" applyFont="1" applyFill="1" applyAlignment="1">
      <alignment horizontal="right"/>
    </xf>
    <xf numFmtId="218" fontId="5" fillId="2" borderId="0" xfId="13961" applyNumberFormat="1" applyFont="1" applyFill="1" applyAlignment="1">
      <alignment horizontal="center"/>
    </xf>
    <xf numFmtId="208" fontId="64" fillId="2" borderId="31" xfId="13961" applyNumberFormat="1" applyFont="1" applyFill="1" applyBorder="1"/>
    <xf numFmtId="215" fontId="64" fillId="2" borderId="0" xfId="12138" applyNumberFormat="1" applyFont="1" applyFill="1" applyBorder="1"/>
    <xf numFmtId="215" fontId="5" fillId="2" borderId="0" xfId="12138" applyNumberFormat="1" applyFont="1" applyFill="1" applyAlignment="1">
      <alignment horizontal="left" indent="2"/>
    </xf>
    <xf numFmtId="218" fontId="5" fillId="0" borderId="0" xfId="13961" applyNumberFormat="1" applyFont="1" applyFill="1" applyBorder="1" applyAlignment="1">
      <alignment horizontal="right"/>
    </xf>
    <xf numFmtId="0" fontId="5" fillId="0" borderId="0" xfId="13961" applyNumberFormat="1" applyFont="1" applyFill="1" applyBorder="1" applyAlignment="1">
      <alignment vertical="top" wrapText="1"/>
    </xf>
    <xf numFmtId="0" fontId="5" fillId="0" borderId="0" xfId="13960" applyFont="1" applyFill="1" applyBorder="1"/>
    <xf numFmtId="208" fontId="5" fillId="0" borderId="0" xfId="13960" applyNumberFormat="1" applyFont="1" applyFill="1" applyBorder="1"/>
    <xf numFmtId="208" fontId="5" fillId="2" borderId="35" xfId="13960" applyNumberFormat="1" applyFont="1" applyFill="1" applyBorder="1" applyAlignment="1">
      <alignment horizontal="right"/>
    </xf>
    <xf numFmtId="208" fontId="5" fillId="2" borderId="30" xfId="13960" applyNumberFormat="1" applyFont="1" applyFill="1" applyBorder="1" applyAlignment="1">
      <alignment horizontal="right"/>
    </xf>
    <xf numFmtId="0" fontId="5" fillId="2" borderId="30" xfId="13960" applyFont="1" applyFill="1" applyBorder="1"/>
    <xf numFmtId="0" fontId="5" fillId="2" borderId="30" xfId="13960" applyFont="1" applyFill="1" applyBorder="1" applyAlignment="1">
      <alignment horizontal="center"/>
    </xf>
    <xf numFmtId="0" fontId="64" fillId="0" borderId="0" xfId="13960" applyFont="1" applyFill="1" applyBorder="1"/>
    <xf numFmtId="0" fontId="5" fillId="2" borderId="0" xfId="13960" applyFont="1" applyFill="1" applyAlignment="1">
      <alignment horizontal="left"/>
    </xf>
    <xf numFmtId="0" fontId="64" fillId="2" borderId="0" xfId="13960" applyFont="1" applyFill="1" applyBorder="1" applyAlignment="1">
      <alignment horizontal="center"/>
    </xf>
    <xf numFmtId="0" fontId="5" fillId="2" borderId="0" xfId="13960" applyFont="1" applyFill="1" applyAlignment="1">
      <alignment horizontal="left" indent="2"/>
    </xf>
    <xf numFmtId="0" fontId="5" fillId="2" borderId="0" xfId="13960" applyFont="1" applyFill="1" applyBorder="1"/>
    <xf numFmtId="208" fontId="5" fillId="2" borderId="0" xfId="13960" quotePrefix="1" applyNumberFormat="1" applyFont="1" applyFill="1" applyBorder="1" applyAlignment="1">
      <alignment horizontal="right"/>
    </xf>
    <xf numFmtId="208" fontId="5" fillId="2" borderId="0" xfId="13960" applyNumberFormat="1" applyFont="1" applyFill="1" applyBorder="1" applyAlignment="1">
      <alignment horizontal="right"/>
    </xf>
    <xf numFmtId="0" fontId="64" fillId="2" borderId="0" xfId="13960" applyFont="1" applyFill="1"/>
    <xf numFmtId="218" fontId="5" fillId="0" borderId="0" xfId="13960" applyNumberFormat="1" applyFont="1" applyFill="1" applyBorder="1" applyAlignment="1">
      <alignment horizontal="right"/>
    </xf>
    <xf numFmtId="218" fontId="5" fillId="2" borderId="0" xfId="13960" applyNumberFormat="1" applyFont="1" applyFill="1" applyAlignment="1">
      <alignment horizontal="right"/>
    </xf>
    <xf numFmtId="218" fontId="5" fillId="2" borderId="0" xfId="13960" applyNumberFormat="1" applyFont="1" applyFill="1" applyAlignment="1">
      <alignment horizontal="center"/>
    </xf>
    <xf numFmtId="0" fontId="5" fillId="0" borderId="0" xfId="13960" applyNumberFormat="1" applyFont="1" applyFill="1" applyBorder="1" applyAlignment="1">
      <alignment vertical="top" wrapText="1"/>
    </xf>
    <xf numFmtId="0" fontId="64" fillId="2" borderId="40" xfId="13960" applyFont="1" applyFill="1" applyBorder="1" applyAlignment="1">
      <alignment vertical="center" wrapText="1"/>
    </xf>
    <xf numFmtId="0" fontId="5" fillId="0" borderId="0" xfId="13960" applyFont="1" applyFill="1" applyBorder="1" applyAlignment="1">
      <alignment vertical="center"/>
    </xf>
    <xf numFmtId="208" fontId="64" fillId="2" borderId="35" xfId="13961" applyNumberFormat="1" applyFont="1" applyFill="1" applyBorder="1" applyAlignment="1">
      <alignment horizontal="right"/>
    </xf>
    <xf numFmtId="208" fontId="64" fillId="2" borderId="30" xfId="13961" applyNumberFormat="1" applyFont="1" applyFill="1" applyBorder="1" applyAlignment="1">
      <alignment horizontal="right"/>
    </xf>
    <xf numFmtId="208" fontId="64" fillId="2" borderId="30" xfId="13961" applyNumberFormat="1" applyFont="1" applyFill="1" applyBorder="1"/>
    <xf numFmtId="0" fontId="64" fillId="2" borderId="30" xfId="13961" applyFont="1" applyFill="1" applyBorder="1"/>
    <xf numFmtId="0" fontId="64" fillId="2" borderId="30" xfId="13961" applyFont="1" applyFill="1" applyBorder="1" applyAlignment="1">
      <alignment horizontal="center"/>
    </xf>
    <xf numFmtId="208" fontId="5" fillId="2" borderId="17" xfId="13961" applyNumberFormat="1" applyFont="1" applyFill="1" applyBorder="1" applyAlignment="1">
      <alignment horizontal="left"/>
    </xf>
    <xf numFmtId="0" fontId="5" fillId="2" borderId="0" xfId="0" applyFont="1" applyFill="1" applyAlignment="1"/>
    <xf numFmtId="0" fontId="5" fillId="2" borderId="0" xfId="13961" applyFont="1" applyFill="1" applyAlignment="1">
      <alignment horizontal="left" indent="4"/>
    </xf>
    <xf numFmtId="0" fontId="64" fillId="2" borderId="40" xfId="13961" applyFont="1" applyFill="1" applyBorder="1" applyAlignment="1">
      <alignment vertical="center" wrapText="1"/>
    </xf>
    <xf numFmtId="208" fontId="5" fillId="2" borderId="30" xfId="13960" applyNumberFormat="1" applyFont="1" applyFill="1" applyBorder="1"/>
    <xf numFmtId="0" fontId="5" fillId="2" borderId="30" xfId="13960" applyFont="1" applyFill="1" applyBorder="1" applyAlignment="1">
      <alignment horizontal="left" indent="1"/>
    </xf>
    <xf numFmtId="208" fontId="5" fillId="2" borderId="0" xfId="13960" applyNumberFormat="1" applyFont="1" applyFill="1"/>
    <xf numFmtId="208" fontId="5" fillId="2" borderId="17" xfId="13960" applyNumberFormat="1" applyFont="1" applyFill="1" applyBorder="1" applyAlignment="1">
      <alignment horizontal="right"/>
    </xf>
    <xf numFmtId="0" fontId="64" fillId="2" borderId="0" xfId="13960" applyFont="1" applyFill="1" applyAlignment="1"/>
    <xf numFmtId="0" fontId="5" fillId="2" borderId="0" xfId="13960" applyFont="1" applyFill="1" applyAlignment="1"/>
    <xf numFmtId="208" fontId="5" fillId="2" borderId="37" xfId="13960" applyNumberFormat="1" applyFont="1" applyFill="1" applyBorder="1"/>
    <xf numFmtId="215" fontId="5" fillId="0" borderId="0" xfId="12138" applyNumberFormat="1" applyFont="1" applyFill="1" applyBorder="1"/>
    <xf numFmtId="208" fontId="5" fillId="0" borderId="0" xfId="12138" applyNumberFormat="1" applyFont="1" applyFill="1" applyAlignment="1">
      <alignment horizontal="right"/>
    </xf>
    <xf numFmtId="208" fontId="5" fillId="0" borderId="0" xfId="12138" applyNumberFormat="1" applyFont="1" applyFill="1"/>
    <xf numFmtId="215" fontId="5" fillId="0" borderId="0" xfId="12138" applyNumberFormat="1" applyFont="1" applyFill="1"/>
    <xf numFmtId="208" fontId="5" fillId="2" borderId="30" xfId="12138" applyNumberFormat="1" applyFont="1" applyFill="1" applyBorder="1"/>
    <xf numFmtId="215" fontId="5" fillId="2" borderId="30" xfId="12138" applyNumberFormat="1" applyFont="1" applyFill="1" applyBorder="1"/>
    <xf numFmtId="215" fontId="5" fillId="0" borderId="0" xfId="12138" applyNumberFormat="1" applyFont="1" applyFill="1" applyBorder="1" applyAlignment="1"/>
    <xf numFmtId="208" fontId="5" fillId="2" borderId="0" xfId="12138" applyNumberFormat="1" applyFont="1" applyFill="1" applyAlignment="1"/>
    <xf numFmtId="215" fontId="5" fillId="2" borderId="0" xfId="12138" applyNumberFormat="1" applyFont="1" applyFill="1" applyAlignment="1"/>
    <xf numFmtId="3" fontId="5" fillId="2" borderId="0" xfId="13961" applyNumberFormat="1" applyFont="1" applyFill="1" applyAlignment="1">
      <alignment horizontal="left"/>
    </xf>
    <xf numFmtId="215" fontId="64" fillId="0" borderId="0" xfId="12138" applyNumberFormat="1" applyFont="1" applyFill="1" applyBorder="1" applyAlignment="1"/>
    <xf numFmtId="208" fontId="64" fillId="2" borderId="37" xfId="12138" applyNumberFormat="1" applyFont="1" applyFill="1" applyBorder="1" applyAlignment="1">
      <alignment horizontal="right"/>
    </xf>
    <xf numFmtId="208" fontId="64" fillId="2" borderId="0" xfId="12138" applyNumberFormat="1" applyFont="1" applyFill="1" applyAlignment="1">
      <alignment horizontal="right"/>
    </xf>
    <xf numFmtId="208" fontId="5" fillId="2" borderId="0" xfId="13961" applyNumberFormat="1" applyFont="1" applyFill="1" applyAlignment="1"/>
    <xf numFmtId="0" fontId="64" fillId="2" borderId="0" xfId="13962" applyFont="1" applyFill="1" applyAlignment="1">
      <alignment horizontal="left"/>
    </xf>
    <xf numFmtId="215" fontId="64" fillId="2" borderId="0" xfId="12138" applyNumberFormat="1" applyFont="1" applyFill="1" applyAlignment="1"/>
    <xf numFmtId="208" fontId="64" fillId="2" borderId="42" xfId="13961" applyNumberFormat="1" applyFont="1" applyFill="1" applyBorder="1" applyAlignment="1">
      <alignment horizontal="right" vertical="top"/>
    </xf>
    <xf numFmtId="208" fontId="64" fillId="2" borderId="31" xfId="13961" applyNumberFormat="1" applyFont="1" applyFill="1" applyBorder="1" applyAlignment="1">
      <alignment horizontal="right" vertical="top"/>
    </xf>
    <xf numFmtId="215" fontId="5" fillId="2" borderId="31" xfId="12138" applyNumberFormat="1" applyFont="1" applyFill="1" applyBorder="1" applyAlignment="1"/>
    <xf numFmtId="0" fontId="64" fillId="2" borderId="31" xfId="13961" applyFont="1" applyFill="1" applyBorder="1" applyAlignment="1"/>
    <xf numFmtId="208" fontId="64" fillId="2" borderId="37" xfId="12138" quotePrefix="1" applyNumberFormat="1" applyFont="1" applyFill="1" applyBorder="1" applyAlignment="1">
      <alignment horizontal="right"/>
    </xf>
    <xf numFmtId="208" fontId="64" fillId="2" borderId="0" xfId="12138" quotePrefix="1" applyNumberFormat="1" applyFont="1" applyFill="1" applyAlignment="1">
      <alignment horizontal="right"/>
    </xf>
    <xf numFmtId="0" fontId="64" fillId="2" borderId="40" xfId="13961" applyFont="1" applyFill="1" applyBorder="1" applyAlignment="1"/>
    <xf numFmtId="215" fontId="64" fillId="2" borderId="0" xfId="1" applyNumberFormat="1" applyFont="1" applyFill="1" applyAlignment="1" applyProtection="1">
      <alignment horizontal="center" vertical="justify"/>
    </xf>
    <xf numFmtId="215" fontId="5" fillId="0" borderId="0" xfId="12138" applyNumberFormat="1" applyFont="1" applyFill="1" applyBorder="1" applyAlignment="1">
      <alignment vertical="top"/>
    </xf>
    <xf numFmtId="208" fontId="5" fillId="2" borderId="35" xfId="12138" applyNumberFormat="1" applyFont="1" applyFill="1" applyBorder="1" applyAlignment="1">
      <alignment horizontal="right" vertical="top"/>
    </xf>
    <xf numFmtId="208" fontId="5" fillId="2" borderId="30" xfId="12138" applyNumberFormat="1" applyFont="1" applyFill="1" applyBorder="1" applyAlignment="1">
      <alignment horizontal="right" vertical="top"/>
    </xf>
    <xf numFmtId="208" fontId="5" fillId="2" borderId="30" xfId="12138" applyNumberFormat="1" applyFont="1" applyFill="1" applyBorder="1" applyAlignment="1">
      <alignment vertical="top"/>
    </xf>
    <xf numFmtId="215" fontId="5" fillId="2" borderId="30" xfId="12138" applyNumberFormat="1" applyFont="1" applyFill="1" applyBorder="1" applyAlignment="1">
      <alignment vertical="top"/>
    </xf>
    <xf numFmtId="0" fontId="5" fillId="2" borderId="30" xfId="13961" applyFont="1" applyFill="1" applyBorder="1" applyAlignment="1">
      <alignment vertical="top"/>
    </xf>
    <xf numFmtId="215" fontId="5" fillId="2" borderId="0" xfId="12138" applyNumberFormat="1" applyFont="1" applyFill="1" applyAlignment="1">
      <alignment vertical="top"/>
    </xf>
    <xf numFmtId="208" fontId="5" fillId="2" borderId="0" xfId="13961" applyNumberFormat="1" applyFont="1" applyFill="1" applyAlignment="1">
      <alignment horizontal="left"/>
    </xf>
    <xf numFmtId="208" fontId="64" fillId="2" borderId="0" xfId="13961" applyNumberFormat="1" applyFont="1" applyFill="1" applyAlignment="1">
      <alignment horizontal="left"/>
    </xf>
    <xf numFmtId="3" fontId="64" fillId="2" borderId="0" xfId="13961" applyNumberFormat="1" applyFont="1" applyFill="1" applyAlignment="1">
      <alignment horizontal="left"/>
    </xf>
    <xf numFmtId="0" fontId="5" fillId="2" borderId="0" xfId="13962" applyFont="1" applyFill="1" applyAlignment="1">
      <alignment horizontal="left"/>
    </xf>
    <xf numFmtId="3" fontId="5" fillId="2" borderId="0" xfId="13961" applyNumberFormat="1" applyFont="1" applyFill="1" applyAlignment="1">
      <alignment horizontal="left" indent="1"/>
    </xf>
    <xf numFmtId="208" fontId="64" fillId="2" borderId="0" xfId="13961" applyNumberFormat="1" applyFont="1" applyFill="1" applyAlignment="1"/>
    <xf numFmtId="215" fontId="144" fillId="2" borderId="31" xfId="12138" applyNumberFormat="1" applyFont="1" applyFill="1" applyBorder="1" applyAlignment="1"/>
    <xf numFmtId="215" fontId="64" fillId="2" borderId="0" xfId="1" applyNumberFormat="1" applyFont="1" applyFill="1" applyAlignment="1" applyProtection="1">
      <alignment vertical="justify"/>
    </xf>
    <xf numFmtId="208" fontId="64" fillId="2" borderId="39" xfId="12138" quotePrefix="1" applyNumberFormat="1" applyFont="1" applyFill="1" applyBorder="1" applyAlignment="1">
      <alignment horizontal="right"/>
    </xf>
    <xf numFmtId="208" fontId="64" fillId="2" borderId="40" xfId="12138" quotePrefix="1" applyNumberFormat="1" applyFont="1" applyFill="1" applyBorder="1" applyAlignment="1">
      <alignment horizontal="right"/>
    </xf>
    <xf numFmtId="215" fontId="5" fillId="2" borderId="40" xfId="12138" applyNumberFormat="1" applyFont="1" applyFill="1" applyBorder="1" applyAlignment="1"/>
    <xf numFmtId="0" fontId="64" fillId="2" borderId="0" xfId="13962" applyFont="1" applyFill="1" applyAlignment="1">
      <alignment horizontal="left" vertical="center"/>
    </xf>
    <xf numFmtId="208" fontId="64" fillId="2" borderId="31" xfId="13961" applyNumberFormat="1" applyFont="1" applyFill="1" applyBorder="1" applyAlignment="1">
      <alignment horizontal="right" vertical="top" wrapText="1"/>
    </xf>
    <xf numFmtId="0" fontId="64" fillId="2" borderId="31" xfId="13961" applyFont="1" applyFill="1" applyBorder="1" applyAlignment="1">
      <alignment vertical="top"/>
    </xf>
    <xf numFmtId="0" fontId="64" fillId="2" borderId="31" xfId="13961" applyFont="1" applyFill="1" applyBorder="1" applyAlignment="1">
      <alignment vertical="center"/>
    </xf>
    <xf numFmtId="0" fontId="64" fillId="2" borderId="40" xfId="13961" applyFont="1" applyFill="1" applyBorder="1" applyAlignment="1">
      <alignment vertical="top"/>
    </xf>
    <xf numFmtId="215" fontId="5" fillId="0" borderId="0" xfId="12138" applyNumberFormat="1" applyFont="1" applyFill="1" applyBorder="1" applyAlignment="1">
      <alignment vertical="center"/>
    </xf>
    <xf numFmtId="208" fontId="70" fillId="2" borderId="30" xfId="13961" applyNumberFormat="1" applyFont="1" applyFill="1" applyBorder="1" applyAlignment="1">
      <alignment vertical="center"/>
    </xf>
    <xf numFmtId="208" fontId="5" fillId="2" borderId="30" xfId="12138" applyNumberFormat="1" applyFont="1" applyFill="1" applyBorder="1" applyAlignment="1">
      <alignment horizontal="right" vertical="center"/>
    </xf>
    <xf numFmtId="208" fontId="5" fillId="2" borderId="30" xfId="12138" applyNumberFormat="1" applyFont="1" applyFill="1" applyBorder="1" applyAlignment="1">
      <alignment vertical="center"/>
    </xf>
    <xf numFmtId="208" fontId="5" fillId="2" borderId="35" xfId="12138" applyNumberFormat="1" applyFont="1" applyFill="1" applyBorder="1" applyAlignment="1">
      <alignment horizontal="right" wrapText="1"/>
    </xf>
    <xf numFmtId="208" fontId="5" fillId="2" borderId="30" xfId="12138" applyNumberFormat="1" applyFont="1" applyFill="1" applyBorder="1" applyAlignment="1">
      <alignment horizontal="right" wrapText="1"/>
    </xf>
    <xf numFmtId="208" fontId="5" fillId="2" borderId="37" xfId="12138" applyNumberFormat="1" applyFont="1" applyFill="1" applyBorder="1" applyAlignment="1">
      <alignment horizontal="right" wrapText="1"/>
    </xf>
    <xf numFmtId="208" fontId="5" fillId="2" borderId="0" xfId="12138" applyNumberFormat="1" applyFont="1" applyFill="1" applyAlignment="1">
      <alignment horizontal="right" wrapText="1"/>
    </xf>
    <xf numFmtId="215" fontId="5" fillId="2" borderId="0" xfId="12138" applyNumberFormat="1" applyFont="1" applyFill="1"/>
    <xf numFmtId="3" fontId="64" fillId="2" borderId="0" xfId="13961" applyNumberFormat="1" applyFont="1" applyFill="1"/>
    <xf numFmtId="215" fontId="64" fillId="0" borderId="0" xfId="12138" applyNumberFormat="1" applyFont="1" applyFill="1" applyBorder="1"/>
    <xf numFmtId="208" fontId="64" fillId="2" borderId="37" xfId="12138" applyNumberFormat="1" applyFont="1" applyFill="1" applyBorder="1" applyAlignment="1">
      <alignment horizontal="right" wrapText="1"/>
    </xf>
    <xf numFmtId="208" fontId="64" fillId="2" borderId="0" xfId="12138" applyNumberFormat="1" applyFont="1" applyFill="1" applyAlignment="1">
      <alignment horizontal="right" wrapText="1"/>
    </xf>
    <xf numFmtId="215" fontId="64" fillId="2" borderId="0" xfId="12138" applyNumberFormat="1" applyFont="1" applyFill="1"/>
    <xf numFmtId="208" fontId="64" fillId="2" borderId="43" xfId="12138" quotePrefix="1" applyNumberFormat="1" applyFont="1" applyFill="1" applyBorder="1" applyAlignment="1">
      <alignment horizontal="right" wrapText="1"/>
    </xf>
    <xf numFmtId="208" fontId="64" fillId="2" borderId="44" xfId="12138" quotePrefix="1" applyNumberFormat="1" applyFont="1" applyFill="1" applyBorder="1" applyAlignment="1">
      <alignment horizontal="right" wrapText="1"/>
    </xf>
    <xf numFmtId="208" fontId="64" fillId="2" borderId="44" xfId="12138" applyNumberFormat="1" applyFont="1" applyFill="1" applyBorder="1" applyAlignment="1">
      <alignment horizontal="right" wrapText="1"/>
    </xf>
    <xf numFmtId="215" fontId="5" fillId="2" borderId="44" xfId="12138" applyNumberFormat="1" applyFont="1" applyFill="1" applyBorder="1"/>
    <xf numFmtId="0" fontId="64" fillId="2" borderId="44" xfId="13961" applyFont="1" applyFill="1" applyBorder="1" applyAlignment="1">
      <alignment wrapText="1"/>
    </xf>
    <xf numFmtId="208" fontId="5" fillId="2" borderId="35" xfId="12138" applyNumberFormat="1" applyFont="1" applyFill="1" applyBorder="1" applyAlignment="1">
      <alignment horizontal="right" vertical="center" wrapText="1"/>
    </xf>
    <xf numFmtId="208" fontId="5" fillId="2" borderId="30" xfId="12138" applyNumberFormat="1" applyFont="1" applyFill="1" applyBorder="1" applyAlignment="1">
      <alignment horizontal="right" vertical="center" wrapText="1"/>
    </xf>
    <xf numFmtId="215" fontId="5" fillId="2" borderId="30" xfId="12138" applyNumberFormat="1" applyFont="1" applyFill="1" applyBorder="1" applyAlignment="1">
      <alignment horizontal="left" vertical="center"/>
    </xf>
    <xf numFmtId="0" fontId="5" fillId="2" borderId="30" xfId="13961" applyFont="1" applyFill="1" applyBorder="1" applyAlignment="1">
      <alignment horizontal="left" vertical="center" indent="4"/>
    </xf>
    <xf numFmtId="215" fontId="5" fillId="2" borderId="0" xfId="12138" applyNumberFormat="1" applyFont="1" applyFill="1" applyBorder="1" applyAlignment="1">
      <alignment vertical="center"/>
    </xf>
    <xf numFmtId="0" fontId="5" fillId="2" borderId="0" xfId="13961" applyFont="1" applyFill="1" applyBorder="1" applyAlignment="1">
      <alignment horizontal="left" indent="2"/>
    </xf>
    <xf numFmtId="0" fontId="5" fillId="2" borderId="0" xfId="13961" applyFont="1" applyFill="1" applyBorder="1" applyAlignment="1">
      <alignment horizontal="left" indent="3"/>
    </xf>
    <xf numFmtId="215" fontId="5" fillId="2" borderId="0" xfId="12138" applyNumberFormat="1" applyFont="1" applyFill="1" applyBorder="1"/>
    <xf numFmtId="0" fontId="5" fillId="2" borderId="0" xfId="13961" applyFont="1" applyFill="1" applyAlignment="1">
      <alignment horizontal="left" indent="3"/>
    </xf>
    <xf numFmtId="215" fontId="5" fillId="2" borderId="0" xfId="12138" applyNumberFormat="1" applyFont="1" applyFill="1" applyAlignment="1">
      <alignment horizontal="left" indent="1"/>
    </xf>
    <xf numFmtId="215" fontId="144" fillId="2" borderId="31" xfId="12138" applyNumberFormat="1" applyFont="1" applyFill="1" applyBorder="1"/>
    <xf numFmtId="0" fontId="64" fillId="2" borderId="31" xfId="13961" applyFont="1" applyFill="1" applyBorder="1"/>
    <xf numFmtId="0" fontId="5" fillId="2" borderId="0" xfId="13961" applyFont="1" applyFill="1" applyAlignment="1">
      <alignment horizontal="left" indent="5"/>
    </xf>
    <xf numFmtId="0" fontId="64" fillId="2" borderId="0" xfId="13961" applyFont="1" applyFill="1" applyAlignment="1">
      <alignment vertical="center"/>
    </xf>
    <xf numFmtId="0" fontId="5" fillId="2" borderId="30" xfId="13961" applyFont="1" applyFill="1" applyBorder="1" applyAlignment="1">
      <alignment horizontal="left" indent="3"/>
    </xf>
    <xf numFmtId="208" fontId="5" fillId="2" borderId="0" xfId="12138" applyNumberFormat="1" applyFont="1" applyFill="1" applyBorder="1" applyAlignment="1">
      <alignment horizontal="right" wrapText="1"/>
    </xf>
    <xf numFmtId="215" fontId="64" fillId="0" borderId="0" xfId="12138" applyNumberFormat="1" applyFont="1" applyFill="1" applyBorder="1" applyAlignment="1">
      <alignment wrapText="1"/>
    </xf>
    <xf numFmtId="215" fontId="64" fillId="2" borderId="0" xfId="12138" applyNumberFormat="1" applyFont="1" applyFill="1" applyAlignment="1">
      <alignment wrapText="1"/>
    </xf>
    <xf numFmtId="3" fontId="64" fillId="2" borderId="0" xfId="13961" applyNumberFormat="1" applyFont="1" applyFill="1" applyAlignment="1">
      <alignment wrapText="1"/>
    </xf>
    <xf numFmtId="3" fontId="5" fillId="2" borderId="44" xfId="13961" applyNumberFormat="1" applyFont="1" applyFill="1" applyBorder="1" applyAlignment="1">
      <alignment horizontal="left" indent="1"/>
    </xf>
    <xf numFmtId="215" fontId="64" fillId="2" borderId="0" xfId="1" applyNumberFormat="1" applyFont="1" applyFill="1" applyBorder="1" applyAlignment="1" applyProtection="1">
      <alignment horizontal="center" vertical="justify"/>
    </xf>
    <xf numFmtId="0" fontId="5" fillId="2" borderId="30" xfId="13961" applyFont="1" applyFill="1" applyBorder="1" applyAlignment="1">
      <alignment horizontal="left" vertical="center"/>
    </xf>
    <xf numFmtId="0" fontId="5" fillId="2" borderId="30" xfId="13961" applyFont="1" applyFill="1" applyBorder="1" applyAlignment="1">
      <alignment horizontal="left" vertical="center" indent="1"/>
    </xf>
    <xf numFmtId="208" fontId="64" fillId="0" borderId="0" xfId="12138" applyNumberFormat="1" applyFont="1" applyFill="1" applyAlignment="1">
      <alignment horizontal="right" wrapText="1"/>
    </xf>
    <xf numFmtId="215" fontId="18" fillId="2" borderId="30" xfId="12138" applyNumberFormat="1" applyFont="1" applyFill="1" applyBorder="1"/>
    <xf numFmtId="215" fontId="18" fillId="2" borderId="0" xfId="12138" applyNumberFormat="1" applyFont="1" applyFill="1"/>
    <xf numFmtId="0" fontId="5" fillId="2" borderId="0" xfId="13961" applyFont="1" applyFill="1" applyBorder="1" applyAlignment="1"/>
    <xf numFmtId="0" fontId="64" fillId="2" borderId="0" xfId="13961" applyFont="1" applyFill="1" applyBorder="1" applyAlignment="1">
      <alignment horizontal="left"/>
    </xf>
    <xf numFmtId="215" fontId="32" fillId="2" borderId="0" xfId="12138" applyNumberFormat="1" applyFont="1" applyFill="1"/>
    <xf numFmtId="0" fontId="64" fillId="2" borderId="44" xfId="13961" applyFont="1" applyFill="1" applyBorder="1" applyAlignment="1">
      <alignment horizontal="left" wrapText="1"/>
    </xf>
    <xf numFmtId="208" fontId="5" fillId="2" borderId="35" xfId="12138" applyNumberFormat="1" applyFont="1" applyFill="1" applyBorder="1" applyAlignment="1">
      <alignment horizontal="right" vertical="top" wrapText="1"/>
    </xf>
    <xf numFmtId="208" fontId="5" fillId="2" borderId="30" xfId="12138" applyNumberFormat="1" applyFont="1" applyFill="1" applyBorder="1" applyAlignment="1">
      <alignment horizontal="right" vertical="top" wrapText="1"/>
    </xf>
    <xf numFmtId="215" fontId="144" fillId="2" borderId="30" xfId="12138" applyNumberFormat="1" applyFont="1" applyFill="1" applyBorder="1" applyAlignment="1">
      <alignment vertical="top"/>
    </xf>
    <xf numFmtId="0" fontId="5" fillId="2" borderId="30" xfId="13961" applyFont="1" applyFill="1" applyBorder="1" applyAlignment="1">
      <alignment horizontal="left" vertical="top" indent="2"/>
    </xf>
    <xf numFmtId="215" fontId="18" fillId="2" borderId="0" xfId="12138" applyNumberFormat="1" applyFont="1" applyFill="1" applyAlignment="1">
      <alignment vertical="top"/>
    </xf>
    <xf numFmtId="215" fontId="144" fillId="2" borderId="0" xfId="12138" applyNumberFormat="1" applyFont="1" applyFill="1"/>
    <xf numFmtId="215" fontId="120" fillId="2" borderId="0" xfId="12138" applyNumberFormat="1" applyFont="1" applyFill="1" applyAlignment="1"/>
    <xf numFmtId="0" fontId="64" fillId="2" borderId="0" xfId="13961" applyFont="1" applyFill="1" applyBorder="1" applyAlignment="1"/>
    <xf numFmtId="208" fontId="5" fillId="2" borderId="0" xfId="12138" quotePrefix="1" applyNumberFormat="1" applyFont="1" applyFill="1" applyAlignment="1">
      <alignment horizontal="right" wrapText="1"/>
    </xf>
    <xf numFmtId="0" fontId="64" fillId="2" borderId="0" xfId="13961" applyFont="1" applyFill="1" applyBorder="1" applyAlignment="1">
      <alignment vertical="center"/>
    </xf>
    <xf numFmtId="191" fontId="5" fillId="0" borderId="0" xfId="12138" applyNumberFormat="1" applyFont="1" applyFill="1"/>
    <xf numFmtId="191" fontId="5" fillId="2" borderId="35" xfId="12138" applyNumberFormat="1" applyFont="1" applyFill="1" applyBorder="1" applyAlignment="1">
      <alignment horizontal="right" wrapText="1"/>
    </xf>
    <xf numFmtId="191" fontId="5" fillId="2" borderId="30" xfId="12138" applyNumberFormat="1" applyFont="1" applyFill="1" applyBorder="1" applyAlignment="1">
      <alignment horizontal="right" wrapText="1"/>
    </xf>
    <xf numFmtId="3" fontId="5" fillId="2" borderId="30" xfId="13961" applyNumberFormat="1" applyFont="1" applyFill="1" applyBorder="1" applyAlignment="1">
      <alignment horizontal="left" indent="1"/>
    </xf>
    <xf numFmtId="191" fontId="5" fillId="2" borderId="37" xfId="12138" applyNumberFormat="1" applyFont="1" applyFill="1" applyBorder="1" applyAlignment="1">
      <alignment horizontal="right" wrapText="1"/>
    </xf>
    <xf numFmtId="191" fontId="5" fillId="2" borderId="0" xfId="12138" applyNumberFormat="1" applyFont="1" applyFill="1" applyAlignment="1">
      <alignment horizontal="right" wrapText="1"/>
    </xf>
    <xf numFmtId="3" fontId="64" fillId="2" borderId="0" xfId="13961" applyNumberFormat="1" applyFont="1" applyFill="1" applyBorder="1" applyAlignment="1"/>
    <xf numFmtId="3" fontId="5" fillId="2" borderId="0" xfId="13961" applyNumberFormat="1" applyFont="1" applyFill="1" applyBorder="1" applyAlignment="1">
      <alignment horizontal="left" indent="3"/>
    </xf>
    <xf numFmtId="3" fontId="5" fillId="2" borderId="0" xfId="13961" applyNumberFormat="1" applyFont="1" applyFill="1" applyBorder="1" applyAlignment="1">
      <alignment horizontal="left" indent="1"/>
    </xf>
    <xf numFmtId="3" fontId="5" fillId="2" borderId="0" xfId="13961" applyNumberFormat="1" applyFont="1" applyFill="1" applyAlignment="1">
      <alignment horizontal="left" indent="2"/>
    </xf>
    <xf numFmtId="191" fontId="64" fillId="2" borderId="37" xfId="12138" applyNumberFormat="1" applyFont="1" applyFill="1" applyBorder="1" applyAlignment="1">
      <alignment horizontal="right" wrapText="1"/>
    </xf>
    <xf numFmtId="191" fontId="64" fillId="2" borderId="0" xfId="12138" applyNumberFormat="1" applyFont="1" applyFill="1" applyAlignment="1">
      <alignment horizontal="right" wrapText="1"/>
    </xf>
    <xf numFmtId="3" fontId="64" fillId="2" borderId="0" xfId="13961" applyNumberFormat="1" applyFont="1" applyFill="1" applyAlignment="1"/>
    <xf numFmtId="215" fontId="149" fillId="2" borderId="0" xfId="12138" applyNumberFormat="1" applyFont="1" applyFill="1" applyBorder="1"/>
    <xf numFmtId="3" fontId="5" fillId="2" borderId="0" xfId="13961" applyNumberFormat="1" applyFont="1" applyFill="1" applyBorder="1" applyAlignment="1">
      <alignment horizontal="left" indent="4"/>
    </xf>
    <xf numFmtId="215" fontId="16" fillId="2" borderId="0" xfId="12138" applyNumberFormat="1" applyFont="1" applyFill="1" applyAlignment="1">
      <alignment horizontal="left" indent="1"/>
    </xf>
    <xf numFmtId="215" fontId="64" fillId="2" borderId="0" xfId="12138" applyNumberFormat="1" applyFont="1" applyFill="1" applyAlignment="1">
      <alignment horizontal="left" indent="2"/>
    </xf>
    <xf numFmtId="191" fontId="64" fillId="2" borderId="0" xfId="12138" applyNumberFormat="1" applyFont="1" applyFill="1" applyBorder="1" applyAlignment="1">
      <alignment horizontal="right"/>
    </xf>
    <xf numFmtId="215" fontId="150" fillId="2" borderId="0" xfId="1" applyNumberFormat="1" applyFont="1" applyFill="1" applyAlignment="1" applyProtection="1">
      <alignment horizontal="center" vertical="justify"/>
    </xf>
    <xf numFmtId="191" fontId="5" fillId="2" borderId="35" xfId="12138" applyNumberFormat="1" applyFont="1" applyFill="1" applyBorder="1" applyAlignment="1">
      <alignment horizontal="right" vertical="top" wrapText="1"/>
    </xf>
    <xf numFmtId="191" fontId="5" fillId="2" borderId="30" xfId="12138" applyNumberFormat="1" applyFont="1" applyFill="1" applyBorder="1" applyAlignment="1">
      <alignment horizontal="right" vertical="top" wrapText="1"/>
    </xf>
    <xf numFmtId="3" fontId="5" fillId="2" borderId="30" xfId="13961" applyNumberFormat="1" applyFont="1" applyFill="1" applyBorder="1" applyAlignment="1">
      <alignment horizontal="left" vertical="top"/>
    </xf>
    <xf numFmtId="3" fontId="5" fillId="2" borderId="30" xfId="13961" applyNumberFormat="1" applyFont="1" applyFill="1" applyBorder="1" applyAlignment="1">
      <alignment horizontal="left" vertical="top" indent="2"/>
    </xf>
    <xf numFmtId="215" fontId="5" fillId="2" borderId="0" xfId="12138" applyNumberFormat="1" applyFont="1" applyFill="1" applyBorder="1" applyAlignment="1">
      <alignment vertical="top"/>
    </xf>
    <xf numFmtId="3" fontId="64" fillId="2" borderId="0" xfId="13961" applyNumberFormat="1" applyFont="1" applyFill="1" applyBorder="1" applyAlignment="1">
      <alignment horizontal="left" indent="1"/>
    </xf>
    <xf numFmtId="3" fontId="64" fillId="2" borderId="0" xfId="13961" applyNumberFormat="1" applyFont="1" applyFill="1" applyBorder="1" applyAlignment="1">
      <alignment horizontal="left"/>
    </xf>
    <xf numFmtId="3" fontId="5" fillId="2" borderId="0" xfId="13961" applyNumberFormat="1" applyFont="1" applyFill="1" applyAlignment="1">
      <alignment horizontal="left" indent="3"/>
    </xf>
    <xf numFmtId="3" fontId="5" fillId="2" borderId="0" xfId="13961" applyNumberFormat="1" applyFont="1" applyFill="1" applyBorder="1" applyAlignment="1">
      <alignment horizontal="left" indent="2"/>
    </xf>
    <xf numFmtId="215" fontId="149" fillId="2" borderId="0" xfId="12138" applyNumberFormat="1" applyFont="1" applyFill="1"/>
    <xf numFmtId="191" fontId="64" fillId="2" borderId="42" xfId="13961" applyNumberFormat="1" applyFont="1" applyFill="1" applyBorder="1" applyAlignment="1">
      <alignment horizontal="right" vertical="top"/>
    </xf>
    <xf numFmtId="191" fontId="64" fillId="2" borderId="31" xfId="13961" applyNumberFormat="1" applyFont="1" applyFill="1" applyBorder="1" applyAlignment="1">
      <alignment horizontal="right" vertical="top"/>
    </xf>
    <xf numFmtId="191" fontId="64" fillId="2" borderId="31" xfId="13961" applyNumberFormat="1" applyFont="1" applyFill="1" applyBorder="1" applyAlignment="1">
      <alignment horizontal="right" vertical="top" wrapText="1"/>
    </xf>
    <xf numFmtId="191" fontId="64" fillId="2" borderId="37" xfId="12138" quotePrefix="1" applyNumberFormat="1" applyFont="1" applyFill="1" applyBorder="1" applyAlignment="1">
      <alignment horizontal="right"/>
    </xf>
    <xf numFmtId="191" fontId="64" fillId="2" borderId="0" xfId="12138" quotePrefix="1" applyNumberFormat="1" applyFont="1" applyFill="1" applyAlignment="1">
      <alignment horizontal="right"/>
    </xf>
    <xf numFmtId="191" fontId="64" fillId="2" borderId="0" xfId="12138" applyNumberFormat="1" applyFont="1" applyFill="1" applyAlignment="1">
      <alignment horizontal="right"/>
    </xf>
    <xf numFmtId="191" fontId="64" fillId="2" borderId="39" xfId="12138" quotePrefix="1" applyNumberFormat="1" applyFont="1" applyFill="1" applyBorder="1" applyAlignment="1">
      <alignment horizontal="right"/>
    </xf>
    <xf numFmtId="191" fontId="64" fillId="2" borderId="40" xfId="12138" quotePrefix="1" applyNumberFormat="1" applyFont="1" applyFill="1" applyBorder="1" applyAlignment="1">
      <alignment horizontal="right"/>
    </xf>
    <xf numFmtId="191" fontId="64" fillId="2" borderId="40" xfId="12138" applyNumberFormat="1" applyFont="1" applyFill="1" applyBorder="1" applyAlignment="1">
      <alignment horizontal="right"/>
    </xf>
    <xf numFmtId="215" fontId="5" fillId="2" borderId="40" xfId="12138" applyNumberFormat="1" applyFont="1" applyFill="1" applyBorder="1"/>
    <xf numFmtId="191" fontId="70" fillId="2" borderId="30" xfId="13961" applyNumberFormat="1" applyFont="1" applyFill="1" applyBorder="1" applyAlignment="1">
      <alignment vertical="center"/>
    </xf>
    <xf numFmtId="191" fontId="5" fillId="2" borderId="30" xfId="12138" applyNumberFormat="1" applyFont="1" applyFill="1" applyBorder="1" applyAlignment="1">
      <alignment vertical="center"/>
    </xf>
    <xf numFmtId="0" fontId="5" fillId="2" borderId="30" xfId="13961" applyFont="1" applyFill="1" applyBorder="1" applyAlignment="1">
      <alignment horizontal="left" indent="2"/>
    </xf>
    <xf numFmtId="0" fontId="5" fillId="2" borderId="44" xfId="13961" applyFont="1" applyFill="1" applyBorder="1"/>
    <xf numFmtId="0" fontId="5" fillId="2" borderId="0" xfId="13961" applyFont="1" applyFill="1" applyBorder="1" applyAlignment="1">
      <alignment vertical="top"/>
    </xf>
    <xf numFmtId="208" fontId="64" fillId="2" borderId="45" xfId="12138" applyNumberFormat="1" applyFont="1" applyFill="1" applyBorder="1" applyAlignment="1">
      <alignment horizontal="right" wrapText="1"/>
    </xf>
    <xf numFmtId="191" fontId="5" fillId="0" borderId="0" xfId="12138" applyNumberFormat="1" applyFont="1" applyFill="1" applyAlignment="1">
      <alignment horizontal="right"/>
    </xf>
    <xf numFmtId="191" fontId="5" fillId="2" borderId="0" xfId="12138" applyNumberFormat="1" applyFont="1" applyFill="1" applyBorder="1" applyAlignment="1">
      <alignment horizontal="right" wrapText="1"/>
    </xf>
    <xf numFmtId="191" fontId="64" fillId="2" borderId="0" xfId="12138" applyNumberFormat="1" applyFont="1" applyFill="1" applyBorder="1" applyAlignment="1">
      <alignment horizontal="right" wrapText="1"/>
    </xf>
    <xf numFmtId="3" fontId="5" fillId="2" borderId="0" xfId="13961" applyNumberFormat="1" applyFont="1" applyFill="1" applyBorder="1" applyAlignment="1">
      <alignment horizontal="left" wrapText="1" indent="1"/>
    </xf>
    <xf numFmtId="191" fontId="64" fillId="2" borderId="26" xfId="12138" applyNumberFormat="1" applyFont="1" applyFill="1" applyBorder="1" applyAlignment="1">
      <alignment horizontal="right" wrapText="1"/>
    </xf>
    <xf numFmtId="191" fontId="5" fillId="2" borderId="37" xfId="12138" applyNumberFormat="1" applyFont="1" applyFill="1" applyBorder="1" applyAlignment="1">
      <alignment horizontal="right"/>
    </xf>
    <xf numFmtId="191" fontId="5" fillId="2" borderId="0" xfId="12138" applyNumberFormat="1" applyFont="1" applyFill="1" applyBorder="1" applyAlignment="1">
      <alignment horizontal="right"/>
    </xf>
    <xf numFmtId="3" fontId="5" fillId="2" borderId="0" xfId="13961" applyNumberFormat="1" applyFont="1" applyFill="1" applyBorder="1" applyAlignment="1"/>
    <xf numFmtId="191" fontId="5" fillId="2" borderId="0" xfId="12138" quotePrefix="1" applyNumberFormat="1" applyFont="1" applyFill="1" applyBorder="1" applyAlignment="1">
      <alignment horizontal="right" wrapText="1"/>
    </xf>
    <xf numFmtId="3" fontId="5" fillId="2" borderId="0" xfId="13961" applyNumberFormat="1" applyFont="1" applyFill="1"/>
    <xf numFmtId="191" fontId="64" fillId="2" borderId="0" xfId="12138" quotePrefix="1" applyNumberFormat="1" applyFont="1" applyFill="1" applyBorder="1" applyAlignment="1">
      <alignment horizontal="right" wrapText="1"/>
    </xf>
    <xf numFmtId="3" fontId="2" fillId="2" borderId="0" xfId="13961" applyNumberFormat="1" applyFont="1" applyFill="1" applyAlignment="1">
      <alignment horizontal="left" vertical="center" wrapText="1"/>
    </xf>
    <xf numFmtId="191" fontId="5" fillId="2" borderId="26" xfId="12138" applyNumberFormat="1" applyFont="1" applyFill="1" applyBorder="1" applyAlignment="1">
      <alignment horizontal="right" wrapText="1"/>
    </xf>
    <xf numFmtId="0" fontId="5" fillId="2" borderId="30" xfId="13961" applyFont="1" applyFill="1" applyBorder="1" applyAlignment="1">
      <alignment horizontal="left" vertical="top" indent="1"/>
    </xf>
    <xf numFmtId="191" fontId="64" fillId="2" borderId="45" xfId="12138" applyNumberFormat="1" applyFont="1" applyFill="1" applyBorder="1" applyAlignment="1">
      <alignment horizontal="right" wrapText="1"/>
    </xf>
    <xf numFmtId="191" fontId="64" fillId="2" borderId="46" xfId="12138" applyNumberFormat="1" applyFont="1" applyFill="1" applyBorder="1" applyAlignment="1">
      <alignment horizontal="right" wrapText="1"/>
    </xf>
    <xf numFmtId="191" fontId="64" fillId="2" borderId="0" xfId="12138" quotePrefix="1" applyNumberFormat="1" applyFont="1" applyFill="1" applyBorder="1" applyAlignment="1">
      <alignment horizontal="right"/>
    </xf>
    <xf numFmtId="191" fontId="64" fillId="2" borderId="6" xfId="12138" applyNumberFormat="1" applyFont="1" applyFill="1" applyBorder="1" applyAlignment="1">
      <alignment horizontal="right" wrapText="1"/>
    </xf>
    <xf numFmtId="0" fontId="64" fillId="2" borderId="0" xfId="13961" applyFont="1" applyFill="1" applyAlignment="1">
      <alignment vertical="center" wrapText="1"/>
    </xf>
    <xf numFmtId="191" fontId="5" fillId="2" borderId="30" xfId="12138" applyNumberFormat="1" applyFont="1" applyFill="1" applyBorder="1" applyAlignment="1">
      <alignment horizontal="right" vertical="center"/>
    </xf>
    <xf numFmtId="208" fontId="5" fillId="2" borderId="0" xfId="12138" applyNumberFormat="1" applyFont="1" applyFill="1" applyBorder="1" applyAlignment="1">
      <alignment horizontal="right"/>
    </xf>
    <xf numFmtId="208" fontId="5" fillId="2" borderId="0" xfId="13961" applyNumberFormat="1" applyFont="1" applyFill="1" applyAlignment="1">
      <alignment horizontal="right" indent="1"/>
    </xf>
    <xf numFmtId="3" fontId="5" fillId="2" borderId="44" xfId="13961" applyNumberFormat="1" applyFont="1" applyFill="1" applyBorder="1" applyAlignment="1">
      <alignment horizontal="left"/>
    </xf>
    <xf numFmtId="208" fontId="5" fillId="2" borderId="37" xfId="12138" applyNumberFormat="1" applyFont="1" applyFill="1" applyBorder="1" applyAlignment="1">
      <alignment horizontal="right" vertical="top" wrapText="1"/>
    </xf>
    <xf numFmtId="208" fontId="5" fillId="2" borderId="0" xfId="12138" applyNumberFormat="1" applyFont="1" applyFill="1" applyAlignment="1">
      <alignment horizontal="right" vertical="top" wrapText="1"/>
    </xf>
    <xf numFmtId="3" fontId="5" fillId="2" borderId="0" xfId="13961" applyNumberFormat="1" applyFont="1" applyFill="1" applyAlignment="1">
      <alignment horizontal="left" vertical="top"/>
    </xf>
    <xf numFmtId="0" fontId="5" fillId="2" borderId="0" xfId="13961" applyFont="1" applyFill="1" applyAlignment="1">
      <alignment vertical="top"/>
    </xf>
    <xf numFmtId="208" fontId="64" fillId="2" borderId="0" xfId="12138" applyNumberFormat="1" applyFont="1" applyFill="1" applyBorder="1" applyAlignment="1">
      <alignment horizontal="right" wrapText="1"/>
    </xf>
    <xf numFmtId="3" fontId="5" fillId="2" borderId="0" xfId="13961" applyNumberFormat="1" applyFont="1" applyFill="1" applyAlignment="1">
      <alignment horizontal="left" vertical="top" indent="2"/>
    </xf>
    <xf numFmtId="0" fontId="64" fillId="2" borderId="30" xfId="13961" applyFont="1" applyFill="1" applyBorder="1" applyAlignment="1"/>
    <xf numFmtId="3" fontId="5" fillId="2" borderId="30" xfId="13961" applyNumberFormat="1" applyFont="1" applyFill="1" applyBorder="1"/>
    <xf numFmtId="3" fontId="5" fillId="2" borderId="0" xfId="13961" applyNumberFormat="1" applyFont="1" applyFill="1" applyAlignment="1"/>
    <xf numFmtId="3" fontId="5" fillId="2" borderId="0" xfId="13961" applyNumberFormat="1" applyFont="1" applyFill="1" applyBorder="1" applyAlignment="1">
      <alignment horizontal="left" vertical="top"/>
    </xf>
    <xf numFmtId="208" fontId="5" fillId="2" borderId="37" xfId="12138" applyNumberFormat="1" applyFont="1" applyFill="1" applyBorder="1" applyAlignment="1">
      <alignment horizontal="right" vertical="center" wrapText="1"/>
    </xf>
    <xf numFmtId="208" fontId="5" fillId="2" borderId="0" xfId="12138" applyNumberFormat="1" applyFont="1" applyFill="1" applyBorder="1" applyAlignment="1">
      <alignment horizontal="right" vertical="center" wrapText="1"/>
    </xf>
    <xf numFmtId="0" fontId="5" fillId="2" borderId="0" xfId="13961" applyFont="1" applyFill="1" applyBorder="1" applyAlignment="1">
      <alignment horizontal="left" vertical="center" indent="1"/>
    </xf>
    <xf numFmtId="3" fontId="5" fillId="2" borderId="0" xfId="13961" applyNumberFormat="1" applyFont="1" applyFill="1" applyBorder="1" applyAlignment="1">
      <alignment vertical="center"/>
    </xf>
    <xf numFmtId="3" fontId="5" fillId="2" borderId="0" xfId="13961" applyNumberFormat="1" applyFont="1" applyFill="1" applyBorder="1" applyAlignment="1">
      <alignment horizontal="left"/>
    </xf>
    <xf numFmtId="208" fontId="64" fillId="2" borderId="31" xfId="12138" applyNumberFormat="1" applyFont="1" applyFill="1" applyBorder="1" applyAlignment="1">
      <alignment horizontal="right" vertical="top" wrapText="1"/>
    </xf>
    <xf numFmtId="3" fontId="5" fillId="2" borderId="30" xfId="13961" applyNumberFormat="1" applyFont="1" applyFill="1" applyBorder="1" applyAlignment="1">
      <alignment horizontal="left" vertical="top" indent="1"/>
    </xf>
    <xf numFmtId="208" fontId="5" fillId="2" borderId="35" xfId="13961" applyNumberFormat="1" applyFont="1" applyFill="1" applyBorder="1" applyAlignment="1">
      <alignment horizontal="right" wrapText="1"/>
    </xf>
    <xf numFmtId="208" fontId="5" fillId="2" borderId="30" xfId="13961" applyNumberFormat="1" applyFont="1" applyFill="1" applyBorder="1" applyAlignment="1">
      <alignment horizontal="right" wrapText="1"/>
    </xf>
    <xf numFmtId="215" fontId="16" fillId="2" borderId="30" xfId="12138" applyNumberFormat="1" applyFont="1" applyFill="1" applyBorder="1"/>
    <xf numFmtId="208" fontId="5" fillId="2" borderId="37" xfId="13961" applyNumberFormat="1" applyFont="1" applyFill="1" applyBorder="1" applyAlignment="1">
      <alignment horizontal="right" wrapText="1"/>
    </xf>
    <xf numFmtId="208" fontId="5" fillId="2" borderId="0" xfId="13961" applyNumberFormat="1" applyFont="1" applyFill="1" applyAlignment="1">
      <alignment horizontal="right" wrapText="1"/>
    </xf>
    <xf numFmtId="208" fontId="64" fillId="2" borderId="37" xfId="13961" applyNumberFormat="1" applyFont="1" applyFill="1" applyBorder="1" applyAlignment="1">
      <alignment horizontal="right" wrapText="1"/>
    </xf>
    <xf numFmtId="208" fontId="64" fillId="2" borderId="0" xfId="13961" applyNumberFormat="1" applyFont="1" applyFill="1" applyAlignment="1">
      <alignment horizontal="right" wrapText="1"/>
    </xf>
    <xf numFmtId="215" fontId="16" fillId="2" borderId="44" xfId="12138" applyNumberFormat="1" applyFont="1" applyFill="1" applyBorder="1" applyAlignment="1">
      <alignment horizontal="left" indent="1"/>
    </xf>
    <xf numFmtId="215" fontId="16" fillId="0" borderId="0" xfId="12138" applyNumberFormat="1" applyFont="1" applyFill="1" applyBorder="1" applyAlignment="1">
      <alignment vertical="center"/>
    </xf>
    <xf numFmtId="208" fontId="5" fillId="2" borderId="35" xfId="13961" applyNumberFormat="1" applyFont="1" applyFill="1" applyBorder="1" applyAlignment="1">
      <alignment horizontal="right" vertical="center" wrapText="1"/>
    </xf>
    <xf numFmtId="208" fontId="5" fillId="2" borderId="30" xfId="13961" applyNumberFormat="1" applyFont="1" applyFill="1" applyBorder="1" applyAlignment="1">
      <alignment horizontal="right" vertical="center" wrapText="1"/>
    </xf>
    <xf numFmtId="215" fontId="16" fillId="2" borderId="30" xfId="12138" applyNumberFormat="1" applyFont="1" applyFill="1" applyBorder="1" applyAlignment="1">
      <alignment horizontal="left" vertical="center"/>
    </xf>
    <xf numFmtId="215" fontId="16" fillId="2" borderId="30" xfId="12138" applyNumberFormat="1" applyFont="1" applyFill="1" applyBorder="1" applyAlignment="1">
      <alignment horizontal="left" vertical="center" wrapText="1" indent="1"/>
    </xf>
    <xf numFmtId="215" fontId="16" fillId="2" borderId="0" xfId="12138" applyNumberFormat="1" applyFont="1" applyFill="1" applyBorder="1" applyAlignment="1">
      <alignment vertical="center"/>
    </xf>
    <xf numFmtId="208" fontId="5" fillId="2" borderId="0" xfId="13961" applyNumberFormat="1" applyFont="1" applyFill="1" applyBorder="1" applyAlignment="1">
      <alignment horizontal="right" wrapText="1"/>
    </xf>
    <xf numFmtId="208" fontId="64" fillId="2" borderId="45" xfId="13961" applyNumberFormat="1" applyFont="1" applyFill="1" applyBorder="1" applyAlignment="1">
      <alignment horizontal="right" wrapText="1"/>
    </xf>
    <xf numFmtId="208" fontId="64" fillId="2" borderId="0" xfId="13961" applyNumberFormat="1" applyFont="1" applyFill="1" applyBorder="1" applyAlignment="1">
      <alignment horizontal="right" wrapText="1"/>
    </xf>
    <xf numFmtId="0" fontId="64" fillId="2" borderId="31" xfId="13961" applyFont="1" applyFill="1" applyBorder="1" applyAlignment="1">
      <alignment horizontal="left"/>
    </xf>
    <xf numFmtId="208" fontId="5" fillId="2" borderId="37" xfId="13961" applyNumberFormat="1" applyFont="1" applyFill="1" applyBorder="1" applyAlignment="1">
      <alignment horizontal="right" vertical="top" wrapText="1"/>
    </xf>
    <xf numFmtId="208" fontId="5" fillId="2" borderId="0" xfId="13961" applyNumberFormat="1" applyFont="1" applyFill="1" applyAlignment="1">
      <alignment horizontal="right" vertical="top" wrapText="1"/>
    </xf>
    <xf numFmtId="0" fontId="64" fillId="2" borderId="0" xfId="13961" applyFont="1" applyFill="1" applyAlignment="1">
      <alignment horizontal="left" vertical="center"/>
    </xf>
    <xf numFmtId="208" fontId="5" fillId="2" borderId="35" xfId="12138" applyNumberFormat="1" applyFont="1" applyFill="1" applyBorder="1" applyAlignment="1">
      <alignment horizontal="right"/>
    </xf>
    <xf numFmtId="208" fontId="5" fillId="2" borderId="30" xfId="12138" applyNumberFormat="1" applyFont="1" applyFill="1" applyBorder="1" applyAlignment="1">
      <alignment horizontal="right"/>
    </xf>
    <xf numFmtId="0" fontId="5" fillId="2" borderId="0" xfId="13961" applyFont="1" applyFill="1" applyBorder="1" applyAlignment="1">
      <alignment horizontal="left" indent="4"/>
    </xf>
    <xf numFmtId="0" fontId="120" fillId="2" borderId="0" xfId="13961" applyFont="1" applyFill="1"/>
    <xf numFmtId="0" fontId="120" fillId="2" borderId="0" xfId="13961" applyFont="1" applyFill="1" applyAlignment="1">
      <alignment horizontal="left" indent="1"/>
    </xf>
    <xf numFmtId="0" fontId="120" fillId="2" borderId="40" xfId="13961" applyFont="1" applyFill="1" applyBorder="1"/>
    <xf numFmtId="0" fontId="5" fillId="2" borderId="30" xfId="13961" applyFont="1" applyFill="1" applyBorder="1" applyAlignment="1">
      <alignment horizontal="left" vertical="top" indent="4"/>
    </xf>
    <xf numFmtId="208" fontId="64" fillId="2" borderId="0" xfId="12138" applyNumberFormat="1" applyFont="1" applyFill="1" applyBorder="1" applyAlignment="1">
      <alignment horizontal="right"/>
    </xf>
    <xf numFmtId="0" fontId="120" fillId="2" borderId="0" xfId="13961" applyFont="1" applyFill="1" applyAlignment="1"/>
    <xf numFmtId="0" fontId="120" fillId="2" borderId="0" xfId="13961" applyFont="1" applyFill="1" applyAlignment="1">
      <alignment vertical="center"/>
    </xf>
    <xf numFmtId="208" fontId="5" fillId="2" borderId="35" xfId="12138" applyNumberFormat="1" applyFont="1" applyFill="1" applyBorder="1" applyAlignment="1"/>
    <xf numFmtId="208" fontId="5" fillId="2" borderId="30" xfId="12138" applyNumberFormat="1" applyFont="1" applyFill="1" applyBorder="1" applyAlignment="1"/>
    <xf numFmtId="3" fontId="5" fillId="2" borderId="0" xfId="13959" applyNumberFormat="1" applyFont="1" applyFill="1" applyBorder="1" applyAlignment="1" applyProtection="1">
      <alignment horizontal="left" indent="1"/>
    </xf>
    <xf numFmtId="215" fontId="5" fillId="2" borderId="30" xfId="12138" applyNumberFormat="1" applyFont="1" applyFill="1" applyBorder="1" applyAlignment="1">
      <alignment horizontal="left" indent="1"/>
    </xf>
    <xf numFmtId="215" fontId="5" fillId="2" borderId="0" xfId="12138" applyNumberFormat="1" applyFont="1" applyFill="1" applyBorder="1" applyAlignment="1">
      <alignment horizontal="left" indent="1"/>
    </xf>
    <xf numFmtId="215" fontId="150" fillId="2" borderId="0" xfId="1" applyNumberFormat="1" applyFont="1" applyFill="1" applyBorder="1" applyAlignment="1" applyProtection="1">
      <alignment horizontal="center" vertical="justify"/>
    </xf>
    <xf numFmtId="215" fontId="64" fillId="2" borderId="0" xfId="1" applyNumberFormat="1" applyFont="1" applyFill="1" applyBorder="1" applyAlignment="1" applyProtection="1">
      <alignment vertical="justify"/>
    </xf>
    <xf numFmtId="215" fontId="5" fillId="2" borderId="0" xfId="12138" applyNumberFormat="1" applyFont="1" applyFill="1" applyAlignment="1">
      <alignment horizontal="left"/>
    </xf>
    <xf numFmtId="208" fontId="5" fillId="2" borderId="0" xfId="12138" quotePrefix="1" applyNumberFormat="1" applyFont="1" applyFill="1" applyBorder="1" applyAlignment="1">
      <alignment horizontal="right"/>
    </xf>
    <xf numFmtId="208" fontId="5" fillId="2" borderId="35" xfId="12138" applyNumberFormat="1" applyFont="1" applyFill="1" applyBorder="1" applyAlignment="1">
      <alignment horizontal="right" vertical="center"/>
    </xf>
    <xf numFmtId="0" fontId="5" fillId="2" borderId="2" xfId="0" applyFont="1" applyFill="1" applyBorder="1" applyAlignment="1">
      <alignment horizontal="left" wrapText="1" indent="2"/>
    </xf>
    <xf numFmtId="49" fontId="5" fillId="2" borderId="0" xfId="12138" applyNumberFormat="1" applyFont="1" applyFill="1" applyBorder="1" applyAlignment="1">
      <alignment wrapText="1"/>
    </xf>
    <xf numFmtId="0" fontId="0" fillId="2" borderId="0" xfId="0" applyFill="1" applyBorder="1" applyAlignment="1">
      <alignment wrapText="1"/>
    </xf>
    <xf numFmtId="49" fontId="5" fillId="2" borderId="47" xfId="12138" applyNumberFormat="1" applyFont="1" applyFill="1" applyBorder="1" applyAlignment="1">
      <alignment vertical="center" wrapText="1"/>
    </xf>
    <xf numFmtId="191" fontId="5" fillId="2" borderId="47" xfId="12138" applyNumberFormat="1" applyFont="1" applyFill="1" applyBorder="1" applyAlignment="1">
      <alignment horizontal="right"/>
    </xf>
    <xf numFmtId="215" fontId="5" fillId="2" borderId="48" xfId="12138" applyNumberFormat="1" applyFont="1" applyFill="1" applyBorder="1"/>
    <xf numFmtId="0" fontId="4" fillId="2" borderId="2" xfId="1" applyFont="1" applyFill="1" applyBorder="1" applyAlignment="1" applyProtection="1">
      <alignment horizontal="left" wrapText="1" indent="2"/>
    </xf>
    <xf numFmtId="0" fontId="4" fillId="2" borderId="2" xfId="1" applyFont="1" applyFill="1" applyBorder="1" applyAlignment="1" applyProtection="1">
      <alignment horizontal="left" vertical="top" indent="2"/>
    </xf>
    <xf numFmtId="0" fontId="4" fillId="2" borderId="1" xfId="1" applyFont="1" applyFill="1" applyBorder="1" applyAlignment="1" applyProtection="1">
      <alignment horizontal="left" vertical="top" wrapText="1" indent="2"/>
    </xf>
  </cellXfs>
  <cellStyles count="15353">
    <cellStyle name="_x000a_386grabber=M" xfId="2"/>
    <cellStyle name="_x000a_386grabber=M 2" xfId="3"/>
    <cellStyle name="%" xfId="4"/>
    <cellStyle name="% 10" xfId="5"/>
    <cellStyle name="% 10 2" xfId="6"/>
    <cellStyle name="% 10 2 2" xfId="7"/>
    <cellStyle name="% 10 3" xfId="8"/>
    <cellStyle name="% 10 4" xfId="9"/>
    <cellStyle name="% 10_Gross" xfId="10"/>
    <cellStyle name="% 11" xfId="11"/>
    <cellStyle name="% 11 2" xfId="12"/>
    <cellStyle name="% 11 3" xfId="13"/>
    <cellStyle name="% 11 4" xfId="14"/>
    <cellStyle name="% 11 5" xfId="15"/>
    <cellStyle name="% 12" xfId="16"/>
    <cellStyle name="% 12 2" xfId="17"/>
    <cellStyle name="% 13" xfId="18"/>
    <cellStyle name="% 13 2" xfId="19"/>
    <cellStyle name="% 14" xfId="20"/>
    <cellStyle name="% 14 2" xfId="21"/>
    <cellStyle name="% 15" xfId="22"/>
    <cellStyle name="% 15 2" xfId="23"/>
    <cellStyle name="% 16" xfId="24"/>
    <cellStyle name="% 16 2" xfId="25"/>
    <cellStyle name="% 17" xfId="26"/>
    <cellStyle name="% 17 2" xfId="27"/>
    <cellStyle name="% 18" xfId="28"/>
    <cellStyle name="% 18 2" xfId="29"/>
    <cellStyle name="% 19" xfId="30"/>
    <cellStyle name="% 19 2" xfId="31"/>
    <cellStyle name="% 2" xfId="32"/>
    <cellStyle name="% 2 2" xfId="33"/>
    <cellStyle name="% 2 2 2" xfId="34"/>
    <cellStyle name="% 2 2 2 2" xfId="35"/>
    <cellStyle name="% 2 2 3" xfId="36"/>
    <cellStyle name="% 2 2 3 2" xfId="37"/>
    <cellStyle name="% 2 2 4" xfId="38"/>
    <cellStyle name="% 2 3" xfId="39"/>
    <cellStyle name="% 2 3 2" xfId="40"/>
    <cellStyle name="% 2 3 2 2" xfId="41"/>
    <cellStyle name="% 2 3 3" xfId="42"/>
    <cellStyle name="% 2 4" xfId="43"/>
    <cellStyle name="% 2 4 2" xfId="44"/>
    <cellStyle name="% 2 4 3" xfId="45"/>
    <cellStyle name="% 2 5" xfId="46"/>
    <cellStyle name="% 2 5 2" xfId="47"/>
    <cellStyle name="% 2 6" xfId="48"/>
    <cellStyle name="% 2 6 2" xfId="49"/>
    <cellStyle name="% 2 7" xfId="50"/>
    <cellStyle name="% 2_Gross" xfId="51"/>
    <cellStyle name="% 20" xfId="52"/>
    <cellStyle name="% 20 2" xfId="53"/>
    <cellStyle name="% 21" xfId="54"/>
    <cellStyle name="% 21 2" xfId="55"/>
    <cellStyle name="% 22" xfId="56"/>
    <cellStyle name="% 22 2" xfId="57"/>
    <cellStyle name="% 23" xfId="58"/>
    <cellStyle name="% 23 2" xfId="59"/>
    <cellStyle name="% 24" xfId="60"/>
    <cellStyle name="% 25" xfId="61"/>
    <cellStyle name="% 26" xfId="62"/>
    <cellStyle name="% 26 2" xfId="63"/>
    <cellStyle name="% 27" xfId="64"/>
    <cellStyle name="% 28" xfId="65"/>
    <cellStyle name="% 29" xfId="66"/>
    <cellStyle name="% 3" xfId="67"/>
    <cellStyle name="% 3 10" xfId="68"/>
    <cellStyle name="% 3 2" xfId="69"/>
    <cellStyle name="% 3 2 2" xfId="70"/>
    <cellStyle name="% 3 2 2 2" xfId="71"/>
    <cellStyle name="% 3 2 3" xfId="72"/>
    <cellStyle name="% 3 2_Gross" xfId="73"/>
    <cellStyle name="% 3 3" xfId="74"/>
    <cellStyle name="% 3 3 2" xfId="75"/>
    <cellStyle name="% 3 3 2 2" xfId="76"/>
    <cellStyle name="% 3 3 3" xfId="77"/>
    <cellStyle name="% 3 3_Gross" xfId="78"/>
    <cellStyle name="% 3 4" xfId="79"/>
    <cellStyle name="% 3 4 2" xfId="80"/>
    <cellStyle name="% 3 4 2 2" xfId="81"/>
    <cellStyle name="% 3 4 3" xfId="82"/>
    <cellStyle name="% 3 4_Gross" xfId="83"/>
    <cellStyle name="% 3 5" xfId="84"/>
    <cellStyle name="% 3 5 2" xfId="85"/>
    <cellStyle name="% 3 5 3" xfId="86"/>
    <cellStyle name="% 3 6" xfId="87"/>
    <cellStyle name="% 3 6 2" xfId="88"/>
    <cellStyle name="% 3 6 3" xfId="89"/>
    <cellStyle name="% 3 7" xfId="90"/>
    <cellStyle name="% 3 8" xfId="91"/>
    <cellStyle name="% 3 9" xfId="92"/>
    <cellStyle name="% 3_August 2014 IMBE" xfId="93"/>
    <cellStyle name="% 30" xfId="94"/>
    <cellStyle name="% 31" xfId="95"/>
    <cellStyle name="% 32" xfId="96"/>
    <cellStyle name="% 33" xfId="97"/>
    <cellStyle name="% 34" xfId="98"/>
    <cellStyle name="% 35" xfId="99"/>
    <cellStyle name="% 36" xfId="100"/>
    <cellStyle name="% 4" xfId="101"/>
    <cellStyle name="% 4 2" xfId="102"/>
    <cellStyle name="% 4 2 2" xfId="103"/>
    <cellStyle name="% 4 3" xfId="104"/>
    <cellStyle name="% 4_Gross" xfId="105"/>
    <cellStyle name="% 5" xfId="106"/>
    <cellStyle name="% 5 2" xfId="107"/>
    <cellStyle name="% 5 2 2" xfId="108"/>
    <cellStyle name="% 5 2 3" xfId="109"/>
    <cellStyle name="% 5 3" xfId="110"/>
    <cellStyle name="% 5 3 2" xfId="111"/>
    <cellStyle name="% 5 4" xfId="112"/>
    <cellStyle name="% 5_Gross" xfId="113"/>
    <cellStyle name="% 6" xfId="114"/>
    <cellStyle name="% 6 2" xfId="115"/>
    <cellStyle name="% 6 2 2" xfId="116"/>
    <cellStyle name="% 6 2 3" xfId="117"/>
    <cellStyle name="% 6 3" xfId="118"/>
    <cellStyle name="% 6 3 2" xfId="119"/>
    <cellStyle name="% 6 4" xfId="120"/>
    <cellStyle name="% 6_Gross" xfId="121"/>
    <cellStyle name="% 7" xfId="122"/>
    <cellStyle name="% 7 2" xfId="123"/>
    <cellStyle name="% 7 2 2" xfId="124"/>
    <cellStyle name="% 7 3" xfId="125"/>
    <cellStyle name="% 7_Gross" xfId="126"/>
    <cellStyle name="% 8" xfId="127"/>
    <cellStyle name="% 8 2" xfId="128"/>
    <cellStyle name="% 8 2 2" xfId="129"/>
    <cellStyle name="% 8 2 3" xfId="130"/>
    <cellStyle name="% 8 3" xfId="131"/>
    <cellStyle name="% 8 4" xfId="132"/>
    <cellStyle name="% 8_Gross" xfId="133"/>
    <cellStyle name="% 9" xfId="134"/>
    <cellStyle name="% 9 2" xfId="135"/>
    <cellStyle name="% 9 2 2" xfId="136"/>
    <cellStyle name="% 9 2 3" xfId="137"/>
    <cellStyle name="% 9 3" xfId="138"/>
    <cellStyle name="% 9 4" xfId="139"/>
    <cellStyle name="% 9_Gross" xfId="140"/>
    <cellStyle name="%_001. Test" xfId="141"/>
    <cellStyle name="%_001. Test 2" xfId="142"/>
    <cellStyle name="%_001. Test_Gross" xfId="143"/>
    <cellStyle name="%_001. Test_Gross 2" xfId="144"/>
    <cellStyle name="%_charts tables TP-formatted " xfId="145"/>
    <cellStyle name="%_Fiscal Tables" xfId="146"/>
    <cellStyle name="%_Fiscal Tables 2" xfId="147"/>
    <cellStyle name="%_Gross" xfId="148"/>
    <cellStyle name="%_Gross 2" xfId="149"/>
    <cellStyle name="%_Gross 2 2" xfId="150"/>
    <cellStyle name="%_Gross 2_Gross" xfId="151"/>
    <cellStyle name="%_Gross 2_Gross 2" xfId="152"/>
    <cellStyle name="%_Gross 3" xfId="153"/>
    <cellStyle name="%_Gross_1" xfId="154"/>
    <cellStyle name="%_Gross_1 2" xfId="155"/>
    <cellStyle name="%_Gross_Gross" xfId="156"/>
    <cellStyle name="%_Gross_Gross 2" xfId="157"/>
    <cellStyle name="%_inc to ex AS12 EFOsupps" xfId="158"/>
    <cellStyle name="%_inc to ex AS12 EFOsupps 2" xfId="159"/>
    <cellStyle name="%_March-2012-Fiscal-Supplementary-Tables1(1)" xfId="160"/>
    <cellStyle name="%_March-2012-Fiscal-Supplementary-Tables1(1) 2" xfId="161"/>
    <cellStyle name="%_PEF Autumn2011" xfId="162"/>
    <cellStyle name="%_PEF Autumn2011 2" xfId="163"/>
    <cellStyle name="%_PEF FSBR2011" xfId="164"/>
    <cellStyle name="%_PEF FSBR2011 2" xfId="165"/>
    <cellStyle name="%_PEF FSBR2011 AA simplification" xfId="166"/>
    <cellStyle name="%_PEF FSBR2011 AA simplification 2" xfId="167"/>
    <cellStyle name="%_R0" xfId="168"/>
    <cellStyle name="%_R0 2" xfId="169"/>
    <cellStyle name="%_R0 2 2" xfId="170"/>
    <cellStyle name="%_R0 3" xfId="171"/>
    <cellStyle name="%_R0_1" xfId="172"/>
    <cellStyle name="%_R0_1 2" xfId="173"/>
    <cellStyle name="%_Scorecard" xfId="174"/>
    <cellStyle name="%_Scorecard 2" xfId="175"/>
    <cellStyle name="%_VAT refunds" xfId="176"/>
    <cellStyle name="%_VAT refunds 2" xfId="177"/>
    <cellStyle name="]_x000d__x000a_Zoomed=1_x000d__x000a_Row=0_x000d__x000a_Column=0_x000d__x000a_Height=0_x000d__x000a_Width=0_x000d__x000a_FontName=FoxFont_x000d__x000a_FontStyle=0_x000d__x000a_FontSize=9_x000d__x000a_PrtFontName=FoxPrin" xfId="178"/>
    <cellStyle name="]_x000d__x000a_Zoomed=1_x000d__x000a_Row=0_x000d__x000a_Column=0_x000d__x000a_Height=0_x000d__x000a_Width=0_x000d__x000a_FontName=FoxFont_x000d__x000a_FontStyle=0_x000d__x000a_FontSize=9_x000d__x000a_PrtFontName=FoxPrin 2" xfId="179"/>
    <cellStyle name="_111125 APDPassengerNumbers" xfId="180"/>
    <cellStyle name="_111125 APDPassengerNumbers_inc to ex AS12 EFOsupps" xfId="181"/>
    <cellStyle name="_2009 05 15 White Paper 170409 _template (for FD)_190509_FD_TidyUp_v3" xfId="182"/>
    <cellStyle name="_2009 05 15 White Paper 170409 _template (for FD)_190509_FD_TidyUp_v3 10" xfId="183"/>
    <cellStyle name="_2009 05 15 White Paper 170409 _template (for FD)_190509_FD_TidyUp_v3 10 2" xfId="184"/>
    <cellStyle name="_2009 05 15 White Paper 170409 _template (for FD)_190509_FD_TidyUp_v3 11" xfId="185"/>
    <cellStyle name="_2009 05 15 White Paper 170409 _template (for FD)_190509_FD_TidyUp_v3 11 2" xfId="186"/>
    <cellStyle name="_2009 05 15 White Paper 170409 _template (for FD)_190509_FD_TidyUp_v3 12" xfId="187"/>
    <cellStyle name="_2009 05 15 White Paper 170409 _template (for FD)_190509_FD_TidyUp_v3 13" xfId="188"/>
    <cellStyle name="_2009 05 15 White Paper 170409 _template (for FD)_190509_FD_TidyUp_v3 2" xfId="189"/>
    <cellStyle name="_2009 05 15 White Paper 170409 _template (for FD)_190509_FD_TidyUp_v3 2 2" xfId="190"/>
    <cellStyle name="_2009 05 15 White Paper 170409 _template (for FD)_190509_FD_TidyUp_v3 2_Gross" xfId="191"/>
    <cellStyle name="_2009 05 15 White Paper 170409 _template (for FD)_190509_FD_TidyUp_v3 2_Gross 2" xfId="192"/>
    <cellStyle name="_2009 05 15 White Paper 170409 _template (for FD)_190509_FD_TidyUp_v3 3" xfId="193"/>
    <cellStyle name="_2009 05 15 White Paper 170409 _template (for FD)_190509_FD_TidyUp_v3 3 2" xfId="194"/>
    <cellStyle name="_2009 05 15 White Paper 170409 _template (for FD)_190509_FD_TidyUp_v3 3 2 2" xfId="195"/>
    <cellStyle name="_2009 05 15 White Paper 170409 _template (for FD)_190509_FD_TidyUp_v3 3 2_Gross" xfId="196"/>
    <cellStyle name="_2009 05 15 White Paper 170409 _template (for FD)_190509_FD_TidyUp_v3 3 2_Gross 2" xfId="197"/>
    <cellStyle name="_2009 05 15 White Paper 170409 _template (for FD)_190509_FD_TidyUp_v3 3 3" xfId="198"/>
    <cellStyle name="_2009 05 15 White Paper 170409 _template (for FD)_190509_FD_TidyUp_v3 3 4" xfId="199"/>
    <cellStyle name="_2009 05 15 White Paper 170409 _template (for FD)_190509_FD_TidyUp_v3 3_Gross" xfId="200"/>
    <cellStyle name="_2009 05 15 White Paper 170409 _template (for FD)_190509_FD_TidyUp_v3 3_Gross 2" xfId="201"/>
    <cellStyle name="_2009 05 15 White Paper 170409 _template (for FD)_190509_FD_TidyUp_v3 4" xfId="202"/>
    <cellStyle name="_2009 05 15 White Paper 170409 _template (for FD)_190509_FD_TidyUp_v3 4 2" xfId="203"/>
    <cellStyle name="_2009 05 15 White Paper 170409 _template (for FD)_190509_FD_TidyUp_v3 4_Gross" xfId="204"/>
    <cellStyle name="_2009 05 15 White Paper 170409 _template (for FD)_190509_FD_TidyUp_v3 4_Gross 2" xfId="205"/>
    <cellStyle name="_2009 05 15 White Paper 170409 _template (for FD)_190509_FD_TidyUp_v3 5" xfId="206"/>
    <cellStyle name="_2009 05 15 White Paper 170409 _template (for FD)_190509_FD_TidyUp_v3 5 2" xfId="207"/>
    <cellStyle name="_2009 05 15 White Paper 170409 _template (for FD)_190509_FD_TidyUp_v3 5_Gross" xfId="208"/>
    <cellStyle name="_2009 05 15 White Paper 170409 _template (for FD)_190509_FD_TidyUp_v3 5_Gross 2" xfId="209"/>
    <cellStyle name="_2009 05 15 White Paper 170409 _template (for FD)_190509_FD_TidyUp_v3 6" xfId="210"/>
    <cellStyle name="_2009 05 15 White Paper 170409 _template (for FD)_190509_FD_TidyUp_v3 6 2" xfId="211"/>
    <cellStyle name="_2009 05 15 White Paper 170409 _template (for FD)_190509_FD_TidyUp_v3 6_Gross" xfId="212"/>
    <cellStyle name="_2009 05 15 White Paper 170409 _template (for FD)_190509_FD_TidyUp_v3 6_Gross 2" xfId="213"/>
    <cellStyle name="_2009 05 15 White Paper 170409 _template (for FD)_190509_FD_TidyUp_v3 7" xfId="214"/>
    <cellStyle name="_2009 05 15 White Paper 170409 _template (for FD)_190509_FD_TidyUp_v3 7 2" xfId="215"/>
    <cellStyle name="_2009 05 15 White Paper 170409 _template (for FD)_190509_FD_TidyUp_v3 7_Gross" xfId="216"/>
    <cellStyle name="_2009 05 15 White Paper 170409 _template (for FD)_190509_FD_TidyUp_v3 7_Gross 2" xfId="217"/>
    <cellStyle name="_2009 05 15 White Paper 170409 _template (for FD)_190509_FD_TidyUp_v3 8" xfId="218"/>
    <cellStyle name="_2009 05 15 White Paper 170409 _template (for FD)_190509_FD_TidyUp_v3 8 2" xfId="219"/>
    <cellStyle name="_2009 05 15 White Paper 170409 _template (for FD)_190509_FD_TidyUp_v3 9" xfId="220"/>
    <cellStyle name="_2009 05 15 White Paper 170409 _template (for FD)_190509_FD_TidyUp_v3 9 2" xfId="221"/>
    <cellStyle name="_2009 05 15 White Paper 170409 _template (for FD)_190509_FD_TidyUp_v3_Gross" xfId="222"/>
    <cellStyle name="_2009 05 15 White Paper 170409 _template (for FD)_190509_FD_TidyUp_v3_Gross 2" xfId="223"/>
    <cellStyle name="_Apr 2010 IMBE Report" xfId="224"/>
    <cellStyle name="_Apr 2010 IMBE Report 10" xfId="225"/>
    <cellStyle name="_Apr 2010 IMBE Report 10 2" xfId="226"/>
    <cellStyle name="_Apr 2010 IMBE Report 10 3" xfId="227"/>
    <cellStyle name="_Apr 2010 IMBE Report 10_Gross" xfId="228"/>
    <cellStyle name="_Apr 2010 IMBE Report 11" xfId="229"/>
    <cellStyle name="_Apr 2010 IMBE Report 11 2" xfId="230"/>
    <cellStyle name="_Apr 2010 IMBE Report 11_Gross" xfId="231"/>
    <cellStyle name="_Apr 2010 IMBE Report 12" xfId="232"/>
    <cellStyle name="_Apr 2010 IMBE Report 12 2" xfId="233"/>
    <cellStyle name="_Apr 2010 IMBE Report 12_Gross" xfId="234"/>
    <cellStyle name="_Apr 2010 IMBE Report 13" xfId="235"/>
    <cellStyle name="_Apr 2010 IMBE Report 13 2" xfId="236"/>
    <cellStyle name="_Apr 2010 IMBE Report 13_Gross" xfId="237"/>
    <cellStyle name="_Apr 2010 IMBE Report 14" xfId="238"/>
    <cellStyle name="_Apr 2010 IMBE Report 14 2" xfId="239"/>
    <cellStyle name="_Apr 2010 IMBE Report 14_Gross" xfId="240"/>
    <cellStyle name="_Apr 2010 IMBE Report 15" xfId="241"/>
    <cellStyle name="_Apr 2010 IMBE Report 15 2" xfId="242"/>
    <cellStyle name="_Apr 2010 IMBE Report 15_Gross" xfId="243"/>
    <cellStyle name="_Apr 2010 IMBE Report 16" xfId="244"/>
    <cellStyle name="_Apr 2010 IMBE Report 16 2" xfId="245"/>
    <cellStyle name="_Apr 2010 IMBE Report 16_Gross" xfId="246"/>
    <cellStyle name="_Apr 2010 IMBE Report 17" xfId="247"/>
    <cellStyle name="_Apr 2010 IMBE Report 17 2" xfId="248"/>
    <cellStyle name="_Apr 2010 IMBE Report 18" xfId="249"/>
    <cellStyle name="_Apr 2010 IMBE Report 18 2" xfId="250"/>
    <cellStyle name="_Apr 2010 IMBE Report 19" xfId="251"/>
    <cellStyle name="_Apr 2010 IMBE Report 19 2" xfId="252"/>
    <cellStyle name="_Apr 2010 IMBE Report 2" xfId="253"/>
    <cellStyle name="_Apr 2010 IMBE Report 2 2" xfId="254"/>
    <cellStyle name="_Apr 2010 IMBE Report 2 2 2" xfId="255"/>
    <cellStyle name="_Apr 2010 IMBE Report 2 2 3" xfId="256"/>
    <cellStyle name="_Apr 2010 IMBE Report 2 2 4" xfId="257"/>
    <cellStyle name="_Apr 2010 IMBE Report 2 3" xfId="258"/>
    <cellStyle name="_Apr 2010 IMBE Report 2 3 2" xfId="259"/>
    <cellStyle name="_Apr 2010 IMBE Report 2 3 3" xfId="260"/>
    <cellStyle name="_Apr 2010 IMBE Report 2 3 4" xfId="261"/>
    <cellStyle name="_Apr 2010 IMBE Report 2 3_Gross" xfId="262"/>
    <cellStyle name="_Apr 2010 IMBE Report 2 4" xfId="263"/>
    <cellStyle name="_Apr 2010 IMBE Report 2 4 2" xfId="264"/>
    <cellStyle name="_Apr 2010 IMBE Report 2 4 3" xfId="265"/>
    <cellStyle name="_Apr 2010 IMBE Report 2 4_Gross" xfId="266"/>
    <cellStyle name="_Apr 2010 IMBE Report 2 5" xfId="267"/>
    <cellStyle name="_Apr 2010 IMBE Report 2 5 2" xfId="268"/>
    <cellStyle name="_Apr 2010 IMBE Report 2 5 3" xfId="269"/>
    <cellStyle name="_Apr 2010 IMBE Report 2 5_Gross" xfId="270"/>
    <cellStyle name="_Apr 2010 IMBE Report 2 6" xfId="271"/>
    <cellStyle name="_Apr 2010 IMBE Report 2 7" xfId="272"/>
    <cellStyle name="_Apr 2010 IMBE Report 2 8" xfId="273"/>
    <cellStyle name="_Apr 2010 IMBE Report 2 9" xfId="274"/>
    <cellStyle name="_Apr 2010 IMBE Report 2_August 2014 IMBE" xfId="275"/>
    <cellStyle name="_Apr 2010 IMBE Report 2_August 2014 IMBE 2" xfId="276"/>
    <cellStyle name="_Apr 2010 IMBE Report 2_Gross" xfId="277"/>
    <cellStyle name="_Apr 2010 IMBE Report 20" xfId="278"/>
    <cellStyle name="_Apr 2010 IMBE Report 20 2" xfId="279"/>
    <cellStyle name="_Apr 2010 IMBE Report 21" xfId="280"/>
    <cellStyle name="_Apr 2010 IMBE Report 21 2" xfId="281"/>
    <cellStyle name="_Apr 2010 IMBE Report 22" xfId="282"/>
    <cellStyle name="_Apr 2010 IMBE Report 22 2" xfId="283"/>
    <cellStyle name="_Apr 2010 IMBE Report 23" xfId="284"/>
    <cellStyle name="_Apr 2010 IMBE Report 23 2" xfId="285"/>
    <cellStyle name="_Apr 2010 IMBE Report 24" xfId="286"/>
    <cellStyle name="_Apr 2010 IMBE Report 3" xfId="287"/>
    <cellStyle name="_Apr 2010 IMBE Report 3 2" xfId="288"/>
    <cellStyle name="_Apr 2010 IMBE Report 4" xfId="289"/>
    <cellStyle name="_Apr 2010 IMBE Report 4 2" xfId="290"/>
    <cellStyle name="_Apr 2010 IMBE Report 4 3" xfId="291"/>
    <cellStyle name="_Apr 2010 IMBE Report 4_Gross" xfId="292"/>
    <cellStyle name="_Apr 2010 IMBE Report 5" xfId="293"/>
    <cellStyle name="_Apr 2010 IMBE Report 5 2" xfId="294"/>
    <cellStyle name="_Apr 2010 IMBE Report 5 3" xfId="295"/>
    <cellStyle name="_Apr 2010 IMBE Report 5_Gross" xfId="296"/>
    <cellStyle name="_Apr 2010 IMBE Report 6" xfId="297"/>
    <cellStyle name="_Apr 2010 IMBE Report 6 2" xfId="298"/>
    <cellStyle name="_Apr 2010 IMBE Report 7" xfId="299"/>
    <cellStyle name="_Apr 2010 IMBE Report 7 2" xfId="300"/>
    <cellStyle name="_Apr 2010 IMBE Report 7 3" xfId="301"/>
    <cellStyle name="_Apr 2010 IMBE Report 7_Gross" xfId="302"/>
    <cellStyle name="_Apr 2010 IMBE Report 8" xfId="303"/>
    <cellStyle name="_Apr 2010 IMBE Report 8 2" xfId="304"/>
    <cellStyle name="_Apr 2010 IMBE Report 8 3" xfId="305"/>
    <cellStyle name="_Apr 2010 IMBE Report 8_Gross" xfId="306"/>
    <cellStyle name="_Apr 2010 IMBE Report 9" xfId="307"/>
    <cellStyle name="_Apr 2010 IMBE Report 9 2" xfId="308"/>
    <cellStyle name="_Apr 2010 IMBE Report 9_Gross" xfId="309"/>
    <cellStyle name="_Apr 2010 IMBE Report_July 2014 IMBE" xfId="310"/>
    <cellStyle name="_Apr 2010 IMBE Report_July 2014 IMBE 2" xfId="311"/>
    <cellStyle name="_Apr 2010 IMBE Report_July 2014 IMBE 2 2" xfId="312"/>
    <cellStyle name="_Apr 2010 IMBE Report_July 2014 IMBE 3" xfId="313"/>
    <cellStyle name="_Apr 2010 IMBE Report_June 2014 IMBE" xfId="314"/>
    <cellStyle name="_Apr 2010 IMBE Report_June 2014 IMBE 2" xfId="315"/>
    <cellStyle name="_Apr 2010 IMBE Report_June 2014 IMBE 2 2" xfId="316"/>
    <cellStyle name="_Apr 2010 IMBE Report_June 2014 IMBE 3" xfId="317"/>
    <cellStyle name="_Apr 2010 IMBE Report_June 2014 IMBE 4" xfId="318"/>
    <cellStyle name="_Apr 2010 IMBE Report_R0" xfId="319"/>
    <cellStyle name="_Apr 2010 IMBE Report_R0 2" xfId="320"/>
    <cellStyle name="_Apr 2010 IMBE Report_WCMG updates 1415p3" xfId="321"/>
    <cellStyle name="_Apr 2010 IMBE Report_WCMG updates 1415p3 2" xfId="322"/>
    <cellStyle name="_Apr 2010 IMBE Report_Winter 2013 Audit Trail" xfId="323"/>
    <cellStyle name="_Apr 2010 IMBE Report_Winter 2013 Audit Trail 2" xfId="324"/>
    <cellStyle name="_Apr 2010 IMBE Report_Winter 2013 Audit Trail 2 2" xfId="325"/>
    <cellStyle name="_Apr 2010 IMBE Report_Winter 2013 Audit Trail 3" xfId="326"/>
    <cellStyle name="_Apr 2010 IMBE Report_Winter 2013 Audit Trail 4" xfId="327"/>
    <cellStyle name="_Asset Co - 2014-40" xfId="328"/>
    <cellStyle name="_Autumn 2011 Audit Trail full template" xfId="329"/>
    <cellStyle name="_Autumn 2011 Audit Trail full template 2" xfId="330"/>
    <cellStyle name="_Autumn 2011 Audit Trail full template 2 2" xfId="331"/>
    <cellStyle name="_BFD variances WD6" xfId="332"/>
    <cellStyle name="_BFD variances WD6 10" xfId="333"/>
    <cellStyle name="_BFD variances WD6 10 2" xfId="334"/>
    <cellStyle name="_BFD variances WD6 10 2 2" xfId="335"/>
    <cellStyle name="_BFD variances WD6 10 2 3" xfId="336"/>
    <cellStyle name="_BFD variances WD6 10 2_Gross" xfId="337"/>
    <cellStyle name="_BFD variances WD6 10 2_Gross 2" xfId="338"/>
    <cellStyle name="_BFD variances WD6 10 3" xfId="339"/>
    <cellStyle name="_BFD variances WD6 10 4" xfId="340"/>
    <cellStyle name="_BFD variances WD6 10_Gross" xfId="341"/>
    <cellStyle name="_BFD variances WD6 10_Gross 2" xfId="342"/>
    <cellStyle name="_BFD variances WD6 11" xfId="343"/>
    <cellStyle name="_BFD variances WD6 11 2" xfId="344"/>
    <cellStyle name="_BFD variances WD6 11 3" xfId="345"/>
    <cellStyle name="_BFD variances WD6 11 4" xfId="346"/>
    <cellStyle name="_BFD variances WD6 11_Gross" xfId="347"/>
    <cellStyle name="_BFD variances WD6 11_Gross 2" xfId="348"/>
    <cellStyle name="_BFD variances WD6 12" xfId="349"/>
    <cellStyle name="_BFD variances WD6 12 2" xfId="350"/>
    <cellStyle name="_BFD variances WD6 12 3" xfId="351"/>
    <cellStyle name="_BFD variances WD6 12_Gross" xfId="352"/>
    <cellStyle name="_BFD variances WD6 12_Gross 2" xfId="353"/>
    <cellStyle name="_BFD variances WD6 13" xfId="354"/>
    <cellStyle name="_BFD variances WD6 13 2" xfId="355"/>
    <cellStyle name="_BFD variances WD6 13 3" xfId="356"/>
    <cellStyle name="_BFD variances WD6 13_Gross" xfId="357"/>
    <cellStyle name="_BFD variances WD6 13_Gross 2" xfId="358"/>
    <cellStyle name="_BFD variances WD6 14" xfId="359"/>
    <cellStyle name="_BFD variances WD6 14 2" xfId="360"/>
    <cellStyle name="_BFD variances WD6 14_Gross" xfId="361"/>
    <cellStyle name="_BFD variances WD6 14_Gross 2" xfId="362"/>
    <cellStyle name="_BFD variances WD6 15" xfId="363"/>
    <cellStyle name="_BFD variances WD6 15 2" xfId="364"/>
    <cellStyle name="_BFD variances WD6 15_Gross" xfId="365"/>
    <cellStyle name="_BFD variances WD6 15_Gross 2" xfId="366"/>
    <cellStyle name="_BFD variances WD6 16" xfId="367"/>
    <cellStyle name="_BFD variances WD6 16 2" xfId="368"/>
    <cellStyle name="_BFD variances WD6 16_Gross" xfId="369"/>
    <cellStyle name="_BFD variances WD6 16_Gross 2" xfId="370"/>
    <cellStyle name="_BFD variances WD6 17" xfId="371"/>
    <cellStyle name="_BFD variances WD6 17 2" xfId="372"/>
    <cellStyle name="_BFD variances WD6 17_Gross" xfId="373"/>
    <cellStyle name="_BFD variances WD6 17_Gross 2" xfId="374"/>
    <cellStyle name="_BFD variances WD6 18" xfId="375"/>
    <cellStyle name="_BFD variances WD6 18 2" xfId="376"/>
    <cellStyle name="_BFD variances WD6 19" xfId="377"/>
    <cellStyle name="_BFD variances WD6 19 2" xfId="378"/>
    <cellStyle name="_BFD variances WD6 2" xfId="379"/>
    <cellStyle name="_BFD variances WD6 2 10" xfId="380"/>
    <cellStyle name="_BFD variances WD6 2 2" xfId="381"/>
    <cellStyle name="_BFD variances WD6 2 2 2" xfId="382"/>
    <cellStyle name="_BFD variances WD6 2 2 2 2" xfId="383"/>
    <cellStyle name="_BFD variances WD6 2 2 3" xfId="384"/>
    <cellStyle name="_BFD variances WD6 2 2 3 2" xfId="385"/>
    <cellStyle name="_BFD variances WD6 2 2 4" xfId="386"/>
    <cellStyle name="_BFD variances WD6 2 2_Gross" xfId="387"/>
    <cellStyle name="_BFD variances WD6 2 2_Gross 2" xfId="388"/>
    <cellStyle name="_BFD variances WD6 2 3" xfId="389"/>
    <cellStyle name="_BFD variances WD6 2 3 2" xfId="390"/>
    <cellStyle name="_BFD variances WD6 2 3 2 2" xfId="391"/>
    <cellStyle name="_BFD variances WD6 2 3 3" xfId="392"/>
    <cellStyle name="_BFD variances WD6 2 3_Gross" xfId="393"/>
    <cellStyle name="_BFD variances WD6 2 3_Gross 2" xfId="394"/>
    <cellStyle name="_BFD variances WD6 2 4" xfId="395"/>
    <cellStyle name="_BFD variances WD6 2 4 2" xfId="396"/>
    <cellStyle name="_BFD variances WD6 2 4 3" xfId="397"/>
    <cellStyle name="_BFD variances WD6 2 5" xfId="398"/>
    <cellStyle name="_BFD variances WD6 2 5 2" xfId="399"/>
    <cellStyle name="_BFD variances WD6 2 6" xfId="400"/>
    <cellStyle name="_BFD variances WD6 2 6 2" xfId="401"/>
    <cellStyle name="_BFD variances WD6 2 7" xfId="402"/>
    <cellStyle name="_BFD variances WD6 2 7 2" xfId="403"/>
    <cellStyle name="_BFD variances WD6 2 8" xfId="404"/>
    <cellStyle name="_BFD variances WD6 2 9" xfId="405"/>
    <cellStyle name="_BFD variances WD6 2_Gross" xfId="406"/>
    <cellStyle name="_BFD variances WD6 2_Gross 2" xfId="407"/>
    <cellStyle name="_BFD variances WD6 20" xfId="408"/>
    <cellStyle name="_BFD variances WD6 20 2" xfId="409"/>
    <cellStyle name="_BFD variances WD6 21" xfId="410"/>
    <cellStyle name="_BFD variances WD6 21 2" xfId="411"/>
    <cellStyle name="_BFD variances WD6 22" xfId="412"/>
    <cellStyle name="_BFD variances WD6 23" xfId="413"/>
    <cellStyle name="_BFD variances WD6 24" xfId="414"/>
    <cellStyle name="_BFD variances WD6 24 2" xfId="415"/>
    <cellStyle name="_BFD variances WD6 25" xfId="416"/>
    <cellStyle name="_BFD variances WD6 26" xfId="417"/>
    <cellStyle name="_BFD variances WD6 27" xfId="418"/>
    <cellStyle name="_BFD variances WD6 3" xfId="419"/>
    <cellStyle name="_BFD variances WD6 3 10" xfId="420"/>
    <cellStyle name="_BFD variances WD6 3 10 2" xfId="421"/>
    <cellStyle name="_BFD variances WD6 3 11" xfId="422"/>
    <cellStyle name="_BFD variances WD6 3 2" xfId="423"/>
    <cellStyle name="_BFD variances WD6 3 2 2" xfId="424"/>
    <cellStyle name="_BFD variances WD6 3 2 2 2" xfId="425"/>
    <cellStyle name="_BFD variances WD6 3 2 2_Gross" xfId="426"/>
    <cellStyle name="_BFD variances WD6 3 2 2_Gross 2" xfId="427"/>
    <cellStyle name="_BFD variances WD6 3 2 3" xfId="428"/>
    <cellStyle name="_BFD variances WD6 3 2_Gross" xfId="429"/>
    <cellStyle name="_BFD variances WD6 3 2_Gross 2" xfId="430"/>
    <cellStyle name="_BFD variances WD6 3 3" xfId="431"/>
    <cellStyle name="_BFD variances WD6 3 3 2" xfId="432"/>
    <cellStyle name="_BFD variances WD6 3 3 2 2" xfId="433"/>
    <cellStyle name="_BFD variances WD6 3 3 2_Gross" xfId="434"/>
    <cellStyle name="_BFD variances WD6 3 3 2_Gross 2" xfId="435"/>
    <cellStyle name="_BFD variances WD6 3 3 3" xfId="436"/>
    <cellStyle name="_BFD variances WD6 3 3_August 2014 IMBE" xfId="437"/>
    <cellStyle name="_BFD variances WD6 3 3_August 2014 IMBE 2" xfId="438"/>
    <cellStyle name="_BFD variances WD6 3 3_August 2014 IMBE 2 2" xfId="439"/>
    <cellStyle name="_BFD variances WD6 3 3_August 2014 IMBE 2 2 2" xfId="440"/>
    <cellStyle name="_BFD variances WD6 3 3_August 2014 IMBE 2 2_Gross" xfId="441"/>
    <cellStyle name="_BFD variances WD6 3 3_August 2014 IMBE 2 2_Gross 2" xfId="442"/>
    <cellStyle name="_BFD variances WD6 3 3_August 2014 IMBE 2 3" xfId="443"/>
    <cellStyle name="_BFD variances WD6 3 3_August 2014 IMBE 2_Gross" xfId="444"/>
    <cellStyle name="_BFD variances WD6 3 3_August 2014 IMBE 2_Gross 2" xfId="445"/>
    <cellStyle name="_BFD variances WD6 3 3_August 2014 IMBE 3" xfId="446"/>
    <cellStyle name="_BFD variances WD6 3 3_August 2014 IMBE_Gross" xfId="447"/>
    <cellStyle name="_BFD variances WD6 3 3_August 2014 IMBE_Gross 2" xfId="448"/>
    <cellStyle name="_BFD variances WD6 3 3_Gross" xfId="449"/>
    <cellStyle name="_BFD variances WD6 3 3_Gross 2" xfId="450"/>
    <cellStyle name="_BFD variances WD6 3 4" xfId="451"/>
    <cellStyle name="_BFD variances WD6 3 4 2" xfId="452"/>
    <cellStyle name="_BFD variances WD6 3 4 2 2" xfId="453"/>
    <cellStyle name="_BFD variances WD6 3 4 2_Gross" xfId="454"/>
    <cellStyle name="_BFD variances WD6 3 4 2_Gross 2" xfId="455"/>
    <cellStyle name="_BFD variances WD6 3 4 3" xfId="456"/>
    <cellStyle name="_BFD variances WD6 3 4_Gross" xfId="457"/>
    <cellStyle name="_BFD variances WD6 3 4_Gross 2" xfId="458"/>
    <cellStyle name="_BFD variances WD6 3 5" xfId="459"/>
    <cellStyle name="_BFD variances WD6 3 5 2" xfId="460"/>
    <cellStyle name="_BFD variances WD6 3 5 3" xfId="461"/>
    <cellStyle name="_BFD variances WD6 3 5_Gross" xfId="462"/>
    <cellStyle name="_BFD variances WD6 3 5_Gross 2" xfId="463"/>
    <cellStyle name="_BFD variances WD6 3 6" xfId="464"/>
    <cellStyle name="_BFD variances WD6 3 6 2" xfId="465"/>
    <cellStyle name="_BFD variances WD6 3 6 3" xfId="466"/>
    <cellStyle name="_BFD variances WD6 3 6 4" xfId="467"/>
    <cellStyle name="_BFD variances WD6 3 6_Gross" xfId="468"/>
    <cellStyle name="_BFD variances WD6 3 6_Gross 2" xfId="469"/>
    <cellStyle name="_BFD variances WD6 3 7" xfId="470"/>
    <cellStyle name="_BFD variances WD6 3 7 2" xfId="471"/>
    <cellStyle name="_BFD variances WD6 3 7 3" xfId="472"/>
    <cellStyle name="_BFD variances WD6 3 7_Gross" xfId="473"/>
    <cellStyle name="_BFD variances WD6 3 7_Gross 2" xfId="474"/>
    <cellStyle name="_BFD variances WD6 3 8" xfId="475"/>
    <cellStyle name="_BFD variances WD6 3 8 2" xfId="476"/>
    <cellStyle name="_BFD variances WD6 3 8 3" xfId="477"/>
    <cellStyle name="_BFD variances WD6 3 8_Gross" xfId="478"/>
    <cellStyle name="_BFD variances WD6 3 8_Gross 2" xfId="479"/>
    <cellStyle name="_BFD variances WD6 3 9" xfId="480"/>
    <cellStyle name="_BFD variances WD6 3 9 2" xfId="481"/>
    <cellStyle name="_BFD variances WD6 3_August 2014 IMBE" xfId="482"/>
    <cellStyle name="_BFD variances WD6 3_August 2014 IMBE 2" xfId="483"/>
    <cellStyle name="_BFD variances WD6 3_August 2014 IMBE 2 2" xfId="484"/>
    <cellStyle name="_BFD variances WD6 3_August 2014 IMBE 2_Gross" xfId="485"/>
    <cellStyle name="_BFD variances WD6 3_August 2014 IMBE 2_Gross 2" xfId="486"/>
    <cellStyle name="_BFD variances WD6 3_August 2014 IMBE 3" xfId="487"/>
    <cellStyle name="_BFD variances WD6 3_August 2014 IMBE_Gross" xfId="488"/>
    <cellStyle name="_BFD variances WD6 3_August 2014 IMBE_Gross 2" xfId="489"/>
    <cellStyle name="_BFD variances WD6 3_Gross" xfId="490"/>
    <cellStyle name="_BFD variances WD6 3_Gross 2" xfId="491"/>
    <cellStyle name="_BFD variances WD6 4" xfId="492"/>
    <cellStyle name="_BFD variances WD6 4 2" xfId="493"/>
    <cellStyle name="_BFD variances WD6 4 2 2" xfId="494"/>
    <cellStyle name="_BFD variances WD6 4 2_Gross" xfId="495"/>
    <cellStyle name="_BFD variances WD6 4 2_Gross 2" xfId="496"/>
    <cellStyle name="_BFD variances WD6 4 3" xfId="497"/>
    <cellStyle name="_BFD variances WD6 4 4" xfId="498"/>
    <cellStyle name="_BFD variances WD6 4 5" xfId="499"/>
    <cellStyle name="_BFD variances WD6 4_August 2014 IMBE" xfId="500"/>
    <cellStyle name="_BFD variances WD6 4_August 2014 IMBE 2" xfId="501"/>
    <cellStyle name="_BFD variances WD6 4_August 2014 IMBE 2 2" xfId="502"/>
    <cellStyle name="_BFD variances WD6 4_August 2014 IMBE 2 2 2" xfId="503"/>
    <cellStyle name="_BFD variances WD6 4_August 2014 IMBE 2 2_Gross" xfId="504"/>
    <cellStyle name="_BFD variances WD6 4_August 2014 IMBE 2 2_Gross 2" xfId="505"/>
    <cellStyle name="_BFD variances WD6 4_August 2014 IMBE 2 3" xfId="506"/>
    <cellStyle name="_BFD variances WD6 4_August 2014 IMBE 2_Gross" xfId="507"/>
    <cellStyle name="_BFD variances WD6 4_August 2014 IMBE 2_Gross 2" xfId="508"/>
    <cellStyle name="_BFD variances WD6 4_August 2014 IMBE 3" xfId="509"/>
    <cellStyle name="_BFD variances WD6 4_August 2014 IMBE_Gross" xfId="510"/>
    <cellStyle name="_BFD variances WD6 4_August 2014 IMBE_Gross 2" xfId="511"/>
    <cellStyle name="_BFD variances WD6 4_Gross" xfId="512"/>
    <cellStyle name="_BFD variances WD6 4_Gross 2" xfId="513"/>
    <cellStyle name="_BFD variances WD6 5" xfId="514"/>
    <cellStyle name="_BFD variances WD6 5 2" xfId="515"/>
    <cellStyle name="_BFD variances WD6 5 2 2" xfId="516"/>
    <cellStyle name="_BFD variances WD6 5 2 3" xfId="517"/>
    <cellStyle name="_BFD variances WD6 5 2_Gross" xfId="518"/>
    <cellStyle name="_BFD variances WD6 5 2_Gross 2" xfId="519"/>
    <cellStyle name="_BFD variances WD6 5 3" xfId="520"/>
    <cellStyle name="_BFD variances WD6 5 3 2" xfId="521"/>
    <cellStyle name="_BFD variances WD6 5 4" xfId="522"/>
    <cellStyle name="_BFD variances WD6 5_Gross" xfId="523"/>
    <cellStyle name="_BFD variances WD6 5_Gross 2" xfId="524"/>
    <cellStyle name="_BFD variances WD6 6" xfId="525"/>
    <cellStyle name="_BFD variances WD6 6 2" xfId="526"/>
    <cellStyle name="_BFD variances WD6 6 2 2" xfId="527"/>
    <cellStyle name="_BFD variances WD6 6 2 3" xfId="528"/>
    <cellStyle name="_BFD variances WD6 6 2_Gross" xfId="529"/>
    <cellStyle name="_BFD variances WD6 6 2_Gross 2" xfId="530"/>
    <cellStyle name="_BFD variances WD6 6 3" xfId="531"/>
    <cellStyle name="_BFD variances WD6 6 3 2" xfId="532"/>
    <cellStyle name="_BFD variances WD6 6 4" xfId="533"/>
    <cellStyle name="_BFD variances WD6 6_Gross" xfId="534"/>
    <cellStyle name="_BFD variances WD6 6_Gross 2" xfId="535"/>
    <cellStyle name="_BFD variances WD6 7" xfId="536"/>
    <cellStyle name="_BFD variances WD6 7 2" xfId="537"/>
    <cellStyle name="_BFD variances WD6 7 2 2" xfId="538"/>
    <cellStyle name="_BFD variances WD6 7 2_Gross" xfId="539"/>
    <cellStyle name="_BFD variances WD6 7 2_Gross 2" xfId="540"/>
    <cellStyle name="_BFD variances WD6 7 3" xfId="541"/>
    <cellStyle name="_BFD variances WD6 7_Gross" xfId="542"/>
    <cellStyle name="_BFD variances WD6 7_Gross 2" xfId="543"/>
    <cellStyle name="_BFD variances WD6 8" xfId="544"/>
    <cellStyle name="_BFD variances WD6 8 2" xfId="545"/>
    <cellStyle name="_BFD variances WD6 8 2 2" xfId="546"/>
    <cellStyle name="_BFD variances WD6 8 2_Gross" xfId="547"/>
    <cellStyle name="_BFD variances WD6 8 2_Gross 2" xfId="548"/>
    <cellStyle name="_BFD variances WD6 8 3" xfId="549"/>
    <cellStyle name="_BFD variances WD6 8_Gross" xfId="550"/>
    <cellStyle name="_BFD variances WD6 8_Gross 2" xfId="551"/>
    <cellStyle name="_BFD variances WD6 9" xfId="552"/>
    <cellStyle name="_BFD variances WD6 9 2" xfId="553"/>
    <cellStyle name="_BFD variances WD6 9 2 2" xfId="554"/>
    <cellStyle name="_BFD variances WD6 9 2 3" xfId="555"/>
    <cellStyle name="_BFD variances WD6 9 2_Gross" xfId="556"/>
    <cellStyle name="_BFD variances WD6 9 2_Gross 2" xfId="557"/>
    <cellStyle name="_BFD variances WD6 9 3" xfId="558"/>
    <cellStyle name="_BFD variances WD6 9 4" xfId="559"/>
    <cellStyle name="_BFD variances WD6 9_Gross" xfId="560"/>
    <cellStyle name="_BFD variances WD6 9_Gross 2" xfId="561"/>
    <cellStyle name="_BFD variances WD6_001. Test" xfId="562"/>
    <cellStyle name="_BFD variances WD6_001. Test 2" xfId="563"/>
    <cellStyle name="_BFD variances WD6_001. Test_Gross" xfId="564"/>
    <cellStyle name="_BFD variances WD6_001. Test_Gross 2" xfId="565"/>
    <cellStyle name="_BFD variances WD6_Gross" xfId="566"/>
    <cellStyle name="_BFD variances WD6_Gross 2" xfId="567"/>
    <cellStyle name="_BFD variances WD6_Gross 2 2" xfId="568"/>
    <cellStyle name="_BFD variances WD6_Gross 2_Gross" xfId="569"/>
    <cellStyle name="_BFD variances WD6_Gross 2_Gross 2" xfId="570"/>
    <cellStyle name="_BFD variances WD6_Gross 3" xfId="571"/>
    <cellStyle name="_BFD variances WD6_Gross_1" xfId="572"/>
    <cellStyle name="_BFD variances WD6_Gross_1 2" xfId="573"/>
    <cellStyle name="_BFD variances WD6_Gross_Gross" xfId="574"/>
    <cellStyle name="_BFD variances WD6_Gross_Gross 2" xfId="575"/>
    <cellStyle name="_BFD variances WD6_R0" xfId="576"/>
    <cellStyle name="_BFD variances WD6_R0 2" xfId="577"/>
    <cellStyle name="_BFD variances WD6_R0 2 2" xfId="578"/>
    <cellStyle name="_BFD variances WD6_R0 3" xfId="579"/>
    <cellStyle name="_BFD variances WD6_R0_1" xfId="580"/>
    <cellStyle name="_BFD variances WD6_R0_1 2" xfId="581"/>
    <cellStyle name="_BFD WD6 P2 narrative" xfId="582"/>
    <cellStyle name="_BFD WD6 P2 narrative 10" xfId="583"/>
    <cellStyle name="_BFD WD6 P2 narrative 10 2" xfId="584"/>
    <cellStyle name="_BFD WD6 P2 narrative 10 2 2" xfId="585"/>
    <cellStyle name="_BFD WD6 P2 narrative 10 2 3" xfId="586"/>
    <cellStyle name="_BFD WD6 P2 narrative 10 2_Gross" xfId="587"/>
    <cellStyle name="_BFD WD6 P2 narrative 10 2_Gross 2" xfId="588"/>
    <cellStyle name="_BFD WD6 P2 narrative 10 3" xfId="589"/>
    <cellStyle name="_BFD WD6 P2 narrative 10 4" xfId="590"/>
    <cellStyle name="_BFD WD6 P2 narrative 10_Gross" xfId="591"/>
    <cellStyle name="_BFD WD6 P2 narrative 10_Gross 2" xfId="592"/>
    <cellStyle name="_BFD WD6 P2 narrative 11" xfId="593"/>
    <cellStyle name="_BFD WD6 P2 narrative 11 2" xfId="594"/>
    <cellStyle name="_BFD WD6 P2 narrative 11 3" xfId="595"/>
    <cellStyle name="_BFD WD6 P2 narrative 11 4" xfId="596"/>
    <cellStyle name="_BFD WD6 P2 narrative 11_Gross" xfId="597"/>
    <cellStyle name="_BFD WD6 P2 narrative 11_Gross 2" xfId="598"/>
    <cellStyle name="_BFD WD6 P2 narrative 12" xfId="599"/>
    <cellStyle name="_BFD WD6 P2 narrative 12 2" xfId="600"/>
    <cellStyle name="_BFD WD6 P2 narrative 12 3" xfId="601"/>
    <cellStyle name="_BFD WD6 P2 narrative 12_Gross" xfId="602"/>
    <cellStyle name="_BFD WD6 P2 narrative 12_Gross 2" xfId="603"/>
    <cellStyle name="_BFD WD6 P2 narrative 13" xfId="604"/>
    <cellStyle name="_BFD WD6 P2 narrative 13 2" xfId="605"/>
    <cellStyle name="_BFD WD6 P2 narrative 13 3" xfId="606"/>
    <cellStyle name="_BFD WD6 P2 narrative 13_Gross" xfId="607"/>
    <cellStyle name="_BFD WD6 P2 narrative 13_Gross 2" xfId="608"/>
    <cellStyle name="_BFD WD6 P2 narrative 14" xfId="609"/>
    <cellStyle name="_BFD WD6 P2 narrative 14 2" xfId="610"/>
    <cellStyle name="_BFD WD6 P2 narrative 14_Gross" xfId="611"/>
    <cellStyle name="_BFD WD6 P2 narrative 14_Gross 2" xfId="612"/>
    <cellStyle name="_BFD WD6 P2 narrative 15" xfId="613"/>
    <cellStyle name="_BFD WD6 P2 narrative 15 2" xfId="614"/>
    <cellStyle name="_BFD WD6 P2 narrative 15_Gross" xfId="615"/>
    <cellStyle name="_BFD WD6 P2 narrative 15_Gross 2" xfId="616"/>
    <cellStyle name="_BFD WD6 P2 narrative 16" xfId="617"/>
    <cellStyle name="_BFD WD6 P2 narrative 16 2" xfId="618"/>
    <cellStyle name="_BFD WD6 P2 narrative 16_Gross" xfId="619"/>
    <cellStyle name="_BFD WD6 P2 narrative 16_Gross 2" xfId="620"/>
    <cellStyle name="_BFD WD6 P2 narrative 17" xfId="621"/>
    <cellStyle name="_BFD WD6 P2 narrative 17 2" xfId="622"/>
    <cellStyle name="_BFD WD6 P2 narrative 17_Gross" xfId="623"/>
    <cellStyle name="_BFD WD6 P2 narrative 17_Gross 2" xfId="624"/>
    <cellStyle name="_BFD WD6 P2 narrative 18" xfId="625"/>
    <cellStyle name="_BFD WD6 P2 narrative 18 2" xfId="626"/>
    <cellStyle name="_BFD WD6 P2 narrative 19" xfId="627"/>
    <cellStyle name="_BFD WD6 P2 narrative 19 2" xfId="628"/>
    <cellStyle name="_BFD WD6 P2 narrative 2" xfId="629"/>
    <cellStyle name="_BFD WD6 P2 narrative 2 10" xfId="630"/>
    <cellStyle name="_BFD WD6 P2 narrative 2 2" xfId="631"/>
    <cellStyle name="_BFD WD6 P2 narrative 2 2 2" xfId="632"/>
    <cellStyle name="_BFD WD6 P2 narrative 2 2 2 2" xfId="633"/>
    <cellStyle name="_BFD WD6 P2 narrative 2 2 3" xfId="634"/>
    <cellStyle name="_BFD WD6 P2 narrative 2 2 3 2" xfId="635"/>
    <cellStyle name="_BFD WD6 P2 narrative 2 2 4" xfId="636"/>
    <cellStyle name="_BFD WD6 P2 narrative 2 2_Gross" xfId="637"/>
    <cellStyle name="_BFD WD6 P2 narrative 2 2_Gross 2" xfId="638"/>
    <cellStyle name="_BFD WD6 P2 narrative 2 3" xfId="639"/>
    <cellStyle name="_BFD WD6 P2 narrative 2 3 2" xfId="640"/>
    <cellStyle name="_BFD WD6 P2 narrative 2 3 2 2" xfId="641"/>
    <cellStyle name="_BFD WD6 P2 narrative 2 3 3" xfId="642"/>
    <cellStyle name="_BFD WD6 P2 narrative 2 3_Gross" xfId="643"/>
    <cellStyle name="_BFD WD6 P2 narrative 2 3_Gross 2" xfId="644"/>
    <cellStyle name="_BFD WD6 P2 narrative 2 4" xfId="645"/>
    <cellStyle name="_BFD WD6 P2 narrative 2 4 2" xfId="646"/>
    <cellStyle name="_BFD WD6 P2 narrative 2 4 3" xfId="647"/>
    <cellStyle name="_BFD WD6 P2 narrative 2 5" xfId="648"/>
    <cellStyle name="_BFD WD6 P2 narrative 2 5 2" xfId="649"/>
    <cellStyle name="_BFD WD6 P2 narrative 2 6" xfId="650"/>
    <cellStyle name="_BFD WD6 P2 narrative 2 6 2" xfId="651"/>
    <cellStyle name="_BFD WD6 P2 narrative 2 7" xfId="652"/>
    <cellStyle name="_BFD WD6 P2 narrative 2 7 2" xfId="653"/>
    <cellStyle name="_BFD WD6 P2 narrative 2 8" xfId="654"/>
    <cellStyle name="_BFD WD6 P2 narrative 2 9" xfId="655"/>
    <cellStyle name="_BFD WD6 P2 narrative 2_Gross" xfId="656"/>
    <cellStyle name="_BFD WD6 P2 narrative 2_Gross 2" xfId="657"/>
    <cellStyle name="_BFD WD6 P2 narrative 20" xfId="658"/>
    <cellStyle name="_BFD WD6 P2 narrative 20 2" xfId="659"/>
    <cellStyle name="_BFD WD6 P2 narrative 21" xfId="660"/>
    <cellStyle name="_BFD WD6 P2 narrative 21 2" xfId="661"/>
    <cellStyle name="_BFD WD6 P2 narrative 22" xfId="662"/>
    <cellStyle name="_BFD WD6 P2 narrative 23" xfId="663"/>
    <cellStyle name="_BFD WD6 P2 narrative 24" xfId="664"/>
    <cellStyle name="_BFD WD6 P2 narrative 24 2" xfId="665"/>
    <cellStyle name="_BFD WD6 P2 narrative 25" xfId="666"/>
    <cellStyle name="_BFD WD6 P2 narrative 26" xfId="667"/>
    <cellStyle name="_BFD WD6 P2 narrative 27" xfId="668"/>
    <cellStyle name="_BFD WD6 P2 narrative 3" xfId="669"/>
    <cellStyle name="_BFD WD6 P2 narrative 3 10" xfId="670"/>
    <cellStyle name="_BFD WD6 P2 narrative 3 10 2" xfId="671"/>
    <cellStyle name="_BFD WD6 P2 narrative 3 11" xfId="672"/>
    <cellStyle name="_BFD WD6 P2 narrative 3 2" xfId="673"/>
    <cellStyle name="_BFD WD6 P2 narrative 3 2 2" xfId="674"/>
    <cellStyle name="_BFD WD6 P2 narrative 3 2 2 2" xfId="675"/>
    <cellStyle name="_BFD WD6 P2 narrative 3 2 2_Gross" xfId="676"/>
    <cellStyle name="_BFD WD6 P2 narrative 3 2 2_Gross 2" xfId="677"/>
    <cellStyle name="_BFD WD6 P2 narrative 3 2 3" xfId="678"/>
    <cellStyle name="_BFD WD6 P2 narrative 3 2_Gross" xfId="679"/>
    <cellStyle name="_BFD WD6 P2 narrative 3 2_Gross 2" xfId="680"/>
    <cellStyle name="_BFD WD6 P2 narrative 3 3" xfId="681"/>
    <cellStyle name="_BFD WD6 P2 narrative 3 3 2" xfId="682"/>
    <cellStyle name="_BFD WD6 P2 narrative 3 3 2 2" xfId="683"/>
    <cellStyle name="_BFD WD6 P2 narrative 3 3 2_Gross" xfId="684"/>
    <cellStyle name="_BFD WD6 P2 narrative 3 3 2_Gross 2" xfId="685"/>
    <cellStyle name="_BFD WD6 P2 narrative 3 3 3" xfId="686"/>
    <cellStyle name="_BFD WD6 P2 narrative 3 3_August 2014 IMBE" xfId="687"/>
    <cellStyle name="_BFD WD6 P2 narrative 3 3_August 2014 IMBE 2" xfId="688"/>
    <cellStyle name="_BFD WD6 P2 narrative 3 3_August 2014 IMBE 2 2" xfId="689"/>
    <cellStyle name="_BFD WD6 P2 narrative 3 3_August 2014 IMBE 2 2 2" xfId="690"/>
    <cellStyle name="_BFD WD6 P2 narrative 3 3_August 2014 IMBE 2 2_Gross" xfId="691"/>
    <cellStyle name="_BFD WD6 P2 narrative 3 3_August 2014 IMBE 2 2_Gross 2" xfId="692"/>
    <cellStyle name="_BFD WD6 P2 narrative 3 3_August 2014 IMBE 2 3" xfId="693"/>
    <cellStyle name="_BFD WD6 P2 narrative 3 3_August 2014 IMBE 2_Gross" xfId="694"/>
    <cellStyle name="_BFD WD6 P2 narrative 3 3_August 2014 IMBE 2_Gross 2" xfId="695"/>
    <cellStyle name="_BFD WD6 P2 narrative 3 3_August 2014 IMBE 3" xfId="696"/>
    <cellStyle name="_BFD WD6 P2 narrative 3 3_August 2014 IMBE_Gross" xfId="697"/>
    <cellStyle name="_BFD WD6 P2 narrative 3 3_August 2014 IMBE_Gross 2" xfId="698"/>
    <cellStyle name="_BFD WD6 P2 narrative 3 3_Gross" xfId="699"/>
    <cellStyle name="_BFD WD6 P2 narrative 3 3_Gross 2" xfId="700"/>
    <cellStyle name="_BFD WD6 P2 narrative 3 4" xfId="701"/>
    <cellStyle name="_BFD WD6 P2 narrative 3 4 2" xfId="702"/>
    <cellStyle name="_BFD WD6 P2 narrative 3 4 2 2" xfId="703"/>
    <cellStyle name="_BFD WD6 P2 narrative 3 4 2_Gross" xfId="704"/>
    <cellStyle name="_BFD WD6 P2 narrative 3 4 2_Gross 2" xfId="705"/>
    <cellStyle name="_BFD WD6 P2 narrative 3 4 3" xfId="706"/>
    <cellStyle name="_BFD WD6 P2 narrative 3 4_Gross" xfId="707"/>
    <cellStyle name="_BFD WD6 P2 narrative 3 4_Gross 2" xfId="708"/>
    <cellStyle name="_BFD WD6 P2 narrative 3 5" xfId="709"/>
    <cellStyle name="_BFD WD6 P2 narrative 3 5 2" xfId="710"/>
    <cellStyle name="_BFD WD6 P2 narrative 3 5 3" xfId="711"/>
    <cellStyle name="_BFD WD6 P2 narrative 3 5_Gross" xfId="712"/>
    <cellStyle name="_BFD WD6 P2 narrative 3 5_Gross 2" xfId="713"/>
    <cellStyle name="_BFD WD6 P2 narrative 3 6" xfId="714"/>
    <cellStyle name="_BFD WD6 P2 narrative 3 6 2" xfId="715"/>
    <cellStyle name="_BFD WD6 P2 narrative 3 6 3" xfId="716"/>
    <cellStyle name="_BFD WD6 P2 narrative 3 6 4" xfId="717"/>
    <cellStyle name="_BFD WD6 P2 narrative 3 6_Gross" xfId="718"/>
    <cellStyle name="_BFD WD6 P2 narrative 3 6_Gross 2" xfId="719"/>
    <cellStyle name="_BFD WD6 P2 narrative 3 7" xfId="720"/>
    <cellStyle name="_BFD WD6 P2 narrative 3 7 2" xfId="721"/>
    <cellStyle name="_BFD WD6 P2 narrative 3 7 3" xfId="722"/>
    <cellStyle name="_BFD WD6 P2 narrative 3 7_Gross" xfId="723"/>
    <cellStyle name="_BFD WD6 P2 narrative 3 7_Gross 2" xfId="724"/>
    <cellStyle name="_BFD WD6 P2 narrative 3 8" xfId="725"/>
    <cellStyle name="_BFD WD6 P2 narrative 3 8 2" xfId="726"/>
    <cellStyle name="_BFD WD6 P2 narrative 3 8 3" xfId="727"/>
    <cellStyle name="_BFD WD6 P2 narrative 3 8_Gross" xfId="728"/>
    <cellStyle name="_BFD WD6 P2 narrative 3 8_Gross 2" xfId="729"/>
    <cellStyle name="_BFD WD6 P2 narrative 3 9" xfId="730"/>
    <cellStyle name="_BFD WD6 P2 narrative 3 9 2" xfId="731"/>
    <cellStyle name="_BFD WD6 P2 narrative 3_August 2014 IMBE" xfId="732"/>
    <cellStyle name="_BFD WD6 P2 narrative 3_August 2014 IMBE 2" xfId="733"/>
    <cellStyle name="_BFD WD6 P2 narrative 3_August 2014 IMBE 2 2" xfId="734"/>
    <cellStyle name="_BFD WD6 P2 narrative 3_August 2014 IMBE 2_Gross" xfId="735"/>
    <cellStyle name="_BFD WD6 P2 narrative 3_August 2014 IMBE 2_Gross 2" xfId="736"/>
    <cellStyle name="_BFD WD6 P2 narrative 3_August 2014 IMBE 3" xfId="737"/>
    <cellStyle name="_BFD WD6 P2 narrative 3_August 2014 IMBE_Gross" xfId="738"/>
    <cellStyle name="_BFD WD6 P2 narrative 3_August 2014 IMBE_Gross 2" xfId="739"/>
    <cellStyle name="_BFD WD6 P2 narrative 3_Gross" xfId="740"/>
    <cellStyle name="_BFD WD6 P2 narrative 3_Gross 2" xfId="741"/>
    <cellStyle name="_BFD WD6 P2 narrative 4" xfId="742"/>
    <cellStyle name="_BFD WD6 P2 narrative 4 2" xfId="743"/>
    <cellStyle name="_BFD WD6 P2 narrative 4 2 2" xfId="744"/>
    <cellStyle name="_BFD WD6 P2 narrative 4 2_Gross" xfId="745"/>
    <cellStyle name="_BFD WD6 P2 narrative 4 2_Gross 2" xfId="746"/>
    <cellStyle name="_BFD WD6 P2 narrative 4 3" xfId="747"/>
    <cellStyle name="_BFD WD6 P2 narrative 4 4" xfId="748"/>
    <cellStyle name="_BFD WD6 P2 narrative 4 5" xfId="749"/>
    <cellStyle name="_BFD WD6 P2 narrative 4_August 2014 IMBE" xfId="750"/>
    <cellStyle name="_BFD WD6 P2 narrative 4_August 2014 IMBE 2" xfId="751"/>
    <cellStyle name="_BFD WD6 P2 narrative 4_August 2014 IMBE 2 2" xfId="752"/>
    <cellStyle name="_BFD WD6 P2 narrative 4_August 2014 IMBE 2 2 2" xfId="753"/>
    <cellStyle name="_BFD WD6 P2 narrative 4_August 2014 IMBE 2 2_Gross" xfId="754"/>
    <cellStyle name="_BFD WD6 P2 narrative 4_August 2014 IMBE 2 2_Gross 2" xfId="755"/>
    <cellStyle name="_BFD WD6 P2 narrative 4_August 2014 IMBE 2 3" xfId="756"/>
    <cellStyle name="_BFD WD6 P2 narrative 4_August 2014 IMBE 2_Gross" xfId="757"/>
    <cellStyle name="_BFD WD6 P2 narrative 4_August 2014 IMBE 2_Gross 2" xfId="758"/>
    <cellStyle name="_BFD WD6 P2 narrative 4_August 2014 IMBE 3" xfId="759"/>
    <cellStyle name="_BFD WD6 P2 narrative 4_August 2014 IMBE_Gross" xfId="760"/>
    <cellStyle name="_BFD WD6 P2 narrative 4_August 2014 IMBE_Gross 2" xfId="761"/>
    <cellStyle name="_BFD WD6 P2 narrative 4_Gross" xfId="762"/>
    <cellStyle name="_BFD WD6 P2 narrative 4_Gross 2" xfId="763"/>
    <cellStyle name="_BFD WD6 P2 narrative 5" xfId="764"/>
    <cellStyle name="_BFD WD6 P2 narrative 5 2" xfId="765"/>
    <cellStyle name="_BFD WD6 P2 narrative 5 2 2" xfId="766"/>
    <cellStyle name="_BFD WD6 P2 narrative 5 2 3" xfId="767"/>
    <cellStyle name="_BFD WD6 P2 narrative 5 2_Gross" xfId="768"/>
    <cellStyle name="_BFD WD6 P2 narrative 5 2_Gross 2" xfId="769"/>
    <cellStyle name="_BFD WD6 P2 narrative 5 3" xfId="770"/>
    <cellStyle name="_BFD WD6 P2 narrative 5 3 2" xfId="771"/>
    <cellStyle name="_BFD WD6 P2 narrative 5 4" xfId="772"/>
    <cellStyle name="_BFD WD6 P2 narrative 5_Gross" xfId="773"/>
    <cellStyle name="_BFD WD6 P2 narrative 5_Gross 2" xfId="774"/>
    <cellStyle name="_BFD WD6 P2 narrative 6" xfId="775"/>
    <cellStyle name="_BFD WD6 P2 narrative 6 2" xfId="776"/>
    <cellStyle name="_BFD WD6 P2 narrative 6 2 2" xfId="777"/>
    <cellStyle name="_BFD WD6 P2 narrative 6 2 3" xfId="778"/>
    <cellStyle name="_BFD WD6 P2 narrative 6 2_Gross" xfId="779"/>
    <cellStyle name="_BFD WD6 P2 narrative 6 2_Gross 2" xfId="780"/>
    <cellStyle name="_BFD WD6 P2 narrative 6 3" xfId="781"/>
    <cellStyle name="_BFD WD6 P2 narrative 6 3 2" xfId="782"/>
    <cellStyle name="_BFD WD6 P2 narrative 6 4" xfId="783"/>
    <cellStyle name="_BFD WD6 P2 narrative 6_Gross" xfId="784"/>
    <cellStyle name="_BFD WD6 P2 narrative 6_Gross 2" xfId="785"/>
    <cellStyle name="_BFD WD6 P2 narrative 7" xfId="786"/>
    <cellStyle name="_BFD WD6 P2 narrative 7 2" xfId="787"/>
    <cellStyle name="_BFD WD6 P2 narrative 7 2 2" xfId="788"/>
    <cellStyle name="_BFD WD6 P2 narrative 7 2_Gross" xfId="789"/>
    <cellStyle name="_BFD WD6 P2 narrative 7 2_Gross 2" xfId="790"/>
    <cellStyle name="_BFD WD6 P2 narrative 7 3" xfId="791"/>
    <cellStyle name="_BFD WD6 P2 narrative 7_Gross" xfId="792"/>
    <cellStyle name="_BFD WD6 P2 narrative 7_Gross 2" xfId="793"/>
    <cellStyle name="_BFD WD6 P2 narrative 8" xfId="794"/>
    <cellStyle name="_BFD WD6 P2 narrative 8 2" xfId="795"/>
    <cellStyle name="_BFD WD6 P2 narrative 8 2 2" xfId="796"/>
    <cellStyle name="_BFD WD6 P2 narrative 8 2_Gross" xfId="797"/>
    <cellStyle name="_BFD WD6 P2 narrative 8 2_Gross 2" xfId="798"/>
    <cellStyle name="_BFD WD6 P2 narrative 8 3" xfId="799"/>
    <cellStyle name="_BFD WD6 P2 narrative 8_Gross" xfId="800"/>
    <cellStyle name="_BFD WD6 P2 narrative 8_Gross 2" xfId="801"/>
    <cellStyle name="_BFD WD6 P2 narrative 9" xfId="802"/>
    <cellStyle name="_BFD WD6 P2 narrative 9 2" xfId="803"/>
    <cellStyle name="_BFD WD6 P2 narrative 9 2 2" xfId="804"/>
    <cellStyle name="_BFD WD6 P2 narrative 9 2 3" xfId="805"/>
    <cellStyle name="_BFD WD6 P2 narrative 9 2_Gross" xfId="806"/>
    <cellStyle name="_BFD WD6 P2 narrative 9 2_Gross 2" xfId="807"/>
    <cellStyle name="_BFD WD6 P2 narrative 9 3" xfId="808"/>
    <cellStyle name="_BFD WD6 P2 narrative 9 4" xfId="809"/>
    <cellStyle name="_BFD WD6 P2 narrative 9_Gross" xfId="810"/>
    <cellStyle name="_BFD WD6 P2 narrative 9_Gross 2" xfId="811"/>
    <cellStyle name="_BFD WD6 P2 narrative_001. Test" xfId="812"/>
    <cellStyle name="_BFD WD6 P2 narrative_001. Test 2" xfId="813"/>
    <cellStyle name="_BFD WD6 P2 narrative_001. Test_Gross" xfId="814"/>
    <cellStyle name="_BFD WD6 P2 narrative_001. Test_Gross 2" xfId="815"/>
    <cellStyle name="_BFD WD6 P2 narrative_Gross" xfId="816"/>
    <cellStyle name="_BFD WD6 P2 narrative_Gross 2" xfId="817"/>
    <cellStyle name="_BFD WD6 P2 narrative_Gross 2 2" xfId="818"/>
    <cellStyle name="_BFD WD6 P2 narrative_Gross 2_Gross" xfId="819"/>
    <cellStyle name="_BFD WD6 P2 narrative_Gross 2_Gross 2" xfId="820"/>
    <cellStyle name="_BFD WD6 P2 narrative_Gross 3" xfId="821"/>
    <cellStyle name="_BFD WD6 P2 narrative_Gross_1" xfId="822"/>
    <cellStyle name="_BFD WD6 P2 narrative_Gross_1 2" xfId="823"/>
    <cellStyle name="_BFD WD6 P2 narrative_Gross_Gross" xfId="824"/>
    <cellStyle name="_BFD WD6 P2 narrative_Gross_Gross 2" xfId="825"/>
    <cellStyle name="_BFD WD6 P2 narrative_R0" xfId="826"/>
    <cellStyle name="_BFD WD6 P2 narrative_R0 2" xfId="827"/>
    <cellStyle name="_BFD WD6 P2 narrative_R0 2 2" xfId="828"/>
    <cellStyle name="_BFD WD6 P2 narrative_R0 3" xfId="829"/>
    <cellStyle name="_BFD WD6 P2 narrative_R0_1" xfId="830"/>
    <cellStyle name="_BFD WD6 P2 narrative_R0_1 2" xfId="831"/>
    <cellStyle name="_Book1" xfId="832"/>
    <cellStyle name="_Book1 10" xfId="833"/>
    <cellStyle name="_Book1 10 2" xfId="834"/>
    <cellStyle name="_Book1 2" xfId="835"/>
    <cellStyle name="_Book1 2 2" xfId="836"/>
    <cellStyle name="_Book1 3" xfId="837"/>
    <cellStyle name="_Book1 3 2" xfId="838"/>
    <cellStyle name="_Book1 3 3" xfId="839"/>
    <cellStyle name="_Book1 3_Gross" xfId="840"/>
    <cellStyle name="_Book1 4" xfId="841"/>
    <cellStyle name="_Book1 4 2" xfId="842"/>
    <cellStyle name="_Book1 4_Gross" xfId="843"/>
    <cellStyle name="_Book1 5" xfId="844"/>
    <cellStyle name="_Book1 5 2" xfId="845"/>
    <cellStyle name="_Book1 5_Gross" xfId="846"/>
    <cellStyle name="_Book1 6" xfId="847"/>
    <cellStyle name="_Book1 6 2" xfId="848"/>
    <cellStyle name="_Book1 6_Gross" xfId="849"/>
    <cellStyle name="_Book1 7" xfId="850"/>
    <cellStyle name="_Book1 7 2" xfId="851"/>
    <cellStyle name="_Book1 8" xfId="852"/>
    <cellStyle name="_Book1 8 2" xfId="853"/>
    <cellStyle name="_Book1 9" xfId="854"/>
    <cellStyle name="_Book1 9 2" xfId="855"/>
    <cellStyle name="_Book1_000B - Autumn 14" xfId="856"/>
    <cellStyle name="_Book1_000B - Autumn 14_001. Test" xfId="857"/>
    <cellStyle name="_Book1_OLD 000B - Autumn 14" xfId="858"/>
    <cellStyle name="_Book1_OLD 000B - Autumn 14_001. Test" xfId="859"/>
    <cellStyle name="_Book2" xfId="860"/>
    <cellStyle name="_Book2 10" xfId="861"/>
    <cellStyle name="_Book2 10 2" xfId="862"/>
    <cellStyle name="_Book2 11" xfId="863"/>
    <cellStyle name="_Book2 11 2" xfId="864"/>
    <cellStyle name="_Book2 12" xfId="865"/>
    <cellStyle name="_Book2 13" xfId="866"/>
    <cellStyle name="_Book2 2" xfId="867"/>
    <cellStyle name="_Book2 2 2" xfId="868"/>
    <cellStyle name="_Book2 2_Gross" xfId="869"/>
    <cellStyle name="_Book2 2_Gross 2" xfId="870"/>
    <cellStyle name="_Book2 3" xfId="871"/>
    <cellStyle name="_Book2 3 2" xfId="872"/>
    <cellStyle name="_Book2 3 2 2" xfId="873"/>
    <cellStyle name="_Book2 3 2_Gross" xfId="874"/>
    <cellStyle name="_Book2 3 2_Gross 2" xfId="875"/>
    <cellStyle name="_Book2 3 3" xfId="876"/>
    <cellStyle name="_Book2 3 4" xfId="877"/>
    <cellStyle name="_Book2 3_Gross" xfId="878"/>
    <cellStyle name="_Book2 3_Gross 2" xfId="879"/>
    <cellStyle name="_Book2 4" xfId="880"/>
    <cellStyle name="_Book2 4 2" xfId="881"/>
    <cellStyle name="_Book2 4_Gross" xfId="882"/>
    <cellStyle name="_Book2 4_Gross 2" xfId="883"/>
    <cellStyle name="_Book2 5" xfId="884"/>
    <cellStyle name="_Book2 5 2" xfId="885"/>
    <cellStyle name="_Book2 5_Gross" xfId="886"/>
    <cellStyle name="_Book2 5_Gross 2" xfId="887"/>
    <cellStyle name="_Book2 6" xfId="888"/>
    <cellStyle name="_Book2 6 2" xfId="889"/>
    <cellStyle name="_Book2 6_Gross" xfId="890"/>
    <cellStyle name="_Book2 6_Gross 2" xfId="891"/>
    <cellStyle name="_Book2 7" xfId="892"/>
    <cellStyle name="_Book2 7 2" xfId="893"/>
    <cellStyle name="_Book2 7_Gross" xfId="894"/>
    <cellStyle name="_Book2 7_Gross 2" xfId="895"/>
    <cellStyle name="_Book2 8" xfId="896"/>
    <cellStyle name="_Book2 8 2" xfId="897"/>
    <cellStyle name="_Book2 9" xfId="898"/>
    <cellStyle name="_Book2 9 2" xfId="899"/>
    <cellStyle name="_Book2_Gross" xfId="900"/>
    <cellStyle name="_Book2_Gross 2" xfId="901"/>
    <cellStyle name="_CCD variances WD6" xfId="902"/>
    <cellStyle name="_CCD variances WD6 10" xfId="903"/>
    <cellStyle name="_CCD variances WD6 10 2" xfId="904"/>
    <cellStyle name="_CCD variances WD6 10 2 2" xfId="905"/>
    <cellStyle name="_CCD variances WD6 10 2 3" xfId="906"/>
    <cellStyle name="_CCD variances WD6 10 2_Gross" xfId="907"/>
    <cellStyle name="_CCD variances WD6 10 2_Gross 2" xfId="908"/>
    <cellStyle name="_CCD variances WD6 10 3" xfId="909"/>
    <cellStyle name="_CCD variances WD6 10 4" xfId="910"/>
    <cellStyle name="_CCD variances WD6 10_Gross" xfId="911"/>
    <cellStyle name="_CCD variances WD6 10_Gross 2" xfId="912"/>
    <cellStyle name="_CCD variances WD6 11" xfId="913"/>
    <cellStyle name="_CCD variances WD6 11 2" xfId="914"/>
    <cellStyle name="_CCD variances WD6 11 3" xfId="915"/>
    <cellStyle name="_CCD variances WD6 11 4" xfId="916"/>
    <cellStyle name="_CCD variances WD6 11_Gross" xfId="917"/>
    <cellStyle name="_CCD variances WD6 11_Gross 2" xfId="918"/>
    <cellStyle name="_CCD variances WD6 12" xfId="919"/>
    <cellStyle name="_CCD variances WD6 12 2" xfId="920"/>
    <cellStyle name="_CCD variances WD6 12 3" xfId="921"/>
    <cellStyle name="_CCD variances WD6 12_Gross" xfId="922"/>
    <cellStyle name="_CCD variances WD6 12_Gross 2" xfId="923"/>
    <cellStyle name="_CCD variances WD6 13" xfId="924"/>
    <cellStyle name="_CCD variances WD6 13 2" xfId="925"/>
    <cellStyle name="_CCD variances WD6 13 3" xfId="926"/>
    <cellStyle name="_CCD variances WD6 13_Gross" xfId="927"/>
    <cellStyle name="_CCD variances WD6 13_Gross 2" xfId="928"/>
    <cellStyle name="_CCD variances WD6 14" xfId="929"/>
    <cellStyle name="_CCD variances WD6 14 2" xfId="930"/>
    <cellStyle name="_CCD variances WD6 14_Gross" xfId="931"/>
    <cellStyle name="_CCD variances WD6 14_Gross 2" xfId="932"/>
    <cellStyle name="_CCD variances WD6 15" xfId="933"/>
    <cellStyle name="_CCD variances WD6 15 2" xfId="934"/>
    <cellStyle name="_CCD variances WD6 15_Gross" xfId="935"/>
    <cellStyle name="_CCD variances WD6 15_Gross 2" xfId="936"/>
    <cellStyle name="_CCD variances WD6 16" xfId="937"/>
    <cellStyle name="_CCD variances WD6 16 2" xfId="938"/>
    <cellStyle name="_CCD variances WD6 16_Gross" xfId="939"/>
    <cellStyle name="_CCD variances WD6 16_Gross 2" xfId="940"/>
    <cellStyle name="_CCD variances WD6 17" xfId="941"/>
    <cellStyle name="_CCD variances WD6 17 2" xfId="942"/>
    <cellStyle name="_CCD variances WD6 17_Gross" xfId="943"/>
    <cellStyle name="_CCD variances WD6 17_Gross 2" xfId="944"/>
    <cellStyle name="_CCD variances WD6 18" xfId="945"/>
    <cellStyle name="_CCD variances WD6 18 2" xfId="946"/>
    <cellStyle name="_CCD variances WD6 19" xfId="947"/>
    <cellStyle name="_CCD variances WD6 19 2" xfId="948"/>
    <cellStyle name="_CCD variances WD6 2" xfId="949"/>
    <cellStyle name="_CCD variances WD6 2 10" xfId="950"/>
    <cellStyle name="_CCD variances WD6 2 2" xfId="951"/>
    <cellStyle name="_CCD variances WD6 2 2 2" xfId="952"/>
    <cellStyle name="_CCD variances WD6 2 2 2 2" xfId="953"/>
    <cellStyle name="_CCD variances WD6 2 2 3" xfId="954"/>
    <cellStyle name="_CCD variances WD6 2 2 3 2" xfId="955"/>
    <cellStyle name="_CCD variances WD6 2 2 4" xfId="956"/>
    <cellStyle name="_CCD variances WD6 2 2_Gross" xfId="957"/>
    <cellStyle name="_CCD variances WD6 2 2_Gross 2" xfId="958"/>
    <cellStyle name="_CCD variances WD6 2 3" xfId="959"/>
    <cellStyle name="_CCD variances WD6 2 3 2" xfId="960"/>
    <cellStyle name="_CCD variances WD6 2 3 2 2" xfId="961"/>
    <cellStyle name="_CCD variances WD6 2 3 3" xfId="962"/>
    <cellStyle name="_CCD variances WD6 2 3_Gross" xfId="963"/>
    <cellStyle name="_CCD variances WD6 2 3_Gross 2" xfId="964"/>
    <cellStyle name="_CCD variances WD6 2 4" xfId="965"/>
    <cellStyle name="_CCD variances WD6 2 4 2" xfId="966"/>
    <cellStyle name="_CCD variances WD6 2 4 3" xfId="967"/>
    <cellStyle name="_CCD variances WD6 2 5" xfId="968"/>
    <cellStyle name="_CCD variances WD6 2 5 2" xfId="969"/>
    <cellStyle name="_CCD variances WD6 2 6" xfId="970"/>
    <cellStyle name="_CCD variances WD6 2 6 2" xfId="971"/>
    <cellStyle name="_CCD variances WD6 2 7" xfId="972"/>
    <cellStyle name="_CCD variances WD6 2 7 2" xfId="973"/>
    <cellStyle name="_CCD variances WD6 2 8" xfId="974"/>
    <cellStyle name="_CCD variances WD6 2 9" xfId="975"/>
    <cellStyle name="_CCD variances WD6 2_Gross" xfId="976"/>
    <cellStyle name="_CCD variances WD6 2_Gross 2" xfId="977"/>
    <cellStyle name="_CCD variances WD6 20" xfId="978"/>
    <cellStyle name="_CCD variances WD6 20 2" xfId="979"/>
    <cellStyle name="_CCD variances WD6 21" xfId="980"/>
    <cellStyle name="_CCD variances WD6 21 2" xfId="981"/>
    <cellStyle name="_CCD variances WD6 22" xfId="982"/>
    <cellStyle name="_CCD variances WD6 23" xfId="983"/>
    <cellStyle name="_CCD variances WD6 24" xfId="984"/>
    <cellStyle name="_CCD variances WD6 24 2" xfId="985"/>
    <cellStyle name="_CCD variances WD6 25" xfId="986"/>
    <cellStyle name="_CCD variances WD6 26" xfId="987"/>
    <cellStyle name="_CCD variances WD6 27" xfId="988"/>
    <cellStyle name="_CCD variances WD6 3" xfId="989"/>
    <cellStyle name="_CCD variances WD6 3 10" xfId="990"/>
    <cellStyle name="_CCD variances WD6 3 10 2" xfId="991"/>
    <cellStyle name="_CCD variances WD6 3 11" xfId="992"/>
    <cellStyle name="_CCD variances WD6 3 2" xfId="993"/>
    <cellStyle name="_CCD variances WD6 3 2 2" xfId="994"/>
    <cellStyle name="_CCD variances WD6 3 2 2 2" xfId="995"/>
    <cellStyle name="_CCD variances WD6 3 2 2_Gross" xfId="996"/>
    <cellStyle name="_CCD variances WD6 3 2 2_Gross 2" xfId="997"/>
    <cellStyle name="_CCD variances WD6 3 2 3" xfId="998"/>
    <cellStyle name="_CCD variances WD6 3 2_Gross" xfId="999"/>
    <cellStyle name="_CCD variances WD6 3 2_Gross 2" xfId="1000"/>
    <cellStyle name="_CCD variances WD6 3 3" xfId="1001"/>
    <cellStyle name="_CCD variances WD6 3 3 2" xfId="1002"/>
    <cellStyle name="_CCD variances WD6 3 3 2 2" xfId="1003"/>
    <cellStyle name="_CCD variances WD6 3 3 2_Gross" xfId="1004"/>
    <cellStyle name="_CCD variances WD6 3 3 2_Gross 2" xfId="1005"/>
    <cellStyle name="_CCD variances WD6 3 3 3" xfId="1006"/>
    <cellStyle name="_CCD variances WD6 3 3_August 2014 IMBE" xfId="1007"/>
    <cellStyle name="_CCD variances WD6 3 3_August 2014 IMBE 2" xfId="1008"/>
    <cellStyle name="_CCD variances WD6 3 3_August 2014 IMBE 2 2" xfId="1009"/>
    <cellStyle name="_CCD variances WD6 3 3_August 2014 IMBE 2 2 2" xfId="1010"/>
    <cellStyle name="_CCD variances WD6 3 3_August 2014 IMBE 2 2_Gross" xfId="1011"/>
    <cellStyle name="_CCD variances WD6 3 3_August 2014 IMBE 2 2_Gross 2" xfId="1012"/>
    <cellStyle name="_CCD variances WD6 3 3_August 2014 IMBE 2 3" xfId="1013"/>
    <cellStyle name="_CCD variances WD6 3 3_August 2014 IMBE 2_Gross" xfId="1014"/>
    <cellStyle name="_CCD variances WD6 3 3_August 2014 IMBE 2_Gross 2" xfId="1015"/>
    <cellStyle name="_CCD variances WD6 3 3_August 2014 IMBE 3" xfId="1016"/>
    <cellStyle name="_CCD variances WD6 3 3_August 2014 IMBE_Gross" xfId="1017"/>
    <cellStyle name="_CCD variances WD6 3 3_August 2014 IMBE_Gross 2" xfId="1018"/>
    <cellStyle name="_CCD variances WD6 3 3_Gross" xfId="1019"/>
    <cellStyle name="_CCD variances WD6 3 3_Gross 2" xfId="1020"/>
    <cellStyle name="_CCD variances WD6 3 4" xfId="1021"/>
    <cellStyle name="_CCD variances WD6 3 4 2" xfId="1022"/>
    <cellStyle name="_CCD variances WD6 3 4 2 2" xfId="1023"/>
    <cellStyle name="_CCD variances WD6 3 4 2_Gross" xfId="1024"/>
    <cellStyle name="_CCD variances WD6 3 4 2_Gross 2" xfId="1025"/>
    <cellStyle name="_CCD variances WD6 3 4 3" xfId="1026"/>
    <cellStyle name="_CCD variances WD6 3 4_Gross" xfId="1027"/>
    <cellStyle name="_CCD variances WD6 3 4_Gross 2" xfId="1028"/>
    <cellStyle name="_CCD variances WD6 3 5" xfId="1029"/>
    <cellStyle name="_CCD variances WD6 3 5 2" xfId="1030"/>
    <cellStyle name="_CCD variances WD6 3 5 3" xfId="1031"/>
    <cellStyle name="_CCD variances WD6 3 5_Gross" xfId="1032"/>
    <cellStyle name="_CCD variances WD6 3 5_Gross 2" xfId="1033"/>
    <cellStyle name="_CCD variances WD6 3 6" xfId="1034"/>
    <cellStyle name="_CCD variances WD6 3 6 2" xfId="1035"/>
    <cellStyle name="_CCD variances WD6 3 6 3" xfId="1036"/>
    <cellStyle name="_CCD variances WD6 3 6 4" xfId="1037"/>
    <cellStyle name="_CCD variances WD6 3 6_Gross" xfId="1038"/>
    <cellStyle name="_CCD variances WD6 3 6_Gross 2" xfId="1039"/>
    <cellStyle name="_CCD variances WD6 3 7" xfId="1040"/>
    <cellStyle name="_CCD variances WD6 3 7 2" xfId="1041"/>
    <cellStyle name="_CCD variances WD6 3 7 3" xfId="1042"/>
    <cellStyle name="_CCD variances WD6 3 7_Gross" xfId="1043"/>
    <cellStyle name="_CCD variances WD6 3 7_Gross 2" xfId="1044"/>
    <cellStyle name="_CCD variances WD6 3 8" xfId="1045"/>
    <cellStyle name="_CCD variances WD6 3 8 2" xfId="1046"/>
    <cellStyle name="_CCD variances WD6 3 8 3" xfId="1047"/>
    <cellStyle name="_CCD variances WD6 3 8_Gross" xfId="1048"/>
    <cellStyle name="_CCD variances WD6 3 8_Gross 2" xfId="1049"/>
    <cellStyle name="_CCD variances WD6 3 9" xfId="1050"/>
    <cellStyle name="_CCD variances WD6 3 9 2" xfId="1051"/>
    <cellStyle name="_CCD variances WD6 3_August 2014 IMBE" xfId="1052"/>
    <cellStyle name="_CCD variances WD6 3_August 2014 IMBE 2" xfId="1053"/>
    <cellStyle name="_CCD variances WD6 3_August 2014 IMBE 2 2" xfId="1054"/>
    <cellStyle name="_CCD variances WD6 3_August 2014 IMBE 2_Gross" xfId="1055"/>
    <cellStyle name="_CCD variances WD6 3_August 2014 IMBE 2_Gross 2" xfId="1056"/>
    <cellStyle name="_CCD variances WD6 3_August 2014 IMBE 3" xfId="1057"/>
    <cellStyle name="_CCD variances WD6 3_August 2014 IMBE_Gross" xfId="1058"/>
    <cellStyle name="_CCD variances WD6 3_August 2014 IMBE_Gross 2" xfId="1059"/>
    <cellStyle name="_CCD variances WD6 3_Gross" xfId="1060"/>
    <cellStyle name="_CCD variances WD6 3_Gross 2" xfId="1061"/>
    <cellStyle name="_CCD variances WD6 4" xfId="1062"/>
    <cellStyle name="_CCD variances WD6 4 2" xfId="1063"/>
    <cellStyle name="_CCD variances WD6 4 2 2" xfId="1064"/>
    <cellStyle name="_CCD variances WD6 4 2_Gross" xfId="1065"/>
    <cellStyle name="_CCD variances WD6 4 2_Gross 2" xfId="1066"/>
    <cellStyle name="_CCD variances WD6 4 3" xfId="1067"/>
    <cellStyle name="_CCD variances WD6 4 4" xfId="1068"/>
    <cellStyle name="_CCD variances WD6 4 5" xfId="1069"/>
    <cellStyle name="_CCD variances WD6 4_August 2014 IMBE" xfId="1070"/>
    <cellStyle name="_CCD variances WD6 4_August 2014 IMBE 2" xfId="1071"/>
    <cellStyle name="_CCD variances WD6 4_August 2014 IMBE 2 2" xfId="1072"/>
    <cellStyle name="_CCD variances WD6 4_August 2014 IMBE 2 2 2" xfId="1073"/>
    <cellStyle name="_CCD variances WD6 4_August 2014 IMBE 2 2_Gross" xfId="1074"/>
    <cellStyle name="_CCD variances WD6 4_August 2014 IMBE 2 2_Gross 2" xfId="1075"/>
    <cellStyle name="_CCD variances WD6 4_August 2014 IMBE 2 3" xfId="1076"/>
    <cellStyle name="_CCD variances WD6 4_August 2014 IMBE 2_Gross" xfId="1077"/>
    <cellStyle name="_CCD variances WD6 4_August 2014 IMBE 2_Gross 2" xfId="1078"/>
    <cellStyle name="_CCD variances WD6 4_August 2014 IMBE 3" xfId="1079"/>
    <cellStyle name="_CCD variances WD6 4_August 2014 IMBE_Gross" xfId="1080"/>
    <cellStyle name="_CCD variances WD6 4_August 2014 IMBE_Gross 2" xfId="1081"/>
    <cellStyle name="_CCD variances WD6 4_Gross" xfId="1082"/>
    <cellStyle name="_CCD variances WD6 4_Gross 2" xfId="1083"/>
    <cellStyle name="_CCD variances WD6 5" xfId="1084"/>
    <cellStyle name="_CCD variances WD6 5 2" xfId="1085"/>
    <cellStyle name="_CCD variances WD6 5 2 2" xfId="1086"/>
    <cellStyle name="_CCD variances WD6 5 2 3" xfId="1087"/>
    <cellStyle name="_CCD variances WD6 5 2_Gross" xfId="1088"/>
    <cellStyle name="_CCD variances WD6 5 2_Gross 2" xfId="1089"/>
    <cellStyle name="_CCD variances WD6 5 3" xfId="1090"/>
    <cellStyle name="_CCD variances WD6 5 3 2" xfId="1091"/>
    <cellStyle name="_CCD variances WD6 5 4" xfId="1092"/>
    <cellStyle name="_CCD variances WD6 5_Gross" xfId="1093"/>
    <cellStyle name="_CCD variances WD6 5_Gross 2" xfId="1094"/>
    <cellStyle name="_CCD variances WD6 6" xfId="1095"/>
    <cellStyle name="_CCD variances WD6 6 2" xfId="1096"/>
    <cellStyle name="_CCD variances WD6 6 2 2" xfId="1097"/>
    <cellStyle name="_CCD variances WD6 6 2 3" xfId="1098"/>
    <cellStyle name="_CCD variances WD6 6 2_Gross" xfId="1099"/>
    <cellStyle name="_CCD variances WD6 6 2_Gross 2" xfId="1100"/>
    <cellStyle name="_CCD variances WD6 6 3" xfId="1101"/>
    <cellStyle name="_CCD variances WD6 6 3 2" xfId="1102"/>
    <cellStyle name="_CCD variances WD6 6 4" xfId="1103"/>
    <cellStyle name="_CCD variances WD6 6_Gross" xfId="1104"/>
    <cellStyle name="_CCD variances WD6 6_Gross 2" xfId="1105"/>
    <cellStyle name="_CCD variances WD6 7" xfId="1106"/>
    <cellStyle name="_CCD variances WD6 7 2" xfId="1107"/>
    <cellStyle name="_CCD variances WD6 7 2 2" xfId="1108"/>
    <cellStyle name="_CCD variances WD6 7 2_Gross" xfId="1109"/>
    <cellStyle name="_CCD variances WD6 7 2_Gross 2" xfId="1110"/>
    <cellStyle name="_CCD variances WD6 7 3" xfId="1111"/>
    <cellStyle name="_CCD variances WD6 7_Gross" xfId="1112"/>
    <cellStyle name="_CCD variances WD6 7_Gross 2" xfId="1113"/>
    <cellStyle name="_CCD variances WD6 8" xfId="1114"/>
    <cellStyle name="_CCD variances WD6 8 2" xfId="1115"/>
    <cellStyle name="_CCD variances WD6 8 2 2" xfId="1116"/>
    <cellStyle name="_CCD variances WD6 8 2_Gross" xfId="1117"/>
    <cellStyle name="_CCD variances WD6 8 2_Gross 2" xfId="1118"/>
    <cellStyle name="_CCD variances WD6 8 3" xfId="1119"/>
    <cellStyle name="_CCD variances WD6 8_Gross" xfId="1120"/>
    <cellStyle name="_CCD variances WD6 8_Gross 2" xfId="1121"/>
    <cellStyle name="_CCD variances WD6 9" xfId="1122"/>
    <cellStyle name="_CCD variances WD6 9 2" xfId="1123"/>
    <cellStyle name="_CCD variances WD6 9 2 2" xfId="1124"/>
    <cellStyle name="_CCD variances WD6 9 2 3" xfId="1125"/>
    <cellStyle name="_CCD variances WD6 9 2_Gross" xfId="1126"/>
    <cellStyle name="_CCD variances WD6 9 2_Gross 2" xfId="1127"/>
    <cellStyle name="_CCD variances WD6 9 3" xfId="1128"/>
    <cellStyle name="_CCD variances WD6 9 4" xfId="1129"/>
    <cellStyle name="_CCD variances WD6 9_Gross" xfId="1130"/>
    <cellStyle name="_CCD variances WD6 9_Gross 2" xfId="1131"/>
    <cellStyle name="_CCD variances WD6_001. Test" xfId="1132"/>
    <cellStyle name="_CCD variances WD6_001. Test 2" xfId="1133"/>
    <cellStyle name="_CCD variances WD6_001. Test_Gross" xfId="1134"/>
    <cellStyle name="_CCD variances WD6_001. Test_Gross 2" xfId="1135"/>
    <cellStyle name="_CCD variances WD6_Gross" xfId="1136"/>
    <cellStyle name="_CCD variances WD6_Gross 2" xfId="1137"/>
    <cellStyle name="_CCD variances WD6_Gross 2 2" xfId="1138"/>
    <cellStyle name="_CCD variances WD6_Gross 2_Gross" xfId="1139"/>
    <cellStyle name="_CCD variances WD6_Gross 2_Gross 2" xfId="1140"/>
    <cellStyle name="_CCD variances WD6_Gross 3" xfId="1141"/>
    <cellStyle name="_CCD variances WD6_Gross_1" xfId="1142"/>
    <cellStyle name="_CCD variances WD6_Gross_1 2" xfId="1143"/>
    <cellStyle name="_CCD variances WD6_Gross_Gross" xfId="1144"/>
    <cellStyle name="_CCD variances WD6_Gross_Gross 2" xfId="1145"/>
    <cellStyle name="_CCD variances WD6_R0" xfId="1146"/>
    <cellStyle name="_CCD variances WD6_R0 2" xfId="1147"/>
    <cellStyle name="_CCD variances WD6_R0 2 2" xfId="1148"/>
    <cellStyle name="_CCD variances WD6_R0 3" xfId="1149"/>
    <cellStyle name="_CCD variances WD6_R0_1" xfId="1150"/>
    <cellStyle name="_CCD variances WD6_R0_1 2" xfId="1151"/>
    <cellStyle name="_contingencyreview1011 - period 2 9june" xfId="1152"/>
    <cellStyle name="_contingencyreview1011 - period 2 9june 10" xfId="1153"/>
    <cellStyle name="_contingencyreview1011 - period 2 9june 10 2" xfId="1154"/>
    <cellStyle name="_contingencyreview1011 - period 2 9june 10 2 2" xfId="1155"/>
    <cellStyle name="_contingencyreview1011 - period 2 9june 10 2 3" xfId="1156"/>
    <cellStyle name="_contingencyreview1011 - period 2 9june 10 2_Gross" xfId="1157"/>
    <cellStyle name="_contingencyreview1011 - period 2 9june 10 2_Gross 2" xfId="1158"/>
    <cellStyle name="_contingencyreview1011 - period 2 9june 10 3" xfId="1159"/>
    <cellStyle name="_contingencyreview1011 - period 2 9june 10 4" xfId="1160"/>
    <cellStyle name="_contingencyreview1011 - period 2 9june 10_Gross" xfId="1161"/>
    <cellStyle name="_contingencyreview1011 - period 2 9june 10_Gross 2" xfId="1162"/>
    <cellStyle name="_contingencyreview1011 - period 2 9june 11" xfId="1163"/>
    <cellStyle name="_contingencyreview1011 - period 2 9june 11 2" xfId="1164"/>
    <cellStyle name="_contingencyreview1011 - period 2 9june 11 3" xfId="1165"/>
    <cellStyle name="_contingencyreview1011 - period 2 9june 11 4" xfId="1166"/>
    <cellStyle name="_contingencyreview1011 - period 2 9june 11_Gross" xfId="1167"/>
    <cellStyle name="_contingencyreview1011 - period 2 9june 11_Gross 2" xfId="1168"/>
    <cellStyle name="_contingencyreview1011 - period 2 9june 12" xfId="1169"/>
    <cellStyle name="_contingencyreview1011 - period 2 9june 12 2" xfId="1170"/>
    <cellStyle name="_contingencyreview1011 - period 2 9june 12 3" xfId="1171"/>
    <cellStyle name="_contingencyreview1011 - period 2 9june 12_Gross" xfId="1172"/>
    <cellStyle name="_contingencyreview1011 - period 2 9june 12_Gross 2" xfId="1173"/>
    <cellStyle name="_contingencyreview1011 - period 2 9june 13" xfId="1174"/>
    <cellStyle name="_contingencyreview1011 - period 2 9june 13 2" xfId="1175"/>
    <cellStyle name="_contingencyreview1011 - period 2 9june 13 3" xfId="1176"/>
    <cellStyle name="_contingencyreview1011 - period 2 9june 13_Gross" xfId="1177"/>
    <cellStyle name="_contingencyreview1011 - period 2 9june 13_Gross 2" xfId="1178"/>
    <cellStyle name="_contingencyreview1011 - period 2 9june 14" xfId="1179"/>
    <cellStyle name="_contingencyreview1011 - period 2 9june 14 2" xfId="1180"/>
    <cellStyle name="_contingencyreview1011 - period 2 9june 14_Gross" xfId="1181"/>
    <cellStyle name="_contingencyreview1011 - period 2 9june 14_Gross 2" xfId="1182"/>
    <cellStyle name="_contingencyreview1011 - period 2 9june 15" xfId="1183"/>
    <cellStyle name="_contingencyreview1011 - period 2 9june 15 2" xfId="1184"/>
    <cellStyle name="_contingencyreview1011 - period 2 9june 15_Gross" xfId="1185"/>
    <cellStyle name="_contingencyreview1011 - period 2 9june 15_Gross 2" xfId="1186"/>
    <cellStyle name="_contingencyreview1011 - period 2 9june 16" xfId="1187"/>
    <cellStyle name="_contingencyreview1011 - period 2 9june 16 2" xfId="1188"/>
    <cellStyle name="_contingencyreview1011 - period 2 9june 16_Gross" xfId="1189"/>
    <cellStyle name="_contingencyreview1011 - period 2 9june 16_Gross 2" xfId="1190"/>
    <cellStyle name="_contingencyreview1011 - period 2 9june 17" xfId="1191"/>
    <cellStyle name="_contingencyreview1011 - period 2 9june 17 2" xfId="1192"/>
    <cellStyle name="_contingencyreview1011 - period 2 9june 17_Gross" xfId="1193"/>
    <cellStyle name="_contingencyreview1011 - period 2 9june 17_Gross 2" xfId="1194"/>
    <cellStyle name="_contingencyreview1011 - period 2 9june 18" xfId="1195"/>
    <cellStyle name="_contingencyreview1011 - period 2 9june 18 2" xfId="1196"/>
    <cellStyle name="_contingencyreview1011 - period 2 9june 19" xfId="1197"/>
    <cellStyle name="_contingencyreview1011 - period 2 9june 19 2" xfId="1198"/>
    <cellStyle name="_contingencyreview1011 - period 2 9june 2" xfId="1199"/>
    <cellStyle name="_contingencyreview1011 - period 2 9june 2 10" xfId="1200"/>
    <cellStyle name="_contingencyreview1011 - period 2 9june 2 2" xfId="1201"/>
    <cellStyle name="_contingencyreview1011 - period 2 9june 2 2 2" xfId="1202"/>
    <cellStyle name="_contingencyreview1011 - period 2 9june 2 2 2 2" xfId="1203"/>
    <cellStyle name="_contingencyreview1011 - period 2 9june 2 2 3" xfId="1204"/>
    <cellStyle name="_contingencyreview1011 - period 2 9june 2 2 3 2" xfId="1205"/>
    <cellStyle name="_contingencyreview1011 - period 2 9june 2 2 4" xfId="1206"/>
    <cellStyle name="_contingencyreview1011 - period 2 9june 2 2_Gross" xfId="1207"/>
    <cellStyle name="_contingencyreview1011 - period 2 9june 2 2_Gross 2" xfId="1208"/>
    <cellStyle name="_contingencyreview1011 - period 2 9june 2 3" xfId="1209"/>
    <cellStyle name="_contingencyreview1011 - period 2 9june 2 3 2" xfId="1210"/>
    <cellStyle name="_contingencyreview1011 - period 2 9june 2 3 2 2" xfId="1211"/>
    <cellStyle name="_contingencyreview1011 - period 2 9june 2 3 3" xfId="1212"/>
    <cellStyle name="_contingencyreview1011 - period 2 9june 2 3_Gross" xfId="1213"/>
    <cellStyle name="_contingencyreview1011 - period 2 9june 2 3_Gross 2" xfId="1214"/>
    <cellStyle name="_contingencyreview1011 - period 2 9june 2 4" xfId="1215"/>
    <cellStyle name="_contingencyreview1011 - period 2 9june 2 4 2" xfId="1216"/>
    <cellStyle name="_contingencyreview1011 - period 2 9june 2 4 3" xfId="1217"/>
    <cellStyle name="_contingencyreview1011 - period 2 9june 2 5" xfId="1218"/>
    <cellStyle name="_contingencyreview1011 - period 2 9june 2 5 2" xfId="1219"/>
    <cellStyle name="_contingencyreview1011 - period 2 9june 2 6" xfId="1220"/>
    <cellStyle name="_contingencyreview1011 - period 2 9june 2 6 2" xfId="1221"/>
    <cellStyle name="_contingencyreview1011 - period 2 9june 2 7" xfId="1222"/>
    <cellStyle name="_contingencyreview1011 - period 2 9june 2 7 2" xfId="1223"/>
    <cellStyle name="_contingencyreview1011 - period 2 9june 2 8" xfId="1224"/>
    <cellStyle name="_contingencyreview1011 - period 2 9june 2 9" xfId="1225"/>
    <cellStyle name="_contingencyreview1011 - period 2 9june 2_Gross" xfId="1226"/>
    <cellStyle name="_contingencyreview1011 - period 2 9june 2_Gross 2" xfId="1227"/>
    <cellStyle name="_contingencyreview1011 - period 2 9june 20" xfId="1228"/>
    <cellStyle name="_contingencyreview1011 - period 2 9june 20 2" xfId="1229"/>
    <cellStyle name="_contingencyreview1011 - period 2 9june 21" xfId="1230"/>
    <cellStyle name="_contingencyreview1011 - period 2 9june 21 2" xfId="1231"/>
    <cellStyle name="_contingencyreview1011 - period 2 9june 22" xfId="1232"/>
    <cellStyle name="_contingencyreview1011 - period 2 9june 23" xfId="1233"/>
    <cellStyle name="_contingencyreview1011 - period 2 9june 24" xfId="1234"/>
    <cellStyle name="_contingencyreview1011 - period 2 9june 24 2" xfId="1235"/>
    <cellStyle name="_contingencyreview1011 - period 2 9june 25" xfId="1236"/>
    <cellStyle name="_contingencyreview1011 - period 2 9june 26" xfId="1237"/>
    <cellStyle name="_contingencyreview1011 - period 2 9june 27" xfId="1238"/>
    <cellStyle name="_contingencyreview1011 - period 2 9june 3" xfId="1239"/>
    <cellStyle name="_contingencyreview1011 - period 2 9june 3 10" xfId="1240"/>
    <cellStyle name="_contingencyreview1011 - period 2 9june 3 10 2" xfId="1241"/>
    <cellStyle name="_contingencyreview1011 - period 2 9june 3 11" xfId="1242"/>
    <cellStyle name="_contingencyreview1011 - period 2 9june 3 2" xfId="1243"/>
    <cellStyle name="_contingencyreview1011 - period 2 9june 3 2 2" xfId="1244"/>
    <cellStyle name="_contingencyreview1011 - period 2 9june 3 2 2 2" xfId="1245"/>
    <cellStyle name="_contingencyreview1011 - period 2 9june 3 2 2_Gross" xfId="1246"/>
    <cellStyle name="_contingencyreview1011 - period 2 9june 3 2 2_Gross 2" xfId="1247"/>
    <cellStyle name="_contingencyreview1011 - period 2 9june 3 2 3" xfId="1248"/>
    <cellStyle name="_contingencyreview1011 - period 2 9june 3 2_Gross" xfId="1249"/>
    <cellStyle name="_contingencyreview1011 - period 2 9june 3 2_Gross 2" xfId="1250"/>
    <cellStyle name="_contingencyreview1011 - period 2 9june 3 3" xfId="1251"/>
    <cellStyle name="_contingencyreview1011 - period 2 9june 3 3 2" xfId="1252"/>
    <cellStyle name="_contingencyreview1011 - period 2 9june 3 3 2 2" xfId="1253"/>
    <cellStyle name="_contingencyreview1011 - period 2 9june 3 3 2_Gross" xfId="1254"/>
    <cellStyle name="_contingencyreview1011 - period 2 9june 3 3 2_Gross 2" xfId="1255"/>
    <cellStyle name="_contingencyreview1011 - period 2 9june 3 3 3" xfId="1256"/>
    <cellStyle name="_contingencyreview1011 - period 2 9june 3 3_August 2014 IMBE" xfId="1257"/>
    <cellStyle name="_contingencyreview1011 - period 2 9june 3 3_August 2014 IMBE 2" xfId="1258"/>
    <cellStyle name="_contingencyreview1011 - period 2 9june 3 3_August 2014 IMBE 2 2" xfId="1259"/>
    <cellStyle name="_contingencyreview1011 - period 2 9june 3 3_August 2014 IMBE 2 2 2" xfId="1260"/>
    <cellStyle name="_contingencyreview1011 - period 2 9june 3 3_August 2014 IMBE 2 2_Gross" xfId="1261"/>
    <cellStyle name="_contingencyreview1011 - period 2 9june 3 3_August 2014 IMBE 2 2_Gross 2" xfId="1262"/>
    <cellStyle name="_contingencyreview1011 - period 2 9june 3 3_August 2014 IMBE 2 3" xfId="1263"/>
    <cellStyle name="_contingencyreview1011 - period 2 9june 3 3_August 2014 IMBE 2_Gross" xfId="1264"/>
    <cellStyle name="_contingencyreview1011 - period 2 9june 3 3_August 2014 IMBE 2_Gross 2" xfId="1265"/>
    <cellStyle name="_contingencyreview1011 - period 2 9june 3 3_August 2014 IMBE 3" xfId="1266"/>
    <cellStyle name="_contingencyreview1011 - period 2 9june 3 3_August 2014 IMBE_Gross" xfId="1267"/>
    <cellStyle name="_contingencyreview1011 - period 2 9june 3 3_August 2014 IMBE_Gross 2" xfId="1268"/>
    <cellStyle name="_contingencyreview1011 - period 2 9june 3 3_Gross" xfId="1269"/>
    <cellStyle name="_contingencyreview1011 - period 2 9june 3 3_Gross 2" xfId="1270"/>
    <cellStyle name="_contingencyreview1011 - period 2 9june 3 4" xfId="1271"/>
    <cellStyle name="_contingencyreview1011 - period 2 9june 3 4 2" xfId="1272"/>
    <cellStyle name="_contingencyreview1011 - period 2 9june 3 4 2 2" xfId="1273"/>
    <cellStyle name="_contingencyreview1011 - period 2 9june 3 4 2_Gross" xfId="1274"/>
    <cellStyle name="_contingencyreview1011 - period 2 9june 3 4 2_Gross 2" xfId="1275"/>
    <cellStyle name="_contingencyreview1011 - period 2 9june 3 4 3" xfId="1276"/>
    <cellStyle name="_contingencyreview1011 - period 2 9june 3 4_Gross" xfId="1277"/>
    <cellStyle name="_contingencyreview1011 - period 2 9june 3 4_Gross 2" xfId="1278"/>
    <cellStyle name="_contingencyreview1011 - period 2 9june 3 5" xfId="1279"/>
    <cellStyle name="_contingencyreview1011 - period 2 9june 3 5 2" xfId="1280"/>
    <cellStyle name="_contingencyreview1011 - period 2 9june 3 5 3" xfId="1281"/>
    <cellStyle name="_contingencyreview1011 - period 2 9june 3 5_Gross" xfId="1282"/>
    <cellStyle name="_contingencyreview1011 - period 2 9june 3 5_Gross 2" xfId="1283"/>
    <cellStyle name="_contingencyreview1011 - period 2 9june 3 6" xfId="1284"/>
    <cellStyle name="_contingencyreview1011 - period 2 9june 3 6 2" xfId="1285"/>
    <cellStyle name="_contingencyreview1011 - period 2 9june 3 6 3" xfId="1286"/>
    <cellStyle name="_contingencyreview1011 - period 2 9june 3 6 4" xfId="1287"/>
    <cellStyle name="_contingencyreview1011 - period 2 9june 3 6_Gross" xfId="1288"/>
    <cellStyle name="_contingencyreview1011 - period 2 9june 3 6_Gross 2" xfId="1289"/>
    <cellStyle name="_contingencyreview1011 - period 2 9june 3 7" xfId="1290"/>
    <cellStyle name="_contingencyreview1011 - period 2 9june 3 7 2" xfId="1291"/>
    <cellStyle name="_contingencyreview1011 - period 2 9june 3 7 3" xfId="1292"/>
    <cellStyle name="_contingencyreview1011 - period 2 9june 3 7_Gross" xfId="1293"/>
    <cellStyle name="_contingencyreview1011 - period 2 9june 3 7_Gross 2" xfId="1294"/>
    <cellStyle name="_contingencyreview1011 - period 2 9june 3 8" xfId="1295"/>
    <cellStyle name="_contingencyreview1011 - period 2 9june 3 8 2" xfId="1296"/>
    <cellStyle name="_contingencyreview1011 - period 2 9june 3 8 3" xfId="1297"/>
    <cellStyle name="_contingencyreview1011 - period 2 9june 3 8_Gross" xfId="1298"/>
    <cellStyle name="_contingencyreview1011 - period 2 9june 3 8_Gross 2" xfId="1299"/>
    <cellStyle name="_contingencyreview1011 - period 2 9june 3 9" xfId="1300"/>
    <cellStyle name="_contingencyreview1011 - period 2 9june 3 9 2" xfId="1301"/>
    <cellStyle name="_contingencyreview1011 - period 2 9june 3_August 2014 IMBE" xfId="1302"/>
    <cellStyle name="_contingencyreview1011 - period 2 9june 3_August 2014 IMBE 2" xfId="1303"/>
    <cellStyle name="_contingencyreview1011 - period 2 9june 3_August 2014 IMBE 2 2" xfId="1304"/>
    <cellStyle name="_contingencyreview1011 - period 2 9june 3_August 2014 IMBE 2_Gross" xfId="1305"/>
    <cellStyle name="_contingencyreview1011 - period 2 9june 3_August 2014 IMBE 2_Gross 2" xfId="1306"/>
    <cellStyle name="_contingencyreview1011 - period 2 9june 3_August 2014 IMBE 3" xfId="1307"/>
    <cellStyle name="_contingencyreview1011 - period 2 9june 3_August 2014 IMBE_Gross" xfId="1308"/>
    <cellStyle name="_contingencyreview1011 - period 2 9june 3_August 2014 IMBE_Gross 2" xfId="1309"/>
    <cellStyle name="_contingencyreview1011 - period 2 9june 3_Gross" xfId="1310"/>
    <cellStyle name="_contingencyreview1011 - period 2 9june 3_Gross 2" xfId="1311"/>
    <cellStyle name="_contingencyreview1011 - period 2 9june 4" xfId="1312"/>
    <cellStyle name="_contingencyreview1011 - period 2 9june 4 2" xfId="1313"/>
    <cellStyle name="_contingencyreview1011 - period 2 9june 4 2 2" xfId="1314"/>
    <cellStyle name="_contingencyreview1011 - period 2 9june 4 2_Gross" xfId="1315"/>
    <cellStyle name="_contingencyreview1011 - period 2 9june 4 2_Gross 2" xfId="1316"/>
    <cellStyle name="_contingencyreview1011 - period 2 9june 4 3" xfId="1317"/>
    <cellStyle name="_contingencyreview1011 - period 2 9june 4 4" xfId="1318"/>
    <cellStyle name="_contingencyreview1011 - period 2 9june 4 5" xfId="1319"/>
    <cellStyle name="_contingencyreview1011 - period 2 9june 4_August 2014 IMBE" xfId="1320"/>
    <cellStyle name="_contingencyreview1011 - period 2 9june 4_August 2014 IMBE 2" xfId="1321"/>
    <cellStyle name="_contingencyreview1011 - period 2 9june 4_August 2014 IMBE 2 2" xfId="1322"/>
    <cellStyle name="_contingencyreview1011 - period 2 9june 4_August 2014 IMBE 2 2 2" xfId="1323"/>
    <cellStyle name="_contingencyreview1011 - period 2 9june 4_August 2014 IMBE 2 2_Gross" xfId="1324"/>
    <cellStyle name="_contingencyreview1011 - period 2 9june 4_August 2014 IMBE 2 2_Gross 2" xfId="1325"/>
    <cellStyle name="_contingencyreview1011 - period 2 9june 4_August 2014 IMBE 2 3" xfId="1326"/>
    <cellStyle name="_contingencyreview1011 - period 2 9june 4_August 2014 IMBE 2_Gross" xfId="1327"/>
    <cellStyle name="_contingencyreview1011 - period 2 9june 4_August 2014 IMBE 2_Gross 2" xfId="1328"/>
    <cellStyle name="_contingencyreview1011 - period 2 9june 4_August 2014 IMBE 3" xfId="1329"/>
    <cellStyle name="_contingencyreview1011 - period 2 9june 4_August 2014 IMBE_Gross" xfId="1330"/>
    <cellStyle name="_contingencyreview1011 - period 2 9june 4_August 2014 IMBE_Gross 2" xfId="1331"/>
    <cellStyle name="_contingencyreview1011 - period 2 9june 4_Gross" xfId="1332"/>
    <cellStyle name="_contingencyreview1011 - period 2 9june 4_Gross 2" xfId="1333"/>
    <cellStyle name="_contingencyreview1011 - period 2 9june 5" xfId="1334"/>
    <cellStyle name="_contingencyreview1011 - period 2 9june 5 2" xfId="1335"/>
    <cellStyle name="_contingencyreview1011 - period 2 9june 5 2 2" xfId="1336"/>
    <cellStyle name="_contingencyreview1011 - period 2 9june 5 2 3" xfId="1337"/>
    <cellStyle name="_contingencyreview1011 - period 2 9june 5 2_Gross" xfId="1338"/>
    <cellStyle name="_contingencyreview1011 - period 2 9june 5 2_Gross 2" xfId="1339"/>
    <cellStyle name="_contingencyreview1011 - period 2 9june 5 3" xfId="1340"/>
    <cellStyle name="_contingencyreview1011 - period 2 9june 5 3 2" xfId="1341"/>
    <cellStyle name="_contingencyreview1011 - period 2 9june 5 4" xfId="1342"/>
    <cellStyle name="_contingencyreview1011 - period 2 9june 5_Gross" xfId="1343"/>
    <cellStyle name="_contingencyreview1011 - period 2 9june 5_Gross 2" xfId="1344"/>
    <cellStyle name="_contingencyreview1011 - period 2 9june 6" xfId="1345"/>
    <cellStyle name="_contingencyreview1011 - period 2 9june 6 2" xfId="1346"/>
    <cellStyle name="_contingencyreview1011 - period 2 9june 6 2 2" xfId="1347"/>
    <cellStyle name="_contingencyreview1011 - period 2 9june 6 2 3" xfId="1348"/>
    <cellStyle name="_contingencyreview1011 - period 2 9june 6 2_Gross" xfId="1349"/>
    <cellStyle name="_contingencyreview1011 - period 2 9june 6 2_Gross 2" xfId="1350"/>
    <cellStyle name="_contingencyreview1011 - period 2 9june 6 3" xfId="1351"/>
    <cellStyle name="_contingencyreview1011 - period 2 9june 6 3 2" xfId="1352"/>
    <cellStyle name="_contingencyreview1011 - period 2 9june 6 4" xfId="1353"/>
    <cellStyle name="_contingencyreview1011 - period 2 9june 6_Gross" xfId="1354"/>
    <cellStyle name="_contingencyreview1011 - period 2 9june 6_Gross 2" xfId="1355"/>
    <cellStyle name="_contingencyreview1011 - period 2 9june 7" xfId="1356"/>
    <cellStyle name="_contingencyreview1011 - period 2 9june 7 2" xfId="1357"/>
    <cellStyle name="_contingencyreview1011 - period 2 9june 7 2 2" xfId="1358"/>
    <cellStyle name="_contingencyreview1011 - period 2 9june 7 2_Gross" xfId="1359"/>
    <cellStyle name="_contingencyreview1011 - period 2 9june 7 2_Gross 2" xfId="1360"/>
    <cellStyle name="_contingencyreview1011 - period 2 9june 7 3" xfId="1361"/>
    <cellStyle name="_contingencyreview1011 - period 2 9june 7_Gross" xfId="1362"/>
    <cellStyle name="_contingencyreview1011 - period 2 9june 7_Gross 2" xfId="1363"/>
    <cellStyle name="_contingencyreview1011 - period 2 9june 8" xfId="1364"/>
    <cellStyle name="_contingencyreview1011 - period 2 9june 8 2" xfId="1365"/>
    <cellStyle name="_contingencyreview1011 - period 2 9june 8 2 2" xfId="1366"/>
    <cellStyle name="_contingencyreview1011 - period 2 9june 8 2_Gross" xfId="1367"/>
    <cellStyle name="_contingencyreview1011 - period 2 9june 8 2_Gross 2" xfId="1368"/>
    <cellStyle name="_contingencyreview1011 - period 2 9june 8 3" xfId="1369"/>
    <cellStyle name="_contingencyreview1011 - period 2 9june 8_Gross" xfId="1370"/>
    <cellStyle name="_contingencyreview1011 - period 2 9june 8_Gross 2" xfId="1371"/>
    <cellStyle name="_contingencyreview1011 - period 2 9june 9" xfId="1372"/>
    <cellStyle name="_contingencyreview1011 - period 2 9june 9 2" xfId="1373"/>
    <cellStyle name="_contingencyreview1011 - period 2 9june 9 2 2" xfId="1374"/>
    <cellStyle name="_contingencyreview1011 - period 2 9june 9 2 3" xfId="1375"/>
    <cellStyle name="_contingencyreview1011 - period 2 9june 9 2_Gross" xfId="1376"/>
    <cellStyle name="_contingencyreview1011 - period 2 9june 9 2_Gross 2" xfId="1377"/>
    <cellStyle name="_contingencyreview1011 - period 2 9june 9 3" xfId="1378"/>
    <cellStyle name="_contingencyreview1011 - period 2 9june 9 4" xfId="1379"/>
    <cellStyle name="_contingencyreview1011 - period 2 9june 9_Gross" xfId="1380"/>
    <cellStyle name="_contingencyreview1011 - period 2 9june 9_Gross 2" xfId="1381"/>
    <cellStyle name="_contingencyreview1011 - period 2 9june_001. Test" xfId="1382"/>
    <cellStyle name="_contingencyreview1011 - period 2 9june_001. Test 2" xfId="1383"/>
    <cellStyle name="_contingencyreview1011 - period 2 9june_001. Test_Gross" xfId="1384"/>
    <cellStyle name="_contingencyreview1011 - period 2 9june_001. Test_Gross 2" xfId="1385"/>
    <cellStyle name="_contingencyreview1011 - period 2 9june_Gross" xfId="1386"/>
    <cellStyle name="_contingencyreview1011 - period 2 9june_Gross 2" xfId="1387"/>
    <cellStyle name="_contingencyreview1011 - period 2 9june_Gross 2 2" xfId="1388"/>
    <cellStyle name="_contingencyreview1011 - period 2 9june_Gross 2_Gross" xfId="1389"/>
    <cellStyle name="_contingencyreview1011 - period 2 9june_Gross 2_Gross 2" xfId="1390"/>
    <cellStyle name="_contingencyreview1011 - period 2 9june_Gross 3" xfId="1391"/>
    <cellStyle name="_contingencyreview1011 - period 2 9june_Gross_1" xfId="1392"/>
    <cellStyle name="_contingencyreview1011 - period 2 9june_Gross_1 2" xfId="1393"/>
    <cellStyle name="_contingencyreview1011 - period 2 9june_Gross_Gross" xfId="1394"/>
    <cellStyle name="_contingencyreview1011 - period 2 9june_Gross_Gross 2" xfId="1395"/>
    <cellStyle name="_contingencyreview1011 - period 2 9june_R0" xfId="1396"/>
    <cellStyle name="_contingencyreview1011 - period 2 9june_R0 2" xfId="1397"/>
    <cellStyle name="_contingencyreview1011 - period 2 9june_R0 2 2" xfId="1398"/>
    <cellStyle name="_contingencyreview1011 - period 2 9june_R0 3" xfId="1399"/>
    <cellStyle name="_contingencyreview1011 - period 2 9june_R0_1" xfId="1400"/>
    <cellStyle name="_contingencyreview1011 - period 2 9june_R0_1 2" xfId="1401"/>
    <cellStyle name="_COO Narrative WD6 P4" xfId="1402"/>
    <cellStyle name="_COO Narrative WD6 P4 10" xfId="1403"/>
    <cellStyle name="_COO Narrative WD6 P4 10 2" xfId="1404"/>
    <cellStyle name="_COO Narrative WD6 P4 10 2 2" xfId="1405"/>
    <cellStyle name="_COO Narrative WD6 P4 10 2 3" xfId="1406"/>
    <cellStyle name="_COO Narrative WD6 P4 10 2_Gross" xfId="1407"/>
    <cellStyle name="_COO Narrative WD6 P4 10 2_Gross 2" xfId="1408"/>
    <cellStyle name="_COO Narrative WD6 P4 10 3" xfId="1409"/>
    <cellStyle name="_COO Narrative WD6 P4 10 4" xfId="1410"/>
    <cellStyle name="_COO Narrative WD6 P4 10_Gross" xfId="1411"/>
    <cellStyle name="_COO Narrative WD6 P4 10_Gross 2" xfId="1412"/>
    <cellStyle name="_COO Narrative WD6 P4 11" xfId="1413"/>
    <cellStyle name="_COO Narrative WD6 P4 11 2" xfId="1414"/>
    <cellStyle name="_COO Narrative WD6 P4 11 3" xfId="1415"/>
    <cellStyle name="_COO Narrative WD6 P4 11 4" xfId="1416"/>
    <cellStyle name="_COO Narrative WD6 P4 11_Gross" xfId="1417"/>
    <cellStyle name="_COO Narrative WD6 P4 11_Gross 2" xfId="1418"/>
    <cellStyle name="_COO Narrative WD6 P4 12" xfId="1419"/>
    <cellStyle name="_COO Narrative WD6 P4 12 2" xfId="1420"/>
    <cellStyle name="_COO Narrative WD6 P4 12 3" xfId="1421"/>
    <cellStyle name="_COO Narrative WD6 P4 12_Gross" xfId="1422"/>
    <cellStyle name="_COO Narrative WD6 P4 12_Gross 2" xfId="1423"/>
    <cellStyle name="_COO Narrative WD6 P4 13" xfId="1424"/>
    <cellStyle name="_COO Narrative WD6 P4 13 2" xfId="1425"/>
    <cellStyle name="_COO Narrative WD6 P4 13 3" xfId="1426"/>
    <cellStyle name="_COO Narrative WD6 P4 13_Gross" xfId="1427"/>
    <cellStyle name="_COO Narrative WD6 P4 13_Gross 2" xfId="1428"/>
    <cellStyle name="_COO Narrative WD6 P4 14" xfId="1429"/>
    <cellStyle name="_COO Narrative WD6 P4 14 2" xfId="1430"/>
    <cellStyle name="_COO Narrative WD6 P4 14_Gross" xfId="1431"/>
    <cellStyle name="_COO Narrative WD6 P4 14_Gross 2" xfId="1432"/>
    <cellStyle name="_COO Narrative WD6 P4 15" xfId="1433"/>
    <cellStyle name="_COO Narrative WD6 P4 15 2" xfId="1434"/>
    <cellStyle name="_COO Narrative WD6 P4 15_Gross" xfId="1435"/>
    <cellStyle name="_COO Narrative WD6 P4 15_Gross 2" xfId="1436"/>
    <cellStyle name="_COO Narrative WD6 P4 16" xfId="1437"/>
    <cellStyle name="_COO Narrative WD6 P4 16 2" xfId="1438"/>
    <cellStyle name="_COO Narrative WD6 P4 16_Gross" xfId="1439"/>
    <cellStyle name="_COO Narrative WD6 P4 16_Gross 2" xfId="1440"/>
    <cellStyle name="_COO Narrative WD6 P4 17" xfId="1441"/>
    <cellStyle name="_COO Narrative WD6 P4 17 2" xfId="1442"/>
    <cellStyle name="_COO Narrative WD6 P4 17_Gross" xfId="1443"/>
    <cellStyle name="_COO Narrative WD6 P4 17_Gross 2" xfId="1444"/>
    <cellStyle name="_COO Narrative WD6 P4 18" xfId="1445"/>
    <cellStyle name="_COO Narrative WD6 P4 18 2" xfId="1446"/>
    <cellStyle name="_COO Narrative WD6 P4 19" xfId="1447"/>
    <cellStyle name="_COO Narrative WD6 P4 19 2" xfId="1448"/>
    <cellStyle name="_COO Narrative WD6 P4 2" xfId="1449"/>
    <cellStyle name="_COO Narrative WD6 P4 2 10" xfId="1450"/>
    <cellStyle name="_COO Narrative WD6 P4 2 2" xfId="1451"/>
    <cellStyle name="_COO Narrative WD6 P4 2 2 2" xfId="1452"/>
    <cellStyle name="_COO Narrative WD6 P4 2 2 2 2" xfId="1453"/>
    <cellStyle name="_COO Narrative WD6 P4 2 2 3" xfId="1454"/>
    <cellStyle name="_COO Narrative WD6 P4 2 2 3 2" xfId="1455"/>
    <cellStyle name="_COO Narrative WD6 P4 2 2 4" xfId="1456"/>
    <cellStyle name="_COO Narrative WD6 P4 2 2_Gross" xfId="1457"/>
    <cellStyle name="_COO Narrative WD6 P4 2 2_Gross 2" xfId="1458"/>
    <cellStyle name="_COO Narrative WD6 P4 2 3" xfId="1459"/>
    <cellStyle name="_COO Narrative WD6 P4 2 3 2" xfId="1460"/>
    <cellStyle name="_COO Narrative WD6 P4 2 3 2 2" xfId="1461"/>
    <cellStyle name="_COO Narrative WD6 P4 2 3 3" xfId="1462"/>
    <cellStyle name="_COO Narrative WD6 P4 2 3_Gross" xfId="1463"/>
    <cellStyle name="_COO Narrative WD6 P4 2 3_Gross 2" xfId="1464"/>
    <cellStyle name="_COO Narrative WD6 P4 2 4" xfId="1465"/>
    <cellStyle name="_COO Narrative WD6 P4 2 4 2" xfId="1466"/>
    <cellStyle name="_COO Narrative WD6 P4 2 4 3" xfId="1467"/>
    <cellStyle name="_COO Narrative WD6 P4 2 5" xfId="1468"/>
    <cellStyle name="_COO Narrative WD6 P4 2 5 2" xfId="1469"/>
    <cellStyle name="_COO Narrative WD6 P4 2 6" xfId="1470"/>
    <cellStyle name="_COO Narrative WD6 P4 2 6 2" xfId="1471"/>
    <cellStyle name="_COO Narrative WD6 P4 2 7" xfId="1472"/>
    <cellStyle name="_COO Narrative WD6 P4 2 7 2" xfId="1473"/>
    <cellStyle name="_COO Narrative WD6 P4 2 8" xfId="1474"/>
    <cellStyle name="_COO Narrative WD6 P4 2 9" xfId="1475"/>
    <cellStyle name="_COO Narrative WD6 P4 2_Gross" xfId="1476"/>
    <cellStyle name="_COO Narrative WD6 P4 2_Gross 2" xfId="1477"/>
    <cellStyle name="_COO Narrative WD6 P4 20" xfId="1478"/>
    <cellStyle name="_COO Narrative WD6 P4 20 2" xfId="1479"/>
    <cellStyle name="_COO Narrative WD6 P4 21" xfId="1480"/>
    <cellStyle name="_COO Narrative WD6 P4 21 2" xfId="1481"/>
    <cellStyle name="_COO Narrative WD6 P4 22" xfId="1482"/>
    <cellStyle name="_COO Narrative WD6 P4 23" xfId="1483"/>
    <cellStyle name="_COO Narrative WD6 P4 24" xfId="1484"/>
    <cellStyle name="_COO Narrative WD6 P4 24 2" xfId="1485"/>
    <cellStyle name="_COO Narrative WD6 P4 25" xfId="1486"/>
    <cellStyle name="_COO Narrative WD6 P4 26" xfId="1487"/>
    <cellStyle name="_COO Narrative WD6 P4 27" xfId="1488"/>
    <cellStyle name="_COO Narrative WD6 P4 3" xfId="1489"/>
    <cellStyle name="_COO Narrative WD6 P4 3 10" xfId="1490"/>
    <cellStyle name="_COO Narrative WD6 P4 3 10 2" xfId="1491"/>
    <cellStyle name="_COO Narrative WD6 P4 3 11" xfId="1492"/>
    <cellStyle name="_COO Narrative WD6 P4 3 2" xfId="1493"/>
    <cellStyle name="_COO Narrative WD6 P4 3 2 2" xfId="1494"/>
    <cellStyle name="_COO Narrative WD6 P4 3 2 2 2" xfId="1495"/>
    <cellStyle name="_COO Narrative WD6 P4 3 2 2_Gross" xfId="1496"/>
    <cellStyle name="_COO Narrative WD6 P4 3 2 2_Gross 2" xfId="1497"/>
    <cellStyle name="_COO Narrative WD6 P4 3 2 3" xfId="1498"/>
    <cellStyle name="_COO Narrative WD6 P4 3 2_Gross" xfId="1499"/>
    <cellStyle name="_COO Narrative WD6 P4 3 2_Gross 2" xfId="1500"/>
    <cellStyle name="_COO Narrative WD6 P4 3 3" xfId="1501"/>
    <cellStyle name="_COO Narrative WD6 P4 3 3 2" xfId="1502"/>
    <cellStyle name="_COO Narrative WD6 P4 3 3 2 2" xfId="1503"/>
    <cellStyle name="_COO Narrative WD6 P4 3 3 2_Gross" xfId="1504"/>
    <cellStyle name="_COO Narrative WD6 P4 3 3 2_Gross 2" xfId="1505"/>
    <cellStyle name="_COO Narrative WD6 P4 3 3 3" xfId="1506"/>
    <cellStyle name="_COO Narrative WD6 P4 3 3_August 2014 IMBE" xfId="1507"/>
    <cellStyle name="_COO Narrative WD6 P4 3 3_August 2014 IMBE 2" xfId="1508"/>
    <cellStyle name="_COO Narrative WD6 P4 3 3_August 2014 IMBE 2 2" xfId="1509"/>
    <cellStyle name="_COO Narrative WD6 P4 3 3_August 2014 IMBE 2 2 2" xfId="1510"/>
    <cellStyle name="_COO Narrative WD6 P4 3 3_August 2014 IMBE 2 2_Gross" xfId="1511"/>
    <cellStyle name="_COO Narrative WD6 P4 3 3_August 2014 IMBE 2 2_Gross 2" xfId="1512"/>
    <cellStyle name="_COO Narrative WD6 P4 3 3_August 2014 IMBE 2 3" xfId="1513"/>
    <cellStyle name="_COO Narrative WD6 P4 3 3_August 2014 IMBE 2_Gross" xfId="1514"/>
    <cellStyle name="_COO Narrative WD6 P4 3 3_August 2014 IMBE 2_Gross 2" xfId="1515"/>
    <cellStyle name="_COO Narrative WD6 P4 3 3_August 2014 IMBE 3" xfId="1516"/>
    <cellStyle name="_COO Narrative WD6 P4 3 3_August 2014 IMBE_Gross" xfId="1517"/>
    <cellStyle name="_COO Narrative WD6 P4 3 3_August 2014 IMBE_Gross 2" xfId="1518"/>
    <cellStyle name="_COO Narrative WD6 P4 3 3_Gross" xfId="1519"/>
    <cellStyle name="_COO Narrative WD6 P4 3 3_Gross 2" xfId="1520"/>
    <cellStyle name="_COO Narrative WD6 P4 3 4" xfId="1521"/>
    <cellStyle name="_COO Narrative WD6 P4 3 4 2" xfId="1522"/>
    <cellStyle name="_COO Narrative WD6 P4 3 4 2 2" xfId="1523"/>
    <cellStyle name="_COO Narrative WD6 P4 3 4 2_Gross" xfId="1524"/>
    <cellStyle name="_COO Narrative WD6 P4 3 4 2_Gross 2" xfId="1525"/>
    <cellStyle name="_COO Narrative WD6 P4 3 4 3" xfId="1526"/>
    <cellStyle name="_COO Narrative WD6 P4 3 4_Gross" xfId="1527"/>
    <cellStyle name="_COO Narrative WD6 P4 3 4_Gross 2" xfId="1528"/>
    <cellStyle name="_COO Narrative WD6 P4 3 5" xfId="1529"/>
    <cellStyle name="_COO Narrative WD6 P4 3 5 2" xfId="1530"/>
    <cellStyle name="_COO Narrative WD6 P4 3 5 3" xfId="1531"/>
    <cellStyle name="_COO Narrative WD6 P4 3 5_Gross" xfId="1532"/>
    <cellStyle name="_COO Narrative WD6 P4 3 5_Gross 2" xfId="1533"/>
    <cellStyle name="_COO Narrative WD6 P4 3 6" xfId="1534"/>
    <cellStyle name="_COO Narrative WD6 P4 3 6 2" xfId="1535"/>
    <cellStyle name="_COO Narrative WD6 P4 3 6 3" xfId="1536"/>
    <cellStyle name="_COO Narrative WD6 P4 3 6 4" xfId="1537"/>
    <cellStyle name="_COO Narrative WD6 P4 3 6_Gross" xfId="1538"/>
    <cellStyle name="_COO Narrative WD6 P4 3 6_Gross 2" xfId="1539"/>
    <cellStyle name="_COO Narrative WD6 P4 3 7" xfId="1540"/>
    <cellStyle name="_COO Narrative WD6 P4 3 7 2" xfId="1541"/>
    <cellStyle name="_COO Narrative WD6 P4 3 7 3" xfId="1542"/>
    <cellStyle name="_COO Narrative WD6 P4 3 7_Gross" xfId="1543"/>
    <cellStyle name="_COO Narrative WD6 P4 3 7_Gross 2" xfId="1544"/>
    <cellStyle name="_COO Narrative WD6 P4 3 8" xfId="1545"/>
    <cellStyle name="_COO Narrative WD6 P4 3 8 2" xfId="1546"/>
    <cellStyle name="_COO Narrative WD6 P4 3 8 3" xfId="1547"/>
    <cellStyle name="_COO Narrative WD6 P4 3 8_Gross" xfId="1548"/>
    <cellStyle name="_COO Narrative WD6 P4 3 8_Gross 2" xfId="1549"/>
    <cellStyle name="_COO Narrative WD6 P4 3 9" xfId="1550"/>
    <cellStyle name="_COO Narrative WD6 P4 3 9 2" xfId="1551"/>
    <cellStyle name="_COO Narrative WD6 P4 3_August 2014 IMBE" xfId="1552"/>
    <cellStyle name="_COO Narrative WD6 P4 3_August 2014 IMBE 2" xfId="1553"/>
    <cellStyle name="_COO Narrative WD6 P4 3_August 2014 IMBE 2 2" xfId="1554"/>
    <cellStyle name="_COO Narrative WD6 P4 3_August 2014 IMBE 2_Gross" xfId="1555"/>
    <cellStyle name="_COO Narrative WD6 P4 3_August 2014 IMBE 2_Gross 2" xfId="1556"/>
    <cellStyle name="_COO Narrative WD6 P4 3_August 2014 IMBE 3" xfId="1557"/>
    <cellStyle name="_COO Narrative WD6 P4 3_August 2014 IMBE_Gross" xfId="1558"/>
    <cellStyle name="_COO Narrative WD6 P4 3_August 2014 IMBE_Gross 2" xfId="1559"/>
    <cellStyle name="_COO Narrative WD6 P4 3_Gross" xfId="1560"/>
    <cellStyle name="_COO Narrative WD6 P4 3_Gross 2" xfId="1561"/>
    <cellStyle name="_COO Narrative WD6 P4 4" xfId="1562"/>
    <cellStyle name="_COO Narrative WD6 P4 4 2" xfId="1563"/>
    <cellStyle name="_COO Narrative WD6 P4 4 2 2" xfId="1564"/>
    <cellStyle name="_COO Narrative WD6 P4 4 2_Gross" xfId="1565"/>
    <cellStyle name="_COO Narrative WD6 P4 4 2_Gross 2" xfId="1566"/>
    <cellStyle name="_COO Narrative WD6 P4 4 3" xfId="1567"/>
    <cellStyle name="_COO Narrative WD6 P4 4 4" xfId="1568"/>
    <cellStyle name="_COO Narrative WD6 P4 4 5" xfId="1569"/>
    <cellStyle name="_COO Narrative WD6 P4 4_August 2014 IMBE" xfId="1570"/>
    <cellStyle name="_COO Narrative WD6 P4 4_August 2014 IMBE 2" xfId="1571"/>
    <cellStyle name="_COO Narrative WD6 P4 4_August 2014 IMBE 2 2" xfId="1572"/>
    <cellStyle name="_COO Narrative WD6 P4 4_August 2014 IMBE 2 2 2" xfId="1573"/>
    <cellStyle name="_COO Narrative WD6 P4 4_August 2014 IMBE 2 2_Gross" xfId="1574"/>
    <cellStyle name="_COO Narrative WD6 P4 4_August 2014 IMBE 2 2_Gross 2" xfId="1575"/>
    <cellStyle name="_COO Narrative WD6 P4 4_August 2014 IMBE 2 3" xfId="1576"/>
    <cellStyle name="_COO Narrative WD6 P4 4_August 2014 IMBE 2_Gross" xfId="1577"/>
    <cellStyle name="_COO Narrative WD6 P4 4_August 2014 IMBE 2_Gross 2" xfId="1578"/>
    <cellStyle name="_COO Narrative WD6 P4 4_August 2014 IMBE 3" xfId="1579"/>
    <cellStyle name="_COO Narrative WD6 P4 4_August 2014 IMBE_Gross" xfId="1580"/>
    <cellStyle name="_COO Narrative WD6 P4 4_August 2014 IMBE_Gross 2" xfId="1581"/>
    <cellStyle name="_COO Narrative WD6 P4 4_Gross" xfId="1582"/>
    <cellStyle name="_COO Narrative WD6 P4 4_Gross 2" xfId="1583"/>
    <cellStyle name="_COO Narrative WD6 P4 5" xfId="1584"/>
    <cellStyle name="_COO Narrative WD6 P4 5 2" xfId="1585"/>
    <cellStyle name="_COO Narrative WD6 P4 5 2 2" xfId="1586"/>
    <cellStyle name="_COO Narrative WD6 P4 5 2 3" xfId="1587"/>
    <cellStyle name="_COO Narrative WD6 P4 5 2_Gross" xfId="1588"/>
    <cellStyle name="_COO Narrative WD6 P4 5 2_Gross 2" xfId="1589"/>
    <cellStyle name="_COO Narrative WD6 P4 5 3" xfId="1590"/>
    <cellStyle name="_COO Narrative WD6 P4 5 3 2" xfId="1591"/>
    <cellStyle name="_COO Narrative WD6 P4 5 4" xfId="1592"/>
    <cellStyle name="_COO Narrative WD6 P4 5_Gross" xfId="1593"/>
    <cellStyle name="_COO Narrative WD6 P4 5_Gross 2" xfId="1594"/>
    <cellStyle name="_COO Narrative WD6 P4 6" xfId="1595"/>
    <cellStyle name="_COO Narrative WD6 P4 6 2" xfId="1596"/>
    <cellStyle name="_COO Narrative WD6 P4 6 2 2" xfId="1597"/>
    <cellStyle name="_COO Narrative WD6 P4 6 2 3" xfId="1598"/>
    <cellStyle name="_COO Narrative WD6 P4 6 2_Gross" xfId="1599"/>
    <cellStyle name="_COO Narrative WD6 P4 6 2_Gross 2" xfId="1600"/>
    <cellStyle name="_COO Narrative WD6 P4 6 3" xfId="1601"/>
    <cellStyle name="_COO Narrative WD6 P4 6 3 2" xfId="1602"/>
    <cellStyle name="_COO Narrative WD6 P4 6 4" xfId="1603"/>
    <cellStyle name="_COO Narrative WD6 P4 6_Gross" xfId="1604"/>
    <cellStyle name="_COO Narrative WD6 P4 6_Gross 2" xfId="1605"/>
    <cellStyle name="_COO Narrative WD6 P4 7" xfId="1606"/>
    <cellStyle name="_COO Narrative WD6 P4 7 2" xfId="1607"/>
    <cellStyle name="_COO Narrative WD6 P4 7 2 2" xfId="1608"/>
    <cellStyle name="_COO Narrative WD6 P4 7 2_Gross" xfId="1609"/>
    <cellStyle name="_COO Narrative WD6 P4 7 2_Gross 2" xfId="1610"/>
    <cellStyle name="_COO Narrative WD6 P4 7 3" xfId="1611"/>
    <cellStyle name="_COO Narrative WD6 P4 7_Gross" xfId="1612"/>
    <cellStyle name="_COO Narrative WD6 P4 7_Gross 2" xfId="1613"/>
    <cellStyle name="_COO Narrative WD6 P4 8" xfId="1614"/>
    <cellStyle name="_COO Narrative WD6 P4 8 2" xfId="1615"/>
    <cellStyle name="_COO Narrative WD6 P4 8 2 2" xfId="1616"/>
    <cellStyle name="_COO Narrative WD6 P4 8 2_Gross" xfId="1617"/>
    <cellStyle name="_COO Narrative WD6 P4 8 2_Gross 2" xfId="1618"/>
    <cellStyle name="_COO Narrative WD6 P4 8 3" xfId="1619"/>
    <cellStyle name="_COO Narrative WD6 P4 8_Gross" xfId="1620"/>
    <cellStyle name="_COO Narrative WD6 P4 8_Gross 2" xfId="1621"/>
    <cellStyle name="_COO Narrative WD6 P4 9" xfId="1622"/>
    <cellStyle name="_COO Narrative WD6 P4 9 2" xfId="1623"/>
    <cellStyle name="_COO Narrative WD6 P4 9 2 2" xfId="1624"/>
    <cellStyle name="_COO Narrative WD6 P4 9 2 3" xfId="1625"/>
    <cellStyle name="_COO Narrative WD6 P4 9 2_Gross" xfId="1626"/>
    <cellStyle name="_COO Narrative WD6 P4 9 2_Gross 2" xfId="1627"/>
    <cellStyle name="_COO Narrative WD6 P4 9 3" xfId="1628"/>
    <cellStyle name="_COO Narrative WD6 P4 9 4" xfId="1629"/>
    <cellStyle name="_COO Narrative WD6 P4 9_Gross" xfId="1630"/>
    <cellStyle name="_COO Narrative WD6 P4 9_Gross 2" xfId="1631"/>
    <cellStyle name="_COO Narrative WD6 P4_001. Test" xfId="1632"/>
    <cellStyle name="_COO Narrative WD6 P4_001. Test 2" xfId="1633"/>
    <cellStyle name="_COO Narrative WD6 P4_001. Test_Gross" xfId="1634"/>
    <cellStyle name="_COO Narrative WD6 P4_001. Test_Gross 2" xfId="1635"/>
    <cellStyle name="_COO Narrative WD6 P4_Gross" xfId="1636"/>
    <cellStyle name="_COO Narrative WD6 P4_Gross 2" xfId="1637"/>
    <cellStyle name="_COO Narrative WD6 P4_Gross 2 2" xfId="1638"/>
    <cellStyle name="_COO Narrative WD6 P4_Gross 2_Gross" xfId="1639"/>
    <cellStyle name="_COO Narrative WD6 P4_Gross 2_Gross 2" xfId="1640"/>
    <cellStyle name="_COO Narrative WD6 P4_Gross 3" xfId="1641"/>
    <cellStyle name="_COO Narrative WD6 P4_Gross_1" xfId="1642"/>
    <cellStyle name="_COO Narrative WD6 P4_Gross_1 2" xfId="1643"/>
    <cellStyle name="_COO Narrative WD6 P4_Gross_Gross" xfId="1644"/>
    <cellStyle name="_COO Narrative WD6 P4_Gross_Gross 2" xfId="1645"/>
    <cellStyle name="_COO Narrative WD6 P4_R0" xfId="1646"/>
    <cellStyle name="_COO Narrative WD6 P4_R0 2" xfId="1647"/>
    <cellStyle name="_COO Narrative WD6 P4_R0 2 2" xfId="1648"/>
    <cellStyle name="_COO Narrative WD6 P4_R0 3" xfId="1649"/>
    <cellStyle name="_COO Narrative WD6 P4_R0_1" xfId="1650"/>
    <cellStyle name="_COO Narrative WD6 P4_R0_1 2" xfId="1651"/>
    <cellStyle name="_covered bonds" xfId="1652"/>
    <cellStyle name="_covered bonds 2" xfId="1653"/>
    <cellStyle name="_covered bonds_20110317 Guarantee Data sheet with CDS Expected Losses" xfId="1654"/>
    <cellStyle name="_covered bonds_20110317 Guarantee Data sheet with CDS Expected Losses 2" xfId="1655"/>
    <cellStyle name="_CSD variance sheet (completed)" xfId="1656"/>
    <cellStyle name="_CSD variance sheet (completed) 10" xfId="1657"/>
    <cellStyle name="_CSD variance sheet (completed) 10 2" xfId="1658"/>
    <cellStyle name="_CSD variance sheet (completed) 10 2 2" xfId="1659"/>
    <cellStyle name="_CSD variance sheet (completed) 10 2 3" xfId="1660"/>
    <cellStyle name="_CSD variance sheet (completed) 10 2_Gross" xfId="1661"/>
    <cellStyle name="_CSD variance sheet (completed) 10 2_Gross 2" xfId="1662"/>
    <cellStyle name="_CSD variance sheet (completed) 10 3" xfId="1663"/>
    <cellStyle name="_CSD variance sheet (completed) 10 4" xfId="1664"/>
    <cellStyle name="_CSD variance sheet (completed) 10_Gross" xfId="1665"/>
    <cellStyle name="_CSD variance sheet (completed) 10_Gross 2" xfId="1666"/>
    <cellStyle name="_CSD variance sheet (completed) 11" xfId="1667"/>
    <cellStyle name="_CSD variance sheet (completed) 11 2" xfId="1668"/>
    <cellStyle name="_CSD variance sheet (completed) 11 3" xfId="1669"/>
    <cellStyle name="_CSD variance sheet (completed) 11 4" xfId="1670"/>
    <cellStyle name="_CSD variance sheet (completed) 11_Gross" xfId="1671"/>
    <cellStyle name="_CSD variance sheet (completed) 11_Gross 2" xfId="1672"/>
    <cellStyle name="_CSD variance sheet (completed) 12" xfId="1673"/>
    <cellStyle name="_CSD variance sheet (completed) 12 2" xfId="1674"/>
    <cellStyle name="_CSD variance sheet (completed) 12 3" xfId="1675"/>
    <cellStyle name="_CSD variance sheet (completed) 12_Gross" xfId="1676"/>
    <cellStyle name="_CSD variance sheet (completed) 12_Gross 2" xfId="1677"/>
    <cellStyle name="_CSD variance sheet (completed) 13" xfId="1678"/>
    <cellStyle name="_CSD variance sheet (completed) 13 2" xfId="1679"/>
    <cellStyle name="_CSD variance sheet (completed) 13 3" xfId="1680"/>
    <cellStyle name="_CSD variance sheet (completed) 13_Gross" xfId="1681"/>
    <cellStyle name="_CSD variance sheet (completed) 13_Gross 2" xfId="1682"/>
    <cellStyle name="_CSD variance sheet (completed) 14" xfId="1683"/>
    <cellStyle name="_CSD variance sheet (completed) 14 2" xfId="1684"/>
    <cellStyle name="_CSD variance sheet (completed) 14_Gross" xfId="1685"/>
    <cellStyle name="_CSD variance sheet (completed) 14_Gross 2" xfId="1686"/>
    <cellStyle name="_CSD variance sheet (completed) 15" xfId="1687"/>
    <cellStyle name="_CSD variance sheet (completed) 15 2" xfId="1688"/>
    <cellStyle name="_CSD variance sheet (completed) 15_Gross" xfId="1689"/>
    <cellStyle name="_CSD variance sheet (completed) 15_Gross 2" xfId="1690"/>
    <cellStyle name="_CSD variance sheet (completed) 16" xfId="1691"/>
    <cellStyle name="_CSD variance sheet (completed) 16 2" xfId="1692"/>
    <cellStyle name="_CSD variance sheet (completed) 16_Gross" xfId="1693"/>
    <cellStyle name="_CSD variance sheet (completed) 16_Gross 2" xfId="1694"/>
    <cellStyle name="_CSD variance sheet (completed) 17" xfId="1695"/>
    <cellStyle name="_CSD variance sheet (completed) 17 2" xfId="1696"/>
    <cellStyle name="_CSD variance sheet (completed) 17_Gross" xfId="1697"/>
    <cellStyle name="_CSD variance sheet (completed) 17_Gross 2" xfId="1698"/>
    <cellStyle name="_CSD variance sheet (completed) 18" xfId="1699"/>
    <cellStyle name="_CSD variance sheet (completed) 18 2" xfId="1700"/>
    <cellStyle name="_CSD variance sheet (completed) 19" xfId="1701"/>
    <cellStyle name="_CSD variance sheet (completed) 19 2" xfId="1702"/>
    <cellStyle name="_CSD variance sheet (completed) 2" xfId="1703"/>
    <cellStyle name="_CSD variance sheet (completed) 2 10" xfId="1704"/>
    <cellStyle name="_CSD variance sheet (completed) 2 2" xfId="1705"/>
    <cellStyle name="_CSD variance sheet (completed) 2 2 2" xfId="1706"/>
    <cellStyle name="_CSD variance sheet (completed) 2 2 2 2" xfId="1707"/>
    <cellStyle name="_CSD variance sheet (completed) 2 2 3" xfId="1708"/>
    <cellStyle name="_CSD variance sheet (completed) 2 2 3 2" xfId="1709"/>
    <cellStyle name="_CSD variance sheet (completed) 2 2 4" xfId="1710"/>
    <cellStyle name="_CSD variance sheet (completed) 2 2_Gross" xfId="1711"/>
    <cellStyle name="_CSD variance sheet (completed) 2 2_Gross 2" xfId="1712"/>
    <cellStyle name="_CSD variance sheet (completed) 2 3" xfId="1713"/>
    <cellStyle name="_CSD variance sheet (completed) 2 3 2" xfId="1714"/>
    <cellStyle name="_CSD variance sheet (completed) 2 3 2 2" xfId="1715"/>
    <cellStyle name="_CSD variance sheet (completed) 2 3 3" xfId="1716"/>
    <cellStyle name="_CSD variance sheet (completed) 2 3_Gross" xfId="1717"/>
    <cellStyle name="_CSD variance sheet (completed) 2 3_Gross 2" xfId="1718"/>
    <cellStyle name="_CSD variance sheet (completed) 2 4" xfId="1719"/>
    <cellStyle name="_CSD variance sheet (completed) 2 4 2" xfId="1720"/>
    <cellStyle name="_CSD variance sheet (completed) 2 4 3" xfId="1721"/>
    <cellStyle name="_CSD variance sheet (completed) 2 5" xfId="1722"/>
    <cellStyle name="_CSD variance sheet (completed) 2 5 2" xfId="1723"/>
    <cellStyle name="_CSD variance sheet (completed) 2 6" xfId="1724"/>
    <cellStyle name="_CSD variance sheet (completed) 2 6 2" xfId="1725"/>
    <cellStyle name="_CSD variance sheet (completed) 2 7" xfId="1726"/>
    <cellStyle name="_CSD variance sheet (completed) 2 7 2" xfId="1727"/>
    <cellStyle name="_CSD variance sheet (completed) 2 8" xfId="1728"/>
    <cellStyle name="_CSD variance sheet (completed) 2 9" xfId="1729"/>
    <cellStyle name="_CSD variance sheet (completed) 2_Gross" xfId="1730"/>
    <cellStyle name="_CSD variance sheet (completed) 2_Gross 2" xfId="1731"/>
    <cellStyle name="_CSD variance sheet (completed) 20" xfId="1732"/>
    <cellStyle name="_CSD variance sheet (completed) 20 2" xfId="1733"/>
    <cellStyle name="_CSD variance sheet (completed) 21" xfId="1734"/>
    <cellStyle name="_CSD variance sheet (completed) 21 2" xfId="1735"/>
    <cellStyle name="_CSD variance sheet (completed) 22" xfId="1736"/>
    <cellStyle name="_CSD variance sheet (completed) 23" xfId="1737"/>
    <cellStyle name="_CSD variance sheet (completed) 24" xfId="1738"/>
    <cellStyle name="_CSD variance sheet (completed) 24 2" xfId="1739"/>
    <cellStyle name="_CSD variance sheet (completed) 25" xfId="1740"/>
    <cellStyle name="_CSD variance sheet (completed) 26" xfId="1741"/>
    <cellStyle name="_CSD variance sheet (completed) 27" xfId="1742"/>
    <cellStyle name="_CSD variance sheet (completed) 3" xfId="1743"/>
    <cellStyle name="_CSD variance sheet (completed) 3 10" xfId="1744"/>
    <cellStyle name="_CSD variance sheet (completed) 3 10 2" xfId="1745"/>
    <cellStyle name="_CSD variance sheet (completed) 3 11" xfId="1746"/>
    <cellStyle name="_CSD variance sheet (completed) 3 2" xfId="1747"/>
    <cellStyle name="_CSD variance sheet (completed) 3 2 2" xfId="1748"/>
    <cellStyle name="_CSD variance sheet (completed) 3 2 2 2" xfId="1749"/>
    <cellStyle name="_CSD variance sheet (completed) 3 2 2_Gross" xfId="1750"/>
    <cellStyle name="_CSD variance sheet (completed) 3 2 2_Gross 2" xfId="1751"/>
    <cellStyle name="_CSD variance sheet (completed) 3 2 3" xfId="1752"/>
    <cellStyle name="_CSD variance sheet (completed) 3 2_Gross" xfId="1753"/>
    <cellStyle name="_CSD variance sheet (completed) 3 2_Gross 2" xfId="1754"/>
    <cellStyle name="_CSD variance sheet (completed) 3 3" xfId="1755"/>
    <cellStyle name="_CSD variance sheet (completed) 3 3 2" xfId="1756"/>
    <cellStyle name="_CSD variance sheet (completed) 3 3 2 2" xfId="1757"/>
    <cellStyle name="_CSD variance sheet (completed) 3 3 2_Gross" xfId="1758"/>
    <cellStyle name="_CSD variance sheet (completed) 3 3 2_Gross 2" xfId="1759"/>
    <cellStyle name="_CSD variance sheet (completed) 3 3 3" xfId="1760"/>
    <cellStyle name="_CSD variance sheet (completed) 3 3_August 2014 IMBE" xfId="1761"/>
    <cellStyle name="_CSD variance sheet (completed) 3 3_August 2014 IMBE 2" xfId="1762"/>
    <cellStyle name="_CSD variance sheet (completed) 3 3_August 2014 IMBE 2 2" xfId="1763"/>
    <cellStyle name="_CSD variance sheet (completed) 3 3_August 2014 IMBE 2 2 2" xfId="1764"/>
    <cellStyle name="_CSD variance sheet (completed) 3 3_August 2014 IMBE 2 2_Gross" xfId="1765"/>
    <cellStyle name="_CSD variance sheet (completed) 3 3_August 2014 IMBE 2 2_Gross 2" xfId="1766"/>
    <cellStyle name="_CSD variance sheet (completed) 3 3_August 2014 IMBE 2 3" xfId="1767"/>
    <cellStyle name="_CSD variance sheet (completed) 3 3_August 2014 IMBE 2_Gross" xfId="1768"/>
    <cellStyle name="_CSD variance sheet (completed) 3 3_August 2014 IMBE 2_Gross 2" xfId="1769"/>
    <cellStyle name="_CSD variance sheet (completed) 3 3_August 2014 IMBE 3" xfId="1770"/>
    <cellStyle name="_CSD variance sheet (completed) 3 3_August 2014 IMBE_Gross" xfId="1771"/>
    <cellStyle name="_CSD variance sheet (completed) 3 3_August 2014 IMBE_Gross 2" xfId="1772"/>
    <cellStyle name="_CSD variance sheet (completed) 3 3_Gross" xfId="1773"/>
    <cellStyle name="_CSD variance sheet (completed) 3 3_Gross 2" xfId="1774"/>
    <cellStyle name="_CSD variance sheet (completed) 3 4" xfId="1775"/>
    <cellStyle name="_CSD variance sheet (completed) 3 4 2" xfId="1776"/>
    <cellStyle name="_CSD variance sheet (completed) 3 4 2 2" xfId="1777"/>
    <cellStyle name="_CSD variance sheet (completed) 3 4 2_Gross" xfId="1778"/>
    <cellStyle name="_CSD variance sheet (completed) 3 4 2_Gross 2" xfId="1779"/>
    <cellStyle name="_CSD variance sheet (completed) 3 4 3" xfId="1780"/>
    <cellStyle name="_CSD variance sheet (completed) 3 4_Gross" xfId="1781"/>
    <cellStyle name="_CSD variance sheet (completed) 3 4_Gross 2" xfId="1782"/>
    <cellStyle name="_CSD variance sheet (completed) 3 5" xfId="1783"/>
    <cellStyle name="_CSD variance sheet (completed) 3 5 2" xfId="1784"/>
    <cellStyle name="_CSD variance sheet (completed) 3 5 3" xfId="1785"/>
    <cellStyle name="_CSD variance sheet (completed) 3 5_Gross" xfId="1786"/>
    <cellStyle name="_CSD variance sheet (completed) 3 5_Gross 2" xfId="1787"/>
    <cellStyle name="_CSD variance sheet (completed) 3 6" xfId="1788"/>
    <cellStyle name="_CSD variance sheet (completed) 3 6 2" xfId="1789"/>
    <cellStyle name="_CSD variance sheet (completed) 3 6 3" xfId="1790"/>
    <cellStyle name="_CSD variance sheet (completed) 3 6 4" xfId="1791"/>
    <cellStyle name="_CSD variance sheet (completed) 3 6_Gross" xfId="1792"/>
    <cellStyle name="_CSD variance sheet (completed) 3 6_Gross 2" xfId="1793"/>
    <cellStyle name="_CSD variance sheet (completed) 3 7" xfId="1794"/>
    <cellStyle name="_CSD variance sheet (completed) 3 7 2" xfId="1795"/>
    <cellStyle name="_CSD variance sheet (completed) 3 7 3" xfId="1796"/>
    <cellStyle name="_CSD variance sheet (completed) 3 7_Gross" xfId="1797"/>
    <cellStyle name="_CSD variance sheet (completed) 3 7_Gross 2" xfId="1798"/>
    <cellStyle name="_CSD variance sheet (completed) 3 8" xfId="1799"/>
    <cellStyle name="_CSD variance sheet (completed) 3 8 2" xfId="1800"/>
    <cellStyle name="_CSD variance sheet (completed) 3 8 3" xfId="1801"/>
    <cellStyle name="_CSD variance sheet (completed) 3 8_Gross" xfId="1802"/>
    <cellStyle name="_CSD variance sheet (completed) 3 8_Gross 2" xfId="1803"/>
    <cellStyle name="_CSD variance sheet (completed) 3 9" xfId="1804"/>
    <cellStyle name="_CSD variance sheet (completed) 3 9 2" xfId="1805"/>
    <cellStyle name="_CSD variance sheet (completed) 3_August 2014 IMBE" xfId="1806"/>
    <cellStyle name="_CSD variance sheet (completed) 3_August 2014 IMBE 2" xfId="1807"/>
    <cellStyle name="_CSD variance sheet (completed) 3_August 2014 IMBE 2 2" xfId="1808"/>
    <cellStyle name="_CSD variance sheet (completed) 3_August 2014 IMBE 2_Gross" xfId="1809"/>
    <cellStyle name="_CSD variance sheet (completed) 3_August 2014 IMBE 2_Gross 2" xfId="1810"/>
    <cellStyle name="_CSD variance sheet (completed) 3_August 2014 IMBE 3" xfId="1811"/>
    <cellStyle name="_CSD variance sheet (completed) 3_August 2014 IMBE_Gross" xfId="1812"/>
    <cellStyle name="_CSD variance sheet (completed) 3_August 2014 IMBE_Gross 2" xfId="1813"/>
    <cellStyle name="_CSD variance sheet (completed) 3_Gross" xfId="1814"/>
    <cellStyle name="_CSD variance sheet (completed) 3_Gross 2" xfId="1815"/>
    <cellStyle name="_CSD variance sheet (completed) 4" xfId="1816"/>
    <cellStyle name="_CSD variance sheet (completed) 4 2" xfId="1817"/>
    <cellStyle name="_CSD variance sheet (completed) 4 2 2" xfId="1818"/>
    <cellStyle name="_CSD variance sheet (completed) 4 2_Gross" xfId="1819"/>
    <cellStyle name="_CSD variance sheet (completed) 4 2_Gross 2" xfId="1820"/>
    <cellStyle name="_CSD variance sheet (completed) 4 3" xfId="1821"/>
    <cellStyle name="_CSD variance sheet (completed) 4 4" xfId="1822"/>
    <cellStyle name="_CSD variance sheet (completed) 4 5" xfId="1823"/>
    <cellStyle name="_CSD variance sheet (completed) 4_August 2014 IMBE" xfId="1824"/>
    <cellStyle name="_CSD variance sheet (completed) 4_August 2014 IMBE 2" xfId="1825"/>
    <cellStyle name="_CSD variance sheet (completed) 4_August 2014 IMBE 2 2" xfId="1826"/>
    <cellStyle name="_CSD variance sheet (completed) 4_August 2014 IMBE 2 2 2" xfId="1827"/>
    <cellStyle name="_CSD variance sheet (completed) 4_August 2014 IMBE 2 2_Gross" xfId="1828"/>
    <cellStyle name="_CSD variance sheet (completed) 4_August 2014 IMBE 2 2_Gross 2" xfId="1829"/>
    <cellStyle name="_CSD variance sheet (completed) 4_August 2014 IMBE 2 3" xfId="1830"/>
    <cellStyle name="_CSD variance sheet (completed) 4_August 2014 IMBE 2_Gross" xfId="1831"/>
    <cellStyle name="_CSD variance sheet (completed) 4_August 2014 IMBE 2_Gross 2" xfId="1832"/>
    <cellStyle name="_CSD variance sheet (completed) 4_August 2014 IMBE 3" xfId="1833"/>
    <cellStyle name="_CSD variance sheet (completed) 4_August 2014 IMBE_Gross" xfId="1834"/>
    <cellStyle name="_CSD variance sheet (completed) 4_August 2014 IMBE_Gross 2" xfId="1835"/>
    <cellStyle name="_CSD variance sheet (completed) 4_Gross" xfId="1836"/>
    <cellStyle name="_CSD variance sheet (completed) 4_Gross 2" xfId="1837"/>
    <cellStyle name="_CSD variance sheet (completed) 5" xfId="1838"/>
    <cellStyle name="_CSD variance sheet (completed) 5 2" xfId="1839"/>
    <cellStyle name="_CSD variance sheet (completed) 5 2 2" xfId="1840"/>
    <cellStyle name="_CSD variance sheet (completed) 5 2 3" xfId="1841"/>
    <cellStyle name="_CSD variance sheet (completed) 5 2_Gross" xfId="1842"/>
    <cellStyle name="_CSD variance sheet (completed) 5 2_Gross 2" xfId="1843"/>
    <cellStyle name="_CSD variance sheet (completed) 5 3" xfId="1844"/>
    <cellStyle name="_CSD variance sheet (completed) 5 3 2" xfId="1845"/>
    <cellStyle name="_CSD variance sheet (completed) 5 4" xfId="1846"/>
    <cellStyle name="_CSD variance sheet (completed) 5_Gross" xfId="1847"/>
    <cellStyle name="_CSD variance sheet (completed) 5_Gross 2" xfId="1848"/>
    <cellStyle name="_CSD variance sheet (completed) 6" xfId="1849"/>
    <cellStyle name="_CSD variance sheet (completed) 6 2" xfId="1850"/>
    <cellStyle name="_CSD variance sheet (completed) 6 2 2" xfId="1851"/>
    <cellStyle name="_CSD variance sheet (completed) 6 2 3" xfId="1852"/>
    <cellStyle name="_CSD variance sheet (completed) 6 2_Gross" xfId="1853"/>
    <cellStyle name="_CSD variance sheet (completed) 6 2_Gross 2" xfId="1854"/>
    <cellStyle name="_CSD variance sheet (completed) 6 3" xfId="1855"/>
    <cellStyle name="_CSD variance sheet (completed) 6 3 2" xfId="1856"/>
    <cellStyle name="_CSD variance sheet (completed) 6 4" xfId="1857"/>
    <cellStyle name="_CSD variance sheet (completed) 6_Gross" xfId="1858"/>
    <cellStyle name="_CSD variance sheet (completed) 6_Gross 2" xfId="1859"/>
    <cellStyle name="_CSD variance sheet (completed) 7" xfId="1860"/>
    <cellStyle name="_CSD variance sheet (completed) 7 2" xfId="1861"/>
    <cellStyle name="_CSD variance sheet (completed) 7 2 2" xfId="1862"/>
    <cellStyle name="_CSD variance sheet (completed) 7 2_Gross" xfId="1863"/>
    <cellStyle name="_CSD variance sheet (completed) 7 2_Gross 2" xfId="1864"/>
    <cellStyle name="_CSD variance sheet (completed) 7 3" xfId="1865"/>
    <cellStyle name="_CSD variance sheet (completed) 7_Gross" xfId="1866"/>
    <cellStyle name="_CSD variance sheet (completed) 7_Gross 2" xfId="1867"/>
    <cellStyle name="_CSD variance sheet (completed) 8" xfId="1868"/>
    <cellStyle name="_CSD variance sheet (completed) 8 2" xfId="1869"/>
    <cellStyle name="_CSD variance sheet (completed) 8 2 2" xfId="1870"/>
    <cellStyle name="_CSD variance sheet (completed) 8 2_Gross" xfId="1871"/>
    <cellStyle name="_CSD variance sheet (completed) 8 2_Gross 2" xfId="1872"/>
    <cellStyle name="_CSD variance sheet (completed) 8 3" xfId="1873"/>
    <cellStyle name="_CSD variance sheet (completed) 8_Gross" xfId="1874"/>
    <cellStyle name="_CSD variance sheet (completed) 8_Gross 2" xfId="1875"/>
    <cellStyle name="_CSD variance sheet (completed) 9" xfId="1876"/>
    <cellStyle name="_CSD variance sheet (completed) 9 2" xfId="1877"/>
    <cellStyle name="_CSD variance sheet (completed) 9 2 2" xfId="1878"/>
    <cellStyle name="_CSD variance sheet (completed) 9 2 3" xfId="1879"/>
    <cellStyle name="_CSD variance sheet (completed) 9 2_Gross" xfId="1880"/>
    <cellStyle name="_CSD variance sheet (completed) 9 2_Gross 2" xfId="1881"/>
    <cellStyle name="_CSD variance sheet (completed) 9 3" xfId="1882"/>
    <cellStyle name="_CSD variance sheet (completed) 9 4" xfId="1883"/>
    <cellStyle name="_CSD variance sheet (completed) 9_Gross" xfId="1884"/>
    <cellStyle name="_CSD variance sheet (completed) 9_Gross 2" xfId="1885"/>
    <cellStyle name="_CSD variance sheet (completed)_001. Test" xfId="1886"/>
    <cellStyle name="_CSD variance sheet (completed)_001. Test 2" xfId="1887"/>
    <cellStyle name="_CSD variance sheet (completed)_001. Test_Gross" xfId="1888"/>
    <cellStyle name="_CSD variance sheet (completed)_001. Test_Gross 2" xfId="1889"/>
    <cellStyle name="_CSD variance sheet (completed)_Gross" xfId="1890"/>
    <cellStyle name="_CSD variance sheet (completed)_Gross 2" xfId="1891"/>
    <cellStyle name="_CSD variance sheet (completed)_Gross 2 2" xfId="1892"/>
    <cellStyle name="_CSD variance sheet (completed)_Gross 2_Gross" xfId="1893"/>
    <cellStyle name="_CSD variance sheet (completed)_Gross 2_Gross 2" xfId="1894"/>
    <cellStyle name="_CSD variance sheet (completed)_Gross 3" xfId="1895"/>
    <cellStyle name="_CSD variance sheet (completed)_Gross_1" xfId="1896"/>
    <cellStyle name="_CSD variance sheet (completed)_Gross_1 2" xfId="1897"/>
    <cellStyle name="_CSD variance sheet (completed)_Gross_Gross" xfId="1898"/>
    <cellStyle name="_CSD variance sheet (completed)_Gross_Gross 2" xfId="1899"/>
    <cellStyle name="_CSD variance sheet (completed)_R0" xfId="1900"/>
    <cellStyle name="_CSD variance sheet (completed)_R0 2" xfId="1901"/>
    <cellStyle name="_CSD variance sheet (completed)_R0 2 2" xfId="1902"/>
    <cellStyle name="_CSD variance sheet (completed)_R0 3" xfId="1903"/>
    <cellStyle name="_CSD variance sheet (completed)_R0_1" xfId="1904"/>
    <cellStyle name="_CSD variance sheet (completed)_R0_1 2" xfId="1905"/>
    <cellStyle name="_DEL A  Reporting example" xfId="1906"/>
    <cellStyle name="_DEL A  Reporting example 10" xfId="1907"/>
    <cellStyle name="_DEL A  Reporting example 10 2" xfId="1908"/>
    <cellStyle name="_DEL A  Reporting example 10 2 2" xfId="1909"/>
    <cellStyle name="_DEL A  Reporting example 10 2 3" xfId="1910"/>
    <cellStyle name="_DEL A  Reporting example 10 2_Gross" xfId="1911"/>
    <cellStyle name="_DEL A  Reporting example 10 2_Gross 2" xfId="1912"/>
    <cellStyle name="_DEL A  Reporting example 10 3" xfId="1913"/>
    <cellStyle name="_DEL A  Reporting example 10 4" xfId="1914"/>
    <cellStyle name="_DEL A  Reporting example 10_Gross" xfId="1915"/>
    <cellStyle name="_DEL A  Reporting example 10_Gross 2" xfId="1916"/>
    <cellStyle name="_DEL A  Reporting example 11" xfId="1917"/>
    <cellStyle name="_DEL A  Reporting example 11 2" xfId="1918"/>
    <cellStyle name="_DEL A  Reporting example 11 3" xfId="1919"/>
    <cellStyle name="_DEL A  Reporting example 11 4" xfId="1920"/>
    <cellStyle name="_DEL A  Reporting example 11_Gross" xfId="1921"/>
    <cellStyle name="_DEL A  Reporting example 11_Gross 2" xfId="1922"/>
    <cellStyle name="_DEL A  Reporting example 12" xfId="1923"/>
    <cellStyle name="_DEL A  Reporting example 12 2" xfId="1924"/>
    <cellStyle name="_DEL A  Reporting example 12 3" xfId="1925"/>
    <cellStyle name="_DEL A  Reporting example 12_Gross" xfId="1926"/>
    <cellStyle name="_DEL A  Reporting example 12_Gross 2" xfId="1927"/>
    <cellStyle name="_DEL A  Reporting example 13" xfId="1928"/>
    <cellStyle name="_DEL A  Reporting example 13 2" xfId="1929"/>
    <cellStyle name="_DEL A  Reporting example 13 3" xfId="1930"/>
    <cellStyle name="_DEL A  Reporting example 13_Gross" xfId="1931"/>
    <cellStyle name="_DEL A  Reporting example 13_Gross 2" xfId="1932"/>
    <cellStyle name="_DEL A  Reporting example 14" xfId="1933"/>
    <cellStyle name="_DEL A  Reporting example 14 2" xfId="1934"/>
    <cellStyle name="_DEL A  Reporting example 14_Gross" xfId="1935"/>
    <cellStyle name="_DEL A  Reporting example 14_Gross 2" xfId="1936"/>
    <cellStyle name="_DEL A  Reporting example 15" xfId="1937"/>
    <cellStyle name="_DEL A  Reporting example 15 2" xfId="1938"/>
    <cellStyle name="_DEL A  Reporting example 15_Gross" xfId="1939"/>
    <cellStyle name="_DEL A  Reporting example 15_Gross 2" xfId="1940"/>
    <cellStyle name="_DEL A  Reporting example 16" xfId="1941"/>
    <cellStyle name="_DEL A  Reporting example 16 2" xfId="1942"/>
    <cellStyle name="_DEL A  Reporting example 16_Gross" xfId="1943"/>
    <cellStyle name="_DEL A  Reporting example 16_Gross 2" xfId="1944"/>
    <cellStyle name="_DEL A  Reporting example 17" xfId="1945"/>
    <cellStyle name="_DEL A  Reporting example 17 2" xfId="1946"/>
    <cellStyle name="_DEL A  Reporting example 17_Gross" xfId="1947"/>
    <cellStyle name="_DEL A  Reporting example 17_Gross 2" xfId="1948"/>
    <cellStyle name="_DEL A  Reporting example 18" xfId="1949"/>
    <cellStyle name="_DEL A  Reporting example 18 2" xfId="1950"/>
    <cellStyle name="_DEL A  Reporting example 19" xfId="1951"/>
    <cellStyle name="_DEL A  Reporting example 19 2" xfId="1952"/>
    <cellStyle name="_DEL A  Reporting example 2" xfId="1953"/>
    <cellStyle name="_DEL A  Reporting example 2 10" xfId="1954"/>
    <cellStyle name="_DEL A  Reporting example 2 2" xfId="1955"/>
    <cellStyle name="_DEL A  Reporting example 2 2 2" xfId="1956"/>
    <cellStyle name="_DEL A  Reporting example 2 2 2 2" xfId="1957"/>
    <cellStyle name="_DEL A  Reporting example 2 2 3" xfId="1958"/>
    <cellStyle name="_DEL A  Reporting example 2 2 3 2" xfId="1959"/>
    <cellStyle name="_DEL A  Reporting example 2 2 4" xfId="1960"/>
    <cellStyle name="_DEL A  Reporting example 2 2_Gross" xfId="1961"/>
    <cellStyle name="_DEL A  Reporting example 2 2_Gross 2" xfId="1962"/>
    <cellStyle name="_DEL A  Reporting example 2 3" xfId="1963"/>
    <cellStyle name="_DEL A  Reporting example 2 3 2" xfId="1964"/>
    <cellStyle name="_DEL A  Reporting example 2 3 2 2" xfId="1965"/>
    <cellStyle name="_DEL A  Reporting example 2 3 3" xfId="1966"/>
    <cellStyle name="_DEL A  Reporting example 2 3_Gross" xfId="1967"/>
    <cellStyle name="_DEL A  Reporting example 2 3_Gross 2" xfId="1968"/>
    <cellStyle name="_DEL A  Reporting example 2 4" xfId="1969"/>
    <cellStyle name="_DEL A  Reporting example 2 4 2" xfId="1970"/>
    <cellStyle name="_DEL A  Reporting example 2 4 3" xfId="1971"/>
    <cellStyle name="_DEL A  Reporting example 2 5" xfId="1972"/>
    <cellStyle name="_DEL A  Reporting example 2 5 2" xfId="1973"/>
    <cellStyle name="_DEL A  Reporting example 2 6" xfId="1974"/>
    <cellStyle name="_DEL A  Reporting example 2 6 2" xfId="1975"/>
    <cellStyle name="_DEL A  Reporting example 2 7" xfId="1976"/>
    <cellStyle name="_DEL A  Reporting example 2 7 2" xfId="1977"/>
    <cellStyle name="_DEL A  Reporting example 2 8" xfId="1978"/>
    <cellStyle name="_DEL A  Reporting example 2 9" xfId="1979"/>
    <cellStyle name="_DEL A  Reporting example 2_Gross" xfId="1980"/>
    <cellStyle name="_DEL A  Reporting example 2_Gross 2" xfId="1981"/>
    <cellStyle name="_DEL A  Reporting example 20" xfId="1982"/>
    <cellStyle name="_DEL A  Reporting example 20 2" xfId="1983"/>
    <cellStyle name="_DEL A  Reporting example 21" xfId="1984"/>
    <cellStyle name="_DEL A  Reporting example 21 2" xfId="1985"/>
    <cellStyle name="_DEL A  Reporting example 22" xfId="1986"/>
    <cellStyle name="_DEL A  Reporting example 23" xfId="1987"/>
    <cellStyle name="_DEL A  Reporting example 24" xfId="1988"/>
    <cellStyle name="_DEL A  Reporting example 24 2" xfId="1989"/>
    <cellStyle name="_DEL A  Reporting example 25" xfId="1990"/>
    <cellStyle name="_DEL A  Reporting example 26" xfId="1991"/>
    <cellStyle name="_DEL A  Reporting example 27" xfId="1992"/>
    <cellStyle name="_DEL A  Reporting example 3" xfId="1993"/>
    <cellStyle name="_DEL A  Reporting example 3 10" xfId="1994"/>
    <cellStyle name="_DEL A  Reporting example 3 10 2" xfId="1995"/>
    <cellStyle name="_DEL A  Reporting example 3 11" xfId="1996"/>
    <cellStyle name="_DEL A  Reporting example 3 2" xfId="1997"/>
    <cellStyle name="_DEL A  Reporting example 3 2 2" xfId="1998"/>
    <cellStyle name="_DEL A  Reporting example 3 2 2 2" xfId="1999"/>
    <cellStyle name="_DEL A  Reporting example 3 2 2_Gross" xfId="2000"/>
    <cellStyle name="_DEL A  Reporting example 3 2 2_Gross 2" xfId="2001"/>
    <cellStyle name="_DEL A  Reporting example 3 2 3" xfId="2002"/>
    <cellStyle name="_DEL A  Reporting example 3 2_Gross" xfId="2003"/>
    <cellStyle name="_DEL A  Reporting example 3 2_Gross 2" xfId="2004"/>
    <cellStyle name="_DEL A  Reporting example 3 3" xfId="2005"/>
    <cellStyle name="_DEL A  Reporting example 3 3 2" xfId="2006"/>
    <cellStyle name="_DEL A  Reporting example 3 3 2 2" xfId="2007"/>
    <cellStyle name="_DEL A  Reporting example 3 3 2_Gross" xfId="2008"/>
    <cellStyle name="_DEL A  Reporting example 3 3 2_Gross 2" xfId="2009"/>
    <cellStyle name="_DEL A  Reporting example 3 3 3" xfId="2010"/>
    <cellStyle name="_DEL A  Reporting example 3 3_August 2014 IMBE" xfId="2011"/>
    <cellStyle name="_DEL A  Reporting example 3 3_August 2014 IMBE 2" xfId="2012"/>
    <cellStyle name="_DEL A  Reporting example 3 3_August 2014 IMBE 2 2" xfId="2013"/>
    <cellStyle name="_DEL A  Reporting example 3 3_August 2014 IMBE 2 2 2" xfId="2014"/>
    <cellStyle name="_DEL A  Reporting example 3 3_August 2014 IMBE 2 2_Gross" xfId="2015"/>
    <cellStyle name="_DEL A  Reporting example 3 3_August 2014 IMBE 2 2_Gross 2" xfId="2016"/>
    <cellStyle name="_DEL A  Reporting example 3 3_August 2014 IMBE 2 3" xfId="2017"/>
    <cellStyle name="_DEL A  Reporting example 3 3_August 2014 IMBE 2_Gross" xfId="2018"/>
    <cellStyle name="_DEL A  Reporting example 3 3_August 2014 IMBE 2_Gross 2" xfId="2019"/>
    <cellStyle name="_DEL A  Reporting example 3 3_August 2014 IMBE 3" xfId="2020"/>
    <cellStyle name="_DEL A  Reporting example 3 3_August 2014 IMBE_Gross" xfId="2021"/>
    <cellStyle name="_DEL A  Reporting example 3 3_August 2014 IMBE_Gross 2" xfId="2022"/>
    <cellStyle name="_DEL A  Reporting example 3 3_Gross" xfId="2023"/>
    <cellStyle name="_DEL A  Reporting example 3 3_Gross 2" xfId="2024"/>
    <cellStyle name="_DEL A  Reporting example 3 4" xfId="2025"/>
    <cellStyle name="_DEL A  Reporting example 3 4 2" xfId="2026"/>
    <cellStyle name="_DEL A  Reporting example 3 4 2 2" xfId="2027"/>
    <cellStyle name="_DEL A  Reporting example 3 4 2_Gross" xfId="2028"/>
    <cellStyle name="_DEL A  Reporting example 3 4 2_Gross 2" xfId="2029"/>
    <cellStyle name="_DEL A  Reporting example 3 4 3" xfId="2030"/>
    <cellStyle name="_DEL A  Reporting example 3 4_Gross" xfId="2031"/>
    <cellStyle name="_DEL A  Reporting example 3 4_Gross 2" xfId="2032"/>
    <cellStyle name="_DEL A  Reporting example 3 5" xfId="2033"/>
    <cellStyle name="_DEL A  Reporting example 3 5 2" xfId="2034"/>
    <cellStyle name="_DEL A  Reporting example 3 5 3" xfId="2035"/>
    <cellStyle name="_DEL A  Reporting example 3 5_Gross" xfId="2036"/>
    <cellStyle name="_DEL A  Reporting example 3 5_Gross 2" xfId="2037"/>
    <cellStyle name="_DEL A  Reporting example 3 6" xfId="2038"/>
    <cellStyle name="_DEL A  Reporting example 3 6 2" xfId="2039"/>
    <cellStyle name="_DEL A  Reporting example 3 6 3" xfId="2040"/>
    <cellStyle name="_DEL A  Reporting example 3 6 4" xfId="2041"/>
    <cellStyle name="_DEL A  Reporting example 3 6_Gross" xfId="2042"/>
    <cellStyle name="_DEL A  Reporting example 3 6_Gross 2" xfId="2043"/>
    <cellStyle name="_DEL A  Reporting example 3 7" xfId="2044"/>
    <cellStyle name="_DEL A  Reporting example 3 7 2" xfId="2045"/>
    <cellStyle name="_DEL A  Reporting example 3 7 3" xfId="2046"/>
    <cellStyle name="_DEL A  Reporting example 3 7_Gross" xfId="2047"/>
    <cellStyle name="_DEL A  Reporting example 3 7_Gross 2" xfId="2048"/>
    <cellStyle name="_DEL A  Reporting example 3 8" xfId="2049"/>
    <cellStyle name="_DEL A  Reporting example 3 8 2" xfId="2050"/>
    <cellStyle name="_DEL A  Reporting example 3 8 3" xfId="2051"/>
    <cellStyle name="_DEL A  Reporting example 3 8_Gross" xfId="2052"/>
    <cellStyle name="_DEL A  Reporting example 3 8_Gross 2" xfId="2053"/>
    <cellStyle name="_DEL A  Reporting example 3 9" xfId="2054"/>
    <cellStyle name="_DEL A  Reporting example 3 9 2" xfId="2055"/>
    <cellStyle name="_DEL A  Reporting example 3_August 2014 IMBE" xfId="2056"/>
    <cellStyle name="_DEL A  Reporting example 3_August 2014 IMBE 2" xfId="2057"/>
    <cellStyle name="_DEL A  Reporting example 3_August 2014 IMBE 2 2" xfId="2058"/>
    <cellStyle name="_DEL A  Reporting example 3_August 2014 IMBE 2_Gross" xfId="2059"/>
    <cellStyle name="_DEL A  Reporting example 3_August 2014 IMBE 2_Gross 2" xfId="2060"/>
    <cellStyle name="_DEL A  Reporting example 3_August 2014 IMBE 3" xfId="2061"/>
    <cellStyle name="_DEL A  Reporting example 3_August 2014 IMBE_Gross" xfId="2062"/>
    <cellStyle name="_DEL A  Reporting example 3_August 2014 IMBE_Gross 2" xfId="2063"/>
    <cellStyle name="_DEL A  Reporting example 3_Gross" xfId="2064"/>
    <cellStyle name="_DEL A  Reporting example 3_Gross 2" xfId="2065"/>
    <cellStyle name="_DEL A  Reporting example 4" xfId="2066"/>
    <cellStyle name="_DEL A  Reporting example 4 2" xfId="2067"/>
    <cellStyle name="_DEL A  Reporting example 4 2 2" xfId="2068"/>
    <cellStyle name="_DEL A  Reporting example 4 2_Gross" xfId="2069"/>
    <cellStyle name="_DEL A  Reporting example 4 2_Gross 2" xfId="2070"/>
    <cellStyle name="_DEL A  Reporting example 4 3" xfId="2071"/>
    <cellStyle name="_DEL A  Reporting example 4 4" xfId="2072"/>
    <cellStyle name="_DEL A  Reporting example 4 5" xfId="2073"/>
    <cellStyle name="_DEL A  Reporting example 4_August 2014 IMBE" xfId="2074"/>
    <cellStyle name="_DEL A  Reporting example 4_August 2014 IMBE 2" xfId="2075"/>
    <cellStyle name="_DEL A  Reporting example 4_August 2014 IMBE 2 2" xfId="2076"/>
    <cellStyle name="_DEL A  Reporting example 4_August 2014 IMBE 2 2 2" xfId="2077"/>
    <cellStyle name="_DEL A  Reporting example 4_August 2014 IMBE 2 2_Gross" xfId="2078"/>
    <cellStyle name="_DEL A  Reporting example 4_August 2014 IMBE 2 2_Gross 2" xfId="2079"/>
    <cellStyle name="_DEL A  Reporting example 4_August 2014 IMBE 2 3" xfId="2080"/>
    <cellStyle name="_DEL A  Reporting example 4_August 2014 IMBE 2_Gross" xfId="2081"/>
    <cellStyle name="_DEL A  Reporting example 4_August 2014 IMBE 2_Gross 2" xfId="2082"/>
    <cellStyle name="_DEL A  Reporting example 4_August 2014 IMBE 3" xfId="2083"/>
    <cellStyle name="_DEL A  Reporting example 4_August 2014 IMBE_Gross" xfId="2084"/>
    <cellStyle name="_DEL A  Reporting example 4_August 2014 IMBE_Gross 2" xfId="2085"/>
    <cellStyle name="_DEL A  Reporting example 4_Gross" xfId="2086"/>
    <cellStyle name="_DEL A  Reporting example 4_Gross 2" xfId="2087"/>
    <cellStyle name="_DEL A  Reporting example 5" xfId="2088"/>
    <cellStyle name="_DEL A  Reporting example 5 2" xfId="2089"/>
    <cellStyle name="_DEL A  Reporting example 5 2 2" xfId="2090"/>
    <cellStyle name="_DEL A  Reporting example 5 2 3" xfId="2091"/>
    <cellStyle name="_DEL A  Reporting example 5 2_Gross" xfId="2092"/>
    <cellStyle name="_DEL A  Reporting example 5 2_Gross 2" xfId="2093"/>
    <cellStyle name="_DEL A  Reporting example 5 3" xfId="2094"/>
    <cellStyle name="_DEL A  Reporting example 5 3 2" xfId="2095"/>
    <cellStyle name="_DEL A  Reporting example 5 4" xfId="2096"/>
    <cellStyle name="_DEL A  Reporting example 5_Gross" xfId="2097"/>
    <cellStyle name="_DEL A  Reporting example 5_Gross 2" xfId="2098"/>
    <cellStyle name="_DEL A  Reporting example 6" xfId="2099"/>
    <cellStyle name="_DEL A  Reporting example 6 2" xfId="2100"/>
    <cellStyle name="_DEL A  Reporting example 6 2 2" xfId="2101"/>
    <cellStyle name="_DEL A  Reporting example 6 2 3" xfId="2102"/>
    <cellStyle name="_DEL A  Reporting example 6 2_Gross" xfId="2103"/>
    <cellStyle name="_DEL A  Reporting example 6 2_Gross 2" xfId="2104"/>
    <cellStyle name="_DEL A  Reporting example 6 3" xfId="2105"/>
    <cellStyle name="_DEL A  Reporting example 6 3 2" xfId="2106"/>
    <cellStyle name="_DEL A  Reporting example 6 4" xfId="2107"/>
    <cellStyle name="_DEL A  Reporting example 6_Gross" xfId="2108"/>
    <cellStyle name="_DEL A  Reporting example 6_Gross 2" xfId="2109"/>
    <cellStyle name="_DEL A  Reporting example 7" xfId="2110"/>
    <cellStyle name="_DEL A  Reporting example 7 2" xfId="2111"/>
    <cellStyle name="_DEL A  Reporting example 7 2 2" xfId="2112"/>
    <cellStyle name="_DEL A  Reporting example 7 2_Gross" xfId="2113"/>
    <cellStyle name="_DEL A  Reporting example 7 2_Gross 2" xfId="2114"/>
    <cellStyle name="_DEL A  Reporting example 7 3" xfId="2115"/>
    <cellStyle name="_DEL A  Reporting example 7_Gross" xfId="2116"/>
    <cellStyle name="_DEL A  Reporting example 7_Gross 2" xfId="2117"/>
    <cellStyle name="_DEL A  Reporting example 8" xfId="2118"/>
    <cellStyle name="_DEL A  Reporting example 8 2" xfId="2119"/>
    <cellStyle name="_DEL A  Reporting example 8 2 2" xfId="2120"/>
    <cellStyle name="_DEL A  Reporting example 8 2_Gross" xfId="2121"/>
    <cellStyle name="_DEL A  Reporting example 8 2_Gross 2" xfId="2122"/>
    <cellStyle name="_DEL A  Reporting example 8 3" xfId="2123"/>
    <cellStyle name="_DEL A  Reporting example 8_Gross" xfId="2124"/>
    <cellStyle name="_DEL A  Reporting example 8_Gross 2" xfId="2125"/>
    <cellStyle name="_DEL A  Reporting example 9" xfId="2126"/>
    <cellStyle name="_DEL A  Reporting example 9 2" xfId="2127"/>
    <cellStyle name="_DEL A  Reporting example 9 2 2" xfId="2128"/>
    <cellStyle name="_DEL A  Reporting example 9 2 3" xfId="2129"/>
    <cellStyle name="_DEL A  Reporting example 9 2_Gross" xfId="2130"/>
    <cellStyle name="_DEL A  Reporting example 9 2_Gross 2" xfId="2131"/>
    <cellStyle name="_DEL A  Reporting example 9 3" xfId="2132"/>
    <cellStyle name="_DEL A  Reporting example 9 4" xfId="2133"/>
    <cellStyle name="_DEL A  Reporting example 9_Gross" xfId="2134"/>
    <cellStyle name="_DEL A  Reporting example 9_Gross 2" xfId="2135"/>
    <cellStyle name="_DEL A  Reporting example_001. Test" xfId="2136"/>
    <cellStyle name="_DEL A  Reporting example_001. Test 2" xfId="2137"/>
    <cellStyle name="_DEL A  Reporting example_001. Test_Gross" xfId="2138"/>
    <cellStyle name="_DEL A  Reporting example_001. Test_Gross 2" xfId="2139"/>
    <cellStyle name="_DEL A  Reporting example_Gross" xfId="2140"/>
    <cellStyle name="_DEL A  Reporting example_Gross 2" xfId="2141"/>
    <cellStyle name="_DEL A  Reporting example_Gross 2 2" xfId="2142"/>
    <cellStyle name="_DEL A  Reporting example_Gross 2_Gross" xfId="2143"/>
    <cellStyle name="_DEL A  Reporting example_Gross 2_Gross 2" xfId="2144"/>
    <cellStyle name="_DEL A  Reporting example_Gross 3" xfId="2145"/>
    <cellStyle name="_DEL A  Reporting example_Gross_1" xfId="2146"/>
    <cellStyle name="_DEL A  Reporting example_Gross_1 2" xfId="2147"/>
    <cellStyle name="_DEL A  Reporting example_Gross_Gross" xfId="2148"/>
    <cellStyle name="_DEL A  Reporting example_Gross_Gross 2" xfId="2149"/>
    <cellStyle name="_DEL A  Reporting example_R0" xfId="2150"/>
    <cellStyle name="_DEL A  Reporting example_R0 2" xfId="2151"/>
    <cellStyle name="_DEL A  Reporting example_R0 2 2" xfId="2152"/>
    <cellStyle name="_DEL A  Reporting example_R0 3" xfId="2153"/>
    <cellStyle name="_DEL A  Reporting example_R0_1" xfId="2154"/>
    <cellStyle name="_DEL A  Reporting example_R0_1 2" xfId="2155"/>
    <cellStyle name="_Del A analysis" xfId="2156"/>
    <cellStyle name="_Del A analysis 10" xfId="2157"/>
    <cellStyle name="_Del A analysis 10 2" xfId="2158"/>
    <cellStyle name="_Del A analysis 10 3" xfId="2159"/>
    <cellStyle name="_Del A analysis 10_Gross" xfId="2160"/>
    <cellStyle name="_Del A analysis 11" xfId="2161"/>
    <cellStyle name="_Del A analysis 11 2" xfId="2162"/>
    <cellStyle name="_Del A analysis 11_Gross" xfId="2163"/>
    <cellStyle name="_Del A analysis 12" xfId="2164"/>
    <cellStyle name="_Del A analysis 12 2" xfId="2165"/>
    <cellStyle name="_Del A analysis 12_Gross" xfId="2166"/>
    <cellStyle name="_Del A analysis 13" xfId="2167"/>
    <cellStyle name="_Del A analysis 13 2" xfId="2168"/>
    <cellStyle name="_Del A analysis 13_Gross" xfId="2169"/>
    <cellStyle name="_Del A analysis 14" xfId="2170"/>
    <cellStyle name="_Del A analysis 14 2" xfId="2171"/>
    <cellStyle name="_Del A analysis 14_Gross" xfId="2172"/>
    <cellStyle name="_Del A analysis 15" xfId="2173"/>
    <cellStyle name="_Del A analysis 15 2" xfId="2174"/>
    <cellStyle name="_Del A analysis 15_Gross" xfId="2175"/>
    <cellStyle name="_Del A analysis 16" xfId="2176"/>
    <cellStyle name="_Del A analysis 16 2" xfId="2177"/>
    <cellStyle name="_Del A analysis 16_Gross" xfId="2178"/>
    <cellStyle name="_Del A analysis 17" xfId="2179"/>
    <cellStyle name="_Del A analysis 17 2" xfId="2180"/>
    <cellStyle name="_Del A analysis 18" xfId="2181"/>
    <cellStyle name="_Del A analysis 18 2" xfId="2182"/>
    <cellStyle name="_Del A analysis 19" xfId="2183"/>
    <cellStyle name="_Del A analysis 19 2" xfId="2184"/>
    <cellStyle name="_Del A analysis 2" xfId="2185"/>
    <cellStyle name="_Del A analysis 2 2" xfId="2186"/>
    <cellStyle name="_Del A analysis 2 2 2" xfId="2187"/>
    <cellStyle name="_Del A analysis 2 2 3" xfId="2188"/>
    <cellStyle name="_Del A analysis 2 2 4" xfId="2189"/>
    <cellStyle name="_Del A analysis 2 3" xfId="2190"/>
    <cellStyle name="_Del A analysis 2 3 2" xfId="2191"/>
    <cellStyle name="_Del A analysis 2 3 3" xfId="2192"/>
    <cellStyle name="_Del A analysis 2 3 4" xfId="2193"/>
    <cellStyle name="_Del A analysis 2 3_Gross" xfId="2194"/>
    <cellStyle name="_Del A analysis 2 4" xfId="2195"/>
    <cellStyle name="_Del A analysis 2 4 2" xfId="2196"/>
    <cellStyle name="_Del A analysis 2 4 3" xfId="2197"/>
    <cellStyle name="_Del A analysis 2 4_Gross" xfId="2198"/>
    <cellStyle name="_Del A analysis 2 5" xfId="2199"/>
    <cellStyle name="_Del A analysis 2 5 2" xfId="2200"/>
    <cellStyle name="_Del A analysis 2 5 3" xfId="2201"/>
    <cellStyle name="_Del A analysis 2 5_Gross" xfId="2202"/>
    <cellStyle name="_Del A analysis 2 6" xfId="2203"/>
    <cellStyle name="_Del A analysis 2 7" xfId="2204"/>
    <cellStyle name="_Del A analysis 2 8" xfId="2205"/>
    <cellStyle name="_Del A analysis 2 9" xfId="2206"/>
    <cellStyle name="_Del A analysis 2_August 2014 IMBE" xfId="2207"/>
    <cellStyle name="_Del A analysis 2_August 2014 IMBE 2" xfId="2208"/>
    <cellStyle name="_Del A analysis 2_Gross" xfId="2209"/>
    <cellStyle name="_Del A analysis 20" xfId="2210"/>
    <cellStyle name="_Del A analysis 20 2" xfId="2211"/>
    <cellStyle name="_Del A analysis 21" xfId="2212"/>
    <cellStyle name="_Del A analysis 3" xfId="2213"/>
    <cellStyle name="_Del A analysis 3 2" xfId="2214"/>
    <cellStyle name="_Del A analysis 4" xfId="2215"/>
    <cellStyle name="_Del A analysis 4 2" xfId="2216"/>
    <cellStyle name="_Del A analysis 4 3" xfId="2217"/>
    <cellStyle name="_Del A analysis 4_Gross" xfId="2218"/>
    <cellStyle name="_Del A analysis 5" xfId="2219"/>
    <cellStyle name="_Del A analysis 5 2" xfId="2220"/>
    <cellStyle name="_Del A analysis 5 3" xfId="2221"/>
    <cellStyle name="_Del A analysis 5_Gross" xfId="2222"/>
    <cellStyle name="_Del A analysis 6" xfId="2223"/>
    <cellStyle name="_Del A analysis 6 2" xfId="2224"/>
    <cellStyle name="_Del A analysis 7" xfId="2225"/>
    <cellStyle name="_Del A analysis 7 2" xfId="2226"/>
    <cellStyle name="_Del A analysis 7 3" xfId="2227"/>
    <cellStyle name="_Del A analysis 7_Gross" xfId="2228"/>
    <cellStyle name="_Del A analysis 8" xfId="2229"/>
    <cellStyle name="_Del A analysis 8 2" xfId="2230"/>
    <cellStyle name="_Del A analysis 8_Gross" xfId="2231"/>
    <cellStyle name="_Del A analysis 9" xfId="2232"/>
    <cellStyle name="_Del A analysis 9 2" xfId="2233"/>
    <cellStyle name="_Del A analysis 9_Gross" xfId="2234"/>
    <cellStyle name="_Del A analysis_July 2014 IMBE" xfId="2235"/>
    <cellStyle name="_Del A analysis_July 2014 IMBE 2" xfId="2236"/>
    <cellStyle name="_Del A analysis_July 2014 IMBE 2 2" xfId="2237"/>
    <cellStyle name="_Del A analysis_July 2014 IMBE 3" xfId="2238"/>
    <cellStyle name="_Del A analysis_WCMG updates 1415p3" xfId="2239"/>
    <cellStyle name="_Del A analysis_WCMG updates 1415p3 2" xfId="2240"/>
    <cellStyle name="_DEL P1" xfId="2241"/>
    <cellStyle name="_DEL P1 10" xfId="2242"/>
    <cellStyle name="_DEL P1 10 2" xfId="2243"/>
    <cellStyle name="_DEL P1 10 2 2" xfId="2244"/>
    <cellStyle name="_DEL P1 10 2 3" xfId="2245"/>
    <cellStyle name="_DEL P1 10 2_Gross" xfId="2246"/>
    <cellStyle name="_DEL P1 10 2_Gross 2" xfId="2247"/>
    <cellStyle name="_DEL P1 10 3" xfId="2248"/>
    <cellStyle name="_DEL P1 10 4" xfId="2249"/>
    <cellStyle name="_DEL P1 10_Gross" xfId="2250"/>
    <cellStyle name="_DEL P1 10_Gross 2" xfId="2251"/>
    <cellStyle name="_DEL P1 11" xfId="2252"/>
    <cellStyle name="_DEL P1 11 2" xfId="2253"/>
    <cellStyle name="_DEL P1 11 3" xfId="2254"/>
    <cellStyle name="_DEL P1 11 4" xfId="2255"/>
    <cellStyle name="_DEL P1 11_Gross" xfId="2256"/>
    <cellStyle name="_DEL P1 11_Gross 2" xfId="2257"/>
    <cellStyle name="_DEL P1 12" xfId="2258"/>
    <cellStyle name="_DEL P1 12 2" xfId="2259"/>
    <cellStyle name="_DEL P1 12 3" xfId="2260"/>
    <cellStyle name="_DEL P1 12_Gross" xfId="2261"/>
    <cellStyle name="_DEL P1 12_Gross 2" xfId="2262"/>
    <cellStyle name="_DEL P1 13" xfId="2263"/>
    <cellStyle name="_DEL P1 13 2" xfId="2264"/>
    <cellStyle name="_DEL P1 13 3" xfId="2265"/>
    <cellStyle name="_DEL P1 13_Gross" xfId="2266"/>
    <cellStyle name="_DEL P1 13_Gross 2" xfId="2267"/>
    <cellStyle name="_DEL P1 14" xfId="2268"/>
    <cellStyle name="_DEL P1 14 2" xfId="2269"/>
    <cellStyle name="_DEL P1 14_Gross" xfId="2270"/>
    <cellStyle name="_DEL P1 14_Gross 2" xfId="2271"/>
    <cellStyle name="_DEL P1 15" xfId="2272"/>
    <cellStyle name="_DEL P1 15 2" xfId="2273"/>
    <cellStyle name="_DEL P1 15_Gross" xfId="2274"/>
    <cellStyle name="_DEL P1 15_Gross 2" xfId="2275"/>
    <cellStyle name="_DEL P1 16" xfId="2276"/>
    <cellStyle name="_DEL P1 16 2" xfId="2277"/>
    <cellStyle name="_DEL P1 16_Gross" xfId="2278"/>
    <cellStyle name="_DEL P1 16_Gross 2" xfId="2279"/>
    <cellStyle name="_DEL P1 17" xfId="2280"/>
    <cellStyle name="_DEL P1 17 2" xfId="2281"/>
    <cellStyle name="_DEL P1 17_Gross" xfId="2282"/>
    <cellStyle name="_DEL P1 17_Gross 2" xfId="2283"/>
    <cellStyle name="_DEL P1 18" xfId="2284"/>
    <cellStyle name="_DEL P1 18 2" xfId="2285"/>
    <cellStyle name="_DEL P1 19" xfId="2286"/>
    <cellStyle name="_DEL P1 19 2" xfId="2287"/>
    <cellStyle name="_DEL P1 2" xfId="2288"/>
    <cellStyle name="_DEL P1 2 10" xfId="2289"/>
    <cellStyle name="_DEL P1 2 2" xfId="2290"/>
    <cellStyle name="_DEL P1 2 2 2" xfId="2291"/>
    <cellStyle name="_DEL P1 2 2 2 2" xfId="2292"/>
    <cellStyle name="_DEL P1 2 2 3" xfId="2293"/>
    <cellStyle name="_DEL P1 2 2 3 2" xfId="2294"/>
    <cellStyle name="_DEL P1 2 2 4" xfId="2295"/>
    <cellStyle name="_DEL P1 2 2_Gross" xfId="2296"/>
    <cellStyle name="_DEL P1 2 2_Gross 2" xfId="2297"/>
    <cellStyle name="_DEL P1 2 3" xfId="2298"/>
    <cellStyle name="_DEL P1 2 3 2" xfId="2299"/>
    <cellStyle name="_DEL P1 2 3 2 2" xfId="2300"/>
    <cellStyle name="_DEL P1 2 3 3" xfId="2301"/>
    <cellStyle name="_DEL P1 2 3_Gross" xfId="2302"/>
    <cellStyle name="_DEL P1 2 3_Gross 2" xfId="2303"/>
    <cellStyle name="_DEL P1 2 4" xfId="2304"/>
    <cellStyle name="_DEL P1 2 4 2" xfId="2305"/>
    <cellStyle name="_DEL P1 2 4 3" xfId="2306"/>
    <cellStyle name="_DEL P1 2 5" xfId="2307"/>
    <cellStyle name="_DEL P1 2 5 2" xfId="2308"/>
    <cellStyle name="_DEL P1 2 6" xfId="2309"/>
    <cellStyle name="_DEL P1 2 6 2" xfId="2310"/>
    <cellStyle name="_DEL P1 2 7" xfId="2311"/>
    <cellStyle name="_DEL P1 2 7 2" xfId="2312"/>
    <cellStyle name="_DEL P1 2 8" xfId="2313"/>
    <cellStyle name="_DEL P1 2 9" xfId="2314"/>
    <cellStyle name="_DEL P1 2_Gross" xfId="2315"/>
    <cellStyle name="_DEL P1 2_Gross 2" xfId="2316"/>
    <cellStyle name="_DEL P1 20" xfId="2317"/>
    <cellStyle name="_DEL P1 20 2" xfId="2318"/>
    <cellStyle name="_DEL P1 21" xfId="2319"/>
    <cellStyle name="_DEL P1 21 2" xfId="2320"/>
    <cellStyle name="_DEL P1 22" xfId="2321"/>
    <cellStyle name="_DEL P1 23" xfId="2322"/>
    <cellStyle name="_DEL P1 24" xfId="2323"/>
    <cellStyle name="_DEL P1 24 2" xfId="2324"/>
    <cellStyle name="_DEL P1 25" xfId="2325"/>
    <cellStyle name="_DEL P1 26" xfId="2326"/>
    <cellStyle name="_DEL P1 27" xfId="2327"/>
    <cellStyle name="_DEL P1 3" xfId="2328"/>
    <cellStyle name="_DEL P1 3 10" xfId="2329"/>
    <cellStyle name="_DEL P1 3 10 2" xfId="2330"/>
    <cellStyle name="_DEL P1 3 11" xfId="2331"/>
    <cellStyle name="_DEL P1 3 2" xfId="2332"/>
    <cellStyle name="_DEL P1 3 2 2" xfId="2333"/>
    <cellStyle name="_DEL P1 3 2 2 2" xfId="2334"/>
    <cellStyle name="_DEL P1 3 2 2_Gross" xfId="2335"/>
    <cellStyle name="_DEL P1 3 2 2_Gross 2" xfId="2336"/>
    <cellStyle name="_DEL P1 3 2 3" xfId="2337"/>
    <cellStyle name="_DEL P1 3 2_Gross" xfId="2338"/>
    <cellStyle name="_DEL P1 3 2_Gross 2" xfId="2339"/>
    <cellStyle name="_DEL P1 3 3" xfId="2340"/>
    <cellStyle name="_DEL P1 3 3 2" xfId="2341"/>
    <cellStyle name="_DEL P1 3 3 2 2" xfId="2342"/>
    <cellStyle name="_DEL P1 3 3 2_Gross" xfId="2343"/>
    <cellStyle name="_DEL P1 3 3 2_Gross 2" xfId="2344"/>
    <cellStyle name="_DEL P1 3 3 3" xfId="2345"/>
    <cellStyle name="_DEL P1 3 3_August 2014 IMBE" xfId="2346"/>
    <cellStyle name="_DEL P1 3 3_August 2014 IMBE 2" xfId="2347"/>
    <cellStyle name="_DEL P1 3 3_August 2014 IMBE 2 2" xfId="2348"/>
    <cellStyle name="_DEL P1 3 3_August 2014 IMBE 2 2 2" xfId="2349"/>
    <cellStyle name="_DEL P1 3 3_August 2014 IMBE 2 2_Gross" xfId="2350"/>
    <cellStyle name="_DEL P1 3 3_August 2014 IMBE 2 2_Gross 2" xfId="2351"/>
    <cellStyle name="_DEL P1 3 3_August 2014 IMBE 2 3" xfId="2352"/>
    <cellStyle name="_DEL P1 3 3_August 2014 IMBE 2_Gross" xfId="2353"/>
    <cellStyle name="_DEL P1 3 3_August 2014 IMBE 2_Gross 2" xfId="2354"/>
    <cellStyle name="_DEL P1 3 3_August 2014 IMBE 3" xfId="2355"/>
    <cellStyle name="_DEL P1 3 3_August 2014 IMBE_Gross" xfId="2356"/>
    <cellStyle name="_DEL P1 3 3_August 2014 IMBE_Gross 2" xfId="2357"/>
    <cellStyle name="_DEL P1 3 3_Gross" xfId="2358"/>
    <cellStyle name="_DEL P1 3 3_Gross 2" xfId="2359"/>
    <cellStyle name="_DEL P1 3 4" xfId="2360"/>
    <cellStyle name="_DEL P1 3 4 2" xfId="2361"/>
    <cellStyle name="_DEL P1 3 4 2 2" xfId="2362"/>
    <cellStyle name="_DEL P1 3 4 2_Gross" xfId="2363"/>
    <cellStyle name="_DEL P1 3 4 2_Gross 2" xfId="2364"/>
    <cellStyle name="_DEL P1 3 4 3" xfId="2365"/>
    <cellStyle name="_DEL P1 3 4_Gross" xfId="2366"/>
    <cellStyle name="_DEL P1 3 4_Gross 2" xfId="2367"/>
    <cellStyle name="_DEL P1 3 5" xfId="2368"/>
    <cellStyle name="_DEL P1 3 5 2" xfId="2369"/>
    <cellStyle name="_DEL P1 3 5 3" xfId="2370"/>
    <cellStyle name="_DEL P1 3 5_Gross" xfId="2371"/>
    <cellStyle name="_DEL P1 3 5_Gross 2" xfId="2372"/>
    <cellStyle name="_DEL P1 3 6" xfId="2373"/>
    <cellStyle name="_DEL P1 3 6 2" xfId="2374"/>
    <cellStyle name="_DEL P1 3 6 3" xfId="2375"/>
    <cellStyle name="_DEL P1 3 6 4" xfId="2376"/>
    <cellStyle name="_DEL P1 3 6_Gross" xfId="2377"/>
    <cellStyle name="_DEL P1 3 6_Gross 2" xfId="2378"/>
    <cellStyle name="_DEL P1 3 7" xfId="2379"/>
    <cellStyle name="_DEL P1 3 7 2" xfId="2380"/>
    <cellStyle name="_DEL P1 3 7 3" xfId="2381"/>
    <cellStyle name="_DEL P1 3 7_Gross" xfId="2382"/>
    <cellStyle name="_DEL P1 3 7_Gross 2" xfId="2383"/>
    <cellStyle name="_DEL P1 3 8" xfId="2384"/>
    <cellStyle name="_DEL P1 3 8 2" xfId="2385"/>
    <cellStyle name="_DEL P1 3 8 3" xfId="2386"/>
    <cellStyle name="_DEL P1 3 8_Gross" xfId="2387"/>
    <cellStyle name="_DEL P1 3 8_Gross 2" xfId="2388"/>
    <cellStyle name="_DEL P1 3 9" xfId="2389"/>
    <cellStyle name="_DEL P1 3 9 2" xfId="2390"/>
    <cellStyle name="_DEL P1 3_August 2014 IMBE" xfId="2391"/>
    <cellStyle name="_DEL P1 3_August 2014 IMBE 2" xfId="2392"/>
    <cellStyle name="_DEL P1 3_August 2014 IMBE 2 2" xfId="2393"/>
    <cellStyle name="_DEL P1 3_August 2014 IMBE 2_Gross" xfId="2394"/>
    <cellStyle name="_DEL P1 3_August 2014 IMBE 2_Gross 2" xfId="2395"/>
    <cellStyle name="_DEL P1 3_August 2014 IMBE 3" xfId="2396"/>
    <cellStyle name="_DEL P1 3_August 2014 IMBE_Gross" xfId="2397"/>
    <cellStyle name="_DEL P1 3_August 2014 IMBE_Gross 2" xfId="2398"/>
    <cellStyle name="_DEL P1 3_Gross" xfId="2399"/>
    <cellStyle name="_DEL P1 3_Gross 2" xfId="2400"/>
    <cellStyle name="_DEL P1 4" xfId="2401"/>
    <cellStyle name="_DEL P1 4 2" xfId="2402"/>
    <cellStyle name="_DEL P1 4 2 2" xfId="2403"/>
    <cellStyle name="_DEL P1 4 2_Gross" xfId="2404"/>
    <cellStyle name="_DEL P1 4 2_Gross 2" xfId="2405"/>
    <cellStyle name="_DEL P1 4 3" xfId="2406"/>
    <cellStyle name="_DEL P1 4 4" xfId="2407"/>
    <cellStyle name="_DEL P1 4 5" xfId="2408"/>
    <cellStyle name="_DEL P1 4_August 2014 IMBE" xfId="2409"/>
    <cellStyle name="_DEL P1 4_August 2014 IMBE 2" xfId="2410"/>
    <cellStyle name="_DEL P1 4_August 2014 IMBE 2 2" xfId="2411"/>
    <cellStyle name="_DEL P1 4_August 2014 IMBE 2 2 2" xfId="2412"/>
    <cellStyle name="_DEL P1 4_August 2014 IMBE 2 2_Gross" xfId="2413"/>
    <cellStyle name="_DEL P1 4_August 2014 IMBE 2 2_Gross 2" xfId="2414"/>
    <cellStyle name="_DEL P1 4_August 2014 IMBE 2 3" xfId="2415"/>
    <cellStyle name="_DEL P1 4_August 2014 IMBE 2_Gross" xfId="2416"/>
    <cellStyle name="_DEL P1 4_August 2014 IMBE 2_Gross 2" xfId="2417"/>
    <cellStyle name="_DEL P1 4_August 2014 IMBE 3" xfId="2418"/>
    <cellStyle name="_DEL P1 4_August 2014 IMBE_Gross" xfId="2419"/>
    <cellStyle name="_DEL P1 4_August 2014 IMBE_Gross 2" xfId="2420"/>
    <cellStyle name="_DEL P1 4_Gross" xfId="2421"/>
    <cellStyle name="_DEL P1 4_Gross 2" xfId="2422"/>
    <cellStyle name="_DEL P1 5" xfId="2423"/>
    <cellStyle name="_DEL P1 5 2" xfId="2424"/>
    <cellStyle name="_DEL P1 5 2 2" xfId="2425"/>
    <cellStyle name="_DEL P1 5 2 3" xfId="2426"/>
    <cellStyle name="_DEL P1 5 2_Gross" xfId="2427"/>
    <cellStyle name="_DEL P1 5 2_Gross 2" xfId="2428"/>
    <cellStyle name="_DEL P1 5 3" xfId="2429"/>
    <cellStyle name="_DEL P1 5 3 2" xfId="2430"/>
    <cellStyle name="_DEL P1 5 4" xfId="2431"/>
    <cellStyle name="_DEL P1 5_Gross" xfId="2432"/>
    <cellStyle name="_DEL P1 5_Gross 2" xfId="2433"/>
    <cellStyle name="_DEL P1 6" xfId="2434"/>
    <cellStyle name="_DEL P1 6 2" xfId="2435"/>
    <cellStyle name="_DEL P1 6 2 2" xfId="2436"/>
    <cellStyle name="_DEL P1 6 2 3" xfId="2437"/>
    <cellStyle name="_DEL P1 6 2_Gross" xfId="2438"/>
    <cellStyle name="_DEL P1 6 2_Gross 2" xfId="2439"/>
    <cellStyle name="_DEL P1 6 3" xfId="2440"/>
    <cellStyle name="_DEL P1 6 3 2" xfId="2441"/>
    <cellStyle name="_DEL P1 6 4" xfId="2442"/>
    <cellStyle name="_DEL P1 6_Gross" xfId="2443"/>
    <cellStyle name="_DEL P1 6_Gross 2" xfId="2444"/>
    <cellStyle name="_DEL P1 7" xfId="2445"/>
    <cellStyle name="_DEL P1 7 2" xfId="2446"/>
    <cellStyle name="_DEL P1 7 2 2" xfId="2447"/>
    <cellStyle name="_DEL P1 7 2_Gross" xfId="2448"/>
    <cellStyle name="_DEL P1 7 2_Gross 2" xfId="2449"/>
    <cellStyle name="_DEL P1 7 3" xfId="2450"/>
    <cellStyle name="_DEL P1 7_Gross" xfId="2451"/>
    <cellStyle name="_DEL P1 7_Gross 2" xfId="2452"/>
    <cellStyle name="_DEL P1 8" xfId="2453"/>
    <cellStyle name="_DEL P1 8 2" xfId="2454"/>
    <cellStyle name="_DEL P1 8 2 2" xfId="2455"/>
    <cellStyle name="_DEL P1 8 2_Gross" xfId="2456"/>
    <cellStyle name="_DEL P1 8 2_Gross 2" xfId="2457"/>
    <cellStyle name="_DEL P1 8 3" xfId="2458"/>
    <cellStyle name="_DEL P1 8_Gross" xfId="2459"/>
    <cellStyle name="_DEL P1 8_Gross 2" xfId="2460"/>
    <cellStyle name="_DEL P1 9" xfId="2461"/>
    <cellStyle name="_DEL P1 9 2" xfId="2462"/>
    <cellStyle name="_DEL P1 9 2 2" xfId="2463"/>
    <cellStyle name="_DEL P1 9 2 3" xfId="2464"/>
    <cellStyle name="_DEL P1 9 2_Gross" xfId="2465"/>
    <cellStyle name="_DEL P1 9 2_Gross 2" xfId="2466"/>
    <cellStyle name="_DEL P1 9 3" xfId="2467"/>
    <cellStyle name="_DEL P1 9 4" xfId="2468"/>
    <cellStyle name="_DEL P1 9_Gross" xfId="2469"/>
    <cellStyle name="_DEL P1 9_Gross 2" xfId="2470"/>
    <cellStyle name="_DEL P1_001. Test" xfId="2471"/>
    <cellStyle name="_DEL P1_001. Test 2" xfId="2472"/>
    <cellStyle name="_DEL P1_001. Test_Gross" xfId="2473"/>
    <cellStyle name="_DEL P1_001. Test_Gross 2" xfId="2474"/>
    <cellStyle name="_DEL P1_Gross" xfId="2475"/>
    <cellStyle name="_DEL P1_Gross 2" xfId="2476"/>
    <cellStyle name="_DEL P1_Gross 2 2" xfId="2477"/>
    <cellStyle name="_DEL P1_Gross 2_Gross" xfId="2478"/>
    <cellStyle name="_DEL P1_Gross 2_Gross 2" xfId="2479"/>
    <cellStyle name="_DEL P1_Gross 3" xfId="2480"/>
    <cellStyle name="_DEL P1_Gross_1" xfId="2481"/>
    <cellStyle name="_DEL P1_Gross_1 2" xfId="2482"/>
    <cellStyle name="_DEL P1_Gross_Gross" xfId="2483"/>
    <cellStyle name="_DEL P1_Gross_Gross 2" xfId="2484"/>
    <cellStyle name="_DEL P1_R0" xfId="2485"/>
    <cellStyle name="_DEL P1_R0 2" xfId="2486"/>
    <cellStyle name="_DEL P1_R0 2 2" xfId="2487"/>
    <cellStyle name="_DEL P1_R0 3" xfId="2488"/>
    <cellStyle name="_DEL P1_R0_1" xfId="2489"/>
    <cellStyle name="_DEL P1_R0_1 2" xfId="2490"/>
    <cellStyle name="_Dpn Forecast 2008-2010 (14-Dec-07)" xfId="2491"/>
    <cellStyle name="_Dpn Forecast 2008-2010 (14-Dec-07) 2" xfId="2492"/>
    <cellStyle name="_Dpn Forecast 2008-2010 (14-Dec-07)_20110317 Guarantee Data sheet with CDS Expected Losses" xfId="2493"/>
    <cellStyle name="_Dpn Forecast 2008-2010 (14-Dec-07)_20110317 Guarantee Data sheet with CDS Expected Losses 2" xfId="2494"/>
    <cellStyle name="_DRAFT WD7 FORECAST" xfId="2495"/>
    <cellStyle name="_DRAFT WD7 FORECAST 10" xfId="2496"/>
    <cellStyle name="_DRAFT WD7 FORECAST 10 2" xfId="2497"/>
    <cellStyle name="_DRAFT WD7 FORECAST 10 2 2" xfId="2498"/>
    <cellStyle name="_DRAFT WD7 FORECAST 10 2 3" xfId="2499"/>
    <cellStyle name="_DRAFT WD7 FORECAST 10 2_Gross" xfId="2500"/>
    <cellStyle name="_DRAFT WD7 FORECAST 10 2_Gross 2" xfId="2501"/>
    <cellStyle name="_DRAFT WD7 FORECAST 10 3" xfId="2502"/>
    <cellStyle name="_DRAFT WD7 FORECAST 10 4" xfId="2503"/>
    <cellStyle name="_DRAFT WD7 FORECAST 10_Gross" xfId="2504"/>
    <cellStyle name="_DRAFT WD7 FORECAST 10_Gross 2" xfId="2505"/>
    <cellStyle name="_DRAFT WD7 FORECAST 11" xfId="2506"/>
    <cellStyle name="_DRAFT WD7 FORECAST 11 2" xfId="2507"/>
    <cellStyle name="_DRAFT WD7 FORECAST 11 3" xfId="2508"/>
    <cellStyle name="_DRAFT WD7 FORECAST 11 4" xfId="2509"/>
    <cellStyle name="_DRAFT WD7 FORECAST 11_Gross" xfId="2510"/>
    <cellStyle name="_DRAFT WD7 FORECAST 11_Gross 2" xfId="2511"/>
    <cellStyle name="_DRAFT WD7 FORECAST 12" xfId="2512"/>
    <cellStyle name="_DRAFT WD7 FORECAST 12 2" xfId="2513"/>
    <cellStyle name="_DRAFT WD7 FORECAST 12 3" xfId="2514"/>
    <cellStyle name="_DRAFT WD7 FORECAST 12_Gross" xfId="2515"/>
    <cellStyle name="_DRAFT WD7 FORECAST 12_Gross 2" xfId="2516"/>
    <cellStyle name="_DRAFT WD7 FORECAST 13" xfId="2517"/>
    <cellStyle name="_DRAFT WD7 FORECAST 13 2" xfId="2518"/>
    <cellStyle name="_DRAFT WD7 FORECAST 13 3" xfId="2519"/>
    <cellStyle name="_DRAFT WD7 FORECAST 13_Gross" xfId="2520"/>
    <cellStyle name="_DRAFT WD7 FORECAST 13_Gross 2" xfId="2521"/>
    <cellStyle name="_DRAFT WD7 FORECAST 14" xfId="2522"/>
    <cellStyle name="_DRAFT WD7 FORECAST 14 2" xfId="2523"/>
    <cellStyle name="_DRAFT WD7 FORECAST 14_Gross" xfId="2524"/>
    <cellStyle name="_DRAFT WD7 FORECAST 14_Gross 2" xfId="2525"/>
    <cellStyle name="_DRAFT WD7 FORECAST 15" xfId="2526"/>
    <cellStyle name="_DRAFT WD7 FORECAST 15 2" xfId="2527"/>
    <cellStyle name="_DRAFT WD7 FORECAST 15_Gross" xfId="2528"/>
    <cellStyle name="_DRAFT WD7 FORECAST 15_Gross 2" xfId="2529"/>
    <cellStyle name="_DRAFT WD7 FORECAST 16" xfId="2530"/>
    <cellStyle name="_DRAFT WD7 FORECAST 16 2" xfId="2531"/>
    <cellStyle name="_DRAFT WD7 FORECAST 16_Gross" xfId="2532"/>
    <cellStyle name="_DRAFT WD7 FORECAST 16_Gross 2" xfId="2533"/>
    <cellStyle name="_DRAFT WD7 FORECAST 17" xfId="2534"/>
    <cellStyle name="_DRAFT WD7 FORECAST 17 2" xfId="2535"/>
    <cellStyle name="_DRAFT WD7 FORECAST 17_Gross" xfId="2536"/>
    <cellStyle name="_DRAFT WD7 FORECAST 17_Gross 2" xfId="2537"/>
    <cellStyle name="_DRAFT WD7 FORECAST 18" xfId="2538"/>
    <cellStyle name="_DRAFT WD7 FORECAST 18 2" xfId="2539"/>
    <cellStyle name="_DRAFT WD7 FORECAST 19" xfId="2540"/>
    <cellStyle name="_DRAFT WD7 FORECAST 19 2" xfId="2541"/>
    <cellStyle name="_DRAFT WD7 FORECAST 2" xfId="2542"/>
    <cellStyle name="_DRAFT WD7 FORECAST 2 10" xfId="2543"/>
    <cellStyle name="_DRAFT WD7 FORECAST 2 2" xfId="2544"/>
    <cellStyle name="_DRAFT WD7 FORECAST 2 2 2" xfId="2545"/>
    <cellStyle name="_DRAFT WD7 FORECAST 2 2 2 2" xfId="2546"/>
    <cellStyle name="_DRAFT WD7 FORECAST 2 2 3" xfId="2547"/>
    <cellStyle name="_DRAFT WD7 FORECAST 2 2 3 2" xfId="2548"/>
    <cellStyle name="_DRAFT WD7 FORECAST 2 2 4" xfId="2549"/>
    <cellStyle name="_DRAFT WD7 FORECAST 2 2_Gross" xfId="2550"/>
    <cellStyle name="_DRAFT WD7 FORECAST 2 2_Gross 2" xfId="2551"/>
    <cellStyle name="_DRAFT WD7 FORECAST 2 3" xfId="2552"/>
    <cellStyle name="_DRAFT WD7 FORECAST 2 3 2" xfId="2553"/>
    <cellStyle name="_DRAFT WD7 FORECAST 2 3 2 2" xfId="2554"/>
    <cellStyle name="_DRAFT WD7 FORECAST 2 3 3" xfId="2555"/>
    <cellStyle name="_DRAFT WD7 FORECAST 2 3_Gross" xfId="2556"/>
    <cellStyle name="_DRAFT WD7 FORECAST 2 3_Gross 2" xfId="2557"/>
    <cellStyle name="_DRAFT WD7 FORECAST 2 4" xfId="2558"/>
    <cellStyle name="_DRAFT WD7 FORECAST 2 4 2" xfId="2559"/>
    <cellStyle name="_DRAFT WD7 FORECAST 2 4 3" xfId="2560"/>
    <cellStyle name="_DRAFT WD7 FORECAST 2 5" xfId="2561"/>
    <cellStyle name="_DRAFT WD7 FORECAST 2 5 2" xfId="2562"/>
    <cellStyle name="_DRAFT WD7 FORECAST 2 6" xfId="2563"/>
    <cellStyle name="_DRAFT WD7 FORECAST 2 6 2" xfId="2564"/>
    <cellStyle name="_DRAFT WD7 FORECAST 2 7" xfId="2565"/>
    <cellStyle name="_DRAFT WD7 FORECAST 2 7 2" xfId="2566"/>
    <cellStyle name="_DRAFT WD7 FORECAST 2 8" xfId="2567"/>
    <cellStyle name="_DRAFT WD7 FORECAST 2 9" xfId="2568"/>
    <cellStyle name="_DRAFT WD7 FORECAST 2_Gross" xfId="2569"/>
    <cellStyle name="_DRAFT WD7 FORECAST 2_Gross 2" xfId="2570"/>
    <cellStyle name="_DRAFT WD7 FORECAST 20" xfId="2571"/>
    <cellStyle name="_DRAFT WD7 FORECAST 20 2" xfId="2572"/>
    <cellStyle name="_DRAFT WD7 FORECAST 21" xfId="2573"/>
    <cellStyle name="_DRAFT WD7 FORECAST 21 2" xfId="2574"/>
    <cellStyle name="_DRAFT WD7 FORECAST 22" xfId="2575"/>
    <cellStyle name="_DRAFT WD7 FORECAST 23" xfId="2576"/>
    <cellStyle name="_DRAFT WD7 FORECAST 24" xfId="2577"/>
    <cellStyle name="_DRAFT WD7 FORECAST 24 2" xfId="2578"/>
    <cellStyle name="_DRAFT WD7 FORECAST 25" xfId="2579"/>
    <cellStyle name="_DRAFT WD7 FORECAST 26" xfId="2580"/>
    <cellStyle name="_DRAFT WD7 FORECAST 27" xfId="2581"/>
    <cellStyle name="_DRAFT WD7 FORECAST 3" xfId="2582"/>
    <cellStyle name="_DRAFT WD7 FORECAST 3 10" xfId="2583"/>
    <cellStyle name="_DRAFT WD7 FORECAST 3 10 2" xfId="2584"/>
    <cellStyle name="_DRAFT WD7 FORECAST 3 11" xfId="2585"/>
    <cellStyle name="_DRAFT WD7 FORECAST 3 2" xfId="2586"/>
    <cellStyle name="_DRAFT WD7 FORECAST 3 2 2" xfId="2587"/>
    <cellStyle name="_DRAFT WD7 FORECAST 3 2 2 2" xfId="2588"/>
    <cellStyle name="_DRAFT WD7 FORECAST 3 2 2_Gross" xfId="2589"/>
    <cellStyle name="_DRAFT WD7 FORECAST 3 2 2_Gross 2" xfId="2590"/>
    <cellStyle name="_DRAFT WD7 FORECAST 3 2 3" xfId="2591"/>
    <cellStyle name="_DRAFT WD7 FORECAST 3 2_Gross" xfId="2592"/>
    <cellStyle name="_DRAFT WD7 FORECAST 3 2_Gross 2" xfId="2593"/>
    <cellStyle name="_DRAFT WD7 FORECAST 3 3" xfId="2594"/>
    <cellStyle name="_DRAFT WD7 FORECAST 3 3 2" xfId="2595"/>
    <cellStyle name="_DRAFT WD7 FORECAST 3 3 2 2" xfId="2596"/>
    <cellStyle name="_DRAFT WD7 FORECAST 3 3 2_Gross" xfId="2597"/>
    <cellStyle name="_DRAFT WD7 FORECAST 3 3 2_Gross 2" xfId="2598"/>
    <cellStyle name="_DRAFT WD7 FORECAST 3 3 3" xfId="2599"/>
    <cellStyle name="_DRAFT WD7 FORECAST 3 3_August 2014 IMBE" xfId="2600"/>
    <cellStyle name="_DRAFT WD7 FORECAST 3 3_August 2014 IMBE 2" xfId="2601"/>
    <cellStyle name="_DRAFT WD7 FORECAST 3 3_August 2014 IMBE 2 2" xfId="2602"/>
    <cellStyle name="_DRAFT WD7 FORECAST 3 3_August 2014 IMBE 2 2 2" xfId="2603"/>
    <cellStyle name="_DRAFT WD7 FORECAST 3 3_August 2014 IMBE 2 2_Gross" xfId="2604"/>
    <cellStyle name="_DRAFT WD7 FORECAST 3 3_August 2014 IMBE 2 2_Gross 2" xfId="2605"/>
    <cellStyle name="_DRAFT WD7 FORECAST 3 3_August 2014 IMBE 2 3" xfId="2606"/>
    <cellStyle name="_DRAFT WD7 FORECAST 3 3_August 2014 IMBE 2_Gross" xfId="2607"/>
    <cellStyle name="_DRAFT WD7 FORECAST 3 3_August 2014 IMBE 2_Gross 2" xfId="2608"/>
    <cellStyle name="_DRAFT WD7 FORECAST 3 3_August 2014 IMBE 3" xfId="2609"/>
    <cellStyle name="_DRAFT WD7 FORECAST 3 3_August 2014 IMBE_Gross" xfId="2610"/>
    <cellStyle name="_DRAFT WD7 FORECAST 3 3_August 2014 IMBE_Gross 2" xfId="2611"/>
    <cellStyle name="_DRAFT WD7 FORECAST 3 3_Gross" xfId="2612"/>
    <cellStyle name="_DRAFT WD7 FORECAST 3 3_Gross 2" xfId="2613"/>
    <cellStyle name="_DRAFT WD7 FORECAST 3 4" xfId="2614"/>
    <cellStyle name="_DRAFT WD7 FORECAST 3 4 2" xfId="2615"/>
    <cellStyle name="_DRAFT WD7 FORECAST 3 4 2 2" xfId="2616"/>
    <cellStyle name="_DRAFT WD7 FORECAST 3 4 2_Gross" xfId="2617"/>
    <cellStyle name="_DRAFT WD7 FORECAST 3 4 2_Gross 2" xfId="2618"/>
    <cellStyle name="_DRAFT WD7 FORECAST 3 4 3" xfId="2619"/>
    <cellStyle name="_DRAFT WD7 FORECAST 3 4_Gross" xfId="2620"/>
    <cellStyle name="_DRAFT WD7 FORECAST 3 4_Gross 2" xfId="2621"/>
    <cellStyle name="_DRAFT WD7 FORECAST 3 5" xfId="2622"/>
    <cellStyle name="_DRAFT WD7 FORECAST 3 5 2" xfId="2623"/>
    <cellStyle name="_DRAFT WD7 FORECAST 3 5 3" xfId="2624"/>
    <cellStyle name="_DRAFT WD7 FORECAST 3 5_Gross" xfId="2625"/>
    <cellStyle name="_DRAFT WD7 FORECAST 3 5_Gross 2" xfId="2626"/>
    <cellStyle name="_DRAFT WD7 FORECAST 3 6" xfId="2627"/>
    <cellStyle name="_DRAFT WD7 FORECAST 3 6 2" xfId="2628"/>
    <cellStyle name="_DRAFT WD7 FORECAST 3 6 3" xfId="2629"/>
    <cellStyle name="_DRAFT WD7 FORECAST 3 6 4" xfId="2630"/>
    <cellStyle name="_DRAFT WD7 FORECAST 3 6_Gross" xfId="2631"/>
    <cellStyle name="_DRAFT WD7 FORECAST 3 6_Gross 2" xfId="2632"/>
    <cellStyle name="_DRAFT WD7 FORECAST 3 7" xfId="2633"/>
    <cellStyle name="_DRAFT WD7 FORECAST 3 7 2" xfId="2634"/>
    <cellStyle name="_DRAFT WD7 FORECAST 3 7 3" xfId="2635"/>
    <cellStyle name="_DRAFT WD7 FORECAST 3 7_Gross" xfId="2636"/>
    <cellStyle name="_DRAFT WD7 FORECAST 3 7_Gross 2" xfId="2637"/>
    <cellStyle name="_DRAFT WD7 FORECAST 3 8" xfId="2638"/>
    <cellStyle name="_DRAFT WD7 FORECAST 3 8 2" xfId="2639"/>
    <cellStyle name="_DRAFT WD7 FORECAST 3 8 3" xfId="2640"/>
    <cellStyle name="_DRAFT WD7 FORECAST 3 8_Gross" xfId="2641"/>
    <cellStyle name="_DRAFT WD7 FORECAST 3 8_Gross 2" xfId="2642"/>
    <cellStyle name="_DRAFT WD7 FORECAST 3 9" xfId="2643"/>
    <cellStyle name="_DRAFT WD7 FORECAST 3 9 2" xfId="2644"/>
    <cellStyle name="_DRAFT WD7 FORECAST 3_August 2014 IMBE" xfId="2645"/>
    <cellStyle name="_DRAFT WD7 FORECAST 3_August 2014 IMBE 2" xfId="2646"/>
    <cellStyle name="_DRAFT WD7 FORECAST 3_August 2014 IMBE 2 2" xfId="2647"/>
    <cellStyle name="_DRAFT WD7 FORECAST 3_August 2014 IMBE 2_Gross" xfId="2648"/>
    <cellStyle name="_DRAFT WD7 FORECAST 3_August 2014 IMBE 2_Gross 2" xfId="2649"/>
    <cellStyle name="_DRAFT WD7 FORECAST 3_August 2014 IMBE 3" xfId="2650"/>
    <cellStyle name="_DRAFT WD7 FORECAST 3_August 2014 IMBE_Gross" xfId="2651"/>
    <cellStyle name="_DRAFT WD7 FORECAST 3_August 2014 IMBE_Gross 2" xfId="2652"/>
    <cellStyle name="_DRAFT WD7 FORECAST 3_Gross" xfId="2653"/>
    <cellStyle name="_DRAFT WD7 FORECAST 3_Gross 2" xfId="2654"/>
    <cellStyle name="_DRAFT WD7 FORECAST 4" xfId="2655"/>
    <cellStyle name="_DRAFT WD7 FORECAST 4 2" xfId="2656"/>
    <cellStyle name="_DRAFT WD7 FORECAST 4 2 2" xfId="2657"/>
    <cellStyle name="_DRAFT WD7 FORECAST 4 2_Gross" xfId="2658"/>
    <cellStyle name="_DRAFT WD7 FORECAST 4 2_Gross 2" xfId="2659"/>
    <cellStyle name="_DRAFT WD7 FORECAST 4 3" xfId="2660"/>
    <cellStyle name="_DRAFT WD7 FORECAST 4 4" xfId="2661"/>
    <cellStyle name="_DRAFT WD7 FORECAST 4 5" xfId="2662"/>
    <cellStyle name="_DRAFT WD7 FORECAST 4_August 2014 IMBE" xfId="2663"/>
    <cellStyle name="_DRAFT WD7 FORECAST 4_August 2014 IMBE 2" xfId="2664"/>
    <cellStyle name="_DRAFT WD7 FORECAST 4_August 2014 IMBE 2 2" xfId="2665"/>
    <cellStyle name="_DRAFT WD7 FORECAST 4_August 2014 IMBE 2 2 2" xfId="2666"/>
    <cellStyle name="_DRAFT WD7 FORECAST 4_August 2014 IMBE 2 2_Gross" xfId="2667"/>
    <cellStyle name="_DRAFT WD7 FORECAST 4_August 2014 IMBE 2 2_Gross 2" xfId="2668"/>
    <cellStyle name="_DRAFT WD7 FORECAST 4_August 2014 IMBE 2 3" xfId="2669"/>
    <cellStyle name="_DRAFT WD7 FORECAST 4_August 2014 IMBE 2_Gross" xfId="2670"/>
    <cellStyle name="_DRAFT WD7 FORECAST 4_August 2014 IMBE 2_Gross 2" xfId="2671"/>
    <cellStyle name="_DRAFT WD7 FORECAST 4_August 2014 IMBE 3" xfId="2672"/>
    <cellStyle name="_DRAFT WD7 FORECAST 4_August 2014 IMBE_Gross" xfId="2673"/>
    <cellStyle name="_DRAFT WD7 FORECAST 4_August 2014 IMBE_Gross 2" xfId="2674"/>
    <cellStyle name="_DRAFT WD7 FORECAST 4_Gross" xfId="2675"/>
    <cellStyle name="_DRAFT WD7 FORECAST 4_Gross 2" xfId="2676"/>
    <cellStyle name="_DRAFT WD7 FORECAST 5" xfId="2677"/>
    <cellStyle name="_DRAFT WD7 FORECAST 5 2" xfId="2678"/>
    <cellStyle name="_DRAFT WD7 FORECAST 5 2 2" xfId="2679"/>
    <cellStyle name="_DRAFT WD7 FORECAST 5 2 3" xfId="2680"/>
    <cellStyle name="_DRAFT WD7 FORECAST 5 2_Gross" xfId="2681"/>
    <cellStyle name="_DRAFT WD7 FORECAST 5 2_Gross 2" xfId="2682"/>
    <cellStyle name="_DRAFT WD7 FORECAST 5 3" xfId="2683"/>
    <cellStyle name="_DRAFT WD7 FORECAST 5 3 2" xfId="2684"/>
    <cellStyle name="_DRAFT WD7 FORECAST 5 4" xfId="2685"/>
    <cellStyle name="_DRAFT WD7 FORECAST 5_Gross" xfId="2686"/>
    <cellStyle name="_DRAFT WD7 FORECAST 5_Gross 2" xfId="2687"/>
    <cellStyle name="_DRAFT WD7 FORECAST 6" xfId="2688"/>
    <cellStyle name="_DRAFT WD7 FORECAST 6 2" xfId="2689"/>
    <cellStyle name="_DRAFT WD7 FORECAST 6 2 2" xfId="2690"/>
    <cellStyle name="_DRAFT WD7 FORECAST 6 2 3" xfId="2691"/>
    <cellStyle name="_DRAFT WD7 FORECAST 6 2_Gross" xfId="2692"/>
    <cellStyle name="_DRAFT WD7 FORECAST 6 2_Gross 2" xfId="2693"/>
    <cellStyle name="_DRAFT WD7 FORECAST 6 3" xfId="2694"/>
    <cellStyle name="_DRAFT WD7 FORECAST 6 3 2" xfId="2695"/>
    <cellStyle name="_DRAFT WD7 FORECAST 6 4" xfId="2696"/>
    <cellStyle name="_DRAFT WD7 FORECAST 6_Gross" xfId="2697"/>
    <cellStyle name="_DRAFT WD7 FORECAST 6_Gross 2" xfId="2698"/>
    <cellStyle name="_DRAFT WD7 FORECAST 7" xfId="2699"/>
    <cellStyle name="_DRAFT WD7 FORECAST 7 2" xfId="2700"/>
    <cellStyle name="_DRAFT WD7 FORECAST 7 2 2" xfId="2701"/>
    <cellStyle name="_DRAFT WD7 FORECAST 7 2_Gross" xfId="2702"/>
    <cellStyle name="_DRAFT WD7 FORECAST 7 2_Gross 2" xfId="2703"/>
    <cellStyle name="_DRAFT WD7 FORECAST 7 3" xfId="2704"/>
    <cellStyle name="_DRAFT WD7 FORECAST 7_Gross" xfId="2705"/>
    <cellStyle name="_DRAFT WD7 FORECAST 7_Gross 2" xfId="2706"/>
    <cellStyle name="_DRAFT WD7 FORECAST 8" xfId="2707"/>
    <cellStyle name="_DRAFT WD7 FORECAST 8 2" xfId="2708"/>
    <cellStyle name="_DRAFT WD7 FORECAST 8 2 2" xfId="2709"/>
    <cellStyle name="_DRAFT WD7 FORECAST 8 2_Gross" xfId="2710"/>
    <cellStyle name="_DRAFT WD7 FORECAST 8 2_Gross 2" xfId="2711"/>
    <cellStyle name="_DRAFT WD7 FORECAST 8 3" xfId="2712"/>
    <cellStyle name="_DRAFT WD7 FORECAST 8_Gross" xfId="2713"/>
    <cellStyle name="_DRAFT WD7 FORECAST 8_Gross 2" xfId="2714"/>
    <cellStyle name="_DRAFT WD7 FORECAST 9" xfId="2715"/>
    <cellStyle name="_DRAFT WD7 FORECAST 9 2" xfId="2716"/>
    <cellStyle name="_DRAFT WD7 FORECAST 9 2 2" xfId="2717"/>
    <cellStyle name="_DRAFT WD7 FORECAST 9 2 3" xfId="2718"/>
    <cellStyle name="_DRAFT WD7 FORECAST 9 2_Gross" xfId="2719"/>
    <cellStyle name="_DRAFT WD7 FORECAST 9 2_Gross 2" xfId="2720"/>
    <cellStyle name="_DRAFT WD7 FORECAST 9 3" xfId="2721"/>
    <cellStyle name="_DRAFT WD7 FORECAST 9 4" xfId="2722"/>
    <cellStyle name="_DRAFT WD7 FORECAST 9_Gross" xfId="2723"/>
    <cellStyle name="_DRAFT WD7 FORECAST 9_Gross 2" xfId="2724"/>
    <cellStyle name="_DRAFT WD7 FORECAST_001. Test" xfId="2725"/>
    <cellStyle name="_DRAFT WD7 FORECAST_001. Test 2" xfId="2726"/>
    <cellStyle name="_DRAFT WD7 FORECAST_001. Test_Gross" xfId="2727"/>
    <cellStyle name="_DRAFT WD7 FORECAST_001. Test_Gross 2" xfId="2728"/>
    <cellStyle name="_DRAFT WD7 FORECAST_Gross" xfId="2729"/>
    <cellStyle name="_DRAFT WD7 FORECAST_Gross 2" xfId="2730"/>
    <cellStyle name="_DRAFT WD7 FORECAST_Gross 2 2" xfId="2731"/>
    <cellStyle name="_DRAFT WD7 FORECAST_Gross 2_Gross" xfId="2732"/>
    <cellStyle name="_DRAFT WD7 FORECAST_Gross 2_Gross 2" xfId="2733"/>
    <cellStyle name="_DRAFT WD7 FORECAST_Gross 3" xfId="2734"/>
    <cellStyle name="_DRAFT WD7 FORECAST_Gross_1" xfId="2735"/>
    <cellStyle name="_DRAFT WD7 FORECAST_Gross_1 2" xfId="2736"/>
    <cellStyle name="_DRAFT WD7 FORECAST_Gross_Gross" xfId="2737"/>
    <cellStyle name="_DRAFT WD7 FORECAST_Gross_Gross 2" xfId="2738"/>
    <cellStyle name="_DRAFT WD7 FORECAST_R0" xfId="2739"/>
    <cellStyle name="_DRAFT WD7 FORECAST_R0 2" xfId="2740"/>
    <cellStyle name="_DRAFT WD7 FORECAST_R0 2 2" xfId="2741"/>
    <cellStyle name="_DRAFT WD7 FORECAST_R0 3" xfId="2742"/>
    <cellStyle name="_DRAFT WD7 FORECAST_R0_1" xfId="2743"/>
    <cellStyle name="_DRAFT WD7 FORECAST_R0_1 2" xfId="2744"/>
    <cellStyle name="_DSG Pack master" xfId="2745"/>
    <cellStyle name="_DSG Pack master 10" xfId="2746"/>
    <cellStyle name="_DSG Pack master 10 2" xfId="2747"/>
    <cellStyle name="_DSG Pack master 10 2 2" xfId="2748"/>
    <cellStyle name="_DSG Pack master 10 2 3" xfId="2749"/>
    <cellStyle name="_DSG Pack master 10 2_Gross" xfId="2750"/>
    <cellStyle name="_DSG Pack master 10 2_Gross 2" xfId="2751"/>
    <cellStyle name="_DSG Pack master 10 3" xfId="2752"/>
    <cellStyle name="_DSG Pack master 10 4" xfId="2753"/>
    <cellStyle name="_DSG Pack master 10_Gross" xfId="2754"/>
    <cellStyle name="_DSG Pack master 10_Gross 2" xfId="2755"/>
    <cellStyle name="_DSG Pack master 11" xfId="2756"/>
    <cellStyle name="_DSG Pack master 11 2" xfId="2757"/>
    <cellStyle name="_DSG Pack master 11 3" xfId="2758"/>
    <cellStyle name="_DSG Pack master 11 4" xfId="2759"/>
    <cellStyle name="_DSG Pack master 11_Gross" xfId="2760"/>
    <cellStyle name="_DSG Pack master 11_Gross 2" xfId="2761"/>
    <cellStyle name="_DSG Pack master 12" xfId="2762"/>
    <cellStyle name="_DSG Pack master 12 2" xfId="2763"/>
    <cellStyle name="_DSG Pack master 12 3" xfId="2764"/>
    <cellStyle name="_DSG Pack master 12_Gross" xfId="2765"/>
    <cellStyle name="_DSG Pack master 12_Gross 2" xfId="2766"/>
    <cellStyle name="_DSG Pack master 13" xfId="2767"/>
    <cellStyle name="_DSG Pack master 13 2" xfId="2768"/>
    <cellStyle name="_DSG Pack master 13 3" xfId="2769"/>
    <cellStyle name="_DSG Pack master 13_Gross" xfId="2770"/>
    <cellStyle name="_DSG Pack master 13_Gross 2" xfId="2771"/>
    <cellStyle name="_DSG Pack master 14" xfId="2772"/>
    <cellStyle name="_DSG Pack master 14 2" xfId="2773"/>
    <cellStyle name="_DSG Pack master 14_Gross" xfId="2774"/>
    <cellStyle name="_DSG Pack master 14_Gross 2" xfId="2775"/>
    <cellStyle name="_DSG Pack master 15" xfId="2776"/>
    <cellStyle name="_DSG Pack master 15 2" xfId="2777"/>
    <cellStyle name="_DSG Pack master 15_Gross" xfId="2778"/>
    <cellStyle name="_DSG Pack master 15_Gross 2" xfId="2779"/>
    <cellStyle name="_DSG Pack master 16" xfId="2780"/>
    <cellStyle name="_DSG Pack master 16 2" xfId="2781"/>
    <cellStyle name="_DSG Pack master 16_Gross" xfId="2782"/>
    <cellStyle name="_DSG Pack master 16_Gross 2" xfId="2783"/>
    <cellStyle name="_DSG Pack master 17" xfId="2784"/>
    <cellStyle name="_DSG Pack master 17 2" xfId="2785"/>
    <cellStyle name="_DSG Pack master 17_Gross" xfId="2786"/>
    <cellStyle name="_DSG Pack master 17_Gross 2" xfId="2787"/>
    <cellStyle name="_DSG Pack master 18" xfId="2788"/>
    <cellStyle name="_DSG Pack master 18 2" xfId="2789"/>
    <cellStyle name="_DSG Pack master 19" xfId="2790"/>
    <cellStyle name="_DSG Pack master 19 2" xfId="2791"/>
    <cellStyle name="_DSG Pack master 2" xfId="2792"/>
    <cellStyle name="_DSG Pack master 2 10" xfId="2793"/>
    <cellStyle name="_DSG Pack master 2 2" xfId="2794"/>
    <cellStyle name="_DSG Pack master 2 2 2" xfId="2795"/>
    <cellStyle name="_DSG Pack master 2 2 2 2" xfId="2796"/>
    <cellStyle name="_DSG Pack master 2 2 3" xfId="2797"/>
    <cellStyle name="_DSG Pack master 2 2 3 2" xfId="2798"/>
    <cellStyle name="_DSG Pack master 2 2 4" xfId="2799"/>
    <cellStyle name="_DSG Pack master 2 2_Gross" xfId="2800"/>
    <cellStyle name="_DSG Pack master 2 2_Gross 2" xfId="2801"/>
    <cellStyle name="_DSG Pack master 2 3" xfId="2802"/>
    <cellStyle name="_DSG Pack master 2 3 2" xfId="2803"/>
    <cellStyle name="_DSG Pack master 2 3 2 2" xfId="2804"/>
    <cellStyle name="_DSG Pack master 2 3 3" xfId="2805"/>
    <cellStyle name="_DSG Pack master 2 3_Gross" xfId="2806"/>
    <cellStyle name="_DSG Pack master 2 3_Gross 2" xfId="2807"/>
    <cellStyle name="_DSG Pack master 2 4" xfId="2808"/>
    <cellStyle name="_DSG Pack master 2 4 2" xfId="2809"/>
    <cellStyle name="_DSG Pack master 2 4 3" xfId="2810"/>
    <cellStyle name="_DSG Pack master 2 5" xfId="2811"/>
    <cellStyle name="_DSG Pack master 2 5 2" xfId="2812"/>
    <cellStyle name="_DSG Pack master 2 6" xfId="2813"/>
    <cellStyle name="_DSG Pack master 2 6 2" xfId="2814"/>
    <cellStyle name="_DSG Pack master 2 7" xfId="2815"/>
    <cellStyle name="_DSG Pack master 2 7 2" xfId="2816"/>
    <cellStyle name="_DSG Pack master 2 8" xfId="2817"/>
    <cellStyle name="_DSG Pack master 2 9" xfId="2818"/>
    <cellStyle name="_DSG Pack master 2_Gross" xfId="2819"/>
    <cellStyle name="_DSG Pack master 2_Gross 2" xfId="2820"/>
    <cellStyle name="_DSG Pack master 20" xfId="2821"/>
    <cellStyle name="_DSG Pack master 20 2" xfId="2822"/>
    <cellStyle name="_DSG Pack master 21" xfId="2823"/>
    <cellStyle name="_DSG Pack master 21 2" xfId="2824"/>
    <cellStyle name="_DSG Pack master 22" xfId="2825"/>
    <cellStyle name="_DSG Pack master 23" xfId="2826"/>
    <cellStyle name="_DSG Pack master 24" xfId="2827"/>
    <cellStyle name="_DSG Pack master 24 2" xfId="2828"/>
    <cellStyle name="_DSG Pack master 25" xfId="2829"/>
    <cellStyle name="_DSG Pack master 26" xfId="2830"/>
    <cellStyle name="_DSG Pack master 27" xfId="2831"/>
    <cellStyle name="_DSG Pack master 3" xfId="2832"/>
    <cellStyle name="_DSG Pack master 3 10" xfId="2833"/>
    <cellStyle name="_DSG Pack master 3 10 2" xfId="2834"/>
    <cellStyle name="_DSG Pack master 3 11" xfId="2835"/>
    <cellStyle name="_DSG Pack master 3 2" xfId="2836"/>
    <cellStyle name="_DSG Pack master 3 2 2" xfId="2837"/>
    <cellStyle name="_DSG Pack master 3 2 2 2" xfId="2838"/>
    <cellStyle name="_DSG Pack master 3 2 2_Gross" xfId="2839"/>
    <cellStyle name="_DSG Pack master 3 2 2_Gross 2" xfId="2840"/>
    <cellStyle name="_DSG Pack master 3 2 3" xfId="2841"/>
    <cellStyle name="_DSG Pack master 3 2_Gross" xfId="2842"/>
    <cellStyle name="_DSG Pack master 3 2_Gross 2" xfId="2843"/>
    <cellStyle name="_DSG Pack master 3 3" xfId="2844"/>
    <cellStyle name="_DSG Pack master 3 3 2" xfId="2845"/>
    <cellStyle name="_DSG Pack master 3 3 2 2" xfId="2846"/>
    <cellStyle name="_DSG Pack master 3 3 2_Gross" xfId="2847"/>
    <cellStyle name="_DSG Pack master 3 3 2_Gross 2" xfId="2848"/>
    <cellStyle name="_DSG Pack master 3 3 3" xfId="2849"/>
    <cellStyle name="_DSG Pack master 3 3_August 2014 IMBE" xfId="2850"/>
    <cellStyle name="_DSG Pack master 3 3_August 2014 IMBE 2" xfId="2851"/>
    <cellStyle name="_DSG Pack master 3 3_August 2014 IMBE 2 2" xfId="2852"/>
    <cellStyle name="_DSG Pack master 3 3_August 2014 IMBE 2 2 2" xfId="2853"/>
    <cellStyle name="_DSG Pack master 3 3_August 2014 IMBE 2 2_Gross" xfId="2854"/>
    <cellStyle name="_DSG Pack master 3 3_August 2014 IMBE 2 2_Gross 2" xfId="2855"/>
    <cellStyle name="_DSG Pack master 3 3_August 2014 IMBE 2 3" xfId="2856"/>
    <cellStyle name="_DSG Pack master 3 3_August 2014 IMBE 2_Gross" xfId="2857"/>
    <cellStyle name="_DSG Pack master 3 3_August 2014 IMBE 2_Gross 2" xfId="2858"/>
    <cellStyle name="_DSG Pack master 3 3_August 2014 IMBE 3" xfId="2859"/>
    <cellStyle name="_DSG Pack master 3 3_August 2014 IMBE_Gross" xfId="2860"/>
    <cellStyle name="_DSG Pack master 3 3_August 2014 IMBE_Gross 2" xfId="2861"/>
    <cellStyle name="_DSG Pack master 3 3_Gross" xfId="2862"/>
    <cellStyle name="_DSG Pack master 3 3_Gross 2" xfId="2863"/>
    <cellStyle name="_DSG Pack master 3 4" xfId="2864"/>
    <cellStyle name="_DSG Pack master 3 4 2" xfId="2865"/>
    <cellStyle name="_DSG Pack master 3 4 2 2" xfId="2866"/>
    <cellStyle name="_DSG Pack master 3 4 2_Gross" xfId="2867"/>
    <cellStyle name="_DSG Pack master 3 4 2_Gross 2" xfId="2868"/>
    <cellStyle name="_DSG Pack master 3 4 3" xfId="2869"/>
    <cellStyle name="_DSG Pack master 3 4_Gross" xfId="2870"/>
    <cellStyle name="_DSG Pack master 3 4_Gross 2" xfId="2871"/>
    <cellStyle name="_DSG Pack master 3 5" xfId="2872"/>
    <cellStyle name="_DSG Pack master 3 5 2" xfId="2873"/>
    <cellStyle name="_DSG Pack master 3 5 3" xfId="2874"/>
    <cellStyle name="_DSG Pack master 3 5_Gross" xfId="2875"/>
    <cellStyle name="_DSG Pack master 3 5_Gross 2" xfId="2876"/>
    <cellStyle name="_DSG Pack master 3 6" xfId="2877"/>
    <cellStyle name="_DSG Pack master 3 6 2" xfId="2878"/>
    <cellStyle name="_DSG Pack master 3 6 3" xfId="2879"/>
    <cellStyle name="_DSG Pack master 3 6 4" xfId="2880"/>
    <cellStyle name="_DSG Pack master 3 6_Gross" xfId="2881"/>
    <cellStyle name="_DSG Pack master 3 6_Gross 2" xfId="2882"/>
    <cellStyle name="_DSG Pack master 3 7" xfId="2883"/>
    <cellStyle name="_DSG Pack master 3 7 2" xfId="2884"/>
    <cellStyle name="_DSG Pack master 3 7 3" xfId="2885"/>
    <cellStyle name="_DSG Pack master 3 7_Gross" xfId="2886"/>
    <cellStyle name="_DSG Pack master 3 7_Gross 2" xfId="2887"/>
    <cellStyle name="_DSG Pack master 3 8" xfId="2888"/>
    <cellStyle name="_DSG Pack master 3 8 2" xfId="2889"/>
    <cellStyle name="_DSG Pack master 3 8 3" xfId="2890"/>
    <cellStyle name="_DSG Pack master 3 8_Gross" xfId="2891"/>
    <cellStyle name="_DSG Pack master 3 8_Gross 2" xfId="2892"/>
    <cellStyle name="_DSG Pack master 3 9" xfId="2893"/>
    <cellStyle name="_DSG Pack master 3 9 2" xfId="2894"/>
    <cellStyle name="_DSG Pack master 3_August 2014 IMBE" xfId="2895"/>
    <cellStyle name="_DSG Pack master 3_August 2014 IMBE 2" xfId="2896"/>
    <cellStyle name="_DSG Pack master 3_August 2014 IMBE 2 2" xfId="2897"/>
    <cellStyle name="_DSG Pack master 3_August 2014 IMBE 2_Gross" xfId="2898"/>
    <cellStyle name="_DSG Pack master 3_August 2014 IMBE 2_Gross 2" xfId="2899"/>
    <cellStyle name="_DSG Pack master 3_August 2014 IMBE 3" xfId="2900"/>
    <cellStyle name="_DSG Pack master 3_August 2014 IMBE_Gross" xfId="2901"/>
    <cellStyle name="_DSG Pack master 3_August 2014 IMBE_Gross 2" xfId="2902"/>
    <cellStyle name="_DSG Pack master 3_Gross" xfId="2903"/>
    <cellStyle name="_DSG Pack master 3_Gross 2" xfId="2904"/>
    <cellStyle name="_DSG Pack master 4" xfId="2905"/>
    <cellStyle name="_DSG Pack master 4 2" xfId="2906"/>
    <cellStyle name="_DSG Pack master 4 2 2" xfId="2907"/>
    <cellStyle name="_DSG Pack master 4 2_Gross" xfId="2908"/>
    <cellStyle name="_DSG Pack master 4 2_Gross 2" xfId="2909"/>
    <cellStyle name="_DSG Pack master 4 3" xfId="2910"/>
    <cellStyle name="_DSG Pack master 4 4" xfId="2911"/>
    <cellStyle name="_DSG Pack master 4 5" xfId="2912"/>
    <cellStyle name="_DSG Pack master 4_August 2014 IMBE" xfId="2913"/>
    <cellStyle name="_DSG Pack master 4_August 2014 IMBE 2" xfId="2914"/>
    <cellStyle name="_DSG Pack master 4_August 2014 IMBE 2 2" xfId="2915"/>
    <cellStyle name="_DSG Pack master 4_August 2014 IMBE 2 2 2" xfId="2916"/>
    <cellStyle name="_DSG Pack master 4_August 2014 IMBE 2 2_Gross" xfId="2917"/>
    <cellStyle name="_DSG Pack master 4_August 2014 IMBE 2 2_Gross 2" xfId="2918"/>
    <cellStyle name="_DSG Pack master 4_August 2014 IMBE 2 3" xfId="2919"/>
    <cellStyle name="_DSG Pack master 4_August 2014 IMBE 2_Gross" xfId="2920"/>
    <cellStyle name="_DSG Pack master 4_August 2014 IMBE 2_Gross 2" xfId="2921"/>
    <cellStyle name="_DSG Pack master 4_August 2014 IMBE 3" xfId="2922"/>
    <cellStyle name="_DSG Pack master 4_August 2014 IMBE_Gross" xfId="2923"/>
    <cellStyle name="_DSG Pack master 4_August 2014 IMBE_Gross 2" xfId="2924"/>
    <cellStyle name="_DSG Pack master 4_Gross" xfId="2925"/>
    <cellStyle name="_DSG Pack master 4_Gross 2" xfId="2926"/>
    <cellStyle name="_DSG Pack master 5" xfId="2927"/>
    <cellStyle name="_DSG Pack master 5 2" xfId="2928"/>
    <cellStyle name="_DSG Pack master 5 2 2" xfId="2929"/>
    <cellStyle name="_DSG Pack master 5 2 3" xfId="2930"/>
    <cellStyle name="_DSG Pack master 5 2_Gross" xfId="2931"/>
    <cellStyle name="_DSG Pack master 5 2_Gross 2" xfId="2932"/>
    <cellStyle name="_DSG Pack master 5 3" xfId="2933"/>
    <cellStyle name="_DSG Pack master 5 3 2" xfId="2934"/>
    <cellStyle name="_DSG Pack master 5 4" xfId="2935"/>
    <cellStyle name="_DSG Pack master 5_Gross" xfId="2936"/>
    <cellStyle name="_DSG Pack master 5_Gross 2" xfId="2937"/>
    <cellStyle name="_DSG Pack master 6" xfId="2938"/>
    <cellStyle name="_DSG Pack master 6 2" xfId="2939"/>
    <cellStyle name="_DSG Pack master 6 2 2" xfId="2940"/>
    <cellStyle name="_DSG Pack master 6 2 3" xfId="2941"/>
    <cellStyle name="_DSG Pack master 6 2_Gross" xfId="2942"/>
    <cellStyle name="_DSG Pack master 6 2_Gross 2" xfId="2943"/>
    <cellStyle name="_DSG Pack master 6 3" xfId="2944"/>
    <cellStyle name="_DSG Pack master 6 3 2" xfId="2945"/>
    <cellStyle name="_DSG Pack master 6 4" xfId="2946"/>
    <cellStyle name="_DSG Pack master 6_Gross" xfId="2947"/>
    <cellStyle name="_DSG Pack master 6_Gross 2" xfId="2948"/>
    <cellStyle name="_DSG Pack master 7" xfId="2949"/>
    <cellStyle name="_DSG Pack master 7 2" xfId="2950"/>
    <cellStyle name="_DSG Pack master 7 2 2" xfId="2951"/>
    <cellStyle name="_DSG Pack master 7 2_Gross" xfId="2952"/>
    <cellStyle name="_DSG Pack master 7 2_Gross 2" xfId="2953"/>
    <cellStyle name="_DSG Pack master 7 3" xfId="2954"/>
    <cellStyle name="_DSG Pack master 7_Gross" xfId="2955"/>
    <cellStyle name="_DSG Pack master 7_Gross 2" xfId="2956"/>
    <cellStyle name="_DSG Pack master 8" xfId="2957"/>
    <cellStyle name="_DSG Pack master 8 2" xfId="2958"/>
    <cellStyle name="_DSG Pack master 8 2 2" xfId="2959"/>
    <cellStyle name="_DSG Pack master 8 2_Gross" xfId="2960"/>
    <cellStyle name="_DSG Pack master 8 2_Gross 2" xfId="2961"/>
    <cellStyle name="_DSG Pack master 8 3" xfId="2962"/>
    <cellStyle name="_DSG Pack master 8_Gross" xfId="2963"/>
    <cellStyle name="_DSG Pack master 8_Gross 2" xfId="2964"/>
    <cellStyle name="_DSG Pack master 9" xfId="2965"/>
    <cellStyle name="_DSG Pack master 9 2" xfId="2966"/>
    <cellStyle name="_DSG Pack master 9 2 2" xfId="2967"/>
    <cellStyle name="_DSG Pack master 9 2 3" xfId="2968"/>
    <cellStyle name="_DSG Pack master 9 2_Gross" xfId="2969"/>
    <cellStyle name="_DSG Pack master 9 2_Gross 2" xfId="2970"/>
    <cellStyle name="_DSG Pack master 9 3" xfId="2971"/>
    <cellStyle name="_DSG Pack master 9 4" xfId="2972"/>
    <cellStyle name="_DSG Pack master 9_Gross" xfId="2973"/>
    <cellStyle name="_DSG Pack master 9_Gross 2" xfId="2974"/>
    <cellStyle name="_DSG Pack master_001. Test" xfId="2975"/>
    <cellStyle name="_DSG Pack master_001. Test 2" xfId="2976"/>
    <cellStyle name="_DSG Pack master_001. Test_Gross" xfId="2977"/>
    <cellStyle name="_DSG Pack master_001. Test_Gross 2" xfId="2978"/>
    <cellStyle name="_DSG Pack master_Gross" xfId="2979"/>
    <cellStyle name="_DSG Pack master_Gross 2" xfId="2980"/>
    <cellStyle name="_DSG Pack master_Gross 2 2" xfId="2981"/>
    <cellStyle name="_DSG Pack master_Gross 2_Gross" xfId="2982"/>
    <cellStyle name="_DSG Pack master_Gross 2_Gross 2" xfId="2983"/>
    <cellStyle name="_DSG Pack master_Gross 3" xfId="2984"/>
    <cellStyle name="_DSG Pack master_Gross_1" xfId="2985"/>
    <cellStyle name="_DSG Pack master_Gross_1 2" xfId="2986"/>
    <cellStyle name="_DSG Pack master_Gross_Gross" xfId="2987"/>
    <cellStyle name="_DSG Pack master_Gross_Gross 2" xfId="2988"/>
    <cellStyle name="_DSG Pack master_R0" xfId="2989"/>
    <cellStyle name="_DSG Pack master_R0 2" xfId="2990"/>
    <cellStyle name="_DSG Pack master_R0 2 2" xfId="2991"/>
    <cellStyle name="_DSG Pack master_R0 3" xfId="2992"/>
    <cellStyle name="_DSG Pack master_R0_1" xfId="2993"/>
    <cellStyle name="_DSG Pack master_R0_1 2" xfId="2994"/>
    <cellStyle name="_EP WD7" xfId="2995"/>
    <cellStyle name="_EP WD7 10" xfId="2996"/>
    <cellStyle name="_EP WD7 10 2" xfId="2997"/>
    <cellStyle name="_EP WD7 10 2 2" xfId="2998"/>
    <cellStyle name="_EP WD7 10 2 3" xfId="2999"/>
    <cellStyle name="_EP WD7 10 2_Gross" xfId="3000"/>
    <cellStyle name="_EP WD7 10 2_Gross 2" xfId="3001"/>
    <cellStyle name="_EP WD7 10 3" xfId="3002"/>
    <cellStyle name="_EP WD7 10 4" xfId="3003"/>
    <cellStyle name="_EP WD7 10_Gross" xfId="3004"/>
    <cellStyle name="_EP WD7 10_Gross 2" xfId="3005"/>
    <cellStyle name="_EP WD7 11" xfId="3006"/>
    <cellStyle name="_EP WD7 11 2" xfId="3007"/>
    <cellStyle name="_EP WD7 11 3" xfId="3008"/>
    <cellStyle name="_EP WD7 11 4" xfId="3009"/>
    <cellStyle name="_EP WD7 11_Gross" xfId="3010"/>
    <cellStyle name="_EP WD7 11_Gross 2" xfId="3011"/>
    <cellStyle name="_EP WD7 12" xfId="3012"/>
    <cellStyle name="_EP WD7 12 2" xfId="3013"/>
    <cellStyle name="_EP WD7 12 3" xfId="3014"/>
    <cellStyle name="_EP WD7 12_Gross" xfId="3015"/>
    <cellStyle name="_EP WD7 12_Gross 2" xfId="3016"/>
    <cellStyle name="_EP WD7 13" xfId="3017"/>
    <cellStyle name="_EP WD7 13 2" xfId="3018"/>
    <cellStyle name="_EP WD7 13 3" xfId="3019"/>
    <cellStyle name="_EP WD7 13_Gross" xfId="3020"/>
    <cellStyle name="_EP WD7 13_Gross 2" xfId="3021"/>
    <cellStyle name="_EP WD7 14" xfId="3022"/>
    <cellStyle name="_EP WD7 14 2" xfId="3023"/>
    <cellStyle name="_EP WD7 14_Gross" xfId="3024"/>
    <cellStyle name="_EP WD7 14_Gross 2" xfId="3025"/>
    <cellStyle name="_EP WD7 15" xfId="3026"/>
    <cellStyle name="_EP WD7 15 2" xfId="3027"/>
    <cellStyle name="_EP WD7 15_Gross" xfId="3028"/>
    <cellStyle name="_EP WD7 15_Gross 2" xfId="3029"/>
    <cellStyle name="_EP WD7 16" xfId="3030"/>
    <cellStyle name="_EP WD7 16 2" xfId="3031"/>
    <cellStyle name="_EP WD7 16_Gross" xfId="3032"/>
    <cellStyle name="_EP WD7 16_Gross 2" xfId="3033"/>
    <cellStyle name="_EP WD7 17" xfId="3034"/>
    <cellStyle name="_EP WD7 17 2" xfId="3035"/>
    <cellStyle name="_EP WD7 17_Gross" xfId="3036"/>
    <cellStyle name="_EP WD7 17_Gross 2" xfId="3037"/>
    <cellStyle name="_EP WD7 18" xfId="3038"/>
    <cellStyle name="_EP WD7 18 2" xfId="3039"/>
    <cellStyle name="_EP WD7 19" xfId="3040"/>
    <cellStyle name="_EP WD7 19 2" xfId="3041"/>
    <cellStyle name="_EP WD7 2" xfId="3042"/>
    <cellStyle name="_EP WD7 2 10" xfId="3043"/>
    <cellStyle name="_EP WD7 2 2" xfId="3044"/>
    <cellStyle name="_EP WD7 2 2 2" xfId="3045"/>
    <cellStyle name="_EP WD7 2 2 2 2" xfId="3046"/>
    <cellStyle name="_EP WD7 2 2 3" xfId="3047"/>
    <cellStyle name="_EP WD7 2 2 3 2" xfId="3048"/>
    <cellStyle name="_EP WD7 2 2 4" xfId="3049"/>
    <cellStyle name="_EP WD7 2 2_Gross" xfId="3050"/>
    <cellStyle name="_EP WD7 2 2_Gross 2" xfId="3051"/>
    <cellStyle name="_EP WD7 2 3" xfId="3052"/>
    <cellStyle name="_EP WD7 2 3 2" xfId="3053"/>
    <cellStyle name="_EP WD7 2 3 2 2" xfId="3054"/>
    <cellStyle name="_EP WD7 2 3 3" xfId="3055"/>
    <cellStyle name="_EP WD7 2 3_Gross" xfId="3056"/>
    <cellStyle name="_EP WD7 2 3_Gross 2" xfId="3057"/>
    <cellStyle name="_EP WD7 2 4" xfId="3058"/>
    <cellStyle name="_EP WD7 2 4 2" xfId="3059"/>
    <cellStyle name="_EP WD7 2 4 3" xfId="3060"/>
    <cellStyle name="_EP WD7 2 5" xfId="3061"/>
    <cellStyle name="_EP WD7 2 5 2" xfId="3062"/>
    <cellStyle name="_EP WD7 2 6" xfId="3063"/>
    <cellStyle name="_EP WD7 2 6 2" xfId="3064"/>
    <cellStyle name="_EP WD7 2 7" xfId="3065"/>
    <cellStyle name="_EP WD7 2 7 2" xfId="3066"/>
    <cellStyle name="_EP WD7 2 8" xfId="3067"/>
    <cellStyle name="_EP WD7 2 9" xfId="3068"/>
    <cellStyle name="_EP WD7 2_Gross" xfId="3069"/>
    <cellStyle name="_EP WD7 2_Gross 2" xfId="3070"/>
    <cellStyle name="_EP WD7 20" xfId="3071"/>
    <cellStyle name="_EP WD7 20 2" xfId="3072"/>
    <cellStyle name="_EP WD7 21" xfId="3073"/>
    <cellStyle name="_EP WD7 21 2" xfId="3074"/>
    <cellStyle name="_EP WD7 22" xfId="3075"/>
    <cellStyle name="_EP WD7 23" xfId="3076"/>
    <cellStyle name="_EP WD7 24" xfId="3077"/>
    <cellStyle name="_EP WD7 24 2" xfId="3078"/>
    <cellStyle name="_EP WD7 25" xfId="3079"/>
    <cellStyle name="_EP WD7 26" xfId="3080"/>
    <cellStyle name="_EP WD7 27" xfId="3081"/>
    <cellStyle name="_EP WD7 3" xfId="3082"/>
    <cellStyle name="_EP WD7 3 10" xfId="3083"/>
    <cellStyle name="_EP WD7 3 10 2" xfId="3084"/>
    <cellStyle name="_EP WD7 3 11" xfId="3085"/>
    <cellStyle name="_EP WD7 3 2" xfId="3086"/>
    <cellStyle name="_EP WD7 3 2 2" xfId="3087"/>
    <cellStyle name="_EP WD7 3 2 2 2" xfId="3088"/>
    <cellStyle name="_EP WD7 3 2 2_Gross" xfId="3089"/>
    <cellStyle name="_EP WD7 3 2 2_Gross 2" xfId="3090"/>
    <cellStyle name="_EP WD7 3 2 3" xfId="3091"/>
    <cellStyle name="_EP WD7 3 2_Gross" xfId="3092"/>
    <cellStyle name="_EP WD7 3 2_Gross 2" xfId="3093"/>
    <cellStyle name="_EP WD7 3 3" xfId="3094"/>
    <cellStyle name="_EP WD7 3 3 2" xfId="3095"/>
    <cellStyle name="_EP WD7 3 3 2 2" xfId="3096"/>
    <cellStyle name="_EP WD7 3 3 2_Gross" xfId="3097"/>
    <cellStyle name="_EP WD7 3 3 2_Gross 2" xfId="3098"/>
    <cellStyle name="_EP WD7 3 3 3" xfId="3099"/>
    <cellStyle name="_EP WD7 3 3_August 2014 IMBE" xfId="3100"/>
    <cellStyle name="_EP WD7 3 3_August 2014 IMBE 2" xfId="3101"/>
    <cellStyle name="_EP WD7 3 3_August 2014 IMBE 2 2" xfId="3102"/>
    <cellStyle name="_EP WD7 3 3_August 2014 IMBE 2 2 2" xfId="3103"/>
    <cellStyle name="_EP WD7 3 3_August 2014 IMBE 2 2_Gross" xfId="3104"/>
    <cellStyle name="_EP WD7 3 3_August 2014 IMBE 2 2_Gross 2" xfId="3105"/>
    <cellStyle name="_EP WD7 3 3_August 2014 IMBE 2 3" xfId="3106"/>
    <cellStyle name="_EP WD7 3 3_August 2014 IMBE 2_Gross" xfId="3107"/>
    <cellStyle name="_EP WD7 3 3_August 2014 IMBE 2_Gross 2" xfId="3108"/>
    <cellStyle name="_EP WD7 3 3_August 2014 IMBE 3" xfId="3109"/>
    <cellStyle name="_EP WD7 3 3_August 2014 IMBE_Gross" xfId="3110"/>
    <cellStyle name="_EP WD7 3 3_August 2014 IMBE_Gross 2" xfId="3111"/>
    <cellStyle name="_EP WD7 3 3_Gross" xfId="3112"/>
    <cellStyle name="_EP WD7 3 3_Gross 2" xfId="3113"/>
    <cellStyle name="_EP WD7 3 4" xfId="3114"/>
    <cellStyle name="_EP WD7 3 4 2" xfId="3115"/>
    <cellStyle name="_EP WD7 3 4 2 2" xfId="3116"/>
    <cellStyle name="_EP WD7 3 4 2_Gross" xfId="3117"/>
    <cellStyle name="_EP WD7 3 4 2_Gross 2" xfId="3118"/>
    <cellStyle name="_EP WD7 3 4 3" xfId="3119"/>
    <cellStyle name="_EP WD7 3 4_Gross" xfId="3120"/>
    <cellStyle name="_EP WD7 3 4_Gross 2" xfId="3121"/>
    <cellStyle name="_EP WD7 3 5" xfId="3122"/>
    <cellStyle name="_EP WD7 3 5 2" xfId="3123"/>
    <cellStyle name="_EP WD7 3 5 3" xfId="3124"/>
    <cellStyle name="_EP WD7 3 5_Gross" xfId="3125"/>
    <cellStyle name="_EP WD7 3 5_Gross 2" xfId="3126"/>
    <cellStyle name="_EP WD7 3 6" xfId="3127"/>
    <cellStyle name="_EP WD7 3 6 2" xfId="3128"/>
    <cellStyle name="_EP WD7 3 6 3" xfId="3129"/>
    <cellStyle name="_EP WD7 3 6 4" xfId="3130"/>
    <cellStyle name="_EP WD7 3 6_Gross" xfId="3131"/>
    <cellStyle name="_EP WD7 3 6_Gross 2" xfId="3132"/>
    <cellStyle name="_EP WD7 3 7" xfId="3133"/>
    <cellStyle name="_EP WD7 3 7 2" xfId="3134"/>
    <cellStyle name="_EP WD7 3 7 3" xfId="3135"/>
    <cellStyle name="_EP WD7 3 7_Gross" xfId="3136"/>
    <cellStyle name="_EP WD7 3 7_Gross 2" xfId="3137"/>
    <cellStyle name="_EP WD7 3 8" xfId="3138"/>
    <cellStyle name="_EP WD7 3 8 2" xfId="3139"/>
    <cellStyle name="_EP WD7 3 8 3" xfId="3140"/>
    <cellStyle name="_EP WD7 3 8_Gross" xfId="3141"/>
    <cellStyle name="_EP WD7 3 8_Gross 2" xfId="3142"/>
    <cellStyle name="_EP WD7 3 9" xfId="3143"/>
    <cellStyle name="_EP WD7 3 9 2" xfId="3144"/>
    <cellStyle name="_EP WD7 3_August 2014 IMBE" xfId="3145"/>
    <cellStyle name="_EP WD7 3_August 2014 IMBE 2" xfId="3146"/>
    <cellStyle name="_EP WD7 3_August 2014 IMBE 2 2" xfId="3147"/>
    <cellStyle name="_EP WD7 3_August 2014 IMBE 2_Gross" xfId="3148"/>
    <cellStyle name="_EP WD7 3_August 2014 IMBE 2_Gross 2" xfId="3149"/>
    <cellStyle name="_EP WD7 3_August 2014 IMBE 3" xfId="3150"/>
    <cellStyle name="_EP WD7 3_August 2014 IMBE_Gross" xfId="3151"/>
    <cellStyle name="_EP WD7 3_August 2014 IMBE_Gross 2" xfId="3152"/>
    <cellStyle name="_EP WD7 3_Gross" xfId="3153"/>
    <cellStyle name="_EP WD7 3_Gross 2" xfId="3154"/>
    <cellStyle name="_EP WD7 4" xfId="3155"/>
    <cellStyle name="_EP WD7 4 2" xfId="3156"/>
    <cellStyle name="_EP WD7 4 2 2" xfId="3157"/>
    <cellStyle name="_EP WD7 4 2_Gross" xfId="3158"/>
    <cellStyle name="_EP WD7 4 2_Gross 2" xfId="3159"/>
    <cellStyle name="_EP WD7 4 3" xfId="3160"/>
    <cellStyle name="_EP WD7 4 4" xfId="3161"/>
    <cellStyle name="_EP WD7 4 5" xfId="3162"/>
    <cellStyle name="_EP WD7 4_August 2014 IMBE" xfId="3163"/>
    <cellStyle name="_EP WD7 4_August 2014 IMBE 2" xfId="3164"/>
    <cellStyle name="_EP WD7 4_August 2014 IMBE 2 2" xfId="3165"/>
    <cellStyle name="_EP WD7 4_August 2014 IMBE 2 2 2" xfId="3166"/>
    <cellStyle name="_EP WD7 4_August 2014 IMBE 2 2_Gross" xfId="3167"/>
    <cellStyle name="_EP WD7 4_August 2014 IMBE 2 2_Gross 2" xfId="3168"/>
    <cellStyle name="_EP WD7 4_August 2014 IMBE 2 3" xfId="3169"/>
    <cellStyle name="_EP WD7 4_August 2014 IMBE 2_Gross" xfId="3170"/>
    <cellStyle name="_EP WD7 4_August 2014 IMBE 2_Gross 2" xfId="3171"/>
    <cellStyle name="_EP WD7 4_August 2014 IMBE 3" xfId="3172"/>
    <cellStyle name="_EP WD7 4_August 2014 IMBE_Gross" xfId="3173"/>
    <cellStyle name="_EP WD7 4_August 2014 IMBE_Gross 2" xfId="3174"/>
    <cellStyle name="_EP WD7 4_Gross" xfId="3175"/>
    <cellStyle name="_EP WD7 4_Gross 2" xfId="3176"/>
    <cellStyle name="_EP WD7 5" xfId="3177"/>
    <cellStyle name="_EP WD7 5 2" xfId="3178"/>
    <cellStyle name="_EP WD7 5 2 2" xfId="3179"/>
    <cellStyle name="_EP WD7 5 2 3" xfId="3180"/>
    <cellStyle name="_EP WD7 5 2_Gross" xfId="3181"/>
    <cellStyle name="_EP WD7 5 2_Gross 2" xfId="3182"/>
    <cellStyle name="_EP WD7 5 3" xfId="3183"/>
    <cellStyle name="_EP WD7 5 3 2" xfId="3184"/>
    <cellStyle name="_EP WD7 5 4" xfId="3185"/>
    <cellStyle name="_EP WD7 5_Gross" xfId="3186"/>
    <cellStyle name="_EP WD7 5_Gross 2" xfId="3187"/>
    <cellStyle name="_EP WD7 6" xfId="3188"/>
    <cellStyle name="_EP WD7 6 2" xfId="3189"/>
    <cellStyle name="_EP WD7 6 2 2" xfId="3190"/>
    <cellStyle name="_EP WD7 6 2 3" xfId="3191"/>
    <cellStyle name="_EP WD7 6 2_Gross" xfId="3192"/>
    <cellStyle name="_EP WD7 6 2_Gross 2" xfId="3193"/>
    <cellStyle name="_EP WD7 6 3" xfId="3194"/>
    <cellStyle name="_EP WD7 6 3 2" xfId="3195"/>
    <cellStyle name="_EP WD7 6 4" xfId="3196"/>
    <cellStyle name="_EP WD7 6_Gross" xfId="3197"/>
    <cellStyle name="_EP WD7 6_Gross 2" xfId="3198"/>
    <cellStyle name="_EP WD7 7" xfId="3199"/>
    <cellStyle name="_EP WD7 7 2" xfId="3200"/>
    <cellStyle name="_EP WD7 7 2 2" xfId="3201"/>
    <cellStyle name="_EP WD7 7 2_Gross" xfId="3202"/>
    <cellStyle name="_EP WD7 7 2_Gross 2" xfId="3203"/>
    <cellStyle name="_EP WD7 7 3" xfId="3204"/>
    <cellStyle name="_EP WD7 7_Gross" xfId="3205"/>
    <cellStyle name="_EP WD7 7_Gross 2" xfId="3206"/>
    <cellStyle name="_EP WD7 8" xfId="3207"/>
    <cellStyle name="_EP WD7 8 2" xfId="3208"/>
    <cellStyle name="_EP WD7 8 2 2" xfId="3209"/>
    <cellStyle name="_EP WD7 8 2_Gross" xfId="3210"/>
    <cellStyle name="_EP WD7 8 2_Gross 2" xfId="3211"/>
    <cellStyle name="_EP WD7 8 3" xfId="3212"/>
    <cellStyle name="_EP WD7 8_Gross" xfId="3213"/>
    <cellStyle name="_EP WD7 8_Gross 2" xfId="3214"/>
    <cellStyle name="_EP WD7 9" xfId="3215"/>
    <cellStyle name="_EP WD7 9 2" xfId="3216"/>
    <cellStyle name="_EP WD7 9 2 2" xfId="3217"/>
    <cellStyle name="_EP WD7 9 2 3" xfId="3218"/>
    <cellStyle name="_EP WD7 9 2_Gross" xfId="3219"/>
    <cellStyle name="_EP WD7 9 2_Gross 2" xfId="3220"/>
    <cellStyle name="_EP WD7 9 3" xfId="3221"/>
    <cellStyle name="_EP WD7 9 4" xfId="3222"/>
    <cellStyle name="_EP WD7 9_Gross" xfId="3223"/>
    <cellStyle name="_EP WD7 9_Gross 2" xfId="3224"/>
    <cellStyle name="_EP WD7_001. Test" xfId="3225"/>
    <cellStyle name="_EP WD7_001. Test 2" xfId="3226"/>
    <cellStyle name="_EP WD7_001. Test_Gross" xfId="3227"/>
    <cellStyle name="_EP WD7_001. Test_Gross 2" xfId="3228"/>
    <cellStyle name="_EP WD7_Gross" xfId="3229"/>
    <cellStyle name="_EP WD7_Gross 2" xfId="3230"/>
    <cellStyle name="_EP WD7_Gross 2 2" xfId="3231"/>
    <cellStyle name="_EP WD7_Gross 2_Gross" xfId="3232"/>
    <cellStyle name="_EP WD7_Gross 2_Gross 2" xfId="3233"/>
    <cellStyle name="_EP WD7_Gross 3" xfId="3234"/>
    <cellStyle name="_EP WD7_Gross_1" xfId="3235"/>
    <cellStyle name="_EP WD7_Gross_1 2" xfId="3236"/>
    <cellStyle name="_EP WD7_Gross_Gross" xfId="3237"/>
    <cellStyle name="_EP WD7_Gross_Gross 2" xfId="3238"/>
    <cellStyle name="_EP WD7_R0" xfId="3239"/>
    <cellStyle name="_EP WD7_R0 2" xfId="3240"/>
    <cellStyle name="_EP WD7_R0 2 2" xfId="3241"/>
    <cellStyle name="_EP WD7_R0 3" xfId="3242"/>
    <cellStyle name="_EP WD7_R0_1" xfId="3243"/>
    <cellStyle name="_EP WD7_R0_1 2" xfId="3244"/>
    <cellStyle name="_ESAIB White Paper Proposals stock and flow impact Revised5" xfId="3245"/>
    <cellStyle name="_ESAIB White Paper Proposals stock and flow impact Revised5 2" xfId="3246"/>
    <cellStyle name="_ESAIB White Paper Proposals stock and flow impact Revised5 2 2" xfId="3247"/>
    <cellStyle name="_ESAIB White Paper Proposals stock and flow impact Revised5 2_Gross" xfId="3248"/>
    <cellStyle name="_ESAIB White Paper Proposals stock and flow impact Revised5 2_Gross 2" xfId="3249"/>
    <cellStyle name="_ESAIB White Paper Proposals stock and flow impact Revised5 3" xfId="3250"/>
    <cellStyle name="_ESAIB White Paper Proposals stock and flow impact Revised5_Gross" xfId="3251"/>
    <cellStyle name="_ESAIB White Paper Proposals stock and flow impact Revised5_Gross 2" xfId="3252"/>
    <cellStyle name="_Example Narrative" xfId="3253"/>
    <cellStyle name="_Example Narrative 10" xfId="3254"/>
    <cellStyle name="_Example Narrative 10 2" xfId="3255"/>
    <cellStyle name="_Example Narrative 10 3" xfId="3256"/>
    <cellStyle name="_Example Narrative 10_Gross" xfId="3257"/>
    <cellStyle name="_Example Narrative 11" xfId="3258"/>
    <cellStyle name="_Example Narrative 11 2" xfId="3259"/>
    <cellStyle name="_Example Narrative 11_Gross" xfId="3260"/>
    <cellStyle name="_Example Narrative 12" xfId="3261"/>
    <cellStyle name="_Example Narrative 12 2" xfId="3262"/>
    <cellStyle name="_Example Narrative 12_Gross" xfId="3263"/>
    <cellStyle name="_Example Narrative 13" xfId="3264"/>
    <cellStyle name="_Example Narrative 13 2" xfId="3265"/>
    <cellStyle name="_Example Narrative 13_Gross" xfId="3266"/>
    <cellStyle name="_Example Narrative 14" xfId="3267"/>
    <cellStyle name="_Example Narrative 14 2" xfId="3268"/>
    <cellStyle name="_Example Narrative 14_Gross" xfId="3269"/>
    <cellStyle name="_Example Narrative 15" xfId="3270"/>
    <cellStyle name="_Example Narrative 15 2" xfId="3271"/>
    <cellStyle name="_Example Narrative 15_Gross" xfId="3272"/>
    <cellStyle name="_Example Narrative 16" xfId="3273"/>
    <cellStyle name="_Example Narrative 16 2" xfId="3274"/>
    <cellStyle name="_Example Narrative 16_Gross" xfId="3275"/>
    <cellStyle name="_Example Narrative 17" xfId="3276"/>
    <cellStyle name="_Example Narrative 17 2" xfId="3277"/>
    <cellStyle name="_Example Narrative 18" xfId="3278"/>
    <cellStyle name="_Example Narrative 18 2" xfId="3279"/>
    <cellStyle name="_Example Narrative 19" xfId="3280"/>
    <cellStyle name="_Example Narrative 19 2" xfId="3281"/>
    <cellStyle name="_Example Narrative 2" xfId="3282"/>
    <cellStyle name="_Example Narrative 2 2" xfId="3283"/>
    <cellStyle name="_Example Narrative 2 3" xfId="3284"/>
    <cellStyle name="_Example Narrative 2 3 2" xfId="3285"/>
    <cellStyle name="_Example Narrative 2 3_Gross" xfId="3286"/>
    <cellStyle name="_Example Narrative 2 4" xfId="3287"/>
    <cellStyle name="_Example Narrative 2 4 2" xfId="3288"/>
    <cellStyle name="_Example Narrative 2 4_Gross" xfId="3289"/>
    <cellStyle name="_Example Narrative 2 5" xfId="3290"/>
    <cellStyle name="_Example Narrative 2 5 2" xfId="3291"/>
    <cellStyle name="_Example Narrative 2 5 3" xfId="3292"/>
    <cellStyle name="_Example Narrative 2 5_Gross" xfId="3293"/>
    <cellStyle name="_Example Narrative 2 6" xfId="3294"/>
    <cellStyle name="_Example Narrative 2 7" xfId="3295"/>
    <cellStyle name="_Example Narrative 2 8" xfId="3296"/>
    <cellStyle name="_Example Narrative 2_August 2014 IMBE" xfId="3297"/>
    <cellStyle name="_Example Narrative 2_Gross" xfId="3298"/>
    <cellStyle name="_Example Narrative 20" xfId="3299"/>
    <cellStyle name="_Example Narrative 20 2" xfId="3300"/>
    <cellStyle name="_Example Narrative 21" xfId="3301"/>
    <cellStyle name="_Example Narrative 3" xfId="3302"/>
    <cellStyle name="_Example Narrative 4" xfId="3303"/>
    <cellStyle name="_Example Narrative 4 2" xfId="3304"/>
    <cellStyle name="_Example Narrative 4_Gross" xfId="3305"/>
    <cellStyle name="_Example Narrative 5" xfId="3306"/>
    <cellStyle name="_Example Narrative 5 2" xfId="3307"/>
    <cellStyle name="_Example Narrative 5_Gross" xfId="3308"/>
    <cellStyle name="_Example Narrative 6" xfId="3309"/>
    <cellStyle name="_Example Narrative 6 2" xfId="3310"/>
    <cellStyle name="_Example Narrative 7" xfId="3311"/>
    <cellStyle name="_Example Narrative 7 2" xfId="3312"/>
    <cellStyle name="_Example Narrative 7 3" xfId="3313"/>
    <cellStyle name="_Example Narrative 7_Gross" xfId="3314"/>
    <cellStyle name="_Example Narrative 8" xfId="3315"/>
    <cellStyle name="_Example Narrative 8 2" xfId="3316"/>
    <cellStyle name="_Example Narrative 8_Gross" xfId="3317"/>
    <cellStyle name="_Example Narrative 9" xfId="3318"/>
    <cellStyle name="_Example Narrative 9 2" xfId="3319"/>
    <cellStyle name="_Example Narrative 9_Gross" xfId="3320"/>
    <cellStyle name="_Example Narrative_July 2014 IMBE" xfId="3321"/>
    <cellStyle name="_Example Narrative_R0 Caseloads" xfId="3322"/>
    <cellStyle name="_Example Narrative_WCMG updates 1415p3" xfId="3323"/>
    <cellStyle name="_Fair Value schedule" xfId="3324"/>
    <cellStyle name="_Fair Value schedule 2" xfId="3325"/>
    <cellStyle name="_Fair Value schedule_20110317 Guarantee Data sheet with CDS Expected Losses" xfId="3326"/>
    <cellStyle name="_Fair Value schedule_20110317 Guarantee Data sheet with CDS Expected Losses 2" xfId="3327"/>
    <cellStyle name="_Flash Report DRAFT" xfId="3328"/>
    <cellStyle name="_Flash Report DRAFT 10" xfId="3329"/>
    <cellStyle name="_Flash Report DRAFT 10 2" xfId="3330"/>
    <cellStyle name="_Flash Report DRAFT 10 2 2" xfId="3331"/>
    <cellStyle name="_Flash Report DRAFT 10 2 3" xfId="3332"/>
    <cellStyle name="_Flash Report DRAFT 10 2_Gross" xfId="3333"/>
    <cellStyle name="_Flash Report DRAFT 10 2_Gross 2" xfId="3334"/>
    <cellStyle name="_Flash Report DRAFT 10 3" xfId="3335"/>
    <cellStyle name="_Flash Report DRAFT 10 4" xfId="3336"/>
    <cellStyle name="_Flash Report DRAFT 10_Gross" xfId="3337"/>
    <cellStyle name="_Flash Report DRAFT 10_Gross 2" xfId="3338"/>
    <cellStyle name="_Flash Report DRAFT 11" xfId="3339"/>
    <cellStyle name="_Flash Report DRAFT 11 2" xfId="3340"/>
    <cellStyle name="_Flash Report DRAFT 11 3" xfId="3341"/>
    <cellStyle name="_Flash Report DRAFT 11 4" xfId="3342"/>
    <cellStyle name="_Flash Report DRAFT 11_Gross" xfId="3343"/>
    <cellStyle name="_Flash Report DRAFT 11_Gross 2" xfId="3344"/>
    <cellStyle name="_Flash Report DRAFT 12" xfId="3345"/>
    <cellStyle name="_Flash Report DRAFT 12 2" xfId="3346"/>
    <cellStyle name="_Flash Report DRAFT 12 3" xfId="3347"/>
    <cellStyle name="_Flash Report DRAFT 12_Gross" xfId="3348"/>
    <cellStyle name="_Flash Report DRAFT 12_Gross 2" xfId="3349"/>
    <cellStyle name="_Flash Report DRAFT 13" xfId="3350"/>
    <cellStyle name="_Flash Report DRAFT 13 2" xfId="3351"/>
    <cellStyle name="_Flash Report DRAFT 13 3" xfId="3352"/>
    <cellStyle name="_Flash Report DRAFT 13_Gross" xfId="3353"/>
    <cellStyle name="_Flash Report DRAFT 13_Gross 2" xfId="3354"/>
    <cellStyle name="_Flash Report DRAFT 14" xfId="3355"/>
    <cellStyle name="_Flash Report DRAFT 14 2" xfId="3356"/>
    <cellStyle name="_Flash Report DRAFT 14_Gross" xfId="3357"/>
    <cellStyle name="_Flash Report DRAFT 14_Gross 2" xfId="3358"/>
    <cellStyle name="_Flash Report DRAFT 15" xfId="3359"/>
    <cellStyle name="_Flash Report DRAFT 15 2" xfId="3360"/>
    <cellStyle name="_Flash Report DRAFT 15_Gross" xfId="3361"/>
    <cellStyle name="_Flash Report DRAFT 15_Gross 2" xfId="3362"/>
    <cellStyle name="_Flash Report DRAFT 16" xfId="3363"/>
    <cellStyle name="_Flash Report DRAFT 16 2" xfId="3364"/>
    <cellStyle name="_Flash Report DRAFT 16_Gross" xfId="3365"/>
    <cellStyle name="_Flash Report DRAFT 16_Gross 2" xfId="3366"/>
    <cellStyle name="_Flash Report DRAFT 17" xfId="3367"/>
    <cellStyle name="_Flash Report DRAFT 17 2" xfId="3368"/>
    <cellStyle name="_Flash Report DRAFT 17_Gross" xfId="3369"/>
    <cellStyle name="_Flash Report DRAFT 17_Gross 2" xfId="3370"/>
    <cellStyle name="_Flash Report DRAFT 18" xfId="3371"/>
    <cellStyle name="_Flash Report DRAFT 18 2" xfId="3372"/>
    <cellStyle name="_Flash Report DRAFT 19" xfId="3373"/>
    <cellStyle name="_Flash Report DRAFT 19 2" xfId="3374"/>
    <cellStyle name="_Flash Report DRAFT 2" xfId="3375"/>
    <cellStyle name="_Flash Report DRAFT 2 10" xfId="3376"/>
    <cellStyle name="_Flash Report DRAFT 2 2" xfId="3377"/>
    <cellStyle name="_Flash Report DRAFT 2 2 2" xfId="3378"/>
    <cellStyle name="_Flash Report DRAFT 2 2 2 2" xfId="3379"/>
    <cellStyle name="_Flash Report DRAFT 2 2 3" xfId="3380"/>
    <cellStyle name="_Flash Report DRAFT 2 2 3 2" xfId="3381"/>
    <cellStyle name="_Flash Report DRAFT 2 2 4" xfId="3382"/>
    <cellStyle name="_Flash Report DRAFT 2 2_Gross" xfId="3383"/>
    <cellStyle name="_Flash Report DRAFT 2 2_Gross 2" xfId="3384"/>
    <cellStyle name="_Flash Report DRAFT 2 3" xfId="3385"/>
    <cellStyle name="_Flash Report DRAFT 2 3 2" xfId="3386"/>
    <cellStyle name="_Flash Report DRAFT 2 3 2 2" xfId="3387"/>
    <cellStyle name="_Flash Report DRAFT 2 3 3" xfId="3388"/>
    <cellStyle name="_Flash Report DRAFT 2 3_Gross" xfId="3389"/>
    <cellStyle name="_Flash Report DRAFT 2 3_Gross 2" xfId="3390"/>
    <cellStyle name="_Flash Report DRAFT 2 4" xfId="3391"/>
    <cellStyle name="_Flash Report DRAFT 2 4 2" xfId="3392"/>
    <cellStyle name="_Flash Report DRAFT 2 4 3" xfId="3393"/>
    <cellStyle name="_Flash Report DRAFT 2 5" xfId="3394"/>
    <cellStyle name="_Flash Report DRAFT 2 5 2" xfId="3395"/>
    <cellStyle name="_Flash Report DRAFT 2 6" xfId="3396"/>
    <cellStyle name="_Flash Report DRAFT 2 6 2" xfId="3397"/>
    <cellStyle name="_Flash Report DRAFT 2 7" xfId="3398"/>
    <cellStyle name="_Flash Report DRAFT 2 7 2" xfId="3399"/>
    <cellStyle name="_Flash Report DRAFT 2 8" xfId="3400"/>
    <cellStyle name="_Flash Report DRAFT 2 9" xfId="3401"/>
    <cellStyle name="_Flash Report DRAFT 2_Gross" xfId="3402"/>
    <cellStyle name="_Flash Report DRAFT 2_Gross 2" xfId="3403"/>
    <cellStyle name="_Flash Report DRAFT 20" xfId="3404"/>
    <cellStyle name="_Flash Report DRAFT 20 2" xfId="3405"/>
    <cellStyle name="_Flash Report DRAFT 21" xfId="3406"/>
    <cellStyle name="_Flash Report DRAFT 21 2" xfId="3407"/>
    <cellStyle name="_Flash Report DRAFT 22" xfId="3408"/>
    <cellStyle name="_Flash Report DRAFT 23" xfId="3409"/>
    <cellStyle name="_Flash Report DRAFT 24" xfId="3410"/>
    <cellStyle name="_Flash Report DRAFT 24 2" xfId="3411"/>
    <cellStyle name="_Flash Report DRAFT 25" xfId="3412"/>
    <cellStyle name="_Flash Report DRAFT 26" xfId="3413"/>
    <cellStyle name="_Flash Report DRAFT 27" xfId="3414"/>
    <cellStyle name="_Flash Report DRAFT 3" xfId="3415"/>
    <cellStyle name="_Flash Report DRAFT 3 10" xfId="3416"/>
    <cellStyle name="_Flash Report DRAFT 3 10 2" xfId="3417"/>
    <cellStyle name="_Flash Report DRAFT 3 11" xfId="3418"/>
    <cellStyle name="_Flash Report DRAFT 3 2" xfId="3419"/>
    <cellStyle name="_Flash Report DRAFT 3 2 2" xfId="3420"/>
    <cellStyle name="_Flash Report DRAFT 3 2 2 2" xfId="3421"/>
    <cellStyle name="_Flash Report DRAFT 3 2 2_Gross" xfId="3422"/>
    <cellStyle name="_Flash Report DRAFT 3 2 2_Gross 2" xfId="3423"/>
    <cellStyle name="_Flash Report DRAFT 3 2 3" xfId="3424"/>
    <cellStyle name="_Flash Report DRAFT 3 2_Gross" xfId="3425"/>
    <cellStyle name="_Flash Report DRAFT 3 2_Gross 2" xfId="3426"/>
    <cellStyle name="_Flash Report DRAFT 3 3" xfId="3427"/>
    <cellStyle name="_Flash Report DRAFT 3 3 2" xfId="3428"/>
    <cellStyle name="_Flash Report DRAFT 3 3 2 2" xfId="3429"/>
    <cellStyle name="_Flash Report DRAFT 3 3 2_Gross" xfId="3430"/>
    <cellStyle name="_Flash Report DRAFT 3 3 2_Gross 2" xfId="3431"/>
    <cellStyle name="_Flash Report DRAFT 3 3 3" xfId="3432"/>
    <cellStyle name="_Flash Report DRAFT 3 3_August 2014 IMBE" xfId="3433"/>
    <cellStyle name="_Flash Report DRAFT 3 3_August 2014 IMBE 2" xfId="3434"/>
    <cellStyle name="_Flash Report DRAFT 3 3_August 2014 IMBE 2 2" xfId="3435"/>
    <cellStyle name="_Flash Report DRAFT 3 3_August 2014 IMBE 2 2 2" xfId="3436"/>
    <cellStyle name="_Flash Report DRAFT 3 3_August 2014 IMBE 2 2_Gross" xfId="3437"/>
    <cellStyle name="_Flash Report DRAFT 3 3_August 2014 IMBE 2 2_Gross 2" xfId="3438"/>
    <cellStyle name="_Flash Report DRAFT 3 3_August 2014 IMBE 2 3" xfId="3439"/>
    <cellStyle name="_Flash Report DRAFT 3 3_August 2014 IMBE 2_Gross" xfId="3440"/>
    <cellStyle name="_Flash Report DRAFT 3 3_August 2014 IMBE 2_Gross 2" xfId="3441"/>
    <cellStyle name="_Flash Report DRAFT 3 3_August 2014 IMBE 3" xfId="3442"/>
    <cellStyle name="_Flash Report DRAFT 3 3_August 2014 IMBE_Gross" xfId="3443"/>
    <cellStyle name="_Flash Report DRAFT 3 3_August 2014 IMBE_Gross 2" xfId="3444"/>
    <cellStyle name="_Flash Report DRAFT 3 3_Gross" xfId="3445"/>
    <cellStyle name="_Flash Report DRAFT 3 3_Gross 2" xfId="3446"/>
    <cellStyle name="_Flash Report DRAFT 3 4" xfId="3447"/>
    <cellStyle name="_Flash Report DRAFT 3 4 2" xfId="3448"/>
    <cellStyle name="_Flash Report DRAFT 3 4 2 2" xfId="3449"/>
    <cellStyle name="_Flash Report DRAFT 3 4 2_Gross" xfId="3450"/>
    <cellStyle name="_Flash Report DRAFT 3 4 2_Gross 2" xfId="3451"/>
    <cellStyle name="_Flash Report DRAFT 3 4 3" xfId="3452"/>
    <cellStyle name="_Flash Report DRAFT 3 4_Gross" xfId="3453"/>
    <cellStyle name="_Flash Report DRAFT 3 4_Gross 2" xfId="3454"/>
    <cellStyle name="_Flash Report DRAFT 3 5" xfId="3455"/>
    <cellStyle name="_Flash Report DRAFT 3 5 2" xfId="3456"/>
    <cellStyle name="_Flash Report DRAFT 3 5 3" xfId="3457"/>
    <cellStyle name="_Flash Report DRAFT 3 5_Gross" xfId="3458"/>
    <cellStyle name="_Flash Report DRAFT 3 5_Gross 2" xfId="3459"/>
    <cellStyle name="_Flash Report DRAFT 3 6" xfId="3460"/>
    <cellStyle name="_Flash Report DRAFT 3 6 2" xfId="3461"/>
    <cellStyle name="_Flash Report DRAFT 3 6 3" xfId="3462"/>
    <cellStyle name="_Flash Report DRAFT 3 6 4" xfId="3463"/>
    <cellStyle name="_Flash Report DRAFT 3 6_Gross" xfId="3464"/>
    <cellStyle name="_Flash Report DRAFT 3 6_Gross 2" xfId="3465"/>
    <cellStyle name="_Flash Report DRAFT 3 7" xfId="3466"/>
    <cellStyle name="_Flash Report DRAFT 3 7 2" xfId="3467"/>
    <cellStyle name="_Flash Report DRAFT 3 7 3" xfId="3468"/>
    <cellStyle name="_Flash Report DRAFT 3 7_Gross" xfId="3469"/>
    <cellStyle name="_Flash Report DRAFT 3 7_Gross 2" xfId="3470"/>
    <cellStyle name="_Flash Report DRAFT 3 8" xfId="3471"/>
    <cellStyle name="_Flash Report DRAFT 3 8 2" xfId="3472"/>
    <cellStyle name="_Flash Report DRAFT 3 8 3" xfId="3473"/>
    <cellStyle name="_Flash Report DRAFT 3 8_Gross" xfId="3474"/>
    <cellStyle name="_Flash Report DRAFT 3 8_Gross 2" xfId="3475"/>
    <cellStyle name="_Flash Report DRAFT 3 9" xfId="3476"/>
    <cellStyle name="_Flash Report DRAFT 3 9 2" xfId="3477"/>
    <cellStyle name="_Flash Report DRAFT 3_August 2014 IMBE" xfId="3478"/>
    <cellStyle name="_Flash Report DRAFT 3_August 2014 IMBE 2" xfId="3479"/>
    <cellStyle name="_Flash Report DRAFT 3_August 2014 IMBE 2 2" xfId="3480"/>
    <cellStyle name="_Flash Report DRAFT 3_August 2014 IMBE 2_Gross" xfId="3481"/>
    <cellStyle name="_Flash Report DRAFT 3_August 2014 IMBE 2_Gross 2" xfId="3482"/>
    <cellStyle name="_Flash Report DRAFT 3_August 2014 IMBE 3" xfId="3483"/>
    <cellStyle name="_Flash Report DRAFT 3_August 2014 IMBE_Gross" xfId="3484"/>
    <cellStyle name="_Flash Report DRAFT 3_August 2014 IMBE_Gross 2" xfId="3485"/>
    <cellStyle name="_Flash Report DRAFT 3_Gross" xfId="3486"/>
    <cellStyle name="_Flash Report DRAFT 3_Gross 2" xfId="3487"/>
    <cellStyle name="_Flash Report DRAFT 4" xfId="3488"/>
    <cellStyle name="_Flash Report DRAFT 4 2" xfId="3489"/>
    <cellStyle name="_Flash Report DRAFT 4 2 2" xfId="3490"/>
    <cellStyle name="_Flash Report DRAFT 4 2_Gross" xfId="3491"/>
    <cellStyle name="_Flash Report DRAFT 4 2_Gross 2" xfId="3492"/>
    <cellStyle name="_Flash Report DRAFT 4 3" xfId="3493"/>
    <cellStyle name="_Flash Report DRAFT 4 4" xfId="3494"/>
    <cellStyle name="_Flash Report DRAFT 4 5" xfId="3495"/>
    <cellStyle name="_Flash Report DRAFT 4_August 2014 IMBE" xfId="3496"/>
    <cellStyle name="_Flash Report DRAFT 4_August 2014 IMBE 2" xfId="3497"/>
    <cellStyle name="_Flash Report DRAFT 4_August 2014 IMBE 2 2" xfId="3498"/>
    <cellStyle name="_Flash Report DRAFT 4_August 2014 IMBE 2 2 2" xfId="3499"/>
    <cellStyle name="_Flash Report DRAFT 4_August 2014 IMBE 2 2_Gross" xfId="3500"/>
    <cellStyle name="_Flash Report DRAFT 4_August 2014 IMBE 2 2_Gross 2" xfId="3501"/>
    <cellStyle name="_Flash Report DRAFT 4_August 2014 IMBE 2 3" xfId="3502"/>
    <cellStyle name="_Flash Report DRAFT 4_August 2014 IMBE 2_Gross" xfId="3503"/>
    <cellStyle name="_Flash Report DRAFT 4_August 2014 IMBE 2_Gross 2" xfId="3504"/>
    <cellStyle name="_Flash Report DRAFT 4_August 2014 IMBE 3" xfId="3505"/>
    <cellStyle name="_Flash Report DRAFT 4_August 2014 IMBE_Gross" xfId="3506"/>
    <cellStyle name="_Flash Report DRAFT 4_August 2014 IMBE_Gross 2" xfId="3507"/>
    <cellStyle name="_Flash Report DRAFT 4_Gross" xfId="3508"/>
    <cellStyle name="_Flash Report DRAFT 4_Gross 2" xfId="3509"/>
    <cellStyle name="_Flash Report DRAFT 5" xfId="3510"/>
    <cellStyle name="_Flash Report DRAFT 5 2" xfId="3511"/>
    <cellStyle name="_Flash Report DRAFT 5 2 2" xfId="3512"/>
    <cellStyle name="_Flash Report DRAFT 5 2 3" xfId="3513"/>
    <cellStyle name="_Flash Report DRAFT 5 2_Gross" xfId="3514"/>
    <cellStyle name="_Flash Report DRAFT 5 2_Gross 2" xfId="3515"/>
    <cellStyle name="_Flash Report DRAFT 5 3" xfId="3516"/>
    <cellStyle name="_Flash Report DRAFT 5 3 2" xfId="3517"/>
    <cellStyle name="_Flash Report DRAFT 5 4" xfId="3518"/>
    <cellStyle name="_Flash Report DRAFT 5_Gross" xfId="3519"/>
    <cellStyle name="_Flash Report DRAFT 5_Gross 2" xfId="3520"/>
    <cellStyle name="_Flash Report DRAFT 6" xfId="3521"/>
    <cellStyle name="_Flash Report DRAFT 6 2" xfId="3522"/>
    <cellStyle name="_Flash Report DRAFT 6 2 2" xfId="3523"/>
    <cellStyle name="_Flash Report DRAFT 6 2 3" xfId="3524"/>
    <cellStyle name="_Flash Report DRAFT 6 2_Gross" xfId="3525"/>
    <cellStyle name="_Flash Report DRAFT 6 2_Gross 2" xfId="3526"/>
    <cellStyle name="_Flash Report DRAFT 6 3" xfId="3527"/>
    <cellStyle name="_Flash Report DRAFT 6 3 2" xfId="3528"/>
    <cellStyle name="_Flash Report DRAFT 6 4" xfId="3529"/>
    <cellStyle name="_Flash Report DRAFT 6_Gross" xfId="3530"/>
    <cellStyle name="_Flash Report DRAFT 6_Gross 2" xfId="3531"/>
    <cellStyle name="_Flash Report DRAFT 7" xfId="3532"/>
    <cellStyle name="_Flash Report DRAFT 7 2" xfId="3533"/>
    <cellStyle name="_Flash Report DRAFT 7 2 2" xfId="3534"/>
    <cellStyle name="_Flash Report DRAFT 7 2_Gross" xfId="3535"/>
    <cellStyle name="_Flash Report DRAFT 7 2_Gross 2" xfId="3536"/>
    <cellStyle name="_Flash Report DRAFT 7 3" xfId="3537"/>
    <cellStyle name="_Flash Report DRAFT 7_Gross" xfId="3538"/>
    <cellStyle name="_Flash Report DRAFT 7_Gross 2" xfId="3539"/>
    <cellStyle name="_Flash Report DRAFT 8" xfId="3540"/>
    <cellStyle name="_Flash Report DRAFT 8 2" xfId="3541"/>
    <cellStyle name="_Flash Report DRAFT 8 2 2" xfId="3542"/>
    <cellStyle name="_Flash Report DRAFT 8 2_Gross" xfId="3543"/>
    <cellStyle name="_Flash Report DRAFT 8 2_Gross 2" xfId="3544"/>
    <cellStyle name="_Flash Report DRAFT 8 3" xfId="3545"/>
    <cellStyle name="_Flash Report DRAFT 8_Gross" xfId="3546"/>
    <cellStyle name="_Flash Report DRAFT 8_Gross 2" xfId="3547"/>
    <cellStyle name="_Flash Report DRAFT 9" xfId="3548"/>
    <cellStyle name="_Flash Report DRAFT 9 2" xfId="3549"/>
    <cellStyle name="_Flash Report DRAFT 9 2 2" xfId="3550"/>
    <cellStyle name="_Flash Report DRAFT 9 2 3" xfId="3551"/>
    <cellStyle name="_Flash Report DRAFT 9 2_Gross" xfId="3552"/>
    <cellStyle name="_Flash Report DRAFT 9 2_Gross 2" xfId="3553"/>
    <cellStyle name="_Flash Report DRAFT 9 3" xfId="3554"/>
    <cellStyle name="_Flash Report DRAFT 9 4" xfId="3555"/>
    <cellStyle name="_Flash Report DRAFT 9_Gross" xfId="3556"/>
    <cellStyle name="_Flash Report DRAFT 9_Gross 2" xfId="3557"/>
    <cellStyle name="_Flash Report DRAFT_001. Test" xfId="3558"/>
    <cellStyle name="_Flash Report DRAFT_001. Test 2" xfId="3559"/>
    <cellStyle name="_Flash Report DRAFT_001. Test_Gross" xfId="3560"/>
    <cellStyle name="_Flash Report DRAFT_001. Test_Gross 2" xfId="3561"/>
    <cellStyle name="_Flash Report DRAFT_Gross" xfId="3562"/>
    <cellStyle name="_Flash Report DRAFT_Gross 2" xfId="3563"/>
    <cellStyle name="_Flash Report DRAFT_Gross 2 2" xfId="3564"/>
    <cellStyle name="_Flash Report DRAFT_Gross 2_Gross" xfId="3565"/>
    <cellStyle name="_Flash Report DRAFT_Gross 2_Gross 2" xfId="3566"/>
    <cellStyle name="_Flash Report DRAFT_Gross 3" xfId="3567"/>
    <cellStyle name="_Flash Report DRAFT_Gross_1" xfId="3568"/>
    <cellStyle name="_Flash Report DRAFT_Gross_1 2" xfId="3569"/>
    <cellStyle name="_Flash Report DRAFT_Gross_Gross" xfId="3570"/>
    <cellStyle name="_Flash Report DRAFT_Gross_Gross 2" xfId="3571"/>
    <cellStyle name="_Flash Report DRAFT_R0" xfId="3572"/>
    <cellStyle name="_Flash Report DRAFT_R0 2" xfId="3573"/>
    <cellStyle name="_Flash Report DRAFT_R0 2 2" xfId="3574"/>
    <cellStyle name="_Flash Report DRAFT_R0 3" xfId="3575"/>
    <cellStyle name="_Flash Report DRAFT_R0_1" xfId="3576"/>
    <cellStyle name="_Flash Report DRAFT_R0_1 2" xfId="3577"/>
    <cellStyle name="_FPS Options High Level Costing 23rd Aug 06" xfId="3578"/>
    <cellStyle name="_GFD Perf Agreement v2" xfId="3579"/>
    <cellStyle name="_GFD Perf Agreement v2 10" xfId="3580"/>
    <cellStyle name="_GFD Perf Agreement v2 10 2" xfId="3581"/>
    <cellStyle name="_GFD Perf Agreement v2 11" xfId="3582"/>
    <cellStyle name="_GFD Perf Agreement v2 11 2" xfId="3583"/>
    <cellStyle name="_GFD Perf Agreement v2 12" xfId="3584"/>
    <cellStyle name="_GFD Perf Agreement v2 13" xfId="3585"/>
    <cellStyle name="_GFD Perf Agreement v2 2" xfId="3586"/>
    <cellStyle name="_GFD Perf Agreement v2 2 2" xfId="3587"/>
    <cellStyle name="_GFD Perf Agreement v2 2_Gross" xfId="3588"/>
    <cellStyle name="_GFD Perf Agreement v2 2_Gross 2" xfId="3589"/>
    <cellStyle name="_GFD Perf Agreement v2 3" xfId="3590"/>
    <cellStyle name="_GFD Perf Agreement v2 3 2" xfId="3591"/>
    <cellStyle name="_GFD Perf Agreement v2 3 2 2" xfId="3592"/>
    <cellStyle name="_GFD Perf Agreement v2 3 2_Gross" xfId="3593"/>
    <cellStyle name="_GFD Perf Agreement v2 3 2_Gross 2" xfId="3594"/>
    <cellStyle name="_GFD Perf Agreement v2 3 3" xfId="3595"/>
    <cellStyle name="_GFD Perf Agreement v2 3 4" xfId="3596"/>
    <cellStyle name="_GFD Perf Agreement v2 3_Gross" xfId="3597"/>
    <cellStyle name="_GFD Perf Agreement v2 3_Gross 2" xfId="3598"/>
    <cellStyle name="_GFD Perf Agreement v2 4" xfId="3599"/>
    <cellStyle name="_GFD Perf Agreement v2 4 2" xfId="3600"/>
    <cellStyle name="_GFD Perf Agreement v2 4_Gross" xfId="3601"/>
    <cellStyle name="_GFD Perf Agreement v2 4_Gross 2" xfId="3602"/>
    <cellStyle name="_GFD Perf Agreement v2 5" xfId="3603"/>
    <cellStyle name="_GFD Perf Agreement v2 5 2" xfId="3604"/>
    <cellStyle name="_GFD Perf Agreement v2 5_Gross" xfId="3605"/>
    <cellStyle name="_GFD Perf Agreement v2 5_Gross 2" xfId="3606"/>
    <cellStyle name="_GFD Perf Agreement v2 6" xfId="3607"/>
    <cellStyle name="_GFD Perf Agreement v2 6 2" xfId="3608"/>
    <cellStyle name="_GFD Perf Agreement v2 6_Gross" xfId="3609"/>
    <cellStyle name="_GFD Perf Agreement v2 6_Gross 2" xfId="3610"/>
    <cellStyle name="_GFD Perf Agreement v2 7" xfId="3611"/>
    <cellStyle name="_GFD Perf Agreement v2 7 2" xfId="3612"/>
    <cellStyle name="_GFD Perf Agreement v2 7_Gross" xfId="3613"/>
    <cellStyle name="_GFD Perf Agreement v2 7_Gross 2" xfId="3614"/>
    <cellStyle name="_GFD Perf Agreement v2 8" xfId="3615"/>
    <cellStyle name="_GFD Perf Agreement v2 8 2" xfId="3616"/>
    <cellStyle name="_GFD Perf Agreement v2 9" xfId="3617"/>
    <cellStyle name="_GFD Perf Agreement v2 9 2" xfId="3618"/>
    <cellStyle name="_GFD Perf Agreement v2_Gross" xfId="3619"/>
    <cellStyle name="_GFD Perf Agreement v2_Gross 2" xfId="3620"/>
    <cellStyle name="_HEADCOUNT FTE TEMPLATE" xfId="3621"/>
    <cellStyle name="_HEADCOUNT FTE TEMPLATE 10" xfId="3622"/>
    <cellStyle name="_HEADCOUNT FTE TEMPLATE 10 2" xfId="3623"/>
    <cellStyle name="_HEADCOUNT FTE TEMPLATE 10 2 2" xfId="3624"/>
    <cellStyle name="_HEADCOUNT FTE TEMPLATE 10 2 3" xfId="3625"/>
    <cellStyle name="_HEADCOUNT FTE TEMPLATE 10 2_Gross" xfId="3626"/>
    <cellStyle name="_HEADCOUNT FTE TEMPLATE 10 2_Gross 2" xfId="3627"/>
    <cellStyle name="_HEADCOUNT FTE TEMPLATE 10 3" xfId="3628"/>
    <cellStyle name="_HEADCOUNT FTE TEMPLATE 10 4" xfId="3629"/>
    <cellStyle name="_HEADCOUNT FTE TEMPLATE 10_Gross" xfId="3630"/>
    <cellStyle name="_HEADCOUNT FTE TEMPLATE 10_Gross 2" xfId="3631"/>
    <cellStyle name="_HEADCOUNT FTE TEMPLATE 11" xfId="3632"/>
    <cellStyle name="_HEADCOUNT FTE TEMPLATE 11 2" xfId="3633"/>
    <cellStyle name="_HEADCOUNT FTE TEMPLATE 11 3" xfId="3634"/>
    <cellStyle name="_HEADCOUNT FTE TEMPLATE 11 4" xfId="3635"/>
    <cellStyle name="_HEADCOUNT FTE TEMPLATE 11_Gross" xfId="3636"/>
    <cellStyle name="_HEADCOUNT FTE TEMPLATE 11_Gross 2" xfId="3637"/>
    <cellStyle name="_HEADCOUNT FTE TEMPLATE 12" xfId="3638"/>
    <cellStyle name="_HEADCOUNT FTE TEMPLATE 12 2" xfId="3639"/>
    <cellStyle name="_HEADCOUNT FTE TEMPLATE 12 3" xfId="3640"/>
    <cellStyle name="_HEADCOUNT FTE TEMPLATE 12_Gross" xfId="3641"/>
    <cellStyle name="_HEADCOUNT FTE TEMPLATE 12_Gross 2" xfId="3642"/>
    <cellStyle name="_HEADCOUNT FTE TEMPLATE 13" xfId="3643"/>
    <cellStyle name="_HEADCOUNT FTE TEMPLATE 13 2" xfId="3644"/>
    <cellStyle name="_HEADCOUNT FTE TEMPLATE 13 3" xfId="3645"/>
    <cellStyle name="_HEADCOUNT FTE TEMPLATE 13_Gross" xfId="3646"/>
    <cellStyle name="_HEADCOUNT FTE TEMPLATE 13_Gross 2" xfId="3647"/>
    <cellStyle name="_HEADCOUNT FTE TEMPLATE 14" xfId="3648"/>
    <cellStyle name="_HEADCOUNT FTE TEMPLATE 14 2" xfId="3649"/>
    <cellStyle name="_HEADCOUNT FTE TEMPLATE 14_Gross" xfId="3650"/>
    <cellStyle name="_HEADCOUNT FTE TEMPLATE 14_Gross 2" xfId="3651"/>
    <cellStyle name="_HEADCOUNT FTE TEMPLATE 15" xfId="3652"/>
    <cellStyle name="_HEADCOUNT FTE TEMPLATE 15 2" xfId="3653"/>
    <cellStyle name="_HEADCOUNT FTE TEMPLATE 15_Gross" xfId="3654"/>
    <cellStyle name="_HEADCOUNT FTE TEMPLATE 15_Gross 2" xfId="3655"/>
    <cellStyle name="_HEADCOUNT FTE TEMPLATE 16" xfId="3656"/>
    <cellStyle name="_HEADCOUNT FTE TEMPLATE 16 2" xfId="3657"/>
    <cellStyle name="_HEADCOUNT FTE TEMPLATE 16_Gross" xfId="3658"/>
    <cellStyle name="_HEADCOUNT FTE TEMPLATE 16_Gross 2" xfId="3659"/>
    <cellStyle name="_HEADCOUNT FTE TEMPLATE 17" xfId="3660"/>
    <cellStyle name="_HEADCOUNT FTE TEMPLATE 17 2" xfId="3661"/>
    <cellStyle name="_HEADCOUNT FTE TEMPLATE 17_Gross" xfId="3662"/>
    <cellStyle name="_HEADCOUNT FTE TEMPLATE 17_Gross 2" xfId="3663"/>
    <cellStyle name="_HEADCOUNT FTE TEMPLATE 18" xfId="3664"/>
    <cellStyle name="_HEADCOUNT FTE TEMPLATE 18 2" xfId="3665"/>
    <cellStyle name="_HEADCOUNT FTE TEMPLATE 19" xfId="3666"/>
    <cellStyle name="_HEADCOUNT FTE TEMPLATE 19 2" xfId="3667"/>
    <cellStyle name="_HEADCOUNT FTE TEMPLATE 2" xfId="3668"/>
    <cellStyle name="_HEADCOUNT FTE TEMPLATE 2 10" xfId="3669"/>
    <cellStyle name="_HEADCOUNT FTE TEMPLATE 2 2" xfId="3670"/>
    <cellStyle name="_HEADCOUNT FTE TEMPLATE 2 2 2" xfId="3671"/>
    <cellStyle name="_HEADCOUNT FTE TEMPLATE 2 2 2 2" xfId="3672"/>
    <cellStyle name="_HEADCOUNT FTE TEMPLATE 2 2 3" xfId="3673"/>
    <cellStyle name="_HEADCOUNT FTE TEMPLATE 2 2 3 2" xfId="3674"/>
    <cellStyle name="_HEADCOUNT FTE TEMPLATE 2 2 4" xfId="3675"/>
    <cellStyle name="_HEADCOUNT FTE TEMPLATE 2 2_Gross" xfId="3676"/>
    <cellStyle name="_HEADCOUNT FTE TEMPLATE 2 2_Gross 2" xfId="3677"/>
    <cellStyle name="_HEADCOUNT FTE TEMPLATE 2 3" xfId="3678"/>
    <cellStyle name="_HEADCOUNT FTE TEMPLATE 2 3 2" xfId="3679"/>
    <cellStyle name="_HEADCOUNT FTE TEMPLATE 2 3 2 2" xfId="3680"/>
    <cellStyle name="_HEADCOUNT FTE TEMPLATE 2 3 3" xfId="3681"/>
    <cellStyle name="_HEADCOUNT FTE TEMPLATE 2 3_Gross" xfId="3682"/>
    <cellStyle name="_HEADCOUNT FTE TEMPLATE 2 3_Gross 2" xfId="3683"/>
    <cellStyle name="_HEADCOUNT FTE TEMPLATE 2 4" xfId="3684"/>
    <cellStyle name="_HEADCOUNT FTE TEMPLATE 2 4 2" xfId="3685"/>
    <cellStyle name="_HEADCOUNT FTE TEMPLATE 2 4 3" xfId="3686"/>
    <cellStyle name="_HEADCOUNT FTE TEMPLATE 2 5" xfId="3687"/>
    <cellStyle name="_HEADCOUNT FTE TEMPLATE 2 5 2" xfId="3688"/>
    <cellStyle name="_HEADCOUNT FTE TEMPLATE 2 6" xfId="3689"/>
    <cellStyle name="_HEADCOUNT FTE TEMPLATE 2 6 2" xfId="3690"/>
    <cellStyle name="_HEADCOUNT FTE TEMPLATE 2 7" xfId="3691"/>
    <cellStyle name="_HEADCOUNT FTE TEMPLATE 2 7 2" xfId="3692"/>
    <cellStyle name="_HEADCOUNT FTE TEMPLATE 2 8" xfId="3693"/>
    <cellStyle name="_HEADCOUNT FTE TEMPLATE 2 9" xfId="3694"/>
    <cellStyle name="_HEADCOUNT FTE TEMPLATE 2_Gross" xfId="3695"/>
    <cellStyle name="_HEADCOUNT FTE TEMPLATE 2_Gross 2" xfId="3696"/>
    <cellStyle name="_HEADCOUNT FTE TEMPLATE 20" xfId="3697"/>
    <cellStyle name="_HEADCOUNT FTE TEMPLATE 20 2" xfId="3698"/>
    <cellStyle name="_HEADCOUNT FTE TEMPLATE 21" xfId="3699"/>
    <cellStyle name="_HEADCOUNT FTE TEMPLATE 21 2" xfId="3700"/>
    <cellStyle name="_HEADCOUNT FTE TEMPLATE 22" xfId="3701"/>
    <cellStyle name="_HEADCOUNT FTE TEMPLATE 23" xfId="3702"/>
    <cellStyle name="_HEADCOUNT FTE TEMPLATE 24" xfId="3703"/>
    <cellStyle name="_HEADCOUNT FTE TEMPLATE 24 2" xfId="3704"/>
    <cellStyle name="_HEADCOUNT FTE TEMPLATE 25" xfId="3705"/>
    <cellStyle name="_HEADCOUNT FTE TEMPLATE 26" xfId="3706"/>
    <cellStyle name="_HEADCOUNT FTE TEMPLATE 27" xfId="3707"/>
    <cellStyle name="_HEADCOUNT FTE TEMPLATE 3" xfId="3708"/>
    <cellStyle name="_HEADCOUNT FTE TEMPLATE 3 10" xfId="3709"/>
    <cellStyle name="_HEADCOUNT FTE TEMPLATE 3 10 2" xfId="3710"/>
    <cellStyle name="_HEADCOUNT FTE TEMPLATE 3 11" xfId="3711"/>
    <cellStyle name="_HEADCOUNT FTE TEMPLATE 3 2" xfId="3712"/>
    <cellStyle name="_HEADCOUNT FTE TEMPLATE 3 2 2" xfId="3713"/>
    <cellStyle name="_HEADCOUNT FTE TEMPLATE 3 2 2 2" xfId="3714"/>
    <cellStyle name="_HEADCOUNT FTE TEMPLATE 3 2 2_Gross" xfId="3715"/>
    <cellStyle name="_HEADCOUNT FTE TEMPLATE 3 2 2_Gross 2" xfId="3716"/>
    <cellStyle name="_HEADCOUNT FTE TEMPLATE 3 2 3" xfId="3717"/>
    <cellStyle name="_HEADCOUNT FTE TEMPLATE 3 2_Gross" xfId="3718"/>
    <cellStyle name="_HEADCOUNT FTE TEMPLATE 3 2_Gross 2" xfId="3719"/>
    <cellStyle name="_HEADCOUNT FTE TEMPLATE 3 3" xfId="3720"/>
    <cellStyle name="_HEADCOUNT FTE TEMPLATE 3 3 2" xfId="3721"/>
    <cellStyle name="_HEADCOUNT FTE TEMPLATE 3 3 2 2" xfId="3722"/>
    <cellStyle name="_HEADCOUNT FTE TEMPLATE 3 3 2_Gross" xfId="3723"/>
    <cellStyle name="_HEADCOUNT FTE TEMPLATE 3 3 2_Gross 2" xfId="3724"/>
    <cellStyle name="_HEADCOUNT FTE TEMPLATE 3 3 3" xfId="3725"/>
    <cellStyle name="_HEADCOUNT FTE TEMPLATE 3 3_August 2014 IMBE" xfId="3726"/>
    <cellStyle name="_HEADCOUNT FTE TEMPLATE 3 3_August 2014 IMBE 2" xfId="3727"/>
    <cellStyle name="_HEADCOUNT FTE TEMPLATE 3 3_August 2014 IMBE 2 2" xfId="3728"/>
    <cellStyle name="_HEADCOUNT FTE TEMPLATE 3 3_August 2014 IMBE 2 2 2" xfId="3729"/>
    <cellStyle name="_HEADCOUNT FTE TEMPLATE 3 3_August 2014 IMBE 2 2_Gross" xfId="3730"/>
    <cellStyle name="_HEADCOUNT FTE TEMPLATE 3 3_August 2014 IMBE 2 2_Gross 2" xfId="3731"/>
    <cellStyle name="_HEADCOUNT FTE TEMPLATE 3 3_August 2014 IMBE 2 3" xfId="3732"/>
    <cellStyle name="_HEADCOUNT FTE TEMPLATE 3 3_August 2014 IMBE 2_Gross" xfId="3733"/>
    <cellStyle name="_HEADCOUNT FTE TEMPLATE 3 3_August 2014 IMBE 2_Gross 2" xfId="3734"/>
    <cellStyle name="_HEADCOUNT FTE TEMPLATE 3 3_August 2014 IMBE 3" xfId="3735"/>
    <cellStyle name="_HEADCOUNT FTE TEMPLATE 3 3_August 2014 IMBE_Gross" xfId="3736"/>
    <cellStyle name="_HEADCOUNT FTE TEMPLATE 3 3_August 2014 IMBE_Gross 2" xfId="3737"/>
    <cellStyle name="_HEADCOUNT FTE TEMPLATE 3 3_Gross" xfId="3738"/>
    <cellStyle name="_HEADCOUNT FTE TEMPLATE 3 3_Gross 2" xfId="3739"/>
    <cellStyle name="_HEADCOUNT FTE TEMPLATE 3 4" xfId="3740"/>
    <cellStyle name="_HEADCOUNT FTE TEMPLATE 3 4 2" xfId="3741"/>
    <cellStyle name="_HEADCOUNT FTE TEMPLATE 3 4 2 2" xfId="3742"/>
    <cellStyle name="_HEADCOUNT FTE TEMPLATE 3 4 2_Gross" xfId="3743"/>
    <cellStyle name="_HEADCOUNT FTE TEMPLATE 3 4 2_Gross 2" xfId="3744"/>
    <cellStyle name="_HEADCOUNT FTE TEMPLATE 3 4 3" xfId="3745"/>
    <cellStyle name="_HEADCOUNT FTE TEMPLATE 3 4_Gross" xfId="3746"/>
    <cellStyle name="_HEADCOUNT FTE TEMPLATE 3 4_Gross 2" xfId="3747"/>
    <cellStyle name="_HEADCOUNT FTE TEMPLATE 3 5" xfId="3748"/>
    <cellStyle name="_HEADCOUNT FTE TEMPLATE 3 5 2" xfId="3749"/>
    <cellStyle name="_HEADCOUNT FTE TEMPLATE 3 5 3" xfId="3750"/>
    <cellStyle name="_HEADCOUNT FTE TEMPLATE 3 5_Gross" xfId="3751"/>
    <cellStyle name="_HEADCOUNT FTE TEMPLATE 3 5_Gross 2" xfId="3752"/>
    <cellStyle name="_HEADCOUNT FTE TEMPLATE 3 6" xfId="3753"/>
    <cellStyle name="_HEADCOUNT FTE TEMPLATE 3 6 2" xfId="3754"/>
    <cellStyle name="_HEADCOUNT FTE TEMPLATE 3 6 3" xfId="3755"/>
    <cellStyle name="_HEADCOUNT FTE TEMPLATE 3 6 4" xfId="3756"/>
    <cellStyle name="_HEADCOUNT FTE TEMPLATE 3 6_Gross" xfId="3757"/>
    <cellStyle name="_HEADCOUNT FTE TEMPLATE 3 6_Gross 2" xfId="3758"/>
    <cellStyle name="_HEADCOUNT FTE TEMPLATE 3 7" xfId="3759"/>
    <cellStyle name="_HEADCOUNT FTE TEMPLATE 3 7 2" xfId="3760"/>
    <cellStyle name="_HEADCOUNT FTE TEMPLATE 3 7 3" xfId="3761"/>
    <cellStyle name="_HEADCOUNT FTE TEMPLATE 3 7_Gross" xfId="3762"/>
    <cellStyle name="_HEADCOUNT FTE TEMPLATE 3 7_Gross 2" xfId="3763"/>
    <cellStyle name="_HEADCOUNT FTE TEMPLATE 3 8" xfId="3764"/>
    <cellStyle name="_HEADCOUNT FTE TEMPLATE 3 8 2" xfId="3765"/>
    <cellStyle name="_HEADCOUNT FTE TEMPLATE 3 8 3" xfId="3766"/>
    <cellStyle name="_HEADCOUNT FTE TEMPLATE 3 8_Gross" xfId="3767"/>
    <cellStyle name="_HEADCOUNT FTE TEMPLATE 3 8_Gross 2" xfId="3768"/>
    <cellStyle name="_HEADCOUNT FTE TEMPLATE 3 9" xfId="3769"/>
    <cellStyle name="_HEADCOUNT FTE TEMPLATE 3 9 2" xfId="3770"/>
    <cellStyle name="_HEADCOUNT FTE TEMPLATE 3_August 2014 IMBE" xfId="3771"/>
    <cellStyle name="_HEADCOUNT FTE TEMPLATE 3_August 2014 IMBE 2" xfId="3772"/>
    <cellStyle name="_HEADCOUNT FTE TEMPLATE 3_August 2014 IMBE 2 2" xfId="3773"/>
    <cellStyle name="_HEADCOUNT FTE TEMPLATE 3_August 2014 IMBE 2_Gross" xfId="3774"/>
    <cellStyle name="_HEADCOUNT FTE TEMPLATE 3_August 2014 IMBE 2_Gross 2" xfId="3775"/>
    <cellStyle name="_HEADCOUNT FTE TEMPLATE 3_August 2014 IMBE 3" xfId="3776"/>
    <cellStyle name="_HEADCOUNT FTE TEMPLATE 3_August 2014 IMBE_Gross" xfId="3777"/>
    <cellStyle name="_HEADCOUNT FTE TEMPLATE 3_August 2014 IMBE_Gross 2" xfId="3778"/>
    <cellStyle name="_HEADCOUNT FTE TEMPLATE 3_Gross" xfId="3779"/>
    <cellStyle name="_HEADCOUNT FTE TEMPLATE 3_Gross 2" xfId="3780"/>
    <cellStyle name="_HEADCOUNT FTE TEMPLATE 4" xfId="3781"/>
    <cellStyle name="_HEADCOUNT FTE TEMPLATE 4 2" xfId="3782"/>
    <cellStyle name="_HEADCOUNT FTE TEMPLATE 4 2 2" xfId="3783"/>
    <cellStyle name="_HEADCOUNT FTE TEMPLATE 4 2_Gross" xfId="3784"/>
    <cellStyle name="_HEADCOUNT FTE TEMPLATE 4 2_Gross 2" xfId="3785"/>
    <cellStyle name="_HEADCOUNT FTE TEMPLATE 4 3" xfId="3786"/>
    <cellStyle name="_HEADCOUNT FTE TEMPLATE 4 4" xfId="3787"/>
    <cellStyle name="_HEADCOUNT FTE TEMPLATE 4 5" xfId="3788"/>
    <cellStyle name="_HEADCOUNT FTE TEMPLATE 4_August 2014 IMBE" xfId="3789"/>
    <cellStyle name="_HEADCOUNT FTE TEMPLATE 4_August 2014 IMBE 2" xfId="3790"/>
    <cellStyle name="_HEADCOUNT FTE TEMPLATE 4_August 2014 IMBE 2 2" xfId="3791"/>
    <cellStyle name="_HEADCOUNT FTE TEMPLATE 4_August 2014 IMBE 2 2 2" xfId="3792"/>
    <cellStyle name="_HEADCOUNT FTE TEMPLATE 4_August 2014 IMBE 2 2_Gross" xfId="3793"/>
    <cellStyle name="_HEADCOUNT FTE TEMPLATE 4_August 2014 IMBE 2 2_Gross 2" xfId="3794"/>
    <cellStyle name="_HEADCOUNT FTE TEMPLATE 4_August 2014 IMBE 2 3" xfId="3795"/>
    <cellStyle name="_HEADCOUNT FTE TEMPLATE 4_August 2014 IMBE 2_Gross" xfId="3796"/>
    <cellStyle name="_HEADCOUNT FTE TEMPLATE 4_August 2014 IMBE 2_Gross 2" xfId="3797"/>
    <cellStyle name="_HEADCOUNT FTE TEMPLATE 4_August 2014 IMBE 3" xfId="3798"/>
    <cellStyle name="_HEADCOUNT FTE TEMPLATE 4_August 2014 IMBE_Gross" xfId="3799"/>
    <cellStyle name="_HEADCOUNT FTE TEMPLATE 4_August 2014 IMBE_Gross 2" xfId="3800"/>
    <cellStyle name="_HEADCOUNT FTE TEMPLATE 4_Gross" xfId="3801"/>
    <cellStyle name="_HEADCOUNT FTE TEMPLATE 4_Gross 2" xfId="3802"/>
    <cellStyle name="_HEADCOUNT FTE TEMPLATE 5" xfId="3803"/>
    <cellStyle name="_HEADCOUNT FTE TEMPLATE 5 2" xfId="3804"/>
    <cellStyle name="_HEADCOUNT FTE TEMPLATE 5 2 2" xfId="3805"/>
    <cellStyle name="_HEADCOUNT FTE TEMPLATE 5 2 3" xfId="3806"/>
    <cellStyle name="_HEADCOUNT FTE TEMPLATE 5 2_Gross" xfId="3807"/>
    <cellStyle name="_HEADCOUNT FTE TEMPLATE 5 2_Gross 2" xfId="3808"/>
    <cellStyle name="_HEADCOUNT FTE TEMPLATE 5 3" xfId="3809"/>
    <cellStyle name="_HEADCOUNT FTE TEMPLATE 5 3 2" xfId="3810"/>
    <cellStyle name="_HEADCOUNT FTE TEMPLATE 5 4" xfId="3811"/>
    <cellStyle name="_HEADCOUNT FTE TEMPLATE 5_Gross" xfId="3812"/>
    <cellStyle name="_HEADCOUNT FTE TEMPLATE 5_Gross 2" xfId="3813"/>
    <cellStyle name="_HEADCOUNT FTE TEMPLATE 6" xfId="3814"/>
    <cellStyle name="_HEADCOUNT FTE TEMPLATE 6 2" xfId="3815"/>
    <cellStyle name="_HEADCOUNT FTE TEMPLATE 6 2 2" xfId="3816"/>
    <cellStyle name="_HEADCOUNT FTE TEMPLATE 6 2 3" xfId="3817"/>
    <cellStyle name="_HEADCOUNT FTE TEMPLATE 6 2_Gross" xfId="3818"/>
    <cellStyle name="_HEADCOUNT FTE TEMPLATE 6 2_Gross 2" xfId="3819"/>
    <cellStyle name="_HEADCOUNT FTE TEMPLATE 6 3" xfId="3820"/>
    <cellStyle name="_HEADCOUNT FTE TEMPLATE 6 3 2" xfId="3821"/>
    <cellStyle name="_HEADCOUNT FTE TEMPLATE 6 4" xfId="3822"/>
    <cellStyle name="_HEADCOUNT FTE TEMPLATE 6_Gross" xfId="3823"/>
    <cellStyle name="_HEADCOUNT FTE TEMPLATE 6_Gross 2" xfId="3824"/>
    <cellStyle name="_HEADCOUNT FTE TEMPLATE 7" xfId="3825"/>
    <cellStyle name="_HEADCOUNT FTE TEMPLATE 7 2" xfId="3826"/>
    <cellStyle name="_HEADCOUNT FTE TEMPLATE 7 2 2" xfId="3827"/>
    <cellStyle name="_HEADCOUNT FTE TEMPLATE 7 2_Gross" xfId="3828"/>
    <cellStyle name="_HEADCOUNT FTE TEMPLATE 7 2_Gross 2" xfId="3829"/>
    <cellStyle name="_HEADCOUNT FTE TEMPLATE 7 3" xfId="3830"/>
    <cellStyle name="_HEADCOUNT FTE TEMPLATE 7_Gross" xfId="3831"/>
    <cellStyle name="_HEADCOUNT FTE TEMPLATE 7_Gross 2" xfId="3832"/>
    <cellStyle name="_HEADCOUNT FTE TEMPLATE 8" xfId="3833"/>
    <cellStyle name="_HEADCOUNT FTE TEMPLATE 8 2" xfId="3834"/>
    <cellStyle name="_HEADCOUNT FTE TEMPLATE 8 2 2" xfId="3835"/>
    <cellStyle name="_HEADCOUNT FTE TEMPLATE 8 2_Gross" xfId="3836"/>
    <cellStyle name="_HEADCOUNT FTE TEMPLATE 8 2_Gross 2" xfId="3837"/>
    <cellStyle name="_HEADCOUNT FTE TEMPLATE 8 3" xfId="3838"/>
    <cellStyle name="_HEADCOUNT FTE TEMPLATE 8_Gross" xfId="3839"/>
    <cellStyle name="_HEADCOUNT FTE TEMPLATE 8_Gross 2" xfId="3840"/>
    <cellStyle name="_HEADCOUNT FTE TEMPLATE 9" xfId="3841"/>
    <cellStyle name="_HEADCOUNT FTE TEMPLATE 9 2" xfId="3842"/>
    <cellStyle name="_HEADCOUNT FTE TEMPLATE 9 2 2" xfId="3843"/>
    <cellStyle name="_HEADCOUNT FTE TEMPLATE 9 2 3" xfId="3844"/>
    <cellStyle name="_HEADCOUNT FTE TEMPLATE 9 2_Gross" xfId="3845"/>
    <cellStyle name="_HEADCOUNT FTE TEMPLATE 9 2_Gross 2" xfId="3846"/>
    <cellStyle name="_HEADCOUNT FTE TEMPLATE 9 3" xfId="3847"/>
    <cellStyle name="_HEADCOUNT FTE TEMPLATE 9 4" xfId="3848"/>
    <cellStyle name="_HEADCOUNT FTE TEMPLATE 9_Gross" xfId="3849"/>
    <cellStyle name="_HEADCOUNT FTE TEMPLATE 9_Gross 2" xfId="3850"/>
    <cellStyle name="_HEADCOUNT FTE TEMPLATE_001. Test" xfId="3851"/>
    <cellStyle name="_HEADCOUNT FTE TEMPLATE_001. Test 2" xfId="3852"/>
    <cellStyle name="_HEADCOUNT FTE TEMPLATE_001. Test_Gross" xfId="3853"/>
    <cellStyle name="_HEADCOUNT FTE TEMPLATE_001. Test_Gross 2" xfId="3854"/>
    <cellStyle name="_HEADCOUNT FTE TEMPLATE_Gross" xfId="3855"/>
    <cellStyle name="_HEADCOUNT FTE TEMPLATE_Gross 2" xfId="3856"/>
    <cellStyle name="_HEADCOUNT FTE TEMPLATE_Gross 2 2" xfId="3857"/>
    <cellStyle name="_HEADCOUNT FTE TEMPLATE_Gross 2_Gross" xfId="3858"/>
    <cellStyle name="_HEADCOUNT FTE TEMPLATE_Gross 2_Gross 2" xfId="3859"/>
    <cellStyle name="_HEADCOUNT FTE TEMPLATE_Gross 3" xfId="3860"/>
    <cellStyle name="_HEADCOUNT FTE TEMPLATE_Gross_1" xfId="3861"/>
    <cellStyle name="_HEADCOUNT FTE TEMPLATE_Gross_1 2" xfId="3862"/>
    <cellStyle name="_HEADCOUNT FTE TEMPLATE_Gross_Gross" xfId="3863"/>
    <cellStyle name="_HEADCOUNT FTE TEMPLATE_Gross_Gross 2" xfId="3864"/>
    <cellStyle name="_HEADCOUNT FTE TEMPLATE_R0" xfId="3865"/>
    <cellStyle name="_HEADCOUNT FTE TEMPLATE_R0 2" xfId="3866"/>
    <cellStyle name="_HEADCOUNT FTE TEMPLATE_R0 2 2" xfId="3867"/>
    <cellStyle name="_HEADCOUNT FTE TEMPLATE_R0 3" xfId="3868"/>
    <cellStyle name="_HEADCOUNT FTE TEMPLATE_R0_1" xfId="3869"/>
    <cellStyle name="_HEADCOUNT FTE TEMPLATE_R0_1 2" xfId="3870"/>
    <cellStyle name="_HMT expl text summary Tables" xfId="3871"/>
    <cellStyle name="_HMT expl text summary Tables 10" xfId="3872"/>
    <cellStyle name="_HMT expl text summary Tables 10 2" xfId="3873"/>
    <cellStyle name="_HMT expl text summary Tables 10 2 2" xfId="3874"/>
    <cellStyle name="_HMT expl text summary Tables 10 2 3" xfId="3875"/>
    <cellStyle name="_HMT expl text summary Tables 10 2_Gross" xfId="3876"/>
    <cellStyle name="_HMT expl text summary Tables 10 2_Gross 2" xfId="3877"/>
    <cellStyle name="_HMT expl text summary Tables 10 3" xfId="3878"/>
    <cellStyle name="_HMT expl text summary Tables 10 4" xfId="3879"/>
    <cellStyle name="_HMT expl text summary Tables 10_Gross" xfId="3880"/>
    <cellStyle name="_HMT expl text summary Tables 10_Gross 2" xfId="3881"/>
    <cellStyle name="_HMT expl text summary Tables 11" xfId="3882"/>
    <cellStyle name="_HMT expl text summary Tables 11 2" xfId="3883"/>
    <cellStyle name="_HMT expl text summary Tables 11 2 2" xfId="3884"/>
    <cellStyle name="_HMT expl text summary Tables 11 2_Gross" xfId="3885"/>
    <cellStyle name="_HMT expl text summary Tables 11 2_Gross 2" xfId="3886"/>
    <cellStyle name="_HMT expl text summary Tables 11 3" xfId="3887"/>
    <cellStyle name="_HMT expl text summary Tables 11 4" xfId="3888"/>
    <cellStyle name="_HMT expl text summary Tables 11_Gross" xfId="3889"/>
    <cellStyle name="_HMT expl text summary Tables 11_Gross 2" xfId="3890"/>
    <cellStyle name="_HMT expl text summary Tables 12" xfId="3891"/>
    <cellStyle name="_HMT expl text summary Tables 12 2" xfId="3892"/>
    <cellStyle name="_HMT expl text summary Tables 12 2 2" xfId="3893"/>
    <cellStyle name="_HMT expl text summary Tables 12 2_Gross" xfId="3894"/>
    <cellStyle name="_HMT expl text summary Tables 12 2_Gross 2" xfId="3895"/>
    <cellStyle name="_HMT expl text summary Tables 12 3" xfId="3896"/>
    <cellStyle name="_HMT expl text summary Tables 12 4" xfId="3897"/>
    <cellStyle name="_HMT expl text summary Tables 12_Gross" xfId="3898"/>
    <cellStyle name="_HMT expl text summary Tables 12_Gross 2" xfId="3899"/>
    <cellStyle name="_HMT expl text summary Tables 13" xfId="3900"/>
    <cellStyle name="_HMT expl text summary Tables 13 2" xfId="3901"/>
    <cellStyle name="_HMT expl text summary Tables 13 3" xfId="3902"/>
    <cellStyle name="_HMT expl text summary Tables 13 4" xfId="3903"/>
    <cellStyle name="_HMT expl text summary Tables 13_Gross" xfId="3904"/>
    <cellStyle name="_HMT expl text summary Tables 13_Gross 2" xfId="3905"/>
    <cellStyle name="_HMT expl text summary Tables 14" xfId="3906"/>
    <cellStyle name="_HMT expl text summary Tables 14 2" xfId="3907"/>
    <cellStyle name="_HMT expl text summary Tables 14 2 2" xfId="3908"/>
    <cellStyle name="_HMT expl text summary Tables 14 2 2 2" xfId="3909"/>
    <cellStyle name="_HMT expl text summary Tables 14 2 3" xfId="3910"/>
    <cellStyle name="_HMT expl text summary Tables 14 3" xfId="3911"/>
    <cellStyle name="_HMT expl text summary Tables 14 3 2" xfId="3912"/>
    <cellStyle name="_HMT expl text summary Tables 14 4" xfId="3913"/>
    <cellStyle name="_HMT expl text summary Tables 14_Gross" xfId="3914"/>
    <cellStyle name="_HMT expl text summary Tables 14_Gross 2" xfId="3915"/>
    <cellStyle name="_HMT expl text summary Tables 15" xfId="3916"/>
    <cellStyle name="_HMT expl text summary Tables 15 2" xfId="3917"/>
    <cellStyle name="_HMT expl text summary Tables 15 3" xfId="3918"/>
    <cellStyle name="_HMT expl text summary Tables 15 3 2" xfId="3919"/>
    <cellStyle name="_HMT expl text summary Tables 15_Gross" xfId="3920"/>
    <cellStyle name="_HMT expl text summary Tables 15_Gross 2" xfId="3921"/>
    <cellStyle name="_HMT expl text summary Tables 16" xfId="3922"/>
    <cellStyle name="_HMT expl text summary Tables 16 2" xfId="3923"/>
    <cellStyle name="_HMT expl text summary Tables 16_Gross" xfId="3924"/>
    <cellStyle name="_HMT expl text summary Tables 16_Gross 2" xfId="3925"/>
    <cellStyle name="_HMT expl text summary Tables 17" xfId="3926"/>
    <cellStyle name="_HMT expl text summary Tables 17 2" xfId="3927"/>
    <cellStyle name="_HMT expl text summary Tables 17_Gross" xfId="3928"/>
    <cellStyle name="_HMT expl text summary Tables 17_Gross 2" xfId="3929"/>
    <cellStyle name="_HMT expl text summary Tables 18" xfId="3930"/>
    <cellStyle name="_HMT expl text summary Tables 18 2" xfId="3931"/>
    <cellStyle name="_HMT expl text summary Tables 18_Gross" xfId="3932"/>
    <cellStyle name="_HMT expl text summary Tables 18_Gross 2" xfId="3933"/>
    <cellStyle name="_HMT expl text summary Tables 19" xfId="3934"/>
    <cellStyle name="_HMT expl text summary Tables 19 2" xfId="3935"/>
    <cellStyle name="_HMT expl text summary Tables 19_Gross" xfId="3936"/>
    <cellStyle name="_HMT expl text summary Tables 19_Gross 2" xfId="3937"/>
    <cellStyle name="_HMT expl text summary Tables 2" xfId="3938"/>
    <cellStyle name="_HMT expl text summary Tables 2 10" xfId="3939"/>
    <cellStyle name="_HMT expl text summary Tables 2 2" xfId="3940"/>
    <cellStyle name="_HMT expl text summary Tables 2 2 2" xfId="3941"/>
    <cellStyle name="_HMT expl text summary Tables 2 2 2 2" xfId="3942"/>
    <cellStyle name="_HMT expl text summary Tables 2 2 3" xfId="3943"/>
    <cellStyle name="_HMT expl text summary Tables 2 2 3 2" xfId="3944"/>
    <cellStyle name="_HMT expl text summary Tables 2 2 4" xfId="3945"/>
    <cellStyle name="_HMT expl text summary Tables 2 2_Gross" xfId="3946"/>
    <cellStyle name="_HMT expl text summary Tables 2 2_Gross 2" xfId="3947"/>
    <cellStyle name="_HMT expl text summary Tables 2 3" xfId="3948"/>
    <cellStyle name="_HMT expl text summary Tables 2 3 2" xfId="3949"/>
    <cellStyle name="_HMT expl text summary Tables 2 3 2 2" xfId="3950"/>
    <cellStyle name="_HMT expl text summary Tables 2 3 3" xfId="3951"/>
    <cellStyle name="_HMT expl text summary Tables 2 3_Gross" xfId="3952"/>
    <cellStyle name="_HMT expl text summary Tables 2 3_Gross 2" xfId="3953"/>
    <cellStyle name="_HMT expl text summary Tables 2 4" xfId="3954"/>
    <cellStyle name="_HMT expl text summary Tables 2 4 2" xfId="3955"/>
    <cellStyle name="_HMT expl text summary Tables 2 4 3" xfId="3956"/>
    <cellStyle name="_HMT expl text summary Tables 2 5" xfId="3957"/>
    <cellStyle name="_HMT expl text summary Tables 2 5 2" xfId="3958"/>
    <cellStyle name="_HMT expl text summary Tables 2 6" xfId="3959"/>
    <cellStyle name="_HMT expl text summary Tables 2 6 2" xfId="3960"/>
    <cellStyle name="_HMT expl text summary Tables 2 7" xfId="3961"/>
    <cellStyle name="_HMT expl text summary Tables 2 7 2" xfId="3962"/>
    <cellStyle name="_HMT expl text summary Tables 2 8" xfId="3963"/>
    <cellStyle name="_HMT expl text summary Tables 2 9" xfId="3964"/>
    <cellStyle name="_HMT expl text summary Tables 2_Gross" xfId="3965"/>
    <cellStyle name="_HMT expl text summary Tables 2_Gross 2" xfId="3966"/>
    <cellStyle name="_HMT expl text summary Tables 20" xfId="3967"/>
    <cellStyle name="_HMT expl text summary Tables 20 2" xfId="3968"/>
    <cellStyle name="_HMT expl text summary Tables 20_Gross" xfId="3969"/>
    <cellStyle name="_HMT expl text summary Tables 20_Gross 2" xfId="3970"/>
    <cellStyle name="_HMT expl text summary Tables 21" xfId="3971"/>
    <cellStyle name="_HMT expl text summary Tables 21 2" xfId="3972"/>
    <cellStyle name="_HMT expl text summary Tables 22" xfId="3973"/>
    <cellStyle name="_HMT expl text summary Tables 22 2" xfId="3974"/>
    <cellStyle name="_HMT expl text summary Tables 23" xfId="3975"/>
    <cellStyle name="_HMT expl text summary Tables 23 2" xfId="3976"/>
    <cellStyle name="_HMT expl text summary Tables 24" xfId="3977"/>
    <cellStyle name="_HMT expl text summary Tables 24 2" xfId="3978"/>
    <cellStyle name="_HMT expl text summary Tables 25" xfId="3979"/>
    <cellStyle name="_HMT expl text summary Tables 26" xfId="3980"/>
    <cellStyle name="_HMT expl text summary Tables 27" xfId="3981"/>
    <cellStyle name="_HMT expl text summary Tables 27 2" xfId="3982"/>
    <cellStyle name="_HMT expl text summary Tables 28" xfId="3983"/>
    <cellStyle name="_HMT expl text summary Tables 28 2" xfId="3984"/>
    <cellStyle name="_HMT expl text summary Tables 29" xfId="3985"/>
    <cellStyle name="_HMT expl text summary Tables 29 2" xfId="3986"/>
    <cellStyle name="_HMT expl text summary Tables 3" xfId="3987"/>
    <cellStyle name="_HMT expl text summary Tables 3 10" xfId="3988"/>
    <cellStyle name="_HMT expl text summary Tables 3 10 2" xfId="3989"/>
    <cellStyle name="_HMT expl text summary Tables 3 11" xfId="3990"/>
    <cellStyle name="_HMT expl text summary Tables 3 2" xfId="3991"/>
    <cellStyle name="_HMT expl text summary Tables 3 2 2" xfId="3992"/>
    <cellStyle name="_HMT expl text summary Tables 3 2 2 2" xfId="3993"/>
    <cellStyle name="_HMT expl text summary Tables 3 2 2_Gross" xfId="3994"/>
    <cellStyle name="_HMT expl text summary Tables 3 2 2_Gross 2" xfId="3995"/>
    <cellStyle name="_HMT expl text summary Tables 3 2 3" xfId="3996"/>
    <cellStyle name="_HMT expl text summary Tables 3 2_Gross" xfId="3997"/>
    <cellStyle name="_HMT expl text summary Tables 3 2_Gross 2" xfId="3998"/>
    <cellStyle name="_HMT expl text summary Tables 3 3" xfId="3999"/>
    <cellStyle name="_HMT expl text summary Tables 3 3 2" xfId="4000"/>
    <cellStyle name="_HMT expl text summary Tables 3 3 2 2" xfId="4001"/>
    <cellStyle name="_HMT expl text summary Tables 3 3 2_Gross" xfId="4002"/>
    <cellStyle name="_HMT expl text summary Tables 3 3 2_Gross 2" xfId="4003"/>
    <cellStyle name="_HMT expl text summary Tables 3 3 3" xfId="4004"/>
    <cellStyle name="_HMT expl text summary Tables 3 3_August 2014 IMBE" xfId="4005"/>
    <cellStyle name="_HMT expl text summary Tables 3 3_August 2014 IMBE 2" xfId="4006"/>
    <cellStyle name="_HMT expl text summary Tables 3 3_August 2014 IMBE 2 2" xfId="4007"/>
    <cellStyle name="_HMT expl text summary Tables 3 3_August 2014 IMBE 2 2 2" xfId="4008"/>
    <cellStyle name="_HMT expl text summary Tables 3 3_August 2014 IMBE 2 2_Gross" xfId="4009"/>
    <cellStyle name="_HMT expl text summary Tables 3 3_August 2014 IMBE 2 2_Gross 2" xfId="4010"/>
    <cellStyle name="_HMT expl text summary Tables 3 3_August 2014 IMBE 2 3" xfId="4011"/>
    <cellStyle name="_HMT expl text summary Tables 3 3_August 2014 IMBE 2_Gross" xfId="4012"/>
    <cellStyle name="_HMT expl text summary Tables 3 3_August 2014 IMBE 2_Gross 2" xfId="4013"/>
    <cellStyle name="_HMT expl text summary Tables 3 3_August 2014 IMBE 3" xfId="4014"/>
    <cellStyle name="_HMT expl text summary Tables 3 3_August 2014 IMBE_Gross" xfId="4015"/>
    <cellStyle name="_HMT expl text summary Tables 3 3_August 2014 IMBE_Gross 2" xfId="4016"/>
    <cellStyle name="_HMT expl text summary Tables 3 3_Gross" xfId="4017"/>
    <cellStyle name="_HMT expl text summary Tables 3 3_Gross 2" xfId="4018"/>
    <cellStyle name="_HMT expl text summary Tables 3 4" xfId="4019"/>
    <cellStyle name="_HMT expl text summary Tables 3 4 2" xfId="4020"/>
    <cellStyle name="_HMT expl text summary Tables 3 4 2 2" xfId="4021"/>
    <cellStyle name="_HMT expl text summary Tables 3 4 2_Gross" xfId="4022"/>
    <cellStyle name="_HMT expl text summary Tables 3 4 2_Gross 2" xfId="4023"/>
    <cellStyle name="_HMT expl text summary Tables 3 4 3" xfId="4024"/>
    <cellStyle name="_HMT expl text summary Tables 3 4_Gross" xfId="4025"/>
    <cellStyle name="_HMT expl text summary Tables 3 4_Gross 2" xfId="4026"/>
    <cellStyle name="_HMT expl text summary Tables 3 5" xfId="4027"/>
    <cellStyle name="_HMT expl text summary Tables 3 5 2" xfId="4028"/>
    <cellStyle name="_HMT expl text summary Tables 3 5 3" xfId="4029"/>
    <cellStyle name="_HMT expl text summary Tables 3 5_Gross" xfId="4030"/>
    <cellStyle name="_HMT expl text summary Tables 3 5_Gross 2" xfId="4031"/>
    <cellStyle name="_HMT expl text summary Tables 3 6" xfId="4032"/>
    <cellStyle name="_HMT expl text summary Tables 3 6 2" xfId="4033"/>
    <cellStyle name="_HMT expl text summary Tables 3 6 3" xfId="4034"/>
    <cellStyle name="_HMT expl text summary Tables 3 6 4" xfId="4035"/>
    <cellStyle name="_HMT expl text summary Tables 3 6_Gross" xfId="4036"/>
    <cellStyle name="_HMT expl text summary Tables 3 6_Gross 2" xfId="4037"/>
    <cellStyle name="_HMT expl text summary Tables 3 7" xfId="4038"/>
    <cellStyle name="_HMT expl text summary Tables 3 7 2" xfId="4039"/>
    <cellStyle name="_HMT expl text summary Tables 3 7 3" xfId="4040"/>
    <cellStyle name="_HMT expl text summary Tables 3 7_Gross" xfId="4041"/>
    <cellStyle name="_HMT expl text summary Tables 3 7_Gross 2" xfId="4042"/>
    <cellStyle name="_HMT expl text summary Tables 3 8" xfId="4043"/>
    <cellStyle name="_HMT expl text summary Tables 3 8 2" xfId="4044"/>
    <cellStyle name="_HMT expl text summary Tables 3 8 3" xfId="4045"/>
    <cellStyle name="_HMT expl text summary Tables 3 8_Gross" xfId="4046"/>
    <cellStyle name="_HMT expl text summary Tables 3 8_Gross 2" xfId="4047"/>
    <cellStyle name="_HMT expl text summary Tables 3 9" xfId="4048"/>
    <cellStyle name="_HMT expl text summary Tables 3 9 2" xfId="4049"/>
    <cellStyle name="_HMT expl text summary Tables 3_August 2014 IMBE" xfId="4050"/>
    <cellStyle name="_HMT expl text summary Tables 3_August 2014 IMBE 2" xfId="4051"/>
    <cellStyle name="_HMT expl text summary Tables 3_August 2014 IMBE 2 2" xfId="4052"/>
    <cellStyle name="_HMT expl text summary Tables 3_August 2014 IMBE 2_Gross" xfId="4053"/>
    <cellStyle name="_HMT expl text summary Tables 3_August 2014 IMBE 2_Gross 2" xfId="4054"/>
    <cellStyle name="_HMT expl text summary Tables 3_August 2014 IMBE 3" xfId="4055"/>
    <cellStyle name="_HMT expl text summary Tables 3_August 2014 IMBE_Gross" xfId="4056"/>
    <cellStyle name="_HMT expl text summary Tables 3_August 2014 IMBE_Gross 2" xfId="4057"/>
    <cellStyle name="_HMT expl text summary Tables 3_Gross" xfId="4058"/>
    <cellStyle name="_HMT expl text summary Tables 3_Gross 2" xfId="4059"/>
    <cellStyle name="_HMT expl text summary Tables 30" xfId="4060"/>
    <cellStyle name="_HMT expl text summary Tables 30 2" xfId="4061"/>
    <cellStyle name="_HMT expl text summary Tables 31" xfId="4062"/>
    <cellStyle name="_HMT expl text summary Tables 32" xfId="4063"/>
    <cellStyle name="_HMT expl text summary Tables 33" xfId="4064"/>
    <cellStyle name="_HMT expl text summary Tables 4" xfId="4065"/>
    <cellStyle name="_HMT expl text summary Tables 4 2" xfId="4066"/>
    <cellStyle name="_HMT expl text summary Tables 4 2 2" xfId="4067"/>
    <cellStyle name="_HMT expl text summary Tables 4 2_Gross" xfId="4068"/>
    <cellStyle name="_HMT expl text summary Tables 4 2_Gross 2" xfId="4069"/>
    <cellStyle name="_HMT expl text summary Tables 4 3" xfId="4070"/>
    <cellStyle name="_HMT expl text summary Tables 4 4" xfId="4071"/>
    <cellStyle name="_HMT expl text summary Tables 4 5" xfId="4072"/>
    <cellStyle name="_HMT expl text summary Tables 4_August 2014 IMBE" xfId="4073"/>
    <cellStyle name="_HMT expl text summary Tables 4_August 2014 IMBE 2" xfId="4074"/>
    <cellStyle name="_HMT expl text summary Tables 4_August 2014 IMBE 2 2" xfId="4075"/>
    <cellStyle name="_HMT expl text summary Tables 4_August 2014 IMBE 2 2 2" xfId="4076"/>
    <cellStyle name="_HMT expl text summary Tables 4_August 2014 IMBE 2 2_Gross" xfId="4077"/>
    <cellStyle name="_HMT expl text summary Tables 4_August 2014 IMBE 2 2_Gross 2" xfId="4078"/>
    <cellStyle name="_HMT expl text summary Tables 4_August 2014 IMBE 2 3" xfId="4079"/>
    <cellStyle name="_HMT expl text summary Tables 4_August 2014 IMBE 2_Gross" xfId="4080"/>
    <cellStyle name="_HMT expl text summary Tables 4_August 2014 IMBE 2_Gross 2" xfId="4081"/>
    <cellStyle name="_HMT expl text summary Tables 4_August 2014 IMBE 3" xfId="4082"/>
    <cellStyle name="_HMT expl text summary Tables 4_August 2014 IMBE_Gross" xfId="4083"/>
    <cellStyle name="_HMT expl text summary Tables 4_August 2014 IMBE_Gross 2" xfId="4084"/>
    <cellStyle name="_HMT expl text summary Tables 4_Gross" xfId="4085"/>
    <cellStyle name="_HMT expl text summary Tables 4_Gross 2" xfId="4086"/>
    <cellStyle name="_HMT expl text summary Tables 5" xfId="4087"/>
    <cellStyle name="_HMT expl text summary Tables 5 2" xfId="4088"/>
    <cellStyle name="_HMT expl text summary Tables 5 2 2" xfId="4089"/>
    <cellStyle name="_HMT expl text summary Tables 5 2 3" xfId="4090"/>
    <cellStyle name="_HMT expl text summary Tables 5 2_Gross" xfId="4091"/>
    <cellStyle name="_HMT expl text summary Tables 5 2_Gross 2" xfId="4092"/>
    <cellStyle name="_HMT expl text summary Tables 5 3" xfId="4093"/>
    <cellStyle name="_HMT expl text summary Tables 5 3 2" xfId="4094"/>
    <cellStyle name="_HMT expl text summary Tables 5 4" xfId="4095"/>
    <cellStyle name="_HMT expl text summary Tables 5_Gross" xfId="4096"/>
    <cellStyle name="_HMT expl text summary Tables 5_Gross 2" xfId="4097"/>
    <cellStyle name="_HMT expl text summary Tables 6" xfId="4098"/>
    <cellStyle name="_HMT expl text summary Tables 6 2" xfId="4099"/>
    <cellStyle name="_HMT expl text summary Tables 6 2 2" xfId="4100"/>
    <cellStyle name="_HMT expl text summary Tables 6 2 3" xfId="4101"/>
    <cellStyle name="_HMT expl text summary Tables 6 2_Gross" xfId="4102"/>
    <cellStyle name="_HMT expl text summary Tables 6 2_Gross 2" xfId="4103"/>
    <cellStyle name="_HMT expl text summary Tables 6 3" xfId="4104"/>
    <cellStyle name="_HMT expl text summary Tables 6 3 2" xfId="4105"/>
    <cellStyle name="_HMT expl text summary Tables 6 4" xfId="4106"/>
    <cellStyle name="_HMT expl text summary Tables 6_Gross" xfId="4107"/>
    <cellStyle name="_HMT expl text summary Tables 6_Gross 2" xfId="4108"/>
    <cellStyle name="_HMT expl text summary Tables 7" xfId="4109"/>
    <cellStyle name="_HMT expl text summary Tables 7 2" xfId="4110"/>
    <cellStyle name="_HMT expl text summary Tables 7 2 2" xfId="4111"/>
    <cellStyle name="_HMT expl text summary Tables 7 2_Gross" xfId="4112"/>
    <cellStyle name="_HMT expl text summary Tables 7 2_Gross 2" xfId="4113"/>
    <cellStyle name="_HMT expl text summary Tables 7 3" xfId="4114"/>
    <cellStyle name="_HMT expl text summary Tables 7_Gross" xfId="4115"/>
    <cellStyle name="_HMT expl text summary Tables 7_Gross 2" xfId="4116"/>
    <cellStyle name="_HMT expl text summary Tables 8" xfId="4117"/>
    <cellStyle name="_HMT expl text summary Tables 8 2" xfId="4118"/>
    <cellStyle name="_HMT expl text summary Tables 8 2 2" xfId="4119"/>
    <cellStyle name="_HMT expl text summary Tables 8 2_Gross" xfId="4120"/>
    <cellStyle name="_HMT expl text summary Tables 8 2_Gross 2" xfId="4121"/>
    <cellStyle name="_HMT expl text summary Tables 8 3" xfId="4122"/>
    <cellStyle name="_HMT expl text summary Tables 8_Gross" xfId="4123"/>
    <cellStyle name="_HMT expl text summary Tables 8_Gross 2" xfId="4124"/>
    <cellStyle name="_HMT expl text summary Tables 9" xfId="4125"/>
    <cellStyle name="_HMT expl text summary Tables 9 2" xfId="4126"/>
    <cellStyle name="_HMT expl text summary Tables 9 2 2" xfId="4127"/>
    <cellStyle name="_HMT expl text summary Tables 9 2 3" xfId="4128"/>
    <cellStyle name="_HMT expl text summary Tables 9 2_Gross" xfId="4129"/>
    <cellStyle name="_HMT expl text summary Tables 9 2_Gross 2" xfId="4130"/>
    <cellStyle name="_HMT expl text summary Tables 9 3" xfId="4131"/>
    <cellStyle name="_HMT expl text summary Tables 9 4" xfId="4132"/>
    <cellStyle name="_HMT expl text summary Tables 9_Gross" xfId="4133"/>
    <cellStyle name="_HMT expl text summary Tables 9_Gross 2" xfId="4134"/>
    <cellStyle name="_HMT expl text summary Tables_001. Test" xfId="4135"/>
    <cellStyle name="_HMT expl text summary Tables_001. Test 2" xfId="4136"/>
    <cellStyle name="_HMT expl text summary Tables_001. Test_Gross" xfId="4137"/>
    <cellStyle name="_HMT expl text summary Tables_001. Test_Gross 2" xfId="4138"/>
    <cellStyle name="_HMT expl text summary Tables_Gross" xfId="4139"/>
    <cellStyle name="_HMT expl text summary Tables_Gross 2" xfId="4140"/>
    <cellStyle name="_HMT expl text summary Tables_Gross 2 2" xfId="4141"/>
    <cellStyle name="_HMT expl text summary Tables_Gross 2_Gross" xfId="4142"/>
    <cellStyle name="_HMT expl text summary Tables_Gross 2_Gross 2" xfId="4143"/>
    <cellStyle name="_HMT expl text summary Tables_Gross 3" xfId="4144"/>
    <cellStyle name="_HMT expl text summary Tables_Gross_1" xfId="4145"/>
    <cellStyle name="_HMT expl text summary Tables_Gross_1 2" xfId="4146"/>
    <cellStyle name="_HMT expl text summary Tables_Gross_1 2 2" xfId="4147"/>
    <cellStyle name="_HMT expl text summary Tables_Gross_1 2_Gross" xfId="4148"/>
    <cellStyle name="_HMT expl text summary Tables_Gross_1 2_Gross 2" xfId="4149"/>
    <cellStyle name="_HMT expl text summary Tables_Gross_1 3" xfId="4150"/>
    <cellStyle name="_HMT expl text summary Tables_Gross_1_Gross" xfId="4151"/>
    <cellStyle name="_HMT expl text summary Tables_Gross_1_Gross 2" xfId="4152"/>
    <cellStyle name="_HMT expl text summary Tables_Gross_2" xfId="4153"/>
    <cellStyle name="_HMT expl text summary Tables_Gross_2 2" xfId="4154"/>
    <cellStyle name="_HMT expl text summary Tables_Gross_Gross" xfId="4155"/>
    <cellStyle name="_HMT expl text summary Tables_Gross_Gross 2" xfId="4156"/>
    <cellStyle name="_HMT expl text summary Tables_R0" xfId="4157"/>
    <cellStyle name="_HMT expl text summary Tables_R0 2" xfId="4158"/>
    <cellStyle name="_HMT expl text summary Tables_R0 2 2" xfId="4159"/>
    <cellStyle name="_HMT expl text summary Tables_R0 3" xfId="4160"/>
    <cellStyle name="_HMT expl text summary Tables_R0_1" xfId="4161"/>
    <cellStyle name="_HMT expl text summary Tables_R0_1 2" xfId="4162"/>
    <cellStyle name="_HOD Gosforth_current" xfId="4163"/>
    <cellStyle name="_IMBE GF 09-10 (PBR09) proforma" xfId="4164"/>
    <cellStyle name="_IMBE GF 09-10 (PBR09) proforma 2" xfId="4165"/>
    <cellStyle name="_IMBE GF 09-10 (PBR09) proforma 3" xfId="4166"/>
    <cellStyle name="_IMBE GF 09-10 (PBR09) proforma_Gross" xfId="4167"/>
    <cellStyle name="_IMBE P0 10-11 profiles" xfId="4168"/>
    <cellStyle name="_IMBE P0 10-11 profiles 10" xfId="4169"/>
    <cellStyle name="_IMBE P0 10-11 profiles 10 2" xfId="4170"/>
    <cellStyle name="_IMBE P0 10-11 profiles 10 2 2" xfId="4171"/>
    <cellStyle name="_IMBE P0 10-11 profiles 10 2 3" xfId="4172"/>
    <cellStyle name="_IMBE P0 10-11 profiles 10 2_Gross" xfId="4173"/>
    <cellStyle name="_IMBE P0 10-11 profiles 10 2_Gross 2" xfId="4174"/>
    <cellStyle name="_IMBE P0 10-11 profiles 10 3" xfId="4175"/>
    <cellStyle name="_IMBE P0 10-11 profiles 10 4" xfId="4176"/>
    <cellStyle name="_IMBE P0 10-11 profiles 10_Gross" xfId="4177"/>
    <cellStyle name="_IMBE P0 10-11 profiles 10_Gross 2" xfId="4178"/>
    <cellStyle name="_IMBE P0 10-11 profiles 11" xfId="4179"/>
    <cellStyle name="_IMBE P0 10-11 profiles 11 2" xfId="4180"/>
    <cellStyle name="_IMBE P0 10-11 profiles 11 3" xfId="4181"/>
    <cellStyle name="_IMBE P0 10-11 profiles 11 4" xfId="4182"/>
    <cellStyle name="_IMBE P0 10-11 profiles 11_Gross" xfId="4183"/>
    <cellStyle name="_IMBE P0 10-11 profiles 11_Gross 2" xfId="4184"/>
    <cellStyle name="_IMBE P0 10-11 profiles 12" xfId="4185"/>
    <cellStyle name="_IMBE P0 10-11 profiles 12 2" xfId="4186"/>
    <cellStyle name="_IMBE P0 10-11 profiles 12 3" xfId="4187"/>
    <cellStyle name="_IMBE P0 10-11 profiles 12_Gross" xfId="4188"/>
    <cellStyle name="_IMBE P0 10-11 profiles 12_Gross 2" xfId="4189"/>
    <cellStyle name="_IMBE P0 10-11 profiles 13" xfId="4190"/>
    <cellStyle name="_IMBE P0 10-11 profiles 13 2" xfId="4191"/>
    <cellStyle name="_IMBE P0 10-11 profiles 13 3" xfId="4192"/>
    <cellStyle name="_IMBE P0 10-11 profiles 13_Gross" xfId="4193"/>
    <cellStyle name="_IMBE P0 10-11 profiles 13_Gross 2" xfId="4194"/>
    <cellStyle name="_IMBE P0 10-11 profiles 14" xfId="4195"/>
    <cellStyle name="_IMBE P0 10-11 profiles 14 2" xfId="4196"/>
    <cellStyle name="_IMBE P0 10-11 profiles 14 3" xfId="4197"/>
    <cellStyle name="_IMBE P0 10-11 profiles 14_Gross" xfId="4198"/>
    <cellStyle name="_IMBE P0 10-11 profiles 14_Gross 2" xfId="4199"/>
    <cellStyle name="_IMBE P0 10-11 profiles 15" xfId="4200"/>
    <cellStyle name="_IMBE P0 10-11 profiles 15 2" xfId="4201"/>
    <cellStyle name="_IMBE P0 10-11 profiles 15 2 2" xfId="4202"/>
    <cellStyle name="_IMBE P0 10-11 profiles 15 2 2 2" xfId="4203"/>
    <cellStyle name="_IMBE P0 10-11 profiles 15 2 3" xfId="4204"/>
    <cellStyle name="_IMBE P0 10-11 profiles 15 3" xfId="4205"/>
    <cellStyle name="_IMBE P0 10-11 profiles 15 3 2" xfId="4206"/>
    <cellStyle name="_IMBE P0 10-11 profiles 15 4" xfId="4207"/>
    <cellStyle name="_IMBE P0 10-11 profiles 15_Gross" xfId="4208"/>
    <cellStyle name="_IMBE P0 10-11 profiles 15_Gross 2" xfId="4209"/>
    <cellStyle name="_IMBE P0 10-11 profiles 16" xfId="4210"/>
    <cellStyle name="_IMBE P0 10-11 profiles 16 2" xfId="4211"/>
    <cellStyle name="_IMBE P0 10-11 profiles 16 3" xfId="4212"/>
    <cellStyle name="_IMBE P0 10-11 profiles 16 3 2" xfId="4213"/>
    <cellStyle name="_IMBE P0 10-11 profiles 16_Gross" xfId="4214"/>
    <cellStyle name="_IMBE P0 10-11 profiles 16_Gross 2" xfId="4215"/>
    <cellStyle name="_IMBE P0 10-11 profiles 17" xfId="4216"/>
    <cellStyle name="_IMBE P0 10-11 profiles 17 2" xfId="4217"/>
    <cellStyle name="_IMBE P0 10-11 profiles 17_Gross" xfId="4218"/>
    <cellStyle name="_IMBE P0 10-11 profiles 17_Gross 2" xfId="4219"/>
    <cellStyle name="_IMBE P0 10-11 profiles 18" xfId="4220"/>
    <cellStyle name="_IMBE P0 10-11 profiles 18 2" xfId="4221"/>
    <cellStyle name="_IMBE P0 10-11 profiles 19" xfId="4222"/>
    <cellStyle name="_IMBE P0 10-11 profiles 19 2" xfId="4223"/>
    <cellStyle name="_IMBE P0 10-11 profiles 2" xfId="4224"/>
    <cellStyle name="_IMBE P0 10-11 profiles 2 10" xfId="4225"/>
    <cellStyle name="_IMBE P0 10-11 profiles 2 2" xfId="4226"/>
    <cellStyle name="_IMBE P0 10-11 profiles 2 2 2" xfId="4227"/>
    <cellStyle name="_IMBE P0 10-11 profiles 2 2 2 2" xfId="4228"/>
    <cellStyle name="_IMBE P0 10-11 profiles 2 2 3" xfId="4229"/>
    <cellStyle name="_IMBE P0 10-11 profiles 2 2 3 2" xfId="4230"/>
    <cellStyle name="_IMBE P0 10-11 profiles 2 2 4" xfId="4231"/>
    <cellStyle name="_IMBE P0 10-11 profiles 2 2_Gross" xfId="4232"/>
    <cellStyle name="_IMBE P0 10-11 profiles 2 2_Gross 2" xfId="4233"/>
    <cellStyle name="_IMBE P0 10-11 profiles 2 3" xfId="4234"/>
    <cellStyle name="_IMBE P0 10-11 profiles 2 3 2" xfId="4235"/>
    <cellStyle name="_IMBE P0 10-11 profiles 2 3 2 2" xfId="4236"/>
    <cellStyle name="_IMBE P0 10-11 profiles 2 3 3" xfId="4237"/>
    <cellStyle name="_IMBE P0 10-11 profiles 2 3_Gross" xfId="4238"/>
    <cellStyle name="_IMBE P0 10-11 profiles 2 3_Gross 2" xfId="4239"/>
    <cellStyle name="_IMBE P0 10-11 profiles 2 4" xfId="4240"/>
    <cellStyle name="_IMBE P0 10-11 profiles 2 4 2" xfId="4241"/>
    <cellStyle name="_IMBE P0 10-11 profiles 2 4 3" xfId="4242"/>
    <cellStyle name="_IMBE P0 10-11 profiles 2 5" xfId="4243"/>
    <cellStyle name="_IMBE P0 10-11 profiles 2 5 2" xfId="4244"/>
    <cellStyle name="_IMBE P0 10-11 profiles 2 6" xfId="4245"/>
    <cellStyle name="_IMBE P0 10-11 profiles 2 6 2" xfId="4246"/>
    <cellStyle name="_IMBE P0 10-11 profiles 2 7" xfId="4247"/>
    <cellStyle name="_IMBE P0 10-11 profiles 2 7 2" xfId="4248"/>
    <cellStyle name="_IMBE P0 10-11 profiles 2 8" xfId="4249"/>
    <cellStyle name="_IMBE P0 10-11 profiles 2 9" xfId="4250"/>
    <cellStyle name="_IMBE P0 10-11 profiles 2_Gross" xfId="4251"/>
    <cellStyle name="_IMBE P0 10-11 profiles 2_Gross 2" xfId="4252"/>
    <cellStyle name="_IMBE P0 10-11 profiles 20" xfId="4253"/>
    <cellStyle name="_IMBE P0 10-11 profiles 20 2" xfId="4254"/>
    <cellStyle name="_IMBE P0 10-11 profiles 21" xfId="4255"/>
    <cellStyle name="_IMBE P0 10-11 profiles 21 2" xfId="4256"/>
    <cellStyle name="_IMBE P0 10-11 profiles 22" xfId="4257"/>
    <cellStyle name="_IMBE P0 10-11 profiles 23" xfId="4258"/>
    <cellStyle name="_IMBE P0 10-11 profiles 24" xfId="4259"/>
    <cellStyle name="_IMBE P0 10-11 profiles 24 2" xfId="4260"/>
    <cellStyle name="_IMBE P0 10-11 profiles 25" xfId="4261"/>
    <cellStyle name="_IMBE P0 10-11 profiles 25 2" xfId="4262"/>
    <cellStyle name="_IMBE P0 10-11 profiles 26" xfId="4263"/>
    <cellStyle name="_IMBE P0 10-11 profiles 26 2" xfId="4264"/>
    <cellStyle name="_IMBE P0 10-11 profiles 27" xfId="4265"/>
    <cellStyle name="_IMBE P0 10-11 profiles 27 2" xfId="4266"/>
    <cellStyle name="_IMBE P0 10-11 profiles 28" xfId="4267"/>
    <cellStyle name="_IMBE P0 10-11 profiles 29" xfId="4268"/>
    <cellStyle name="_IMBE P0 10-11 profiles 3" xfId="4269"/>
    <cellStyle name="_IMBE P0 10-11 profiles 3 10" xfId="4270"/>
    <cellStyle name="_IMBE P0 10-11 profiles 3 10 2" xfId="4271"/>
    <cellStyle name="_IMBE P0 10-11 profiles 3 11" xfId="4272"/>
    <cellStyle name="_IMBE P0 10-11 profiles 3 2" xfId="4273"/>
    <cellStyle name="_IMBE P0 10-11 profiles 3 2 2" xfId="4274"/>
    <cellStyle name="_IMBE P0 10-11 profiles 3 2 2 2" xfId="4275"/>
    <cellStyle name="_IMBE P0 10-11 profiles 3 2 2_Gross" xfId="4276"/>
    <cellStyle name="_IMBE P0 10-11 profiles 3 2 2_Gross 2" xfId="4277"/>
    <cellStyle name="_IMBE P0 10-11 profiles 3 2 3" xfId="4278"/>
    <cellStyle name="_IMBE P0 10-11 profiles 3 2_Gross" xfId="4279"/>
    <cellStyle name="_IMBE P0 10-11 profiles 3 2_Gross 2" xfId="4280"/>
    <cellStyle name="_IMBE P0 10-11 profiles 3 3" xfId="4281"/>
    <cellStyle name="_IMBE P0 10-11 profiles 3 3 2" xfId="4282"/>
    <cellStyle name="_IMBE P0 10-11 profiles 3 3 2 2" xfId="4283"/>
    <cellStyle name="_IMBE P0 10-11 profiles 3 3 2_Gross" xfId="4284"/>
    <cellStyle name="_IMBE P0 10-11 profiles 3 3 2_Gross 2" xfId="4285"/>
    <cellStyle name="_IMBE P0 10-11 profiles 3 3 3" xfId="4286"/>
    <cellStyle name="_IMBE P0 10-11 profiles 3 3_August 2014 IMBE" xfId="4287"/>
    <cellStyle name="_IMBE P0 10-11 profiles 3 3_August 2014 IMBE 2" xfId="4288"/>
    <cellStyle name="_IMBE P0 10-11 profiles 3 3_August 2014 IMBE 2 2" xfId="4289"/>
    <cellStyle name="_IMBE P0 10-11 profiles 3 3_August 2014 IMBE 2 2 2" xfId="4290"/>
    <cellStyle name="_IMBE P0 10-11 profiles 3 3_August 2014 IMBE 2 2_Gross" xfId="4291"/>
    <cellStyle name="_IMBE P0 10-11 profiles 3 3_August 2014 IMBE 2 2_Gross 2" xfId="4292"/>
    <cellStyle name="_IMBE P0 10-11 profiles 3 3_August 2014 IMBE 2 3" xfId="4293"/>
    <cellStyle name="_IMBE P0 10-11 profiles 3 3_August 2014 IMBE 2_Gross" xfId="4294"/>
    <cellStyle name="_IMBE P0 10-11 profiles 3 3_August 2014 IMBE 2_Gross 2" xfId="4295"/>
    <cellStyle name="_IMBE P0 10-11 profiles 3 3_August 2014 IMBE 3" xfId="4296"/>
    <cellStyle name="_IMBE P0 10-11 profiles 3 3_August 2014 IMBE_Gross" xfId="4297"/>
    <cellStyle name="_IMBE P0 10-11 profiles 3 3_August 2014 IMBE_Gross 2" xfId="4298"/>
    <cellStyle name="_IMBE P0 10-11 profiles 3 3_Gross" xfId="4299"/>
    <cellStyle name="_IMBE P0 10-11 profiles 3 3_Gross 2" xfId="4300"/>
    <cellStyle name="_IMBE P0 10-11 profiles 3 4" xfId="4301"/>
    <cellStyle name="_IMBE P0 10-11 profiles 3 4 2" xfId="4302"/>
    <cellStyle name="_IMBE P0 10-11 profiles 3 4 2 2" xfId="4303"/>
    <cellStyle name="_IMBE P0 10-11 profiles 3 4 2_Gross" xfId="4304"/>
    <cellStyle name="_IMBE P0 10-11 profiles 3 4 2_Gross 2" xfId="4305"/>
    <cellStyle name="_IMBE P0 10-11 profiles 3 4 3" xfId="4306"/>
    <cellStyle name="_IMBE P0 10-11 profiles 3 4_Gross" xfId="4307"/>
    <cellStyle name="_IMBE P0 10-11 profiles 3 4_Gross 2" xfId="4308"/>
    <cellStyle name="_IMBE P0 10-11 profiles 3 5" xfId="4309"/>
    <cellStyle name="_IMBE P0 10-11 profiles 3 5 2" xfId="4310"/>
    <cellStyle name="_IMBE P0 10-11 profiles 3 5 3" xfId="4311"/>
    <cellStyle name="_IMBE P0 10-11 profiles 3 5_Gross" xfId="4312"/>
    <cellStyle name="_IMBE P0 10-11 profiles 3 5_Gross 2" xfId="4313"/>
    <cellStyle name="_IMBE P0 10-11 profiles 3 6" xfId="4314"/>
    <cellStyle name="_IMBE P0 10-11 profiles 3 6 2" xfId="4315"/>
    <cellStyle name="_IMBE P0 10-11 profiles 3 6 3" xfId="4316"/>
    <cellStyle name="_IMBE P0 10-11 profiles 3 6 4" xfId="4317"/>
    <cellStyle name="_IMBE P0 10-11 profiles 3 6_Gross" xfId="4318"/>
    <cellStyle name="_IMBE P0 10-11 profiles 3 6_Gross 2" xfId="4319"/>
    <cellStyle name="_IMBE P0 10-11 profiles 3 7" xfId="4320"/>
    <cellStyle name="_IMBE P0 10-11 profiles 3 7 2" xfId="4321"/>
    <cellStyle name="_IMBE P0 10-11 profiles 3 7 3" xfId="4322"/>
    <cellStyle name="_IMBE P0 10-11 profiles 3 7_Gross" xfId="4323"/>
    <cellStyle name="_IMBE P0 10-11 profiles 3 7_Gross 2" xfId="4324"/>
    <cellStyle name="_IMBE P0 10-11 profiles 3 8" xfId="4325"/>
    <cellStyle name="_IMBE P0 10-11 profiles 3 8 2" xfId="4326"/>
    <cellStyle name="_IMBE P0 10-11 profiles 3 8 3" xfId="4327"/>
    <cellStyle name="_IMBE P0 10-11 profiles 3 8_Gross" xfId="4328"/>
    <cellStyle name="_IMBE P0 10-11 profiles 3 8_Gross 2" xfId="4329"/>
    <cellStyle name="_IMBE P0 10-11 profiles 3 9" xfId="4330"/>
    <cellStyle name="_IMBE P0 10-11 profiles 3 9 2" xfId="4331"/>
    <cellStyle name="_IMBE P0 10-11 profiles 3_August 2014 IMBE" xfId="4332"/>
    <cellStyle name="_IMBE P0 10-11 profiles 3_August 2014 IMBE 2" xfId="4333"/>
    <cellStyle name="_IMBE P0 10-11 profiles 3_August 2014 IMBE 2 2" xfId="4334"/>
    <cellStyle name="_IMBE P0 10-11 profiles 3_August 2014 IMBE 2_Gross" xfId="4335"/>
    <cellStyle name="_IMBE P0 10-11 profiles 3_August 2014 IMBE 2_Gross 2" xfId="4336"/>
    <cellStyle name="_IMBE P0 10-11 profiles 3_August 2014 IMBE 3" xfId="4337"/>
    <cellStyle name="_IMBE P0 10-11 profiles 3_August 2014 IMBE_Gross" xfId="4338"/>
    <cellStyle name="_IMBE P0 10-11 profiles 3_August 2014 IMBE_Gross 2" xfId="4339"/>
    <cellStyle name="_IMBE P0 10-11 profiles 3_Gross" xfId="4340"/>
    <cellStyle name="_IMBE P0 10-11 profiles 3_Gross 2" xfId="4341"/>
    <cellStyle name="_IMBE P0 10-11 profiles 30" xfId="4342"/>
    <cellStyle name="_IMBE P0 10-11 profiles 31" xfId="4343"/>
    <cellStyle name="_IMBE P0 10-11 profiles 4" xfId="4344"/>
    <cellStyle name="_IMBE P0 10-11 profiles 4 2" xfId="4345"/>
    <cellStyle name="_IMBE P0 10-11 profiles 4 2 2" xfId="4346"/>
    <cellStyle name="_IMBE P0 10-11 profiles 4 2_Gross" xfId="4347"/>
    <cellStyle name="_IMBE P0 10-11 profiles 4 2_Gross 2" xfId="4348"/>
    <cellStyle name="_IMBE P0 10-11 profiles 4 3" xfId="4349"/>
    <cellStyle name="_IMBE P0 10-11 profiles 4 4" xfId="4350"/>
    <cellStyle name="_IMBE P0 10-11 profiles 4 5" xfId="4351"/>
    <cellStyle name="_IMBE P0 10-11 profiles 4_August 2014 IMBE" xfId="4352"/>
    <cellStyle name="_IMBE P0 10-11 profiles 4_August 2014 IMBE 2" xfId="4353"/>
    <cellStyle name="_IMBE P0 10-11 profiles 4_August 2014 IMBE 2 2" xfId="4354"/>
    <cellStyle name="_IMBE P0 10-11 profiles 4_August 2014 IMBE 2 2 2" xfId="4355"/>
    <cellStyle name="_IMBE P0 10-11 profiles 4_August 2014 IMBE 2 2_Gross" xfId="4356"/>
    <cellStyle name="_IMBE P0 10-11 profiles 4_August 2014 IMBE 2 2_Gross 2" xfId="4357"/>
    <cellStyle name="_IMBE P0 10-11 profiles 4_August 2014 IMBE 2 3" xfId="4358"/>
    <cellStyle name="_IMBE P0 10-11 profiles 4_August 2014 IMBE 2_Gross" xfId="4359"/>
    <cellStyle name="_IMBE P0 10-11 profiles 4_August 2014 IMBE 2_Gross 2" xfId="4360"/>
    <cellStyle name="_IMBE P0 10-11 profiles 4_August 2014 IMBE 3" xfId="4361"/>
    <cellStyle name="_IMBE P0 10-11 profiles 4_August 2014 IMBE_Gross" xfId="4362"/>
    <cellStyle name="_IMBE P0 10-11 profiles 4_August 2014 IMBE_Gross 2" xfId="4363"/>
    <cellStyle name="_IMBE P0 10-11 profiles 4_Gross" xfId="4364"/>
    <cellStyle name="_IMBE P0 10-11 profiles 4_Gross 2" xfId="4365"/>
    <cellStyle name="_IMBE P0 10-11 profiles 5" xfId="4366"/>
    <cellStyle name="_IMBE P0 10-11 profiles 5 2" xfId="4367"/>
    <cellStyle name="_IMBE P0 10-11 profiles 5 2 2" xfId="4368"/>
    <cellStyle name="_IMBE P0 10-11 profiles 5 2 3" xfId="4369"/>
    <cellStyle name="_IMBE P0 10-11 profiles 5 2_Gross" xfId="4370"/>
    <cellStyle name="_IMBE P0 10-11 profiles 5 2_Gross 2" xfId="4371"/>
    <cellStyle name="_IMBE P0 10-11 profiles 5 3" xfId="4372"/>
    <cellStyle name="_IMBE P0 10-11 profiles 5 3 2" xfId="4373"/>
    <cellStyle name="_IMBE P0 10-11 profiles 5 4" xfId="4374"/>
    <cellStyle name="_IMBE P0 10-11 profiles 5_Gross" xfId="4375"/>
    <cellStyle name="_IMBE P0 10-11 profiles 5_Gross 2" xfId="4376"/>
    <cellStyle name="_IMBE P0 10-11 profiles 6" xfId="4377"/>
    <cellStyle name="_IMBE P0 10-11 profiles 6 2" xfId="4378"/>
    <cellStyle name="_IMBE P0 10-11 profiles 6 2 2" xfId="4379"/>
    <cellStyle name="_IMBE P0 10-11 profiles 6 2 3" xfId="4380"/>
    <cellStyle name="_IMBE P0 10-11 profiles 6 2_Gross" xfId="4381"/>
    <cellStyle name="_IMBE P0 10-11 profiles 6 2_Gross 2" xfId="4382"/>
    <cellStyle name="_IMBE P0 10-11 profiles 6 3" xfId="4383"/>
    <cellStyle name="_IMBE P0 10-11 profiles 6 3 2" xfId="4384"/>
    <cellStyle name="_IMBE P0 10-11 profiles 6 4" xfId="4385"/>
    <cellStyle name="_IMBE P0 10-11 profiles 6_Gross" xfId="4386"/>
    <cellStyle name="_IMBE P0 10-11 profiles 6_Gross 2" xfId="4387"/>
    <cellStyle name="_IMBE P0 10-11 profiles 7" xfId="4388"/>
    <cellStyle name="_IMBE P0 10-11 profiles 7 2" xfId="4389"/>
    <cellStyle name="_IMBE P0 10-11 profiles 7 2 2" xfId="4390"/>
    <cellStyle name="_IMBE P0 10-11 profiles 7 2_Gross" xfId="4391"/>
    <cellStyle name="_IMBE P0 10-11 profiles 7 2_Gross 2" xfId="4392"/>
    <cellStyle name="_IMBE P0 10-11 profiles 7 3" xfId="4393"/>
    <cellStyle name="_IMBE P0 10-11 profiles 7_Gross" xfId="4394"/>
    <cellStyle name="_IMBE P0 10-11 profiles 7_Gross 2" xfId="4395"/>
    <cellStyle name="_IMBE P0 10-11 profiles 8" xfId="4396"/>
    <cellStyle name="_IMBE P0 10-11 profiles 8 2" xfId="4397"/>
    <cellStyle name="_IMBE P0 10-11 profiles 8 2 2" xfId="4398"/>
    <cellStyle name="_IMBE P0 10-11 profiles 8 2_Gross" xfId="4399"/>
    <cellStyle name="_IMBE P0 10-11 profiles 8 2_Gross 2" xfId="4400"/>
    <cellStyle name="_IMBE P0 10-11 profiles 8 3" xfId="4401"/>
    <cellStyle name="_IMBE P0 10-11 profiles 8_Gross" xfId="4402"/>
    <cellStyle name="_IMBE P0 10-11 profiles 8_Gross 2" xfId="4403"/>
    <cellStyle name="_IMBE P0 10-11 profiles 9" xfId="4404"/>
    <cellStyle name="_IMBE P0 10-11 profiles 9 2" xfId="4405"/>
    <cellStyle name="_IMBE P0 10-11 profiles 9 2 2" xfId="4406"/>
    <cellStyle name="_IMBE P0 10-11 profiles 9 2 3" xfId="4407"/>
    <cellStyle name="_IMBE P0 10-11 profiles 9 2_Gross" xfId="4408"/>
    <cellStyle name="_IMBE P0 10-11 profiles 9 2_Gross 2" xfId="4409"/>
    <cellStyle name="_IMBE P0 10-11 profiles 9 3" xfId="4410"/>
    <cellStyle name="_IMBE P0 10-11 profiles 9 4" xfId="4411"/>
    <cellStyle name="_IMBE P0 10-11 profiles 9_Gross" xfId="4412"/>
    <cellStyle name="_IMBE P0 10-11 profiles 9_Gross 2" xfId="4413"/>
    <cellStyle name="_IMBE P0 10-11 profiles_001. Test" xfId="4414"/>
    <cellStyle name="_IMBE P0 10-11 profiles_001. Test 2" xfId="4415"/>
    <cellStyle name="_IMBE P0 10-11 profiles_001. Test_Gross" xfId="4416"/>
    <cellStyle name="_IMBE P0 10-11 profiles_001. Test_Gross 2" xfId="4417"/>
    <cellStyle name="_IMBE P0 10-11 profiles_Gross" xfId="4418"/>
    <cellStyle name="_IMBE P0 10-11 profiles_Gross 2" xfId="4419"/>
    <cellStyle name="_IMBE P0 10-11 profiles_Gross 2 2" xfId="4420"/>
    <cellStyle name="_IMBE P0 10-11 profiles_Gross 2_Gross" xfId="4421"/>
    <cellStyle name="_IMBE P0 10-11 profiles_Gross 2_Gross 2" xfId="4422"/>
    <cellStyle name="_IMBE P0 10-11 profiles_Gross 3" xfId="4423"/>
    <cellStyle name="_IMBE P0 10-11 profiles_Gross_1" xfId="4424"/>
    <cellStyle name="_IMBE P0 10-11 profiles_Gross_1 2" xfId="4425"/>
    <cellStyle name="_IMBE P0 10-11 profiles_Gross_Gross" xfId="4426"/>
    <cellStyle name="_IMBE P0 10-11 profiles_Gross_Gross 2" xfId="4427"/>
    <cellStyle name="_IMBE P0 10-11 profiles_R0" xfId="4428"/>
    <cellStyle name="_IMBE P0 10-11 profiles_R0 2" xfId="4429"/>
    <cellStyle name="_IMBE P0 10-11 profiles_R0 2 2" xfId="4430"/>
    <cellStyle name="_IMBE P0 10-11 profiles_R0 3" xfId="4431"/>
    <cellStyle name="_IMBE P0 10-11 profiles_R0_1" xfId="4432"/>
    <cellStyle name="_IMBE P0 10-11 profiles_R0_1 2" xfId="4433"/>
    <cellStyle name="_IT HOD Rainton - Tower Cost Update 5th April 2007 (Revised) V3" xfId="4434"/>
    <cellStyle name="_IT HOD Rainton - Tower Cost Update 5th April 2007 (Revised) V3 2" xfId="4435"/>
    <cellStyle name="_IT HOD Rainton - Tower Cost Update 5th April 2007 (Revised) V3_20110317 Guarantee Data sheet with CDS Expected Losses" xfId="4436"/>
    <cellStyle name="_IT HOD Rainton - Tower Cost Update 5th April 2007 (Revised) V3_20110317 Guarantee Data sheet with CDS Expected Losses 2" xfId="4437"/>
    <cellStyle name="_Monthend Reporting Templates - COO" xfId="4438"/>
    <cellStyle name="_Monthend Reporting Templates - COO 10" xfId="4439"/>
    <cellStyle name="_Monthend Reporting Templates - COO 10 2" xfId="4440"/>
    <cellStyle name="_Monthend Reporting Templates - COO 10 2 2" xfId="4441"/>
    <cellStyle name="_Monthend Reporting Templates - COO 10 2 3" xfId="4442"/>
    <cellStyle name="_Monthend Reporting Templates - COO 10 2_Gross" xfId="4443"/>
    <cellStyle name="_Monthend Reporting Templates - COO 10 2_Gross 2" xfId="4444"/>
    <cellStyle name="_Monthend Reporting Templates - COO 10 3" xfId="4445"/>
    <cellStyle name="_Monthend Reporting Templates - COO 10 4" xfId="4446"/>
    <cellStyle name="_Monthend Reporting Templates - COO 10_Gross" xfId="4447"/>
    <cellStyle name="_Monthend Reporting Templates - COO 10_Gross 2" xfId="4448"/>
    <cellStyle name="_Monthend Reporting Templates - COO 11" xfId="4449"/>
    <cellStyle name="_Monthend Reporting Templates - COO 11 2" xfId="4450"/>
    <cellStyle name="_Monthend Reporting Templates - COO 11 3" xfId="4451"/>
    <cellStyle name="_Monthend Reporting Templates - COO 11 4" xfId="4452"/>
    <cellStyle name="_Monthend Reporting Templates - COO 11_Gross" xfId="4453"/>
    <cellStyle name="_Monthend Reporting Templates - COO 11_Gross 2" xfId="4454"/>
    <cellStyle name="_Monthend Reporting Templates - COO 12" xfId="4455"/>
    <cellStyle name="_Monthend Reporting Templates - COO 12 2" xfId="4456"/>
    <cellStyle name="_Monthend Reporting Templates - COO 12 3" xfId="4457"/>
    <cellStyle name="_Monthend Reporting Templates - COO 12_Gross" xfId="4458"/>
    <cellStyle name="_Monthend Reporting Templates - COO 12_Gross 2" xfId="4459"/>
    <cellStyle name="_Monthend Reporting Templates - COO 13" xfId="4460"/>
    <cellStyle name="_Monthend Reporting Templates - COO 13 2" xfId="4461"/>
    <cellStyle name="_Monthend Reporting Templates - COO 13 3" xfId="4462"/>
    <cellStyle name="_Monthend Reporting Templates - COO 13_Gross" xfId="4463"/>
    <cellStyle name="_Monthend Reporting Templates - COO 13_Gross 2" xfId="4464"/>
    <cellStyle name="_Monthend Reporting Templates - COO 14" xfId="4465"/>
    <cellStyle name="_Monthend Reporting Templates - COO 14 2" xfId="4466"/>
    <cellStyle name="_Monthend Reporting Templates - COO 14 2 2" xfId="4467"/>
    <cellStyle name="_Monthend Reporting Templates - COO 14 3" xfId="4468"/>
    <cellStyle name="_Monthend Reporting Templates - COO 14_Gross" xfId="4469"/>
    <cellStyle name="_Monthend Reporting Templates - COO 14_Gross 2" xfId="4470"/>
    <cellStyle name="_Monthend Reporting Templates - COO 15" xfId="4471"/>
    <cellStyle name="_Monthend Reporting Templates - COO 15 2" xfId="4472"/>
    <cellStyle name="_Monthend Reporting Templates - COO 15 3" xfId="4473"/>
    <cellStyle name="_Monthend Reporting Templates - COO 15_Gross" xfId="4474"/>
    <cellStyle name="_Monthend Reporting Templates - COO 15_Gross 2" xfId="4475"/>
    <cellStyle name="_Monthend Reporting Templates - COO 16" xfId="4476"/>
    <cellStyle name="_Monthend Reporting Templates - COO 16 2" xfId="4477"/>
    <cellStyle name="_Monthend Reporting Templates - COO 16_Gross" xfId="4478"/>
    <cellStyle name="_Monthend Reporting Templates - COO 16_Gross 2" xfId="4479"/>
    <cellStyle name="_Monthend Reporting Templates - COO 17" xfId="4480"/>
    <cellStyle name="_Monthend Reporting Templates - COO 17 2" xfId="4481"/>
    <cellStyle name="_Monthend Reporting Templates - COO 17_Gross" xfId="4482"/>
    <cellStyle name="_Monthend Reporting Templates - COO 17_Gross 2" xfId="4483"/>
    <cellStyle name="_Monthend Reporting Templates - COO 18" xfId="4484"/>
    <cellStyle name="_Monthend Reporting Templates - COO 18 2" xfId="4485"/>
    <cellStyle name="_Monthend Reporting Templates - COO 19" xfId="4486"/>
    <cellStyle name="_Monthend Reporting Templates - COO 19 2" xfId="4487"/>
    <cellStyle name="_Monthend Reporting Templates - COO 2" xfId="4488"/>
    <cellStyle name="_Monthend Reporting Templates - COO 2 10" xfId="4489"/>
    <cellStyle name="_Monthend Reporting Templates - COO 2 11" xfId="4490"/>
    <cellStyle name="_Monthend Reporting Templates - COO 2 12" xfId="4491"/>
    <cellStyle name="_Monthend Reporting Templates - COO 2 2" xfId="4492"/>
    <cellStyle name="_Monthend Reporting Templates - COO 2 2 2" xfId="4493"/>
    <cellStyle name="_Monthend Reporting Templates - COO 2 2 2 2" xfId="4494"/>
    <cellStyle name="_Monthend Reporting Templates - COO 2 2 3" xfId="4495"/>
    <cellStyle name="_Monthend Reporting Templates - COO 2 2 3 2" xfId="4496"/>
    <cellStyle name="_Monthend Reporting Templates - COO 2 2 4" xfId="4497"/>
    <cellStyle name="_Monthend Reporting Templates - COO 2 2 5" xfId="4498"/>
    <cellStyle name="_Monthend Reporting Templates - COO 2 2_Gross" xfId="4499"/>
    <cellStyle name="_Monthend Reporting Templates - COO 2 2_Gross 2" xfId="4500"/>
    <cellStyle name="_Monthend Reporting Templates - COO 2 3" xfId="4501"/>
    <cellStyle name="_Monthend Reporting Templates - COO 2 3 2" xfId="4502"/>
    <cellStyle name="_Monthend Reporting Templates - COO 2 3 2 2" xfId="4503"/>
    <cellStyle name="_Monthend Reporting Templates - COO 2 3 2 3" xfId="4504"/>
    <cellStyle name="_Monthend Reporting Templates - COO 2 3 3" xfId="4505"/>
    <cellStyle name="_Monthend Reporting Templates - COO 2 3 4" xfId="4506"/>
    <cellStyle name="_Monthend Reporting Templates - COO 2 3_Gross" xfId="4507"/>
    <cellStyle name="_Monthend Reporting Templates - COO 2 3_Gross 2" xfId="4508"/>
    <cellStyle name="_Monthend Reporting Templates - COO 2 4" xfId="4509"/>
    <cellStyle name="_Monthend Reporting Templates - COO 2 4 2" xfId="4510"/>
    <cellStyle name="_Monthend Reporting Templates - COO 2 4 3" xfId="4511"/>
    <cellStyle name="_Monthend Reporting Templates - COO 2 4 4" xfId="4512"/>
    <cellStyle name="_Monthend Reporting Templates - COO 2 5" xfId="4513"/>
    <cellStyle name="_Monthend Reporting Templates - COO 2 5 2" xfId="4514"/>
    <cellStyle name="_Monthend Reporting Templates - COO 2 5 2 2" xfId="4515"/>
    <cellStyle name="_Monthend Reporting Templates - COO 2 5 3" xfId="4516"/>
    <cellStyle name="_Monthend Reporting Templates - COO 2 6" xfId="4517"/>
    <cellStyle name="_Monthend Reporting Templates - COO 2 6 2" xfId="4518"/>
    <cellStyle name="_Monthend Reporting Templates - COO 2 6 3" xfId="4519"/>
    <cellStyle name="_Monthend Reporting Templates - COO 2 7" xfId="4520"/>
    <cellStyle name="_Monthend Reporting Templates - COO 2 7 2" xfId="4521"/>
    <cellStyle name="_Monthend Reporting Templates - COO 2 8" xfId="4522"/>
    <cellStyle name="_Monthend Reporting Templates - COO 2 9" xfId="4523"/>
    <cellStyle name="_Monthend Reporting Templates - COO 2_Gross" xfId="4524"/>
    <cellStyle name="_Monthend Reporting Templates - COO 2_Gross 2" xfId="4525"/>
    <cellStyle name="_Monthend Reporting Templates - COO 20" xfId="4526"/>
    <cellStyle name="_Monthend Reporting Templates - COO 20 2" xfId="4527"/>
    <cellStyle name="_Monthend Reporting Templates - COO 21" xfId="4528"/>
    <cellStyle name="_Monthend Reporting Templates - COO 21 2" xfId="4529"/>
    <cellStyle name="_Monthend Reporting Templates - COO 22" xfId="4530"/>
    <cellStyle name="_Monthend Reporting Templates - COO 23" xfId="4531"/>
    <cellStyle name="_Monthend Reporting Templates - COO 24" xfId="4532"/>
    <cellStyle name="_Monthend Reporting Templates - COO 24 2" xfId="4533"/>
    <cellStyle name="_Monthend Reporting Templates - COO 25" xfId="4534"/>
    <cellStyle name="_Monthend Reporting Templates - COO 26" xfId="4535"/>
    <cellStyle name="_Monthend Reporting Templates - COO 27" xfId="4536"/>
    <cellStyle name="_Monthend Reporting Templates - COO 3" xfId="4537"/>
    <cellStyle name="_Monthend Reporting Templates - COO 3 10" xfId="4538"/>
    <cellStyle name="_Monthend Reporting Templates - COO 3 10 2" xfId="4539"/>
    <cellStyle name="_Monthend Reporting Templates - COO 3 11" xfId="4540"/>
    <cellStyle name="_Monthend Reporting Templates - COO 3 11 2" xfId="4541"/>
    <cellStyle name="_Monthend Reporting Templates - COO 3 12" xfId="4542"/>
    <cellStyle name="_Monthend Reporting Templates - COO 3 2" xfId="4543"/>
    <cellStyle name="_Monthend Reporting Templates - COO 3 2 2" xfId="4544"/>
    <cellStyle name="_Monthend Reporting Templates - COO 3 2 2 2" xfId="4545"/>
    <cellStyle name="_Monthend Reporting Templates - COO 3 2 2 3" xfId="4546"/>
    <cellStyle name="_Monthend Reporting Templates - COO 3 2 2_Gross" xfId="4547"/>
    <cellStyle name="_Monthend Reporting Templates - COO 3 2 2_Gross 2" xfId="4548"/>
    <cellStyle name="_Monthend Reporting Templates - COO 3 2 3" xfId="4549"/>
    <cellStyle name="_Monthend Reporting Templates - COO 3 2 4" xfId="4550"/>
    <cellStyle name="_Monthend Reporting Templates - COO 3 2_Gross" xfId="4551"/>
    <cellStyle name="_Monthend Reporting Templates - COO 3 2_Gross 2" xfId="4552"/>
    <cellStyle name="_Monthend Reporting Templates - COO 3 3" xfId="4553"/>
    <cellStyle name="_Monthend Reporting Templates - COO 3 3 2" xfId="4554"/>
    <cellStyle name="_Monthend Reporting Templates - COO 3 3 2 2" xfId="4555"/>
    <cellStyle name="_Monthend Reporting Templates - COO 3 3 2 3" xfId="4556"/>
    <cellStyle name="_Monthend Reporting Templates - COO 3 3 2_Gross" xfId="4557"/>
    <cellStyle name="_Monthend Reporting Templates - COO 3 3 2_Gross 2" xfId="4558"/>
    <cellStyle name="_Monthend Reporting Templates - COO 3 3 3" xfId="4559"/>
    <cellStyle name="_Monthend Reporting Templates - COO 3 3 4" xfId="4560"/>
    <cellStyle name="_Monthend Reporting Templates - COO 3 3_August 2014 IMBE" xfId="4561"/>
    <cellStyle name="_Monthend Reporting Templates - COO 3 3_August 2014 IMBE 2" xfId="4562"/>
    <cellStyle name="_Monthend Reporting Templates - COO 3 3_August 2014 IMBE 2 2" xfId="4563"/>
    <cellStyle name="_Monthend Reporting Templates - COO 3 3_August 2014 IMBE 2 2 2" xfId="4564"/>
    <cellStyle name="_Monthend Reporting Templates - COO 3 3_August 2014 IMBE 2 2_Gross" xfId="4565"/>
    <cellStyle name="_Monthend Reporting Templates - COO 3 3_August 2014 IMBE 2 2_Gross 2" xfId="4566"/>
    <cellStyle name="_Monthend Reporting Templates - COO 3 3_August 2014 IMBE 2 3" xfId="4567"/>
    <cellStyle name="_Monthend Reporting Templates - COO 3 3_August 2014 IMBE 2 4" xfId="4568"/>
    <cellStyle name="_Monthend Reporting Templates - COO 3 3_August 2014 IMBE 2_Gross" xfId="4569"/>
    <cellStyle name="_Monthend Reporting Templates - COO 3 3_August 2014 IMBE 2_Gross 2" xfId="4570"/>
    <cellStyle name="_Monthend Reporting Templates - COO 3 3_August 2014 IMBE 3" xfId="4571"/>
    <cellStyle name="_Monthend Reporting Templates - COO 3 3_August 2014 IMBE 4" xfId="4572"/>
    <cellStyle name="_Monthend Reporting Templates - COO 3 3_August 2014 IMBE_Gross" xfId="4573"/>
    <cellStyle name="_Monthend Reporting Templates - COO 3 3_August 2014 IMBE_Gross 2" xfId="4574"/>
    <cellStyle name="_Monthend Reporting Templates - COO 3 3_Gross" xfId="4575"/>
    <cellStyle name="_Monthend Reporting Templates - COO 3 3_Gross 2" xfId="4576"/>
    <cellStyle name="_Monthend Reporting Templates - COO 3 4" xfId="4577"/>
    <cellStyle name="_Monthend Reporting Templates - COO 3 4 2" xfId="4578"/>
    <cellStyle name="_Monthend Reporting Templates - COO 3 4 2 2" xfId="4579"/>
    <cellStyle name="_Monthend Reporting Templates - COO 3 4 2 3" xfId="4580"/>
    <cellStyle name="_Monthend Reporting Templates - COO 3 4 2_Gross" xfId="4581"/>
    <cellStyle name="_Monthend Reporting Templates - COO 3 4 2_Gross 2" xfId="4582"/>
    <cellStyle name="_Monthend Reporting Templates - COO 3 4 3" xfId="4583"/>
    <cellStyle name="_Monthend Reporting Templates - COO 3 4 4" xfId="4584"/>
    <cellStyle name="_Monthend Reporting Templates - COO 3 4_Gross" xfId="4585"/>
    <cellStyle name="_Monthend Reporting Templates - COO 3 4_Gross 2" xfId="4586"/>
    <cellStyle name="_Monthend Reporting Templates - COO 3 5" xfId="4587"/>
    <cellStyle name="_Monthend Reporting Templates - COO 3 5 2" xfId="4588"/>
    <cellStyle name="_Monthend Reporting Templates - COO 3 5 3" xfId="4589"/>
    <cellStyle name="_Monthend Reporting Templates - COO 3 5_Gross" xfId="4590"/>
    <cellStyle name="_Monthend Reporting Templates - COO 3 5_Gross 2" xfId="4591"/>
    <cellStyle name="_Monthend Reporting Templates - COO 3 6" xfId="4592"/>
    <cellStyle name="_Monthend Reporting Templates - COO 3 6 2" xfId="4593"/>
    <cellStyle name="_Monthend Reporting Templates - COO 3 6 3" xfId="4594"/>
    <cellStyle name="_Monthend Reporting Templates - COO 3 6 4" xfId="4595"/>
    <cellStyle name="_Monthend Reporting Templates - COO 3 6_Gross" xfId="4596"/>
    <cellStyle name="_Monthend Reporting Templates - COO 3 6_Gross 2" xfId="4597"/>
    <cellStyle name="_Monthend Reporting Templates - COO 3 7" xfId="4598"/>
    <cellStyle name="_Monthend Reporting Templates - COO 3 7 2" xfId="4599"/>
    <cellStyle name="_Monthend Reporting Templates - COO 3 7 2 2" xfId="4600"/>
    <cellStyle name="_Monthend Reporting Templates - COO 3 7 3" xfId="4601"/>
    <cellStyle name="_Monthend Reporting Templates - COO 3 7 4" xfId="4602"/>
    <cellStyle name="_Monthend Reporting Templates - COO 3 7_Gross" xfId="4603"/>
    <cellStyle name="_Monthend Reporting Templates - COO 3 7_Gross 2" xfId="4604"/>
    <cellStyle name="_Monthend Reporting Templates - COO 3 8" xfId="4605"/>
    <cellStyle name="_Monthend Reporting Templates - COO 3 8 2" xfId="4606"/>
    <cellStyle name="_Monthend Reporting Templates - COO 3 8 3" xfId="4607"/>
    <cellStyle name="_Monthend Reporting Templates - COO 3 8_Gross" xfId="4608"/>
    <cellStyle name="_Monthend Reporting Templates - COO 3 8_Gross 2" xfId="4609"/>
    <cellStyle name="_Monthend Reporting Templates - COO 3 9" xfId="4610"/>
    <cellStyle name="_Monthend Reporting Templates - COO 3 9 2" xfId="4611"/>
    <cellStyle name="_Monthend Reporting Templates - COO 3_August 2014 IMBE" xfId="4612"/>
    <cellStyle name="_Monthend Reporting Templates - COO 3_August 2014 IMBE 2" xfId="4613"/>
    <cellStyle name="_Monthend Reporting Templates - COO 3_August 2014 IMBE 2 2" xfId="4614"/>
    <cellStyle name="_Monthend Reporting Templates - COO 3_August 2014 IMBE 2 3" xfId="4615"/>
    <cellStyle name="_Monthend Reporting Templates - COO 3_August 2014 IMBE 2_Gross" xfId="4616"/>
    <cellStyle name="_Monthend Reporting Templates - COO 3_August 2014 IMBE 2_Gross 2" xfId="4617"/>
    <cellStyle name="_Monthend Reporting Templates - COO 3_August 2014 IMBE 3" xfId="4618"/>
    <cellStyle name="_Monthend Reporting Templates - COO 3_August 2014 IMBE 4" xfId="4619"/>
    <cellStyle name="_Monthend Reporting Templates - COO 3_August 2014 IMBE_Gross" xfId="4620"/>
    <cellStyle name="_Monthend Reporting Templates - COO 3_August 2014 IMBE_Gross 2" xfId="4621"/>
    <cellStyle name="_Monthend Reporting Templates - COO 3_Gross" xfId="4622"/>
    <cellStyle name="_Monthend Reporting Templates - COO 3_Gross 2" xfId="4623"/>
    <cellStyle name="_Monthend Reporting Templates - COO 4" xfId="4624"/>
    <cellStyle name="_Monthend Reporting Templates - COO 4 2" xfId="4625"/>
    <cellStyle name="_Monthend Reporting Templates - COO 4 2 2" xfId="4626"/>
    <cellStyle name="_Monthend Reporting Templates - COO 4 2 2 2" xfId="4627"/>
    <cellStyle name="_Monthend Reporting Templates - COO 4 2 3" xfId="4628"/>
    <cellStyle name="_Monthend Reporting Templates - COO 4 2_Gross" xfId="4629"/>
    <cellStyle name="_Monthend Reporting Templates - COO 4 2_Gross 2" xfId="4630"/>
    <cellStyle name="_Monthend Reporting Templates - COO 4 3" xfId="4631"/>
    <cellStyle name="_Monthend Reporting Templates - COO 4 3 2" xfId="4632"/>
    <cellStyle name="_Monthend Reporting Templates - COO 4 4" xfId="4633"/>
    <cellStyle name="_Monthend Reporting Templates - COO 4 5" xfId="4634"/>
    <cellStyle name="_Monthend Reporting Templates - COO 4 6" xfId="4635"/>
    <cellStyle name="_Monthend Reporting Templates - COO 4_August 2014 IMBE" xfId="4636"/>
    <cellStyle name="_Monthend Reporting Templates - COO 4_August 2014 IMBE 2" xfId="4637"/>
    <cellStyle name="_Monthend Reporting Templates - COO 4_August 2014 IMBE 2 2" xfId="4638"/>
    <cellStyle name="_Monthend Reporting Templates - COO 4_August 2014 IMBE 2 2 2" xfId="4639"/>
    <cellStyle name="_Monthend Reporting Templates - COO 4_August 2014 IMBE 2 2_Gross" xfId="4640"/>
    <cellStyle name="_Monthend Reporting Templates - COO 4_August 2014 IMBE 2 2_Gross 2" xfId="4641"/>
    <cellStyle name="_Monthend Reporting Templates - COO 4_August 2014 IMBE 2 3" xfId="4642"/>
    <cellStyle name="_Monthend Reporting Templates - COO 4_August 2014 IMBE 2 4" xfId="4643"/>
    <cellStyle name="_Monthend Reporting Templates - COO 4_August 2014 IMBE 2_Gross" xfId="4644"/>
    <cellStyle name="_Monthend Reporting Templates - COO 4_August 2014 IMBE 2_Gross 2" xfId="4645"/>
    <cellStyle name="_Monthend Reporting Templates - COO 4_August 2014 IMBE 3" xfId="4646"/>
    <cellStyle name="_Monthend Reporting Templates - COO 4_August 2014 IMBE 4" xfId="4647"/>
    <cellStyle name="_Monthend Reporting Templates - COO 4_August 2014 IMBE_Gross" xfId="4648"/>
    <cellStyle name="_Monthend Reporting Templates - COO 4_August 2014 IMBE_Gross 2" xfId="4649"/>
    <cellStyle name="_Monthend Reporting Templates - COO 4_Gross" xfId="4650"/>
    <cellStyle name="_Monthend Reporting Templates - COO 4_Gross 2" xfId="4651"/>
    <cellStyle name="_Monthend Reporting Templates - COO 5" xfId="4652"/>
    <cellStyle name="_Monthend Reporting Templates - COO 5 2" xfId="4653"/>
    <cellStyle name="_Monthend Reporting Templates - COO 5 2 2" xfId="4654"/>
    <cellStyle name="_Monthend Reporting Templates - COO 5 2 3" xfId="4655"/>
    <cellStyle name="_Monthend Reporting Templates - COO 5 2 4" xfId="4656"/>
    <cellStyle name="_Monthend Reporting Templates - COO 5 2_Gross" xfId="4657"/>
    <cellStyle name="_Monthend Reporting Templates - COO 5 2_Gross 2" xfId="4658"/>
    <cellStyle name="_Monthend Reporting Templates - COO 5 3" xfId="4659"/>
    <cellStyle name="_Monthend Reporting Templates - COO 5 3 2" xfId="4660"/>
    <cellStyle name="_Monthend Reporting Templates - COO 5 3 3" xfId="4661"/>
    <cellStyle name="_Monthend Reporting Templates - COO 5 4" xfId="4662"/>
    <cellStyle name="_Monthend Reporting Templates - COO 5 5" xfId="4663"/>
    <cellStyle name="_Monthend Reporting Templates - COO 5_Gross" xfId="4664"/>
    <cellStyle name="_Monthend Reporting Templates - COO 5_Gross 2" xfId="4665"/>
    <cellStyle name="_Monthend Reporting Templates - COO 6" xfId="4666"/>
    <cellStyle name="_Monthend Reporting Templates - COO 6 2" xfId="4667"/>
    <cellStyle name="_Monthend Reporting Templates - COO 6 2 2" xfId="4668"/>
    <cellStyle name="_Monthend Reporting Templates - COO 6 2 3" xfId="4669"/>
    <cellStyle name="_Monthend Reporting Templates - COO 6 2_Gross" xfId="4670"/>
    <cellStyle name="_Monthend Reporting Templates - COO 6 2_Gross 2" xfId="4671"/>
    <cellStyle name="_Monthend Reporting Templates - COO 6 3" xfId="4672"/>
    <cellStyle name="_Monthend Reporting Templates - COO 6 3 2" xfId="4673"/>
    <cellStyle name="_Monthend Reporting Templates - COO 6 3 3" xfId="4674"/>
    <cellStyle name="_Monthend Reporting Templates - COO 6 4" xfId="4675"/>
    <cellStyle name="_Monthend Reporting Templates - COO 6 5" xfId="4676"/>
    <cellStyle name="_Monthend Reporting Templates - COO 6_Gross" xfId="4677"/>
    <cellStyle name="_Monthend Reporting Templates - COO 6_Gross 2" xfId="4678"/>
    <cellStyle name="_Monthend Reporting Templates - COO 7" xfId="4679"/>
    <cellStyle name="_Monthend Reporting Templates - COO 7 2" xfId="4680"/>
    <cellStyle name="_Monthend Reporting Templates - COO 7 2 2" xfId="4681"/>
    <cellStyle name="_Monthend Reporting Templates - COO 7 2 3" xfId="4682"/>
    <cellStyle name="_Monthend Reporting Templates - COO 7 2_Gross" xfId="4683"/>
    <cellStyle name="_Monthend Reporting Templates - COO 7 2_Gross 2" xfId="4684"/>
    <cellStyle name="_Monthend Reporting Templates - COO 7 3" xfId="4685"/>
    <cellStyle name="_Monthend Reporting Templates - COO 7 4" xfId="4686"/>
    <cellStyle name="_Monthend Reporting Templates - COO 7_Gross" xfId="4687"/>
    <cellStyle name="_Monthend Reporting Templates - COO 7_Gross 2" xfId="4688"/>
    <cellStyle name="_Monthend Reporting Templates - COO 8" xfId="4689"/>
    <cellStyle name="_Monthend Reporting Templates - COO 8 2" xfId="4690"/>
    <cellStyle name="_Monthend Reporting Templates - COO 8 2 2" xfId="4691"/>
    <cellStyle name="_Monthend Reporting Templates - COO 8 2 3" xfId="4692"/>
    <cellStyle name="_Monthend Reporting Templates - COO 8 2_Gross" xfId="4693"/>
    <cellStyle name="_Monthend Reporting Templates - COO 8 2_Gross 2" xfId="4694"/>
    <cellStyle name="_Monthend Reporting Templates - COO 8 3" xfId="4695"/>
    <cellStyle name="_Monthend Reporting Templates - COO 8 4" xfId="4696"/>
    <cellStyle name="_Monthend Reporting Templates - COO 8_Gross" xfId="4697"/>
    <cellStyle name="_Monthend Reporting Templates - COO 8_Gross 2" xfId="4698"/>
    <cellStyle name="_Monthend Reporting Templates - COO 9" xfId="4699"/>
    <cellStyle name="_Monthend Reporting Templates - COO 9 2" xfId="4700"/>
    <cellStyle name="_Monthend Reporting Templates - COO 9 2 2" xfId="4701"/>
    <cellStyle name="_Monthend Reporting Templates - COO 9 2 3" xfId="4702"/>
    <cellStyle name="_Monthend Reporting Templates - COO 9 2_Gross" xfId="4703"/>
    <cellStyle name="_Monthend Reporting Templates - COO 9 2_Gross 2" xfId="4704"/>
    <cellStyle name="_Monthend Reporting Templates - COO 9 3" xfId="4705"/>
    <cellStyle name="_Monthend Reporting Templates - COO 9 4" xfId="4706"/>
    <cellStyle name="_Monthend Reporting Templates - COO 9 5" xfId="4707"/>
    <cellStyle name="_Monthend Reporting Templates - COO 9_Gross" xfId="4708"/>
    <cellStyle name="_Monthend Reporting Templates - COO 9_Gross 2" xfId="4709"/>
    <cellStyle name="_Monthend Reporting Templates - COO_001. Test" xfId="4710"/>
    <cellStyle name="_Monthend Reporting Templates - COO_001. Test 2" xfId="4711"/>
    <cellStyle name="_Monthend Reporting Templates - COO_001. Test_Gross" xfId="4712"/>
    <cellStyle name="_Monthend Reporting Templates - COO_001. Test_Gross 2" xfId="4713"/>
    <cellStyle name="_Monthend Reporting Templates - COO_Gross" xfId="4714"/>
    <cellStyle name="_Monthend Reporting Templates - COO_Gross 2" xfId="4715"/>
    <cellStyle name="_Monthend Reporting Templates - COO_Gross 2 2" xfId="4716"/>
    <cellStyle name="_Monthend Reporting Templates - COO_Gross 2 3" xfId="4717"/>
    <cellStyle name="_Monthend Reporting Templates - COO_Gross 2_Gross" xfId="4718"/>
    <cellStyle name="_Monthend Reporting Templates - COO_Gross 2_Gross 2" xfId="4719"/>
    <cellStyle name="_Monthend Reporting Templates - COO_Gross 3" xfId="4720"/>
    <cellStyle name="_Monthend Reporting Templates - COO_Gross 4" xfId="4721"/>
    <cellStyle name="_Monthend Reporting Templates - COO_Gross_1" xfId="4722"/>
    <cellStyle name="_Monthend Reporting Templates - COO_Gross_1 2" xfId="4723"/>
    <cellStyle name="_Monthend Reporting Templates - COO_Gross_Gross" xfId="4724"/>
    <cellStyle name="_Monthend Reporting Templates - COO_Gross_Gross 2" xfId="4725"/>
    <cellStyle name="_Monthend Reporting Templates - COO_R0" xfId="4726"/>
    <cellStyle name="_Monthend Reporting Templates - COO_R0 2" xfId="4727"/>
    <cellStyle name="_Monthend Reporting Templates - COO_R0 2 2" xfId="4728"/>
    <cellStyle name="_Monthend Reporting Templates - COO_R0 2 3" xfId="4729"/>
    <cellStyle name="_Monthend Reporting Templates - COO_R0 3" xfId="4730"/>
    <cellStyle name="_Monthend Reporting Templates - COO_R0 4" xfId="4731"/>
    <cellStyle name="_Monthend Reporting Templates - COO_R0_1" xfId="4732"/>
    <cellStyle name="_Monthend Reporting Templates - COO_R0_1 2" xfId="4733"/>
    <cellStyle name="_Monthend Reporting Templates - COO_R0_1 3" xfId="4734"/>
    <cellStyle name="_NON-STAFF " xfId="4735"/>
    <cellStyle name="_NON-STAFF  10" xfId="4736"/>
    <cellStyle name="_NON-STAFF  10 2" xfId="4737"/>
    <cellStyle name="_NON-STAFF  10 3" xfId="4738"/>
    <cellStyle name="_NON-STAFF  10_Gross" xfId="4739"/>
    <cellStyle name="_NON-STAFF  11" xfId="4740"/>
    <cellStyle name="_NON-STAFF  11 2" xfId="4741"/>
    <cellStyle name="_NON-STAFF  11_Gross" xfId="4742"/>
    <cellStyle name="_NON-STAFF  12" xfId="4743"/>
    <cellStyle name="_NON-STAFF  12 2" xfId="4744"/>
    <cellStyle name="_NON-STAFF  12_Gross" xfId="4745"/>
    <cellStyle name="_NON-STAFF  13" xfId="4746"/>
    <cellStyle name="_NON-STAFF  13 2" xfId="4747"/>
    <cellStyle name="_NON-STAFF  13_Gross" xfId="4748"/>
    <cellStyle name="_NON-STAFF  14" xfId="4749"/>
    <cellStyle name="_NON-STAFF  14 2" xfId="4750"/>
    <cellStyle name="_NON-STAFF  14_Gross" xfId="4751"/>
    <cellStyle name="_NON-STAFF  15" xfId="4752"/>
    <cellStyle name="_NON-STAFF  15 2" xfId="4753"/>
    <cellStyle name="_NON-STAFF  15_Gross" xfId="4754"/>
    <cellStyle name="_NON-STAFF  16" xfId="4755"/>
    <cellStyle name="_NON-STAFF  16 2" xfId="4756"/>
    <cellStyle name="_NON-STAFF  16_Gross" xfId="4757"/>
    <cellStyle name="_NON-STAFF  17" xfId="4758"/>
    <cellStyle name="_NON-STAFF  17 2" xfId="4759"/>
    <cellStyle name="_NON-STAFF  18" xfId="4760"/>
    <cellStyle name="_NON-STAFF  18 2" xfId="4761"/>
    <cellStyle name="_NON-STAFF  19" xfId="4762"/>
    <cellStyle name="_NON-STAFF  19 2" xfId="4763"/>
    <cellStyle name="_NON-STAFF  2" xfId="4764"/>
    <cellStyle name="_NON-STAFF  2 2" xfId="4765"/>
    <cellStyle name="_NON-STAFF  2 2 2" xfId="4766"/>
    <cellStyle name="_NON-STAFF  2 3" xfId="4767"/>
    <cellStyle name="_NON-STAFF  2 3 2" xfId="4768"/>
    <cellStyle name="_NON-STAFF  2 3 3" xfId="4769"/>
    <cellStyle name="_NON-STAFF  2 3_Gross" xfId="4770"/>
    <cellStyle name="_NON-STAFF  2 4" xfId="4771"/>
    <cellStyle name="_NON-STAFF  2 4 2" xfId="4772"/>
    <cellStyle name="_NON-STAFF  2 4 3" xfId="4773"/>
    <cellStyle name="_NON-STAFF  2 4_Gross" xfId="4774"/>
    <cellStyle name="_NON-STAFF  2 5" xfId="4775"/>
    <cellStyle name="_NON-STAFF  2 5 2" xfId="4776"/>
    <cellStyle name="_NON-STAFF  2 5 3" xfId="4777"/>
    <cellStyle name="_NON-STAFF  2 5 4" xfId="4778"/>
    <cellStyle name="_NON-STAFF  2 5_Gross" xfId="4779"/>
    <cellStyle name="_NON-STAFF  2 6" xfId="4780"/>
    <cellStyle name="_NON-STAFF  2 7" xfId="4781"/>
    <cellStyle name="_NON-STAFF  2 8" xfId="4782"/>
    <cellStyle name="_NON-STAFF  2 9" xfId="4783"/>
    <cellStyle name="_NON-STAFF  2_August 2014 IMBE" xfId="4784"/>
    <cellStyle name="_NON-STAFF  2_August 2014 IMBE 2" xfId="4785"/>
    <cellStyle name="_NON-STAFF  2_Gross" xfId="4786"/>
    <cellStyle name="_NON-STAFF  20" xfId="4787"/>
    <cellStyle name="_NON-STAFF  20 2" xfId="4788"/>
    <cellStyle name="_NON-STAFF  21" xfId="4789"/>
    <cellStyle name="_NON-STAFF  22" xfId="4790"/>
    <cellStyle name="_NON-STAFF  23" xfId="4791"/>
    <cellStyle name="_NON-STAFF  3" xfId="4792"/>
    <cellStyle name="_NON-STAFF  3 2" xfId="4793"/>
    <cellStyle name="_NON-STAFF  4" xfId="4794"/>
    <cellStyle name="_NON-STAFF  4 2" xfId="4795"/>
    <cellStyle name="_NON-STAFF  4 3" xfId="4796"/>
    <cellStyle name="_NON-STAFF  4_Gross" xfId="4797"/>
    <cellStyle name="_NON-STAFF  5" xfId="4798"/>
    <cellStyle name="_NON-STAFF  5 2" xfId="4799"/>
    <cellStyle name="_NON-STAFF  5 3" xfId="4800"/>
    <cellStyle name="_NON-STAFF  5_Gross" xfId="4801"/>
    <cellStyle name="_NON-STAFF  6" xfId="4802"/>
    <cellStyle name="_NON-STAFF  6 2" xfId="4803"/>
    <cellStyle name="_NON-STAFF  6 3" xfId="4804"/>
    <cellStyle name="_NON-STAFF  7" xfId="4805"/>
    <cellStyle name="_NON-STAFF  7 2" xfId="4806"/>
    <cellStyle name="_NON-STAFF  7 3" xfId="4807"/>
    <cellStyle name="_NON-STAFF  7 4" xfId="4808"/>
    <cellStyle name="_NON-STAFF  7_Gross" xfId="4809"/>
    <cellStyle name="_NON-STAFF  8" xfId="4810"/>
    <cellStyle name="_NON-STAFF  8 2" xfId="4811"/>
    <cellStyle name="_NON-STAFF  8_Gross" xfId="4812"/>
    <cellStyle name="_NON-STAFF  9" xfId="4813"/>
    <cellStyle name="_NON-STAFF  9 2" xfId="4814"/>
    <cellStyle name="_NON-STAFF  9_Gross" xfId="4815"/>
    <cellStyle name="_NON-STAFF _July 2014 IMBE" xfId="4816"/>
    <cellStyle name="_NON-STAFF _July 2014 IMBE 2" xfId="4817"/>
    <cellStyle name="_NON-STAFF _July 2014 IMBE 3" xfId="4818"/>
    <cellStyle name="_NON-STAFF _R0 Caseloads" xfId="4819"/>
    <cellStyle name="_NON-STAFF _WCMG updates 1415p3" xfId="4820"/>
    <cellStyle name="_NON-STAFF _WCMG updates 1415p3 2" xfId="4821"/>
    <cellStyle name="_Nov HBCTB FMR charts" xfId="4822"/>
    <cellStyle name="_Nov HBCTB FMR charts 2" xfId="4823"/>
    <cellStyle name="_Nov HBCTB FMR charts 2 2" xfId="4824"/>
    <cellStyle name="_Nov HBCTB FMR charts 2 3" xfId="4825"/>
    <cellStyle name="_Nov HBCTB FMR charts 2_Gross" xfId="4826"/>
    <cellStyle name="_Nov HBCTB FMR charts 2_Gross 2" xfId="4827"/>
    <cellStyle name="_Nov HBCTB FMR charts 3" xfId="4828"/>
    <cellStyle name="_Nov HBCTB FMR charts 4" xfId="4829"/>
    <cellStyle name="_Nov HBCTB FMR charts_Gross" xfId="4830"/>
    <cellStyle name="_Nov HBCTB FMR charts_Gross 2" xfId="4831"/>
    <cellStyle name="_ODSD narrative completed" xfId="4832"/>
    <cellStyle name="_ODSD narrative completed 10" xfId="4833"/>
    <cellStyle name="_ODSD narrative completed 10 2" xfId="4834"/>
    <cellStyle name="_ODSD narrative completed 10 3" xfId="4835"/>
    <cellStyle name="_ODSD narrative completed 10_Gross" xfId="4836"/>
    <cellStyle name="_ODSD narrative completed 11" xfId="4837"/>
    <cellStyle name="_ODSD narrative completed 11 2" xfId="4838"/>
    <cellStyle name="_ODSD narrative completed 11_Gross" xfId="4839"/>
    <cellStyle name="_ODSD narrative completed 12" xfId="4840"/>
    <cellStyle name="_ODSD narrative completed 12 2" xfId="4841"/>
    <cellStyle name="_ODSD narrative completed 12_Gross" xfId="4842"/>
    <cellStyle name="_ODSD narrative completed 13" xfId="4843"/>
    <cellStyle name="_ODSD narrative completed 13 2" xfId="4844"/>
    <cellStyle name="_ODSD narrative completed 13_Gross" xfId="4845"/>
    <cellStyle name="_ODSD narrative completed 14" xfId="4846"/>
    <cellStyle name="_ODSD narrative completed 14 2" xfId="4847"/>
    <cellStyle name="_ODSD narrative completed 14_Gross" xfId="4848"/>
    <cellStyle name="_ODSD narrative completed 15" xfId="4849"/>
    <cellStyle name="_ODSD narrative completed 15 2" xfId="4850"/>
    <cellStyle name="_ODSD narrative completed 15_Gross" xfId="4851"/>
    <cellStyle name="_ODSD narrative completed 16" xfId="4852"/>
    <cellStyle name="_ODSD narrative completed 16 2" xfId="4853"/>
    <cellStyle name="_ODSD narrative completed 16_Gross" xfId="4854"/>
    <cellStyle name="_ODSD narrative completed 17" xfId="4855"/>
    <cellStyle name="_ODSD narrative completed 17 2" xfId="4856"/>
    <cellStyle name="_ODSD narrative completed 18" xfId="4857"/>
    <cellStyle name="_ODSD narrative completed 18 2" xfId="4858"/>
    <cellStyle name="_ODSD narrative completed 19" xfId="4859"/>
    <cellStyle name="_ODSD narrative completed 19 2" xfId="4860"/>
    <cellStyle name="_ODSD narrative completed 2" xfId="4861"/>
    <cellStyle name="_ODSD narrative completed 2 2" xfId="4862"/>
    <cellStyle name="_ODSD narrative completed 2 2 2" xfId="4863"/>
    <cellStyle name="_ODSD narrative completed 2 3" xfId="4864"/>
    <cellStyle name="_ODSD narrative completed 2 3 2" xfId="4865"/>
    <cellStyle name="_ODSD narrative completed 2 3 3" xfId="4866"/>
    <cellStyle name="_ODSD narrative completed 2 3_Gross" xfId="4867"/>
    <cellStyle name="_ODSD narrative completed 2 4" xfId="4868"/>
    <cellStyle name="_ODSD narrative completed 2 4 2" xfId="4869"/>
    <cellStyle name="_ODSD narrative completed 2 4 3" xfId="4870"/>
    <cellStyle name="_ODSD narrative completed 2 4_Gross" xfId="4871"/>
    <cellStyle name="_ODSD narrative completed 2 5" xfId="4872"/>
    <cellStyle name="_ODSD narrative completed 2 5 2" xfId="4873"/>
    <cellStyle name="_ODSD narrative completed 2 5 3" xfId="4874"/>
    <cellStyle name="_ODSD narrative completed 2 5 4" xfId="4875"/>
    <cellStyle name="_ODSD narrative completed 2 5_Gross" xfId="4876"/>
    <cellStyle name="_ODSD narrative completed 2 6" xfId="4877"/>
    <cellStyle name="_ODSD narrative completed 2 7" xfId="4878"/>
    <cellStyle name="_ODSD narrative completed 2 8" xfId="4879"/>
    <cellStyle name="_ODSD narrative completed 2 9" xfId="4880"/>
    <cellStyle name="_ODSD narrative completed 2_August 2014 IMBE" xfId="4881"/>
    <cellStyle name="_ODSD narrative completed 2_August 2014 IMBE 2" xfId="4882"/>
    <cellStyle name="_ODSD narrative completed 2_Gross" xfId="4883"/>
    <cellStyle name="_ODSD narrative completed 20" xfId="4884"/>
    <cellStyle name="_ODSD narrative completed 20 2" xfId="4885"/>
    <cellStyle name="_ODSD narrative completed 21" xfId="4886"/>
    <cellStyle name="_ODSD narrative completed 22" xfId="4887"/>
    <cellStyle name="_ODSD narrative completed 23" xfId="4888"/>
    <cellStyle name="_ODSD narrative completed 3" xfId="4889"/>
    <cellStyle name="_ODSD narrative completed 3 2" xfId="4890"/>
    <cellStyle name="_ODSD narrative completed 4" xfId="4891"/>
    <cellStyle name="_ODSD narrative completed 4 2" xfId="4892"/>
    <cellStyle name="_ODSD narrative completed 4 3" xfId="4893"/>
    <cellStyle name="_ODSD narrative completed 4_Gross" xfId="4894"/>
    <cellStyle name="_ODSD narrative completed 5" xfId="4895"/>
    <cellStyle name="_ODSD narrative completed 5 2" xfId="4896"/>
    <cellStyle name="_ODSD narrative completed 5 3" xfId="4897"/>
    <cellStyle name="_ODSD narrative completed 5_Gross" xfId="4898"/>
    <cellStyle name="_ODSD narrative completed 6" xfId="4899"/>
    <cellStyle name="_ODSD narrative completed 6 2" xfId="4900"/>
    <cellStyle name="_ODSD narrative completed 6 3" xfId="4901"/>
    <cellStyle name="_ODSD narrative completed 7" xfId="4902"/>
    <cellStyle name="_ODSD narrative completed 7 2" xfId="4903"/>
    <cellStyle name="_ODSD narrative completed 7 3" xfId="4904"/>
    <cellStyle name="_ODSD narrative completed 7 4" xfId="4905"/>
    <cellStyle name="_ODSD narrative completed 7_Gross" xfId="4906"/>
    <cellStyle name="_ODSD narrative completed 8" xfId="4907"/>
    <cellStyle name="_ODSD narrative completed 8 2" xfId="4908"/>
    <cellStyle name="_ODSD narrative completed 8_Gross" xfId="4909"/>
    <cellStyle name="_ODSD narrative completed 9" xfId="4910"/>
    <cellStyle name="_ODSD narrative completed 9 2" xfId="4911"/>
    <cellStyle name="_ODSD narrative completed 9_Gross" xfId="4912"/>
    <cellStyle name="_ODSD narrative completed_July 2014 IMBE" xfId="4913"/>
    <cellStyle name="_ODSD narrative completed_July 2014 IMBE 2" xfId="4914"/>
    <cellStyle name="_ODSD narrative completed_July 2014 IMBE 3" xfId="4915"/>
    <cellStyle name="_ODSD narrative completed_R0 Caseloads" xfId="4916"/>
    <cellStyle name="_ODSD narrative completed_WCMG updates 1415p3" xfId="4917"/>
    <cellStyle name="_ODSD narrative completed_WCMG updates 1415p3 2" xfId="4918"/>
    <cellStyle name="_OPPC  narratives revised" xfId="4919"/>
    <cellStyle name="_OPPC  narratives revised 10" xfId="4920"/>
    <cellStyle name="_OPPC  narratives revised 10 2" xfId="4921"/>
    <cellStyle name="_OPPC  narratives revised 10 2 2" xfId="4922"/>
    <cellStyle name="_OPPC  narratives revised 10 2 3" xfId="4923"/>
    <cellStyle name="_OPPC  narratives revised 10 2_Gross" xfId="4924"/>
    <cellStyle name="_OPPC  narratives revised 10 2_Gross 2" xfId="4925"/>
    <cellStyle name="_OPPC  narratives revised 10 3" xfId="4926"/>
    <cellStyle name="_OPPC  narratives revised 10 4" xfId="4927"/>
    <cellStyle name="_OPPC  narratives revised 10 5" xfId="4928"/>
    <cellStyle name="_OPPC  narratives revised 10_Gross" xfId="4929"/>
    <cellStyle name="_OPPC  narratives revised 10_Gross 2" xfId="4930"/>
    <cellStyle name="_OPPC  narratives revised 11" xfId="4931"/>
    <cellStyle name="_OPPC  narratives revised 11 2" xfId="4932"/>
    <cellStyle name="_OPPC  narratives revised 11 2 2" xfId="4933"/>
    <cellStyle name="_OPPC  narratives revised 11 3" xfId="4934"/>
    <cellStyle name="_OPPC  narratives revised 11 4" xfId="4935"/>
    <cellStyle name="_OPPC  narratives revised 11 5" xfId="4936"/>
    <cellStyle name="_OPPC  narratives revised 11_Gross" xfId="4937"/>
    <cellStyle name="_OPPC  narratives revised 11_Gross 2" xfId="4938"/>
    <cellStyle name="_OPPC  narratives revised 12" xfId="4939"/>
    <cellStyle name="_OPPC  narratives revised 12 2" xfId="4940"/>
    <cellStyle name="_OPPC  narratives revised 12 2 2" xfId="4941"/>
    <cellStyle name="_OPPC  narratives revised 12 3" xfId="4942"/>
    <cellStyle name="_OPPC  narratives revised 12 4" xfId="4943"/>
    <cellStyle name="_OPPC  narratives revised 12_Gross" xfId="4944"/>
    <cellStyle name="_OPPC  narratives revised 12_Gross 2" xfId="4945"/>
    <cellStyle name="_OPPC  narratives revised 13" xfId="4946"/>
    <cellStyle name="_OPPC  narratives revised 13 2" xfId="4947"/>
    <cellStyle name="_OPPC  narratives revised 13 3" xfId="4948"/>
    <cellStyle name="_OPPC  narratives revised 13_Gross" xfId="4949"/>
    <cellStyle name="_OPPC  narratives revised 13_Gross 2" xfId="4950"/>
    <cellStyle name="_OPPC  narratives revised 14" xfId="4951"/>
    <cellStyle name="_OPPC  narratives revised 14 2" xfId="4952"/>
    <cellStyle name="_OPPC  narratives revised 14 2 2" xfId="4953"/>
    <cellStyle name="_OPPC  narratives revised 14 3" xfId="4954"/>
    <cellStyle name="_OPPC  narratives revised 14_Gross" xfId="4955"/>
    <cellStyle name="_OPPC  narratives revised 14_Gross 2" xfId="4956"/>
    <cellStyle name="_OPPC  narratives revised 15" xfId="4957"/>
    <cellStyle name="_OPPC  narratives revised 15 2" xfId="4958"/>
    <cellStyle name="_OPPC  narratives revised 15 3" xfId="4959"/>
    <cellStyle name="_OPPC  narratives revised 15_Gross" xfId="4960"/>
    <cellStyle name="_OPPC  narratives revised 15_Gross 2" xfId="4961"/>
    <cellStyle name="_OPPC  narratives revised 16" xfId="4962"/>
    <cellStyle name="_OPPC  narratives revised 16 2" xfId="4963"/>
    <cellStyle name="_OPPC  narratives revised 16_Gross" xfId="4964"/>
    <cellStyle name="_OPPC  narratives revised 16_Gross 2" xfId="4965"/>
    <cellStyle name="_OPPC  narratives revised 17" xfId="4966"/>
    <cellStyle name="_OPPC  narratives revised 17 2" xfId="4967"/>
    <cellStyle name="_OPPC  narratives revised 17_Gross" xfId="4968"/>
    <cellStyle name="_OPPC  narratives revised 17_Gross 2" xfId="4969"/>
    <cellStyle name="_OPPC  narratives revised 18" xfId="4970"/>
    <cellStyle name="_OPPC  narratives revised 18 2" xfId="4971"/>
    <cellStyle name="_OPPC  narratives revised 19" xfId="4972"/>
    <cellStyle name="_OPPC  narratives revised 19 2" xfId="4973"/>
    <cellStyle name="_OPPC  narratives revised 2" xfId="4974"/>
    <cellStyle name="_OPPC  narratives revised 2 10" xfId="4975"/>
    <cellStyle name="_OPPC  narratives revised 2 11" xfId="4976"/>
    <cellStyle name="_OPPC  narratives revised 2 12" xfId="4977"/>
    <cellStyle name="_OPPC  narratives revised 2 2" xfId="4978"/>
    <cellStyle name="_OPPC  narratives revised 2 2 2" xfId="4979"/>
    <cellStyle name="_OPPC  narratives revised 2 2 2 2" xfId="4980"/>
    <cellStyle name="_OPPC  narratives revised 2 2 3" xfId="4981"/>
    <cellStyle name="_OPPC  narratives revised 2 2 3 2" xfId="4982"/>
    <cellStyle name="_OPPC  narratives revised 2 2 4" xfId="4983"/>
    <cellStyle name="_OPPC  narratives revised 2 2 5" xfId="4984"/>
    <cellStyle name="_OPPC  narratives revised 2 2_Gross" xfId="4985"/>
    <cellStyle name="_OPPC  narratives revised 2 2_Gross 2" xfId="4986"/>
    <cellStyle name="_OPPC  narratives revised 2 3" xfId="4987"/>
    <cellStyle name="_OPPC  narratives revised 2 3 2" xfId="4988"/>
    <cellStyle name="_OPPC  narratives revised 2 3 2 2" xfId="4989"/>
    <cellStyle name="_OPPC  narratives revised 2 3 2 3" xfId="4990"/>
    <cellStyle name="_OPPC  narratives revised 2 3 3" xfId="4991"/>
    <cellStyle name="_OPPC  narratives revised 2 3 4" xfId="4992"/>
    <cellStyle name="_OPPC  narratives revised 2 3_Gross" xfId="4993"/>
    <cellStyle name="_OPPC  narratives revised 2 3_Gross 2" xfId="4994"/>
    <cellStyle name="_OPPC  narratives revised 2 4" xfId="4995"/>
    <cellStyle name="_OPPC  narratives revised 2 4 2" xfId="4996"/>
    <cellStyle name="_OPPC  narratives revised 2 4 3" xfId="4997"/>
    <cellStyle name="_OPPC  narratives revised 2 4 4" xfId="4998"/>
    <cellStyle name="_OPPC  narratives revised 2 5" xfId="4999"/>
    <cellStyle name="_OPPC  narratives revised 2 5 2" xfId="5000"/>
    <cellStyle name="_OPPC  narratives revised 2 5 2 2" xfId="5001"/>
    <cellStyle name="_OPPC  narratives revised 2 5 3" xfId="5002"/>
    <cellStyle name="_OPPC  narratives revised 2 6" xfId="5003"/>
    <cellStyle name="_OPPC  narratives revised 2 6 2" xfId="5004"/>
    <cellStyle name="_OPPC  narratives revised 2 6 3" xfId="5005"/>
    <cellStyle name="_OPPC  narratives revised 2 7" xfId="5006"/>
    <cellStyle name="_OPPC  narratives revised 2 7 2" xfId="5007"/>
    <cellStyle name="_OPPC  narratives revised 2 8" xfId="5008"/>
    <cellStyle name="_OPPC  narratives revised 2 9" xfId="5009"/>
    <cellStyle name="_OPPC  narratives revised 2_Gross" xfId="5010"/>
    <cellStyle name="_OPPC  narratives revised 2_Gross 2" xfId="5011"/>
    <cellStyle name="_OPPC  narratives revised 20" xfId="5012"/>
    <cellStyle name="_OPPC  narratives revised 20 2" xfId="5013"/>
    <cellStyle name="_OPPC  narratives revised 21" xfId="5014"/>
    <cellStyle name="_OPPC  narratives revised 21 2" xfId="5015"/>
    <cellStyle name="_OPPC  narratives revised 22" xfId="5016"/>
    <cellStyle name="_OPPC  narratives revised 23" xfId="5017"/>
    <cellStyle name="_OPPC  narratives revised 24" xfId="5018"/>
    <cellStyle name="_OPPC  narratives revised 24 2" xfId="5019"/>
    <cellStyle name="_OPPC  narratives revised 25" xfId="5020"/>
    <cellStyle name="_OPPC  narratives revised 26" xfId="5021"/>
    <cellStyle name="_OPPC  narratives revised 27" xfId="5022"/>
    <cellStyle name="_OPPC  narratives revised 28" xfId="5023"/>
    <cellStyle name="_OPPC  narratives revised 29" xfId="5024"/>
    <cellStyle name="_OPPC  narratives revised 3" xfId="5025"/>
    <cellStyle name="_OPPC  narratives revised 3 10" xfId="5026"/>
    <cellStyle name="_OPPC  narratives revised 3 10 2" xfId="5027"/>
    <cellStyle name="_OPPC  narratives revised 3 11" xfId="5028"/>
    <cellStyle name="_OPPC  narratives revised 3 11 2" xfId="5029"/>
    <cellStyle name="_OPPC  narratives revised 3 12" xfId="5030"/>
    <cellStyle name="_OPPC  narratives revised 3 2" xfId="5031"/>
    <cellStyle name="_OPPC  narratives revised 3 2 2" xfId="5032"/>
    <cellStyle name="_OPPC  narratives revised 3 2 2 2" xfId="5033"/>
    <cellStyle name="_OPPC  narratives revised 3 2 2 3" xfId="5034"/>
    <cellStyle name="_OPPC  narratives revised 3 2 2_Gross" xfId="5035"/>
    <cellStyle name="_OPPC  narratives revised 3 2 2_Gross 2" xfId="5036"/>
    <cellStyle name="_OPPC  narratives revised 3 2 3" xfId="5037"/>
    <cellStyle name="_OPPC  narratives revised 3 2 4" xfId="5038"/>
    <cellStyle name="_OPPC  narratives revised 3 2_Gross" xfId="5039"/>
    <cellStyle name="_OPPC  narratives revised 3 2_Gross 2" xfId="5040"/>
    <cellStyle name="_OPPC  narratives revised 3 3" xfId="5041"/>
    <cellStyle name="_OPPC  narratives revised 3 3 2" xfId="5042"/>
    <cellStyle name="_OPPC  narratives revised 3 3 2 2" xfId="5043"/>
    <cellStyle name="_OPPC  narratives revised 3 3 2 3" xfId="5044"/>
    <cellStyle name="_OPPC  narratives revised 3 3 2_Gross" xfId="5045"/>
    <cellStyle name="_OPPC  narratives revised 3 3 2_Gross 2" xfId="5046"/>
    <cellStyle name="_OPPC  narratives revised 3 3 3" xfId="5047"/>
    <cellStyle name="_OPPC  narratives revised 3 3 4" xfId="5048"/>
    <cellStyle name="_OPPC  narratives revised 3 3_August 2014 IMBE" xfId="5049"/>
    <cellStyle name="_OPPC  narratives revised 3 3_August 2014 IMBE 2" xfId="5050"/>
    <cellStyle name="_OPPC  narratives revised 3 3_August 2014 IMBE 2 2" xfId="5051"/>
    <cellStyle name="_OPPC  narratives revised 3 3_August 2014 IMBE 2 2 2" xfId="5052"/>
    <cellStyle name="_OPPC  narratives revised 3 3_August 2014 IMBE 2 2_Gross" xfId="5053"/>
    <cellStyle name="_OPPC  narratives revised 3 3_August 2014 IMBE 2 2_Gross 2" xfId="5054"/>
    <cellStyle name="_OPPC  narratives revised 3 3_August 2014 IMBE 2 3" xfId="5055"/>
    <cellStyle name="_OPPC  narratives revised 3 3_August 2014 IMBE 2 4" xfId="5056"/>
    <cellStyle name="_OPPC  narratives revised 3 3_August 2014 IMBE 2_Gross" xfId="5057"/>
    <cellStyle name="_OPPC  narratives revised 3 3_August 2014 IMBE 2_Gross 2" xfId="5058"/>
    <cellStyle name="_OPPC  narratives revised 3 3_August 2014 IMBE 3" xfId="5059"/>
    <cellStyle name="_OPPC  narratives revised 3 3_August 2014 IMBE 4" xfId="5060"/>
    <cellStyle name="_OPPC  narratives revised 3 3_August 2014 IMBE_Gross" xfId="5061"/>
    <cellStyle name="_OPPC  narratives revised 3 3_August 2014 IMBE_Gross 2" xfId="5062"/>
    <cellStyle name="_OPPC  narratives revised 3 3_Gross" xfId="5063"/>
    <cellStyle name="_OPPC  narratives revised 3 3_Gross 2" xfId="5064"/>
    <cellStyle name="_OPPC  narratives revised 3 4" xfId="5065"/>
    <cellStyle name="_OPPC  narratives revised 3 4 2" xfId="5066"/>
    <cellStyle name="_OPPC  narratives revised 3 4 2 2" xfId="5067"/>
    <cellStyle name="_OPPC  narratives revised 3 4 2 3" xfId="5068"/>
    <cellStyle name="_OPPC  narratives revised 3 4 2_Gross" xfId="5069"/>
    <cellStyle name="_OPPC  narratives revised 3 4 2_Gross 2" xfId="5070"/>
    <cellStyle name="_OPPC  narratives revised 3 4 3" xfId="5071"/>
    <cellStyle name="_OPPC  narratives revised 3 4 4" xfId="5072"/>
    <cellStyle name="_OPPC  narratives revised 3 4_Gross" xfId="5073"/>
    <cellStyle name="_OPPC  narratives revised 3 4_Gross 2" xfId="5074"/>
    <cellStyle name="_OPPC  narratives revised 3 5" xfId="5075"/>
    <cellStyle name="_OPPC  narratives revised 3 5 2" xfId="5076"/>
    <cellStyle name="_OPPC  narratives revised 3 5 3" xfId="5077"/>
    <cellStyle name="_OPPC  narratives revised 3 5_Gross" xfId="5078"/>
    <cellStyle name="_OPPC  narratives revised 3 5_Gross 2" xfId="5079"/>
    <cellStyle name="_OPPC  narratives revised 3 6" xfId="5080"/>
    <cellStyle name="_OPPC  narratives revised 3 6 2" xfId="5081"/>
    <cellStyle name="_OPPC  narratives revised 3 6 3" xfId="5082"/>
    <cellStyle name="_OPPC  narratives revised 3 6 4" xfId="5083"/>
    <cellStyle name="_OPPC  narratives revised 3 6_Gross" xfId="5084"/>
    <cellStyle name="_OPPC  narratives revised 3 6_Gross 2" xfId="5085"/>
    <cellStyle name="_OPPC  narratives revised 3 7" xfId="5086"/>
    <cellStyle name="_OPPC  narratives revised 3 7 2" xfId="5087"/>
    <cellStyle name="_OPPC  narratives revised 3 7 2 2" xfId="5088"/>
    <cellStyle name="_OPPC  narratives revised 3 7 3" xfId="5089"/>
    <cellStyle name="_OPPC  narratives revised 3 7 4" xfId="5090"/>
    <cellStyle name="_OPPC  narratives revised 3 7_Gross" xfId="5091"/>
    <cellStyle name="_OPPC  narratives revised 3 7_Gross 2" xfId="5092"/>
    <cellStyle name="_OPPC  narratives revised 3 8" xfId="5093"/>
    <cellStyle name="_OPPC  narratives revised 3 8 2" xfId="5094"/>
    <cellStyle name="_OPPC  narratives revised 3 8 3" xfId="5095"/>
    <cellStyle name="_OPPC  narratives revised 3 8_Gross" xfId="5096"/>
    <cellStyle name="_OPPC  narratives revised 3 8_Gross 2" xfId="5097"/>
    <cellStyle name="_OPPC  narratives revised 3 9" xfId="5098"/>
    <cellStyle name="_OPPC  narratives revised 3 9 2" xfId="5099"/>
    <cellStyle name="_OPPC  narratives revised 3_August 2014 IMBE" xfId="5100"/>
    <cellStyle name="_OPPC  narratives revised 3_August 2014 IMBE 2" xfId="5101"/>
    <cellStyle name="_OPPC  narratives revised 3_August 2014 IMBE 2 2" xfId="5102"/>
    <cellStyle name="_OPPC  narratives revised 3_August 2014 IMBE 2 3" xfId="5103"/>
    <cellStyle name="_OPPC  narratives revised 3_August 2014 IMBE 2_Gross" xfId="5104"/>
    <cellStyle name="_OPPC  narratives revised 3_August 2014 IMBE 2_Gross 2" xfId="5105"/>
    <cellStyle name="_OPPC  narratives revised 3_August 2014 IMBE 3" xfId="5106"/>
    <cellStyle name="_OPPC  narratives revised 3_August 2014 IMBE 4" xfId="5107"/>
    <cellStyle name="_OPPC  narratives revised 3_August 2014 IMBE_Gross" xfId="5108"/>
    <cellStyle name="_OPPC  narratives revised 3_August 2014 IMBE_Gross 2" xfId="5109"/>
    <cellStyle name="_OPPC  narratives revised 3_Gross" xfId="5110"/>
    <cellStyle name="_OPPC  narratives revised 3_Gross 2" xfId="5111"/>
    <cellStyle name="_OPPC  narratives revised 4" xfId="5112"/>
    <cellStyle name="_OPPC  narratives revised 4 2" xfId="5113"/>
    <cellStyle name="_OPPC  narratives revised 4 2 2" xfId="5114"/>
    <cellStyle name="_OPPC  narratives revised 4 2 2 2" xfId="5115"/>
    <cellStyle name="_OPPC  narratives revised 4 2 3" xfId="5116"/>
    <cellStyle name="_OPPC  narratives revised 4 2_Gross" xfId="5117"/>
    <cellStyle name="_OPPC  narratives revised 4 2_Gross 2" xfId="5118"/>
    <cellStyle name="_OPPC  narratives revised 4 3" xfId="5119"/>
    <cellStyle name="_OPPC  narratives revised 4 3 2" xfId="5120"/>
    <cellStyle name="_OPPC  narratives revised 4 4" xfId="5121"/>
    <cellStyle name="_OPPC  narratives revised 4 5" xfId="5122"/>
    <cellStyle name="_OPPC  narratives revised 4 6" xfId="5123"/>
    <cellStyle name="_OPPC  narratives revised 4_August 2014 IMBE" xfId="5124"/>
    <cellStyle name="_OPPC  narratives revised 4_August 2014 IMBE 2" xfId="5125"/>
    <cellStyle name="_OPPC  narratives revised 4_August 2014 IMBE 2 2" xfId="5126"/>
    <cellStyle name="_OPPC  narratives revised 4_August 2014 IMBE 2 2 2" xfId="5127"/>
    <cellStyle name="_OPPC  narratives revised 4_August 2014 IMBE 2 2_Gross" xfId="5128"/>
    <cellStyle name="_OPPC  narratives revised 4_August 2014 IMBE 2 2_Gross 2" xfId="5129"/>
    <cellStyle name="_OPPC  narratives revised 4_August 2014 IMBE 2 3" xfId="5130"/>
    <cellStyle name="_OPPC  narratives revised 4_August 2014 IMBE 2 4" xfId="5131"/>
    <cellStyle name="_OPPC  narratives revised 4_August 2014 IMBE 2_Gross" xfId="5132"/>
    <cellStyle name="_OPPC  narratives revised 4_August 2014 IMBE 2_Gross 2" xfId="5133"/>
    <cellStyle name="_OPPC  narratives revised 4_August 2014 IMBE 3" xfId="5134"/>
    <cellStyle name="_OPPC  narratives revised 4_August 2014 IMBE 4" xfId="5135"/>
    <cellStyle name="_OPPC  narratives revised 4_August 2014 IMBE_Gross" xfId="5136"/>
    <cellStyle name="_OPPC  narratives revised 4_August 2014 IMBE_Gross 2" xfId="5137"/>
    <cellStyle name="_OPPC  narratives revised 4_Gross" xfId="5138"/>
    <cellStyle name="_OPPC  narratives revised 4_Gross 2" xfId="5139"/>
    <cellStyle name="_OPPC  narratives revised 5" xfId="5140"/>
    <cellStyle name="_OPPC  narratives revised 5 2" xfId="5141"/>
    <cellStyle name="_OPPC  narratives revised 5 2 2" xfId="5142"/>
    <cellStyle name="_OPPC  narratives revised 5 2 3" xfId="5143"/>
    <cellStyle name="_OPPC  narratives revised 5 2 4" xfId="5144"/>
    <cellStyle name="_OPPC  narratives revised 5 2_Gross" xfId="5145"/>
    <cellStyle name="_OPPC  narratives revised 5 2_Gross 2" xfId="5146"/>
    <cellStyle name="_OPPC  narratives revised 5 3" xfId="5147"/>
    <cellStyle name="_OPPC  narratives revised 5 3 2" xfId="5148"/>
    <cellStyle name="_OPPC  narratives revised 5 3 3" xfId="5149"/>
    <cellStyle name="_OPPC  narratives revised 5 4" xfId="5150"/>
    <cellStyle name="_OPPC  narratives revised 5 5" xfId="5151"/>
    <cellStyle name="_OPPC  narratives revised 5_Gross" xfId="5152"/>
    <cellStyle name="_OPPC  narratives revised 5_Gross 2" xfId="5153"/>
    <cellStyle name="_OPPC  narratives revised 6" xfId="5154"/>
    <cellStyle name="_OPPC  narratives revised 6 2" xfId="5155"/>
    <cellStyle name="_OPPC  narratives revised 6 2 2" xfId="5156"/>
    <cellStyle name="_OPPC  narratives revised 6 2 3" xfId="5157"/>
    <cellStyle name="_OPPC  narratives revised 6 2_Gross" xfId="5158"/>
    <cellStyle name="_OPPC  narratives revised 6 2_Gross 2" xfId="5159"/>
    <cellStyle name="_OPPC  narratives revised 6 3" xfId="5160"/>
    <cellStyle name="_OPPC  narratives revised 6 3 2" xfId="5161"/>
    <cellStyle name="_OPPC  narratives revised 6 3 3" xfId="5162"/>
    <cellStyle name="_OPPC  narratives revised 6 4" xfId="5163"/>
    <cellStyle name="_OPPC  narratives revised 6 5" xfId="5164"/>
    <cellStyle name="_OPPC  narratives revised 6_Gross" xfId="5165"/>
    <cellStyle name="_OPPC  narratives revised 6_Gross 2" xfId="5166"/>
    <cellStyle name="_OPPC  narratives revised 7" xfId="5167"/>
    <cellStyle name="_OPPC  narratives revised 7 2" xfId="5168"/>
    <cellStyle name="_OPPC  narratives revised 7 2 2" xfId="5169"/>
    <cellStyle name="_OPPC  narratives revised 7 2 3" xfId="5170"/>
    <cellStyle name="_OPPC  narratives revised 7 2_Gross" xfId="5171"/>
    <cellStyle name="_OPPC  narratives revised 7 2_Gross 2" xfId="5172"/>
    <cellStyle name="_OPPC  narratives revised 7 3" xfId="5173"/>
    <cellStyle name="_OPPC  narratives revised 7 4" xfId="5174"/>
    <cellStyle name="_OPPC  narratives revised 7_Gross" xfId="5175"/>
    <cellStyle name="_OPPC  narratives revised 7_Gross 2" xfId="5176"/>
    <cellStyle name="_OPPC  narratives revised 8" xfId="5177"/>
    <cellStyle name="_OPPC  narratives revised 8 2" xfId="5178"/>
    <cellStyle name="_OPPC  narratives revised 8 2 2" xfId="5179"/>
    <cellStyle name="_OPPC  narratives revised 8 2 3" xfId="5180"/>
    <cellStyle name="_OPPC  narratives revised 8 2_Gross" xfId="5181"/>
    <cellStyle name="_OPPC  narratives revised 8 2_Gross 2" xfId="5182"/>
    <cellStyle name="_OPPC  narratives revised 8 3" xfId="5183"/>
    <cellStyle name="_OPPC  narratives revised 8 4" xfId="5184"/>
    <cellStyle name="_OPPC  narratives revised 8_Gross" xfId="5185"/>
    <cellStyle name="_OPPC  narratives revised 8_Gross 2" xfId="5186"/>
    <cellStyle name="_OPPC  narratives revised 9" xfId="5187"/>
    <cellStyle name="_OPPC  narratives revised 9 2" xfId="5188"/>
    <cellStyle name="_OPPC  narratives revised 9 2 2" xfId="5189"/>
    <cellStyle name="_OPPC  narratives revised 9 2 3" xfId="5190"/>
    <cellStyle name="_OPPC  narratives revised 9 2_Gross" xfId="5191"/>
    <cellStyle name="_OPPC  narratives revised 9 2_Gross 2" xfId="5192"/>
    <cellStyle name="_OPPC  narratives revised 9 3" xfId="5193"/>
    <cellStyle name="_OPPC  narratives revised 9 4" xfId="5194"/>
    <cellStyle name="_OPPC  narratives revised 9 5" xfId="5195"/>
    <cellStyle name="_OPPC  narratives revised 9_Gross" xfId="5196"/>
    <cellStyle name="_OPPC  narratives revised 9_Gross 2" xfId="5197"/>
    <cellStyle name="_OPPC  narratives revised_001. Test" xfId="5198"/>
    <cellStyle name="_OPPC  narratives revised_001. Test 2" xfId="5199"/>
    <cellStyle name="_OPPC  narratives revised_001. Test_Gross" xfId="5200"/>
    <cellStyle name="_OPPC  narratives revised_001. Test_Gross 2" xfId="5201"/>
    <cellStyle name="_OPPC  narratives revised_Gross" xfId="5202"/>
    <cellStyle name="_OPPC  narratives revised_Gross 2" xfId="5203"/>
    <cellStyle name="_OPPC  narratives revised_Gross 2 2" xfId="5204"/>
    <cellStyle name="_OPPC  narratives revised_Gross 2 3" xfId="5205"/>
    <cellStyle name="_OPPC  narratives revised_Gross 2_Gross" xfId="5206"/>
    <cellStyle name="_OPPC  narratives revised_Gross 2_Gross 2" xfId="5207"/>
    <cellStyle name="_OPPC  narratives revised_Gross 3" xfId="5208"/>
    <cellStyle name="_OPPC  narratives revised_Gross 4" xfId="5209"/>
    <cellStyle name="_OPPC  narratives revised_Gross_1" xfId="5210"/>
    <cellStyle name="_OPPC  narratives revised_Gross_1 2" xfId="5211"/>
    <cellStyle name="_OPPC  narratives revised_Gross_Gross" xfId="5212"/>
    <cellStyle name="_OPPC  narratives revised_Gross_Gross 2" xfId="5213"/>
    <cellStyle name="_OPPC  narratives revised_R0" xfId="5214"/>
    <cellStyle name="_OPPC  narratives revised_R0 2" xfId="5215"/>
    <cellStyle name="_OPPC  narratives revised_R0 2 2" xfId="5216"/>
    <cellStyle name="_OPPC  narratives revised_R0 2 3" xfId="5217"/>
    <cellStyle name="_OPPC  narratives revised_R0 3" xfId="5218"/>
    <cellStyle name="_OPPC  narratives revised_R0 4" xfId="5219"/>
    <cellStyle name="_OPPC  narratives revised_R0_1" xfId="5220"/>
    <cellStyle name="_OPPC  narratives revised_R0_1 2" xfId="5221"/>
    <cellStyle name="_OPPC  narratives revised_R0_1 3" xfId="5222"/>
    <cellStyle name="_OPPC Narrative 2" xfId="5223"/>
    <cellStyle name="_OPPC Narrative 2 10" xfId="5224"/>
    <cellStyle name="_OPPC Narrative 2 10 2" xfId="5225"/>
    <cellStyle name="_OPPC Narrative 2 10 3" xfId="5226"/>
    <cellStyle name="_OPPC Narrative 2 10_Gross" xfId="5227"/>
    <cellStyle name="_OPPC Narrative 2 11" xfId="5228"/>
    <cellStyle name="_OPPC Narrative 2 11 2" xfId="5229"/>
    <cellStyle name="_OPPC Narrative 2 11_Gross" xfId="5230"/>
    <cellStyle name="_OPPC Narrative 2 12" xfId="5231"/>
    <cellStyle name="_OPPC Narrative 2 12 2" xfId="5232"/>
    <cellStyle name="_OPPC Narrative 2 12_Gross" xfId="5233"/>
    <cellStyle name="_OPPC Narrative 2 13" xfId="5234"/>
    <cellStyle name="_OPPC Narrative 2 13 2" xfId="5235"/>
    <cellStyle name="_OPPC Narrative 2 13_Gross" xfId="5236"/>
    <cellStyle name="_OPPC Narrative 2 14" xfId="5237"/>
    <cellStyle name="_OPPC Narrative 2 14 2" xfId="5238"/>
    <cellStyle name="_OPPC Narrative 2 14_Gross" xfId="5239"/>
    <cellStyle name="_OPPC Narrative 2 15" xfId="5240"/>
    <cellStyle name="_OPPC Narrative 2 15 2" xfId="5241"/>
    <cellStyle name="_OPPC Narrative 2 15_Gross" xfId="5242"/>
    <cellStyle name="_OPPC Narrative 2 16" xfId="5243"/>
    <cellStyle name="_OPPC Narrative 2 16 2" xfId="5244"/>
    <cellStyle name="_OPPC Narrative 2 16_Gross" xfId="5245"/>
    <cellStyle name="_OPPC Narrative 2 17" xfId="5246"/>
    <cellStyle name="_OPPC Narrative 2 17 2" xfId="5247"/>
    <cellStyle name="_OPPC Narrative 2 18" xfId="5248"/>
    <cellStyle name="_OPPC Narrative 2 18 2" xfId="5249"/>
    <cellStyle name="_OPPC Narrative 2 19" xfId="5250"/>
    <cellStyle name="_OPPC Narrative 2 19 2" xfId="5251"/>
    <cellStyle name="_OPPC Narrative 2 2" xfId="5252"/>
    <cellStyle name="_OPPC Narrative 2 2 2" xfId="5253"/>
    <cellStyle name="_OPPC Narrative 2 2 2 2" xfId="5254"/>
    <cellStyle name="_OPPC Narrative 2 2 3" xfId="5255"/>
    <cellStyle name="_OPPC Narrative 2 2 3 2" xfId="5256"/>
    <cellStyle name="_OPPC Narrative 2 2 3 3" xfId="5257"/>
    <cellStyle name="_OPPC Narrative 2 2 3_Gross" xfId="5258"/>
    <cellStyle name="_OPPC Narrative 2 2 4" xfId="5259"/>
    <cellStyle name="_OPPC Narrative 2 2 4 2" xfId="5260"/>
    <cellStyle name="_OPPC Narrative 2 2 4 3" xfId="5261"/>
    <cellStyle name="_OPPC Narrative 2 2 4_Gross" xfId="5262"/>
    <cellStyle name="_OPPC Narrative 2 2 5" xfId="5263"/>
    <cellStyle name="_OPPC Narrative 2 2 5 2" xfId="5264"/>
    <cellStyle name="_OPPC Narrative 2 2 5 3" xfId="5265"/>
    <cellStyle name="_OPPC Narrative 2 2 5 4" xfId="5266"/>
    <cellStyle name="_OPPC Narrative 2 2 5_Gross" xfId="5267"/>
    <cellStyle name="_OPPC Narrative 2 2 6" xfId="5268"/>
    <cellStyle name="_OPPC Narrative 2 2 7" xfId="5269"/>
    <cellStyle name="_OPPC Narrative 2 2 8" xfId="5270"/>
    <cellStyle name="_OPPC Narrative 2 2 9" xfId="5271"/>
    <cellStyle name="_OPPC Narrative 2 2_August 2014 IMBE" xfId="5272"/>
    <cellStyle name="_OPPC Narrative 2 2_August 2014 IMBE 2" xfId="5273"/>
    <cellStyle name="_OPPC Narrative 2 2_Gross" xfId="5274"/>
    <cellStyle name="_OPPC Narrative 2 20" xfId="5275"/>
    <cellStyle name="_OPPC Narrative 2 20 2" xfId="5276"/>
    <cellStyle name="_OPPC Narrative 2 21" xfId="5277"/>
    <cellStyle name="_OPPC Narrative 2 22" xfId="5278"/>
    <cellStyle name="_OPPC Narrative 2 23" xfId="5279"/>
    <cellStyle name="_OPPC Narrative 2 3" xfId="5280"/>
    <cellStyle name="_OPPC Narrative 2 3 2" xfId="5281"/>
    <cellStyle name="_OPPC Narrative 2 4" xfId="5282"/>
    <cellStyle name="_OPPC Narrative 2 4 2" xfId="5283"/>
    <cellStyle name="_OPPC Narrative 2 4 3" xfId="5284"/>
    <cellStyle name="_OPPC Narrative 2 4_Gross" xfId="5285"/>
    <cellStyle name="_OPPC Narrative 2 5" xfId="5286"/>
    <cellStyle name="_OPPC Narrative 2 5 2" xfId="5287"/>
    <cellStyle name="_OPPC Narrative 2 5 3" xfId="5288"/>
    <cellStyle name="_OPPC Narrative 2 5_Gross" xfId="5289"/>
    <cellStyle name="_OPPC Narrative 2 6" xfId="5290"/>
    <cellStyle name="_OPPC Narrative 2 6 2" xfId="5291"/>
    <cellStyle name="_OPPC Narrative 2 6 3" xfId="5292"/>
    <cellStyle name="_OPPC Narrative 2 7" xfId="5293"/>
    <cellStyle name="_OPPC Narrative 2 7 2" xfId="5294"/>
    <cellStyle name="_OPPC Narrative 2 7 3" xfId="5295"/>
    <cellStyle name="_OPPC Narrative 2 7 4" xfId="5296"/>
    <cellStyle name="_OPPC Narrative 2 7_Gross" xfId="5297"/>
    <cellStyle name="_OPPC Narrative 2 8" xfId="5298"/>
    <cellStyle name="_OPPC Narrative 2 8 2" xfId="5299"/>
    <cellStyle name="_OPPC Narrative 2 8_Gross" xfId="5300"/>
    <cellStyle name="_OPPC Narrative 2 9" xfId="5301"/>
    <cellStyle name="_OPPC Narrative 2 9 2" xfId="5302"/>
    <cellStyle name="_OPPC Narrative 2 9_Gross" xfId="5303"/>
    <cellStyle name="_OPPC Narrative 2_July 2014 IMBE" xfId="5304"/>
    <cellStyle name="_OPPC Narrative 2_July 2014 IMBE 2" xfId="5305"/>
    <cellStyle name="_OPPC Narrative 2_July 2014 IMBE 3" xfId="5306"/>
    <cellStyle name="_OPPC Narrative 2_R0 Caseloads" xfId="5307"/>
    <cellStyle name="_OPPC Narrative 2_WCMG updates 1415p3" xfId="5308"/>
    <cellStyle name="_OPPC Narrative 2_WCMG updates 1415p3 2" xfId="5309"/>
    <cellStyle name="_OPPC WD4 variances V2" xfId="5310"/>
    <cellStyle name="_OPPC WD4 variances V2 10" xfId="5311"/>
    <cellStyle name="_OPPC WD4 variances V2 10 2" xfId="5312"/>
    <cellStyle name="_OPPC WD4 variances V2 10 3" xfId="5313"/>
    <cellStyle name="_OPPC WD4 variances V2 10_Gross" xfId="5314"/>
    <cellStyle name="_OPPC WD4 variances V2 11" xfId="5315"/>
    <cellStyle name="_OPPC WD4 variances V2 11 2" xfId="5316"/>
    <cellStyle name="_OPPC WD4 variances V2 11_Gross" xfId="5317"/>
    <cellStyle name="_OPPC WD4 variances V2 12" xfId="5318"/>
    <cellStyle name="_OPPC WD4 variances V2 12 2" xfId="5319"/>
    <cellStyle name="_OPPC WD4 variances V2 12_Gross" xfId="5320"/>
    <cellStyle name="_OPPC WD4 variances V2 13" xfId="5321"/>
    <cellStyle name="_OPPC WD4 variances V2 13 2" xfId="5322"/>
    <cellStyle name="_OPPC WD4 variances V2 13_Gross" xfId="5323"/>
    <cellStyle name="_OPPC WD4 variances V2 14" xfId="5324"/>
    <cellStyle name="_OPPC WD4 variances V2 14 2" xfId="5325"/>
    <cellStyle name="_OPPC WD4 variances V2 14_Gross" xfId="5326"/>
    <cellStyle name="_OPPC WD4 variances V2 15" xfId="5327"/>
    <cellStyle name="_OPPC WD4 variances V2 15 2" xfId="5328"/>
    <cellStyle name="_OPPC WD4 variances V2 15_Gross" xfId="5329"/>
    <cellStyle name="_OPPC WD4 variances V2 16" xfId="5330"/>
    <cellStyle name="_OPPC WD4 variances V2 16 2" xfId="5331"/>
    <cellStyle name="_OPPC WD4 variances V2 16_Gross" xfId="5332"/>
    <cellStyle name="_OPPC WD4 variances V2 17" xfId="5333"/>
    <cellStyle name="_OPPC WD4 variances V2 17 2" xfId="5334"/>
    <cellStyle name="_OPPC WD4 variances V2 18" xfId="5335"/>
    <cellStyle name="_OPPC WD4 variances V2 18 2" xfId="5336"/>
    <cellStyle name="_OPPC WD4 variances V2 19" xfId="5337"/>
    <cellStyle name="_OPPC WD4 variances V2 19 2" xfId="5338"/>
    <cellStyle name="_OPPC WD4 variances V2 2" xfId="5339"/>
    <cellStyle name="_OPPC WD4 variances V2 2 2" xfId="5340"/>
    <cellStyle name="_OPPC WD4 variances V2 2 2 2" xfId="5341"/>
    <cellStyle name="_OPPC WD4 variances V2 2 3" xfId="5342"/>
    <cellStyle name="_OPPC WD4 variances V2 2 3 2" xfId="5343"/>
    <cellStyle name="_OPPC WD4 variances V2 2 3 3" xfId="5344"/>
    <cellStyle name="_OPPC WD4 variances V2 2 3_Gross" xfId="5345"/>
    <cellStyle name="_OPPC WD4 variances V2 2 4" xfId="5346"/>
    <cellStyle name="_OPPC WD4 variances V2 2 4 2" xfId="5347"/>
    <cellStyle name="_OPPC WD4 variances V2 2 4 3" xfId="5348"/>
    <cellStyle name="_OPPC WD4 variances V2 2 4_Gross" xfId="5349"/>
    <cellStyle name="_OPPC WD4 variances V2 2 5" xfId="5350"/>
    <cellStyle name="_OPPC WD4 variances V2 2 5 2" xfId="5351"/>
    <cellStyle name="_OPPC WD4 variances V2 2 5 3" xfId="5352"/>
    <cellStyle name="_OPPC WD4 variances V2 2 5 4" xfId="5353"/>
    <cellStyle name="_OPPC WD4 variances V2 2 5_Gross" xfId="5354"/>
    <cellStyle name="_OPPC WD4 variances V2 2 6" xfId="5355"/>
    <cellStyle name="_OPPC WD4 variances V2 2 7" xfId="5356"/>
    <cellStyle name="_OPPC WD4 variances V2 2 8" xfId="5357"/>
    <cellStyle name="_OPPC WD4 variances V2 2 9" xfId="5358"/>
    <cellStyle name="_OPPC WD4 variances V2 2_August 2014 IMBE" xfId="5359"/>
    <cellStyle name="_OPPC WD4 variances V2 2_August 2014 IMBE 2" xfId="5360"/>
    <cellStyle name="_OPPC WD4 variances V2 2_Gross" xfId="5361"/>
    <cellStyle name="_OPPC WD4 variances V2 20" xfId="5362"/>
    <cellStyle name="_OPPC WD4 variances V2 20 2" xfId="5363"/>
    <cellStyle name="_OPPC WD4 variances V2 21" xfId="5364"/>
    <cellStyle name="_OPPC WD4 variances V2 22" xfId="5365"/>
    <cellStyle name="_OPPC WD4 variances V2 23" xfId="5366"/>
    <cellStyle name="_OPPC WD4 variances V2 3" xfId="5367"/>
    <cellStyle name="_OPPC WD4 variances V2 3 2" xfId="5368"/>
    <cellStyle name="_OPPC WD4 variances V2 4" xfId="5369"/>
    <cellStyle name="_OPPC WD4 variances V2 4 2" xfId="5370"/>
    <cellStyle name="_OPPC WD4 variances V2 4 3" xfId="5371"/>
    <cellStyle name="_OPPC WD4 variances V2 4_Gross" xfId="5372"/>
    <cellStyle name="_OPPC WD4 variances V2 5" xfId="5373"/>
    <cellStyle name="_OPPC WD4 variances V2 5 2" xfId="5374"/>
    <cellStyle name="_OPPC WD4 variances V2 5 3" xfId="5375"/>
    <cellStyle name="_OPPC WD4 variances V2 5_Gross" xfId="5376"/>
    <cellStyle name="_OPPC WD4 variances V2 6" xfId="5377"/>
    <cellStyle name="_OPPC WD4 variances V2 6 2" xfId="5378"/>
    <cellStyle name="_OPPC WD4 variances V2 6 3" xfId="5379"/>
    <cellStyle name="_OPPC WD4 variances V2 7" xfId="5380"/>
    <cellStyle name="_OPPC WD4 variances V2 7 2" xfId="5381"/>
    <cellStyle name="_OPPC WD4 variances V2 7 3" xfId="5382"/>
    <cellStyle name="_OPPC WD4 variances V2 7 4" xfId="5383"/>
    <cellStyle name="_OPPC WD4 variances V2 7_Gross" xfId="5384"/>
    <cellStyle name="_OPPC WD4 variances V2 8" xfId="5385"/>
    <cellStyle name="_OPPC WD4 variances V2 8 2" xfId="5386"/>
    <cellStyle name="_OPPC WD4 variances V2 8_Gross" xfId="5387"/>
    <cellStyle name="_OPPC WD4 variances V2 9" xfId="5388"/>
    <cellStyle name="_OPPC WD4 variances V2 9 2" xfId="5389"/>
    <cellStyle name="_OPPC WD4 variances V2 9_Gross" xfId="5390"/>
    <cellStyle name="_OPPC WD4 variances V2_July 2014 IMBE" xfId="5391"/>
    <cellStyle name="_OPPC WD4 variances V2_July 2014 IMBE 2" xfId="5392"/>
    <cellStyle name="_OPPC WD4 variances V2_July 2014 IMBE 3" xfId="5393"/>
    <cellStyle name="_OPPC WD4 variances V2_R0 Caseloads" xfId="5394"/>
    <cellStyle name="_OPPC WD4 variances V2_WCMG updates 1415p3" xfId="5395"/>
    <cellStyle name="_OPPC WD4 variances V2_WCMG updates 1415p3 2" xfId="5396"/>
    <cellStyle name="_OPPC WD4 variances1" xfId="5397"/>
    <cellStyle name="_OPPC WD4 variances1 10" xfId="5398"/>
    <cellStyle name="_OPPC WD4 variances1 10 2" xfId="5399"/>
    <cellStyle name="_OPPC WD4 variances1 10 3" xfId="5400"/>
    <cellStyle name="_OPPC WD4 variances1 10_Gross" xfId="5401"/>
    <cellStyle name="_OPPC WD4 variances1 11" xfId="5402"/>
    <cellStyle name="_OPPC WD4 variances1 11 2" xfId="5403"/>
    <cellStyle name="_OPPC WD4 variances1 11_Gross" xfId="5404"/>
    <cellStyle name="_OPPC WD4 variances1 12" xfId="5405"/>
    <cellStyle name="_OPPC WD4 variances1 12 2" xfId="5406"/>
    <cellStyle name="_OPPC WD4 variances1 12_Gross" xfId="5407"/>
    <cellStyle name="_OPPC WD4 variances1 13" xfId="5408"/>
    <cellStyle name="_OPPC WD4 variances1 13 2" xfId="5409"/>
    <cellStyle name="_OPPC WD4 variances1 13_Gross" xfId="5410"/>
    <cellStyle name="_OPPC WD4 variances1 14" xfId="5411"/>
    <cellStyle name="_OPPC WD4 variances1 14 2" xfId="5412"/>
    <cellStyle name="_OPPC WD4 variances1 14_Gross" xfId="5413"/>
    <cellStyle name="_OPPC WD4 variances1 15" xfId="5414"/>
    <cellStyle name="_OPPC WD4 variances1 15 2" xfId="5415"/>
    <cellStyle name="_OPPC WD4 variances1 15_Gross" xfId="5416"/>
    <cellStyle name="_OPPC WD4 variances1 16" xfId="5417"/>
    <cellStyle name="_OPPC WD4 variances1 16 2" xfId="5418"/>
    <cellStyle name="_OPPC WD4 variances1 16_Gross" xfId="5419"/>
    <cellStyle name="_OPPC WD4 variances1 17" xfId="5420"/>
    <cellStyle name="_OPPC WD4 variances1 17 2" xfId="5421"/>
    <cellStyle name="_OPPC WD4 variances1 18" xfId="5422"/>
    <cellStyle name="_OPPC WD4 variances1 18 2" xfId="5423"/>
    <cellStyle name="_OPPC WD4 variances1 19" xfId="5424"/>
    <cellStyle name="_OPPC WD4 variances1 19 2" xfId="5425"/>
    <cellStyle name="_OPPC WD4 variances1 2" xfId="5426"/>
    <cellStyle name="_OPPC WD4 variances1 2 2" xfId="5427"/>
    <cellStyle name="_OPPC WD4 variances1 2 2 2" xfId="5428"/>
    <cellStyle name="_OPPC WD4 variances1 2 3" xfId="5429"/>
    <cellStyle name="_OPPC WD4 variances1 2 3 2" xfId="5430"/>
    <cellStyle name="_OPPC WD4 variances1 2 3 3" xfId="5431"/>
    <cellStyle name="_OPPC WD4 variances1 2 3_Gross" xfId="5432"/>
    <cellStyle name="_OPPC WD4 variances1 2 4" xfId="5433"/>
    <cellStyle name="_OPPC WD4 variances1 2 4 2" xfId="5434"/>
    <cellStyle name="_OPPC WD4 variances1 2 4 3" xfId="5435"/>
    <cellStyle name="_OPPC WD4 variances1 2 4_Gross" xfId="5436"/>
    <cellStyle name="_OPPC WD4 variances1 2 5" xfId="5437"/>
    <cellStyle name="_OPPC WD4 variances1 2 5 2" xfId="5438"/>
    <cellStyle name="_OPPC WD4 variances1 2 5 3" xfId="5439"/>
    <cellStyle name="_OPPC WD4 variances1 2 5 4" xfId="5440"/>
    <cellStyle name="_OPPC WD4 variances1 2 5_Gross" xfId="5441"/>
    <cellStyle name="_OPPC WD4 variances1 2 6" xfId="5442"/>
    <cellStyle name="_OPPC WD4 variances1 2 7" xfId="5443"/>
    <cellStyle name="_OPPC WD4 variances1 2 8" xfId="5444"/>
    <cellStyle name="_OPPC WD4 variances1 2 9" xfId="5445"/>
    <cellStyle name="_OPPC WD4 variances1 2_August 2014 IMBE" xfId="5446"/>
    <cellStyle name="_OPPC WD4 variances1 2_August 2014 IMBE 2" xfId="5447"/>
    <cellStyle name="_OPPC WD4 variances1 2_Gross" xfId="5448"/>
    <cellStyle name="_OPPC WD4 variances1 20" xfId="5449"/>
    <cellStyle name="_OPPC WD4 variances1 20 2" xfId="5450"/>
    <cellStyle name="_OPPC WD4 variances1 21" xfId="5451"/>
    <cellStyle name="_OPPC WD4 variances1 22" xfId="5452"/>
    <cellStyle name="_OPPC WD4 variances1 23" xfId="5453"/>
    <cellStyle name="_OPPC WD4 variances1 3" xfId="5454"/>
    <cellStyle name="_OPPC WD4 variances1 3 2" xfId="5455"/>
    <cellStyle name="_OPPC WD4 variances1 4" xfId="5456"/>
    <cellStyle name="_OPPC WD4 variances1 4 2" xfId="5457"/>
    <cellStyle name="_OPPC WD4 variances1 4 3" xfId="5458"/>
    <cellStyle name="_OPPC WD4 variances1 4_Gross" xfId="5459"/>
    <cellStyle name="_OPPC WD4 variances1 5" xfId="5460"/>
    <cellStyle name="_OPPC WD4 variances1 5 2" xfId="5461"/>
    <cellStyle name="_OPPC WD4 variances1 5 3" xfId="5462"/>
    <cellStyle name="_OPPC WD4 variances1 5_Gross" xfId="5463"/>
    <cellStyle name="_OPPC WD4 variances1 6" xfId="5464"/>
    <cellStyle name="_OPPC WD4 variances1 6 2" xfId="5465"/>
    <cellStyle name="_OPPC WD4 variances1 6 3" xfId="5466"/>
    <cellStyle name="_OPPC WD4 variances1 7" xfId="5467"/>
    <cellStyle name="_OPPC WD4 variances1 7 2" xfId="5468"/>
    <cellStyle name="_OPPC WD4 variances1 7 3" xfId="5469"/>
    <cellStyle name="_OPPC WD4 variances1 7 4" xfId="5470"/>
    <cellStyle name="_OPPC WD4 variances1 7_Gross" xfId="5471"/>
    <cellStyle name="_OPPC WD4 variances1 8" xfId="5472"/>
    <cellStyle name="_OPPC WD4 variances1 8 2" xfId="5473"/>
    <cellStyle name="_OPPC WD4 variances1 8_Gross" xfId="5474"/>
    <cellStyle name="_OPPC WD4 variances1 9" xfId="5475"/>
    <cellStyle name="_OPPC WD4 variances1 9 2" xfId="5476"/>
    <cellStyle name="_OPPC WD4 variances1 9_Gross" xfId="5477"/>
    <cellStyle name="_OPPC WD4 variances1_July 2014 IMBE" xfId="5478"/>
    <cellStyle name="_OPPC WD4 variances1_July 2014 IMBE 2" xfId="5479"/>
    <cellStyle name="_OPPC WD4 variances1_July 2014 IMBE 3" xfId="5480"/>
    <cellStyle name="_OPPC WD4 variances1_R0 Caseloads" xfId="5481"/>
    <cellStyle name="_OPPC WD4 variances1_WCMG updates 1415p3" xfId="5482"/>
    <cellStyle name="_OPPC WD4 variances1_WCMG updates 1415p3 2" xfId="5483"/>
    <cellStyle name="_OPPC WD6 variances" xfId="5484"/>
    <cellStyle name="_OPPC WD6 variances 10" xfId="5485"/>
    <cellStyle name="_OPPC WD6 variances 10 2" xfId="5486"/>
    <cellStyle name="_OPPC WD6 variances 10 3" xfId="5487"/>
    <cellStyle name="_OPPC WD6 variances 10_Gross" xfId="5488"/>
    <cellStyle name="_OPPC WD6 variances 11" xfId="5489"/>
    <cellStyle name="_OPPC WD6 variances 11 2" xfId="5490"/>
    <cellStyle name="_OPPC WD6 variances 11_Gross" xfId="5491"/>
    <cellStyle name="_OPPC WD6 variances 12" xfId="5492"/>
    <cellStyle name="_OPPC WD6 variances 12 2" xfId="5493"/>
    <cellStyle name="_OPPC WD6 variances 12_Gross" xfId="5494"/>
    <cellStyle name="_OPPC WD6 variances 13" xfId="5495"/>
    <cellStyle name="_OPPC WD6 variances 13 2" xfId="5496"/>
    <cellStyle name="_OPPC WD6 variances 13_Gross" xfId="5497"/>
    <cellStyle name="_OPPC WD6 variances 14" xfId="5498"/>
    <cellStyle name="_OPPC WD6 variances 14 2" xfId="5499"/>
    <cellStyle name="_OPPC WD6 variances 14_Gross" xfId="5500"/>
    <cellStyle name="_OPPC WD6 variances 15" xfId="5501"/>
    <cellStyle name="_OPPC WD6 variances 15 2" xfId="5502"/>
    <cellStyle name="_OPPC WD6 variances 15_Gross" xfId="5503"/>
    <cellStyle name="_OPPC WD6 variances 16" xfId="5504"/>
    <cellStyle name="_OPPC WD6 variances 16 2" xfId="5505"/>
    <cellStyle name="_OPPC WD6 variances 16_Gross" xfId="5506"/>
    <cellStyle name="_OPPC WD6 variances 17" xfId="5507"/>
    <cellStyle name="_OPPC WD6 variances 17 2" xfId="5508"/>
    <cellStyle name="_OPPC WD6 variances 18" xfId="5509"/>
    <cellStyle name="_OPPC WD6 variances 18 2" xfId="5510"/>
    <cellStyle name="_OPPC WD6 variances 19" xfId="5511"/>
    <cellStyle name="_OPPC WD6 variances 19 2" xfId="5512"/>
    <cellStyle name="_OPPC WD6 variances 2" xfId="5513"/>
    <cellStyle name="_OPPC WD6 variances 2 2" xfId="5514"/>
    <cellStyle name="_OPPC WD6 variances 2 2 2" xfId="5515"/>
    <cellStyle name="_OPPC WD6 variances 2 3" xfId="5516"/>
    <cellStyle name="_OPPC WD6 variances 2 3 2" xfId="5517"/>
    <cellStyle name="_OPPC WD6 variances 2 3 3" xfId="5518"/>
    <cellStyle name="_OPPC WD6 variances 2 3_Gross" xfId="5519"/>
    <cellStyle name="_OPPC WD6 variances 2 4" xfId="5520"/>
    <cellStyle name="_OPPC WD6 variances 2 4 2" xfId="5521"/>
    <cellStyle name="_OPPC WD6 variances 2 4 3" xfId="5522"/>
    <cellStyle name="_OPPC WD6 variances 2 4_Gross" xfId="5523"/>
    <cellStyle name="_OPPC WD6 variances 2 5" xfId="5524"/>
    <cellStyle name="_OPPC WD6 variances 2 5 2" xfId="5525"/>
    <cellStyle name="_OPPC WD6 variances 2 5 3" xfId="5526"/>
    <cellStyle name="_OPPC WD6 variances 2 5 4" xfId="5527"/>
    <cellStyle name="_OPPC WD6 variances 2 5_Gross" xfId="5528"/>
    <cellStyle name="_OPPC WD6 variances 2 6" xfId="5529"/>
    <cellStyle name="_OPPC WD6 variances 2 7" xfId="5530"/>
    <cellStyle name="_OPPC WD6 variances 2 8" xfId="5531"/>
    <cellStyle name="_OPPC WD6 variances 2 9" xfId="5532"/>
    <cellStyle name="_OPPC WD6 variances 2_August 2014 IMBE" xfId="5533"/>
    <cellStyle name="_OPPC WD6 variances 2_August 2014 IMBE 2" xfId="5534"/>
    <cellStyle name="_OPPC WD6 variances 2_Gross" xfId="5535"/>
    <cellStyle name="_OPPC WD6 variances 20" xfId="5536"/>
    <cellStyle name="_OPPC WD6 variances 20 2" xfId="5537"/>
    <cellStyle name="_OPPC WD6 variances 21" xfId="5538"/>
    <cellStyle name="_OPPC WD6 variances 22" xfId="5539"/>
    <cellStyle name="_OPPC WD6 variances 23" xfId="5540"/>
    <cellStyle name="_OPPC WD6 variances 3" xfId="5541"/>
    <cellStyle name="_OPPC WD6 variances 3 2" xfId="5542"/>
    <cellStyle name="_OPPC WD6 variances 4" xfId="5543"/>
    <cellStyle name="_OPPC WD6 variances 4 2" xfId="5544"/>
    <cellStyle name="_OPPC WD6 variances 4 3" xfId="5545"/>
    <cellStyle name="_OPPC WD6 variances 4_Gross" xfId="5546"/>
    <cellStyle name="_OPPC WD6 variances 5" xfId="5547"/>
    <cellStyle name="_OPPC WD6 variances 5 2" xfId="5548"/>
    <cellStyle name="_OPPC WD6 variances 5 3" xfId="5549"/>
    <cellStyle name="_OPPC WD6 variances 5_Gross" xfId="5550"/>
    <cellStyle name="_OPPC WD6 variances 6" xfId="5551"/>
    <cellStyle name="_OPPC WD6 variances 6 2" xfId="5552"/>
    <cellStyle name="_OPPC WD6 variances 6 3" xfId="5553"/>
    <cellStyle name="_OPPC WD6 variances 7" xfId="5554"/>
    <cellStyle name="_OPPC WD6 variances 7 2" xfId="5555"/>
    <cellStyle name="_OPPC WD6 variances 7 3" xfId="5556"/>
    <cellStyle name="_OPPC WD6 variances 7 4" xfId="5557"/>
    <cellStyle name="_OPPC WD6 variances 7_Gross" xfId="5558"/>
    <cellStyle name="_OPPC WD6 variances 8" xfId="5559"/>
    <cellStyle name="_OPPC WD6 variances 8 2" xfId="5560"/>
    <cellStyle name="_OPPC WD6 variances 8_Gross" xfId="5561"/>
    <cellStyle name="_OPPC WD6 variances 9" xfId="5562"/>
    <cellStyle name="_OPPC WD6 variances 9 2" xfId="5563"/>
    <cellStyle name="_OPPC WD6 variances 9_Gross" xfId="5564"/>
    <cellStyle name="_OPPC WD6 variances_July 2014 IMBE" xfId="5565"/>
    <cellStyle name="_OPPC WD6 variances_July 2014 IMBE 2" xfId="5566"/>
    <cellStyle name="_OPPC WD6 variances_July 2014 IMBE 3" xfId="5567"/>
    <cellStyle name="_OPPC WD6 variances_R0 Caseloads" xfId="5568"/>
    <cellStyle name="_OPPC WD6 variances_WCMG updates 1415p3" xfId="5569"/>
    <cellStyle name="_OPPC WD6 variances_WCMG updates 1415p3 2" xfId="5570"/>
    <cellStyle name="_P02 COO WD7 v1" xfId="5571"/>
    <cellStyle name="_P02 COO WD7 v1 10" xfId="5572"/>
    <cellStyle name="_P02 COO WD7 v1 10 2" xfId="5573"/>
    <cellStyle name="_P02 COO WD7 v1 10 3" xfId="5574"/>
    <cellStyle name="_P02 COO WD7 v1 10_Gross" xfId="5575"/>
    <cellStyle name="_P02 COO WD7 v1 11" xfId="5576"/>
    <cellStyle name="_P02 COO WD7 v1 11 2" xfId="5577"/>
    <cellStyle name="_P02 COO WD7 v1 11_Gross" xfId="5578"/>
    <cellStyle name="_P02 COO WD7 v1 12" xfId="5579"/>
    <cellStyle name="_P02 COO WD7 v1 12 2" xfId="5580"/>
    <cellStyle name="_P02 COO WD7 v1 12_Gross" xfId="5581"/>
    <cellStyle name="_P02 COO WD7 v1 13" xfId="5582"/>
    <cellStyle name="_P02 COO WD7 v1 13 2" xfId="5583"/>
    <cellStyle name="_P02 COO WD7 v1 13_Gross" xfId="5584"/>
    <cellStyle name="_P02 COO WD7 v1 14" xfId="5585"/>
    <cellStyle name="_P02 COO WD7 v1 14 2" xfId="5586"/>
    <cellStyle name="_P02 COO WD7 v1 14_Gross" xfId="5587"/>
    <cellStyle name="_P02 COO WD7 v1 15" xfId="5588"/>
    <cellStyle name="_P02 COO WD7 v1 15 2" xfId="5589"/>
    <cellStyle name="_P02 COO WD7 v1 15_Gross" xfId="5590"/>
    <cellStyle name="_P02 COO WD7 v1 16" xfId="5591"/>
    <cellStyle name="_P02 COO WD7 v1 16 2" xfId="5592"/>
    <cellStyle name="_P02 COO WD7 v1 16_Gross" xfId="5593"/>
    <cellStyle name="_P02 COO WD7 v1 17" xfId="5594"/>
    <cellStyle name="_P02 COO WD7 v1 17 2" xfId="5595"/>
    <cellStyle name="_P02 COO WD7 v1 18" xfId="5596"/>
    <cellStyle name="_P02 COO WD7 v1 18 2" xfId="5597"/>
    <cellStyle name="_P02 COO WD7 v1 19" xfId="5598"/>
    <cellStyle name="_P02 COO WD7 v1 19 2" xfId="5599"/>
    <cellStyle name="_P02 COO WD7 v1 2" xfId="5600"/>
    <cellStyle name="_P02 COO WD7 v1 2 2" xfId="5601"/>
    <cellStyle name="_P02 COO WD7 v1 2 2 2" xfId="5602"/>
    <cellStyle name="_P02 COO WD7 v1 2 3" xfId="5603"/>
    <cellStyle name="_P02 COO WD7 v1 2 3 2" xfId="5604"/>
    <cellStyle name="_P02 COO WD7 v1 2 3 3" xfId="5605"/>
    <cellStyle name="_P02 COO WD7 v1 2 3_Gross" xfId="5606"/>
    <cellStyle name="_P02 COO WD7 v1 2 4" xfId="5607"/>
    <cellStyle name="_P02 COO WD7 v1 2 4 2" xfId="5608"/>
    <cellStyle name="_P02 COO WD7 v1 2 4 3" xfId="5609"/>
    <cellStyle name="_P02 COO WD7 v1 2 4_Gross" xfId="5610"/>
    <cellStyle name="_P02 COO WD7 v1 2 5" xfId="5611"/>
    <cellStyle name="_P02 COO WD7 v1 2 5 2" xfId="5612"/>
    <cellStyle name="_P02 COO WD7 v1 2 5 3" xfId="5613"/>
    <cellStyle name="_P02 COO WD7 v1 2 5 4" xfId="5614"/>
    <cellStyle name="_P02 COO WD7 v1 2 5_Gross" xfId="5615"/>
    <cellStyle name="_P02 COO WD7 v1 2 6" xfId="5616"/>
    <cellStyle name="_P02 COO WD7 v1 2 7" xfId="5617"/>
    <cellStyle name="_P02 COO WD7 v1 2 8" xfId="5618"/>
    <cellStyle name="_P02 COO WD7 v1 2 9" xfId="5619"/>
    <cellStyle name="_P02 COO WD7 v1 2_August 2014 IMBE" xfId="5620"/>
    <cellStyle name="_P02 COO WD7 v1 2_August 2014 IMBE 2" xfId="5621"/>
    <cellStyle name="_P02 COO WD7 v1 2_Gross" xfId="5622"/>
    <cellStyle name="_P02 COO WD7 v1 20" xfId="5623"/>
    <cellStyle name="_P02 COO WD7 v1 20 2" xfId="5624"/>
    <cellStyle name="_P02 COO WD7 v1 21" xfId="5625"/>
    <cellStyle name="_P02 COO WD7 v1 22" xfId="5626"/>
    <cellStyle name="_P02 COO WD7 v1 23" xfId="5627"/>
    <cellStyle name="_P02 COO WD7 v1 3" xfId="5628"/>
    <cellStyle name="_P02 COO WD7 v1 3 2" xfId="5629"/>
    <cellStyle name="_P02 COO WD7 v1 4" xfId="5630"/>
    <cellStyle name="_P02 COO WD7 v1 4 2" xfId="5631"/>
    <cellStyle name="_P02 COO WD7 v1 4 3" xfId="5632"/>
    <cellStyle name="_P02 COO WD7 v1 4_Gross" xfId="5633"/>
    <cellStyle name="_P02 COO WD7 v1 5" xfId="5634"/>
    <cellStyle name="_P02 COO WD7 v1 5 2" xfId="5635"/>
    <cellStyle name="_P02 COO WD7 v1 5 3" xfId="5636"/>
    <cellStyle name="_P02 COO WD7 v1 5_Gross" xfId="5637"/>
    <cellStyle name="_P02 COO WD7 v1 6" xfId="5638"/>
    <cellStyle name="_P02 COO WD7 v1 6 2" xfId="5639"/>
    <cellStyle name="_P02 COO WD7 v1 6 3" xfId="5640"/>
    <cellStyle name="_P02 COO WD7 v1 7" xfId="5641"/>
    <cellStyle name="_P02 COO WD7 v1 7 2" xfId="5642"/>
    <cellStyle name="_P02 COO WD7 v1 7 3" xfId="5643"/>
    <cellStyle name="_P02 COO WD7 v1 7 4" xfId="5644"/>
    <cellStyle name="_P02 COO WD7 v1 7_Gross" xfId="5645"/>
    <cellStyle name="_P02 COO WD7 v1 8" xfId="5646"/>
    <cellStyle name="_P02 COO WD7 v1 8 2" xfId="5647"/>
    <cellStyle name="_P02 COO WD7 v1 8_Gross" xfId="5648"/>
    <cellStyle name="_P02 COO WD7 v1 9" xfId="5649"/>
    <cellStyle name="_P02 COO WD7 v1 9 2" xfId="5650"/>
    <cellStyle name="_P02 COO WD7 v1 9_Gross" xfId="5651"/>
    <cellStyle name="_P02 COO WD7 v1_July 2014 IMBE" xfId="5652"/>
    <cellStyle name="_P02 COO WD7 v1_July 2014 IMBE 2" xfId="5653"/>
    <cellStyle name="_P02 COO WD7 v1_July 2014 IMBE 3" xfId="5654"/>
    <cellStyle name="_P02 COO WD7 v1_R0 Caseloads" xfId="5655"/>
    <cellStyle name="_P02 COO WD7 v1_WCMG updates 1415p3" xfId="5656"/>
    <cellStyle name="_P02 COO WD7 v1_WCMG updates 1415p3 2" xfId="5657"/>
    <cellStyle name="_P03 WD4 Tables V2" xfId="5658"/>
    <cellStyle name="_P03 WD4 Tables V2 10" xfId="5659"/>
    <cellStyle name="_P03 WD4 Tables V2 10 2" xfId="5660"/>
    <cellStyle name="_P03 WD4 Tables V2 10 2 2" xfId="5661"/>
    <cellStyle name="_P03 WD4 Tables V2 10 2 3" xfId="5662"/>
    <cellStyle name="_P03 WD4 Tables V2 10 2_Gross" xfId="5663"/>
    <cellStyle name="_P03 WD4 Tables V2 10 2_Gross 2" xfId="5664"/>
    <cellStyle name="_P03 WD4 Tables V2 10 3" xfId="5665"/>
    <cellStyle name="_P03 WD4 Tables V2 10 4" xfId="5666"/>
    <cellStyle name="_P03 WD4 Tables V2 10 5" xfId="5667"/>
    <cellStyle name="_P03 WD4 Tables V2 10_Gross" xfId="5668"/>
    <cellStyle name="_P03 WD4 Tables V2 10_Gross 2" xfId="5669"/>
    <cellStyle name="_P03 WD4 Tables V2 11" xfId="5670"/>
    <cellStyle name="_P03 WD4 Tables V2 11 2" xfId="5671"/>
    <cellStyle name="_P03 WD4 Tables V2 11 2 2" xfId="5672"/>
    <cellStyle name="_P03 WD4 Tables V2 11 3" xfId="5673"/>
    <cellStyle name="_P03 WD4 Tables V2 11 4" xfId="5674"/>
    <cellStyle name="_P03 WD4 Tables V2 11 5" xfId="5675"/>
    <cellStyle name="_P03 WD4 Tables V2 11_Gross" xfId="5676"/>
    <cellStyle name="_P03 WD4 Tables V2 11_Gross 2" xfId="5677"/>
    <cellStyle name="_P03 WD4 Tables V2 12" xfId="5678"/>
    <cellStyle name="_P03 WD4 Tables V2 12 2" xfId="5679"/>
    <cellStyle name="_P03 WD4 Tables V2 12 2 2" xfId="5680"/>
    <cellStyle name="_P03 WD4 Tables V2 12 3" xfId="5681"/>
    <cellStyle name="_P03 WD4 Tables V2 12 4" xfId="5682"/>
    <cellStyle name="_P03 WD4 Tables V2 12_Gross" xfId="5683"/>
    <cellStyle name="_P03 WD4 Tables V2 12_Gross 2" xfId="5684"/>
    <cellStyle name="_P03 WD4 Tables V2 13" xfId="5685"/>
    <cellStyle name="_P03 WD4 Tables V2 13 2" xfId="5686"/>
    <cellStyle name="_P03 WD4 Tables V2 13 3" xfId="5687"/>
    <cellStyle name="_P03 WD4 Tables V2 13_Gross" xfId="5688"/>
    <cellStyle name="_P03 WD4 Tables V2 13_Gross 2" xfId="5689"/>
    <cellStyle name="_P03 WD4 Tables V2 14" xfId="5690"/>
    <cellStyle name="_P03 WD4 Tables V2 14 2" xfId="5691"/>
    <cellStyle name="_P03 WD4 Tables V2 14 2 2" xfId="5692"/>
    <cellStyle name="_P03 WD4 Tables V2 14 3" xfId="5693"/>
    <cellStyle name="_P03 WD4 Tables V2 14_Gross" xfId="5694"/>
    <cellStyle name="_P03 WD4 Tables V2 14_Gross 2" xfId="5695"/>
    <cellStyle name="_P03 WD4 Tables V2 15" xfId="5696"/>
    <cellStyle name="_P03 WD4 Tables V2 15 2" xfId="5697"/>
    <cellStyle name="_P03 WD4 Tables V2 15 3" xfId="5698"/>
    <cellStyle name="_P03 WD4 Tables V2 15_Gross" xfId="5699"/>
    <cellStyle name="_P03 WD4 Tables V2 15_Gross 2" xfId="5700"/>
    <cellStyle name="_P03 WD4 Tables V2 16" xfId="5701"/>
    <cellStyle name="_P03 WD4 Tables V2 16 2" xfId="5702"/>
    <cellStyle name="_P03 WD4 Tables V2 16_Gross" xfId="5703"/>
    <cellStyle name="_P03 WD4 Tables V2 16_Gross 2" xfId="5704"/>
    <cellStyle name="_P03 WD4 Tables V2 17" xfId="5705"/>
    <cellStyle name="_P03 WD4 Tables V2 17 2" xfId="5706"/>
    <cellStyle name="_P03 WD4 Tables V2 17_Gross" xfId="5707"/>
    <cellStyle name="_P03 WD4 Tables V2 17_Gross 2" xfId="5708"/>
    <cellStyle name="_P03 WD4 Tables V2 18" xfId="5709"/>
    <cellStyle name="_P03 WD4 Tables V2 18 2" xfId="5710"/>
    <cellStyle name="_P03 WD4 Tables V2 19" xfId="5711"/>
    <cellStyle name="_P03 WD4 Tables V2 19 2" xfId="5712"/>
    <cellStyle name="_P03 WD4 Tables V2 2" xfId="5713"/>
    <cellStyle name="_P03 WD4 Tables V2 2 10" xfId="5714"/>
    <cellStyle name="_P03 WD4 Tables V2 2 11" xfId="5715"/>
    <cellStyle name="_P03 WD4 Tables V2 2 12" xfId="5716"/>
    <cellStyle name="_P03 WD4 Tables V2 2 2" xfId="5717"/>
    <cellStyle name="_P03 WD4 Tables V2 2 2 2" xfId="5718"/>
    <cellStyle name="_P03 WD4 Tables V2 2 2 2 2" xfId="5719"/>
    <cellStyle name="_P03 WD4 Tables V2 2 2 3" xfId="5720"/>
    <cellStyle name="_P03 WD4 Tables V2 2 2 3 2" xfId="5721"/>
    <cellStyle name="_P03 WD4 Tables V2 2 2 4" xfId="5722"/>
    <cellStyle name="_P03 WD4 Tables V2 2 2 5" xfId="5723"/>
    <cellStyle name="_P03 WD4 Tables V2 2 2_Gross" xfId="5724"/>
    <cellStyle name="_P03 WD4 Tables V2 2 2_Gross 2" xfId="5725"/>
    <cellStyle name="_P03 WD4 Tables V2 2 3" xfId="5726"/>
    <cellStyle name="_P03 WD4 Tables V2 2 3 2" xfId="5727"/>
    <cellStyle name="_P03 WD4 Tables V2 2 3 2 2" xfId="5728"/>
    <cellStyle name="_P03 WD4 Tables V2 2 3 2 3" xfId="5729"/>
    <cellStyle name="_P03 WD4 Tables V2 2 3 3" xfId="5730"/>
    <cellStyle name="_P03 WD4 Tables V2 2 3 4" xfId="5731"/>
    <cellStyle name="_P03 WD4 Tables V2 2 3_Gross" xfId="5732"/>
    <cellStyle name="_P03 WD4 Tables V2 2 3_Gross 2" xfId="5733"/>
    <cellStyle name="_P03 WD4 Tables V2 2 4" xfId="5734"/>
    <cellStyle name="_P03 WD4 Tables V2 2 4 2" xfId="5735"/>
    <cellStyle name="_P03 WD4 Tables V2 2 4 3" xfId="5736"/>
    <cellStyle name="_P03 WD4 Tables V2 2 4 4" xfId="5737"/>
    <cellStyle name="_P03 WD4 Tables V2 2 5" xfId="5738"/>
    <cellStyle name="_P03 WD4 Tables V2 2 5 2" xfId="5739"/>
    <cellStyle name="_P03 WD4 Tables V2 2 5 2 2" xfId="5740"/>
    <cellStyle name="_P03 WD4 Tables V2 2 5 3" xfId="5741"/>
    <cellStyle name="_P03 WD4 Tables V2 2 6" xfId="5742"/>
    <cellStyle name="_P03 WD4 Tables V2 2 6 2" xfId="5743"/>
    <cellStyle name="_P03 WD4 Tables V2 2 6 3" xfId="5744"/>
    <cellStyle name="_P03 WD4 Tables V2 2 7" xfId="5745"/>
    <cellStyle name="_P03 WD4 Tables V2 2 7 2" xfId="5746"/>
    <cellStyle name="_P03 WD4 Tables V2 2 8" xfId="5747"/>
    <cellStyle name="_P03 WD4 Tables V2 2 9" xfId="5748"/>
    <cellStyle name="_P03 WD4 Tables V2 2_Gross" xfId="5749"/>
    <cellStyle name="_P03 WD4 Tables V2 2_Gross 2" xfId="5750"/>
    <cellStyle name="_P03 WD4 Tables V2 20" xfId="5751"/>
    <cellStyle name="_P03 WD4 Tables V2 20 2" xfId="5752"/>
    <cellStyle name="_P03 WD4 Tables V2 21" xfId="5753"/>
    <cellStyle name="_P03 WD4 Tables V2 21 2" xfId="5754"/>
    <cellStyle name="_P03 WD4 Tables V2 22" xfId="5755"/>
    <cellStyle name="_P03 WD4 Tables V2 23" xfId="5756"/>
    <cellStyle name="_P03 WD4 Tables V2 24" xfId="5757"/>
    <cellStyle name="_P03 WD4 Tables V2 24 2" xfId="5758"/>
    <cellStyle name="_P03 WD4 Tables V2 25" xfId="5759"/>
    <cellStyle name="_P03 WD4 Tables V2 26" xfId="5760"/>
    <cellStyle name="_P03 WD4 Tables V2 27" xfId="5761"/>
    <cellStyle name="_P03 WD4 Tables V2 28" xfId="5762"/>
    <cellStyle name="_P03 WD4 Tables V2 29" xfId="5763"/>
    <cellStyle name="_P03 WD4 Tables V2 3" xfId="5764"/>
    <cellStyle name="_P03 WD4 Tables V2 3 10" xfId="5765"/>
    <cellStyle name="_P03 WD4 Tables V2 3 10 2" xfId="5766"/>
    <cellStyle name="_P03 WD4 Tables V2 3 11" xfId="5767"/>
    <cellStyle name="_P03 WD4 Tables V2 3 11 2" xfId="5768"/>
    <cellStyle name="_P03 WD4 Tables V2 3 12" xfId="5769"/>
    <cellStyle name="_P03 WD4 Tables V2 3 2" xfId="5770"/>
    <cellStyle name="_P03 WD4 Tables V2 3 2 2" xfId="5771"/>
    <cellStyle name="_P03 WD4 Tables V2 3 2 2 2" xfId="5772"/>
    <cellStyle name="_P03 WD4 Tables V2 3 2 2 3" xfId="5773"/>
    <cellStyle name="_P03 WD4 Tables V2 3 2 2_Gross" xfId="5774"/>
    <cellStyle name="_P03 WD4 Tables V2 3 2 2_Gross 2" xfId="5775"/>
    <cellStyle name="_P03 WD4 Tables V2 3 2 3" xfId="5776"/>
    <cellStyle name="_P03 WD4 Tables V2 3 2 4" xfId="5777"/>
    <cellStyle name="_P03 WD4 Tables V2 3 2_Gross" xfId="5778"/>
    <cellStyle name="_P03 WD4 Tables V2 3 2_Gross 2" xfId="5779"/>
    <cellStyle name="_P03 WD4 Tables V2 3 3" xfId="5780"/>
    <cellStyle name="_P03 WD4 Tables V2 3 3 2" xfId="5781"/>
    <cellStyle name="_P03 WD4 Tables V2 3 3 2 2" xfId="5782"/>
    <cellStyle name="_P03 WD4 Tables V2 3 3 2 3" xfId="5783"/>
    <cellStyle name="_P03 WD4 Tables V2 3 3 2_Gross" xfId="5784"/>
    <cellStyle name="_P03 WD4 Tables V2 3 3 2_Gross 2" xfId="5785"/>
    <cellStyle name="_P03 WD4 Tables V2 3 3 3" xfId="5786"/>
    <cellStyle name="_P03 WD4 Tables V2 3 3 4" xfId="5787"/>
    <cellStyle name="_P03 WD4 Tables V2 3 3_August 2014 IMBE" xfId="5788"/>
    <cellStyle name="_P03 WD4 Tables V2 3 3_August 2014 IMBE 2" xfId="5789"/>
    <cellStyle name="_P03 WD4 Tables V2 3 3_August 2014 IMBE 2 2" xfId="5790"/>
    <cellStyle name="_P03 WD4 Tables V2 3 3_August 2014 IMBE 2 2 2" xfId="5791"/>
    <cellStyle name="_P03 WD4 Tables V2 3 3_August 2014 IMBE 2 2_Gross" xfId="5792"/>
    <cellStyle name="_P03 WD4 Tables V2 3 3_August 2014 IMBE 2 2_Gross 2" xfId="5793"/>
    <cellStyle name="_P03 WD4 Tables V2 3 3_August 2014 IMBE 2 3" xfId="5794"/>
    <cellStyle name="_P03 WD4 Tables V2 3 3_August 2014 IMBE 2 4" xfId="5795"/>
    <cellStyle name="_P03 WD4 Tables V2 3 3_August 2014 IMBE 2_Gross" xfId="5796"/>
    <cellStyle name="_P03 WD4 Tables V2 3 3_August 2014 IMBE 2_Gross 2" xfId="5797"/>
    <cellStyle name="_P03 WD4 Tables V2 3 3_August 2014 IMBE 3" xfId="5798"/>
    <cellStyle name="_P03 WD4 Tables V2 3 3_August 2014 IMBE 4" xfId="5799"/>
    <cellStyle name="_P03 WD4 Tables V2 3 3_August 2014 IMBE_Gross" xfId="5800"/>
    <cellStyle name="_P03 WD4 Tables V2 3 3_August 2014 IMBE_Gross 2" xfId="5801"/>
    <cellStyle name="_P03 WD4 Tables V2 3 3_Gross" xfId="5802"/>
    <cellStyle name="_P03 WD4 Tables V2 3 3_Gross 2" xfId="5803"/>
    <cellStyle name="_P03 WD4 Tables V2 3 4" xfId="5804"/>
    <cellStyle name="_P03 WD4 Tables V2 3 4 2" xfId="5805"/>
    <cellStyle name="_P03 WD4 Tables V2 3 4 2 2" xfId="5806"/>
    <cellStyle name="_P03 WD4 Tables V2 3 4 2 3" xfId="5807"/>
    <cellStyle name="_P03 WD4 Tables V2 3 4 2_Gross" xfId="5808"/>
    <cellStyle name="_P03 WD4 Tables V2 3 4 2_Gross 2" xfId="5809"/>
    <cellStyle name="_P03 WD4 Tables V2 3 4 3" xfId="5810"/>
    <cellStyle name="_P03 WD4 Tables V2 3 4 4" xfId="5811"/>
    <cellStyle name="_P03 WD4 Tables V2 3 4_Gross" xfId="5812"/>
    <cellStyle name="_P03 WD4 Tables V2 3 4_Gross 2" xfId="5813"/>
    <cellStyle name="_P03 WD4 Tables V2 3 5" xfId="5814"/>
    <cellStyle name="_P03 WD4 Tables V2 3 5 2" xfId="5815"/>
    <cellStyle name="_P03 WD4 Tables V2 3 5 3" xfId="5816"/>
    <cellStyle name="_P03 WD4 Tables V2 3 5_Gross" xfId="5817"/>
    <cellStyle name="_P03 WD4 Tables V2 3 5_Gross 2" xfId="5818"/>
    <cellStyle name="_P03 WD4 Tables V2 3 6" xfId="5819"/>
    <cellStyle name="_P03 WD4 Tables V2 3 6 2" xfId="5820"/>
    <cellStyle name="_P03 WD4 Tables V2 3 6 3" xfId="5821"/>
    <cellStyle name="_P03 WD4 Tables V2 3 6 4" xfId="5822"/>
    <cellStyle name="_P03 WD4 Tables V2 3 6_Gross" xfId="5823"/>
    <cellStyle name="_P03 WD4 Tables V2 3 6_Gross 2" xfId="5824"/>
    <cellStyle name="_P03 WD4 Tables V2 3 7" xfId="5825"/>
    <cellStyle name="_P03 WD4 Tables V2 3 7 2" xfId="5826"/>
    <cellStyle name="_P03 WD4 Tables V2 3 7 2 2" xfId="5827"/>
    <cellStyle name="_P03 WD4 Tables V2 3 7 3" xfId="5828"/>
    <cellStyle name="_P03 WD4 Tables V2 3 7 4" xfId="5829"/>
    <cellStyle name="_P03 WD4 Tables V2 3 7_Gross" xfId="5830"/>
    <cellStyle name="_P03 WD4 Tables V2 3 7_Gross 2" xfId="5831"/>
    <cellStyle name="_P03 WD4 Tables V2 3 8" xfId="5832"/>
    <cellStyle name="_P03 WD4 Tables V2 3 8 2" xfId="5833"/>
    <cellStyle name="_P03 WD4 Tables V2 3 8 3" xfId="5834"/>
    <cellStyle name="_P03 WD4 Tables V2 3 8_Gross" xfId="5835"/>
    <cellStyle name="_P03 WD4 Tables V2 3 8_Gross 2" xfId="5836"/>
    <cellStyle name="_P03 WD4 Tables V2 3 9" xfId="5837"/>
    <cellStyle name="_P03 WD4 Tables V2 3 9 2" xfId="5838"/>
    <cellStyle name="_P03 WD4 Tables V2 3_August 2014 IMBE" xfId="5839"/>
    <cellStyle name="_P03 WD4 Tables V2 3_August 2014 IMBE 2" xfId="5840"/>
    <cellStyle name="_P03 WD4 Tables V2 3_August 2014 IMBE 2 2" xfId="5841"/>
    <cellStyle name="_P03 WD4 Tables V2 3_August 2014 IMBE 2 3" xfId="5842"/>
    <cellStyle name="_P03 WD4 Tables V2 3_August 2014 IMBE 2_Gross" xfId="5843"/>
    <cellStyle name="_P03 WD4 Tables V2 3_August 2014 IMBE 2_Gross 2" xfId="5844"/>
    <cellStyle name="_P03 WD4 Tables V2 3_August 2014 IMBE 3" xfId="5845"/>
    <cellStyle name="_P03 WD4 Tables V2 3_August 2014 IMBE 4" xfId="5846"/>
    <cellStyle name="_P03 WD4 Tables V2 3_August 2014 IMBE_Gross" xfId="5847"/>
    <cellStyle name="_P03 WD4 Tables V2 3_August 2014 IMBE_Gross 2" xfId="5848"/>
    <cellStyle name="_P03 WD4 Tables V2 3_Gross" xfId="5849"/>
    <cellStyle name="_P03 WD4 Tables V2 3_Gross 2" xfId="5850"/>
    <cellStyle name="_P03 WD4 Tables V2 4" xfId="5851"/>
    <cellStyle name="_P03 WD4 Tables V2 4 2" xfId="5852"/>
    <cellStyle name="_P03 WD4 Tables V2 4 2 2" xfId="5853"/>
    <cellStyle name="_P03 WD4 Tables V2 4 2 2 2" xfId="5854"/>
    <cellStyle name="_P03 WD4 Tables V2 4 2 3" xfId="5855"/>
    <cellStyle name="_P03 WD4 Tables V2 4 2_Gross" xfId="5856"/>
    <cellStyle name="_P03 WD4 Tables V2 4 2_Gross 2" xfId="5857"/>
    <cellStyle name="_P03 WD4 Tables V2 4 3" xfId="5858"/>
    <cellStyle name="_P03 WD4 Tables V2 4 3 2" xfId="5859"/>
    <cellStyle name="_P03 WD4 Tables V2 4 4" xfId="5860"/>
    <cellStyle name="_P03 WD4 Tables V2 4 5" xfId="5861"/>
    <cellStyle name="_P03 WD4 Tables V2 4 6" xfId="5862"/>
    <cellStyle name="_P03 WD4 Tables V2 4_August 2014 IMBE" xfId="5863"/>
    <cellStyle name="_P03 WD4 Tables V2 4_August 2014 IMBE 2" xfId="5864"/>
    <cellStyle name="_P03 WD4 Tables V2 4_August 2014 IMBE 2 2" xfId="5865"/>
    <cellStyle name="_P03 WD4 Tables V2 4_August 2014 IMBE 2 2 2" xfId="5866"/>
    <cellStyle name="_P03 WD4 Tables V2 4_August 2014 IMBE 2 2_Gross" xfId="5867"/>
    <cellStyle name="_P03 WD4 Tables V2 4_August 2014 IMBE 2 2_Gross 2" xfId="5868"/>
    <cellStyle name="_P03 WD4 Tables V2 4_August 2014 IMBE 2 3" xfId="5869"/>
    <cellStyle name="_P03 WD4 Tables V2 4_August 2014 IMBE 2 4" xfId="5870"/>
    <cellStyle name="_P03 WD4 Tables V2 4_August 2014 IMBE 2_Gross" xfId="5871"/>
    <cellStyle name="_P03 WD4 Tables V2 4_August 2014 IMBE 2_Gross 2" xfId="5872"/>
    <cellStyle name="_P03 WD4 Tables V2 4_August 2014 IMBE 3" xfId="5873"/>
    <cellStyle name="_P03 WD4 Tables V2 4_August 2014 IMBE 4" xfId="5874"/>
    <cellStyle name="_P03 WD4 Tables V2 4_August 2014 IMBE_Gross" xfId="5875"/>
    <cellStyle name="_P03 WD4 Tables V2 4_August 2014 IMBE_Gross 2" xfId="5876"/>
    <cellStyle name="_P03 WD4 Tables V2 4_Gross" xfId="5877"/>
    <cellStyle name="_P03 WD4 Tables V2 4_Gross 2" xfId="5878"/>
    <cellStyle name="_P03 WD4 Tables V2 5" xfId="5879"/>
    <cellStyle name="_P03 WD4 Tables V2 5 2" xfId="5880"/>
    <cellStyle name="_P03 WD4 Tables V2 5 2 2" xfId="5881"/>
    <cellStyle name="_P03 WD4 Tables V2 5 2 3" xfId="5882"/>
    <cellStyle name="_P03 WD4 Tables V2 5 2 4" xfId="5883"/>
    <cellStyle name="_P03 WD4 Tables V2 5 2_Gross" xfId="5884"/>
    <cellStyle name="_P03 WD4 Tables V2 5 2_Gross 2" xfId="5885"/>
    <cellStyle name="_P03 WD4 Tables V2 5 3" xfId="5886"/>
    <cellStyle name="_P03 WD4 Tables V2 5 3 2" xfId="5887"/>
    <cellStyle name="_P03 WD4 Tables V2 5 3 3" xfId="5888"/>
    <cellStyle name="_P03 WD4 Tables V2 5 4" xfId="5889"/>
    <cellStyle name="_P03 WD4 Tables V2 5 5" xfId="5890"/>
    <cellStyle name="_P03 WD4 Tables V2 5_Gross" xfId="5891"/>
    <cellStyle name="_P03 WD4 Tables V2 5_Gross 2" xfId="5892"/>
    <cellStyle name="_P03 WD4 Tables V2 6" xfId="5893"/>
    <cellStyle name="_P03 WD4 Tables V2 6 2" xfId="5894"/>
    <cellStyle name="_P03 WD4 Tables V2 6 2 2" xfId="5895"/>
    <cellStyle name="_P03 WD4 Tables V2 6 2 3" xfId="5896"/>
    <cellStyle name="_P03 WD4 Tables V2 6 2_Gross" xfId="5897"/>
    <cellStyle name="_P03 WD4 Tables V2 6 2_Gross 2" xfId="5898"/>
    <cellStyle name="_P03 WD4 Tables V2 6 3" xfId="5899"/>
    <cellStyle name="_P03 WD4 Tables V2 6 3 2" xfId="5900"/>
    <cellStyle name="_P03 WD4 Tables V2 6 3 3" xfId="5901"/>
    <cellStyle name="_P03 WD4 Tables V2 6 4" xfId="5902"/>
    <cellStyle name="_P03 WD4 Tables V2 6 5" xfId="5903"/>
    <cellStyle name="_P03 WD4 Tables V2 6_Gross" xfId="5904"/>
    <cellStyle name="_P03 WD4 Tables V2 6_Gross 2" xfId="5905"/>
    <cellStyle name="_P03 WD4 Tables V2 7" xfId="5906"/>
    <cellStyle name="_P03 WD4 Tables V2 7 2" xfId="5907"/>
    <cellStyle name="_P03 WD4 Tables V2 7 2 2" xfId="5908"/>
    <cellStyle name="_P03 WD4 Tables V2 7 2 3" xfId="5909"/>
    <cellStyle name="_P03 WD4 Tables V2 7 2_Gross" xfId="5910"/>
    <cellStyle name="_P03 WD4 Tables V2 7 2_Gross 2" xfId="5911"/>
    <cellStyle name="_P03 WD4 Tables V2 7 3" xfId="5912"/>
    <cellStyle name="_P03 WD4 Tables V2 7 4" xfId="5913"/>
    <cellStyle name="_P03 WD4 Tables V2 7_Gross" xfId="5914"/>
    <cellStyle name="_P03 WD4 Tables V2 7_Gross 2" xfId="5915"/>
    <cellStyle name="_P03 WD4 Tables V2 8" xfId="5916"/>
    <cellStyle name="_P03 WD4 Tables V2 8 2" xfId="5917"/>
    <cellStyle name="_P03 WD4 Tables V2 8 2 2" xfId="5918"/>
    <cellStyle name="_P03 WD4 Tables V2 8 2 3" xfId="5919"/>
    <cellStyle name="_P03 WD4 Tables V2 8 2_Gross" xfId="5920"/>
    <cellStyle name="_P03 WD4 Tables V2 8 2_Gross 2" xfId="5921"/>
    <cellStyle name="_P03 WD4 Tables V2 8 3" xfId="5922"/>
    <cellStyle name="_P03 WD4 Tables V2 8 4" xfId="5923"/>
    <cellStyle name="_P03 WD4 Tables V2 8_Gross" xfId="5924"/>
    <cellStyle name="_P03 WD4 Tables V2 8_Gross 2" xfId="5925"/>
    <cellStyle name="_P03 WD4 Tables V2 9" xfId="5926"/>
    <cellStyle name="_P03 WD4 Tables V2 9 2" xfId="5927"/>
    <cellStyle name="_P03 WD4 Tables V2 9 2 2" xfId="5928"/>
    <cellStyle name="_P03 WD4 Tables V2 9 2 3" xfId="5929"/>
    <cellStyle name="_P03 WD4 Tables V2 9 2_Gross" xfId="5930"/>
    <cellStyle name="_P03 WD4 Tables V2 9 2_Gross 2" xfId="5931"/>
    <cellStyle name="_P03 WD4 Tables V2 9 3" xfId="5932"/>
    <cellStyle name="_P03 WD4 Tables V2 9 4" xfId="5933"/>
    <cellStyle name="_P03 WD4 Tables V2 9 5" xfId="5934"/>
    <cellStyle name="_P03 WD4 Tables V2 9_Gross" xfId="5935"/>
    <cellStyle name="_P03 WD4 Tables V2 9_Gross 2" xfId="5936"/>
    <cellStyle name="_P03 WD4 Tables V2_001. Test" xfId="5937"/>
    <cellStyle name="_P03 WD4 Tables V2_001. Test 2" xfId="5938"/>
    <cellStyle name="_P03 WD4 Tables V2_001. Test_Gross" xfId="5939"/>
    <cellStyle name="_P03 WD4 Tables V2_001. Test_Gross 2" xfId="5940"/>
    <cellStyle name="_P03 WD4 Tables V2_Gross" xfId="5941"/>
    <cellStyle name="_P03 WD4 Tables V2_Gross 2" xfId="5942"/>
    <cellStyle name="_P03 WD4 Tables V2_Gross 2 2" xfId="5943"/>
    <cellStyle name="_P03 WD4 Tables V2_Gross 2 3" xfId="5944"/>
    <cellStyle name="_P03 WD4 Tables V2_Gross 2_Gross" xfId="5945"/>
    <cellStyle name="_P03 WD4 Tables V2_Gross 2_Gross 2" xfId="5946"/>
    <cellStyle name="_P03 WD4 Tables V2_Gross 3" xfId="5947"/>
    <cellStyle name="_P03 WD4 Tables V2_Gross 4" xfId="5948"/>
    <cellStyle name="_P03 WD4 Tables V2_Gross_1" xfId="5949"/>
    <cellStyle name="_P03 WD4 Tables V2_Gross_1 2" xfId="5950"/>
    <cellStyle name="_P03 WD4 Tables V2_Gross_Gross" xfId="5951"/>
    <cellStyle name="_P03 WD4 Tables V2_Gross_Gross 2" xfId="5952"/>
    <cellStyle name="_P03 WD4 Tables V2_R0" xfId="5953"/>
    <cellStyle name="_P03 WD4 Tables V2_R0 2" xfId="5954"/>
    <cellStyle name="_P03 WD4 Tables V2_R0 2 2" xfId="5955"/>
    <cellStyle name="_P03 WD4 Tables V2_R0 2 3" xfId="5956"/>
    <cellStyle name="_P03 WD4 Tables V2_R0 3" xfId="5957"/>
    <cellStyle name="_P03 WD4 Tables V2_R0 4" xfId="5958"/>
    <cellStyle name="_P03 WD4 Tables V2_R0_1" xfId="5959"/>
    <cellStyle name="_P03 WD4 Tables V2_R0_1 2" xfId="5960"/>
    <cellStyle name="_P03 WD4 Tables V2_R0_1 3" xfId="5961"/>
    <cellStyle name="_P03 WD6 Tables V11" xfId="5962"/>
    <cellStyle name="_P03 WD6 Tables V11 10" xfId="5963"/>
    <cellStyle name="_P03 WD6 Tables V11 10 2" xfId="5964"/>
    <cellStyle name="_P03 WD6 Tables V11 10 2 2" xfId="5965"/>
    <cellStyle name="_P03 WD6 Tables V11 10 2 3" xfId="5966"/>
    <cellStyle name="_P03 WD6 Tables V11 10 2_Gross" xfId="5967"/>
    <cellStyle name="_P03 WD6 Tables V11 10 2_Gross 2" xfId="5968"/>
    <cellStyle name="_P03 WD6 Tables V11 10 3" xfId="5969"/>
    <cellStyle name="_P03 WD6 Tables V11 10 4" xfId="5970"/>
    <cellStyle name="_P03 WD6 Tables V11 10 5" xfId="5971"/>
    <cellStyle name="_P03 WD6 Tables V11 10_Gross" xfId="5972"/>
    <cellStyle name="_P03 WD6 Tables V11 10_Gross 2" xfId="5973"/>
    <cellStyle name="_P03 WD6 Tables V11 11" xfId="5974"/>
    <cellStyle name="_P03 WD6 Tables V11 11 2" xfId="5975"/>
    <cellStyle name="_P03 WD6 Tables V11 11 2 2" xfId="5976"/>
    <cellStyle name="_P03 WD6 Tables V11 11 3" xfId="5977"/>
    <cellStyle name="_P03 WD6 Tables V11 11 4" xfId="5978"/>
    <cellStyle name="_P03 WD6 Tables V11 11 5" xfId="5979"/>
    <cellStyle name="_P03 WD6 Tables V11 11_Gross" xfId="5980"/>
    <cellStyle name="_P03 WD6 Tables V11 11_Gross 2" xfId="5981"/>
    <cellStyle name="_P03 WD6 Tables V11 12" xfId="5982"/>
    <cellStyle name="_P03 WD6 Tables V11 12 2" xfId="5983"/>
    <cellStyle name="_P03 WD6 Tables V11 12 2 2" xfId="5984"/>
    <cellStyle name="_P03 WD6 Tables V11 12 3" xfId="5985"/>
    <cellStyle name="_P03 WD6 Tables V11 12 4" xfId="5986"/>
    <cellStyle name="_P03 WD6 Tables V11 12_Gross" xfId="5987"/>
    <cellStyle name="_P03 WD6 Tables V11 12_Gross 2" xfId="5988"/>
    <cellStyle name="_P03 WD6 Tables V11 13" xfId="5989"/>
    <cellStyle name="_P03 WD6 Tables V11 13 2" xfId="5990"/>
    <cellStyle name="_P03 WD6 Tables V11 13 3" xfId="5991"/>
    <cellStyle name="_P03 WD6 Tables V11 13_Gross" xfId="5992"/>
    <cellStyle name="_P03 WD6 Tables V11 13_Gross 2" xfId="5993"/>
    <cellStyle name="_P03 WD6 Tables V11 14" xfId="5994"/>
    <cellStyle name="_P03 WD6 Tables V11 14 2" xfId="5995"/>
    <cellStyle name="_P03 WD6 Tables V11 14 2 2" xfId="5996"/>
    <cellStyle name="_P03 WD6 Tables V11 14 3" xfId="5997"/>
    <cellStyle name="_P03 WD6 Tables V11 14_Gross" xfId="5998"/>
    <cellStyle name="_P03 WD6 Tables V11 14_Gross 2" xfId="5999"/>
    <cellStyle name="_P03 WD6 Tables V11 15" xfId="6000"/>
    <cellStyle name="_P03 WD6 Tables V11 15 2" xfId="6001"/>
    <cellStyle name="_P03 WD6 Tables V11 15 3" xfId="6002"/>
    <cellStyle name="_P03 WD6 Tables V11 15_Gross" xfId="6003"/>
    <cellStyle name="_P03 WD6 Tables V11 15_Gross 2" xfId="6004"/>
    <cellStyle name="_P03 WD6 Tables V11 16" xfId="6005"/>
    <cellStyle name="_P03 WD6 Tables V11 16 2" xfId="6006"/>
    <cellStyle name="_P03 WD6 Tables V11 16_Gross" xfId="6007"/>
    <cellStyle name="_P03 WD6 Tables V11 16_Gross 2" xfId="6008"/>
    <cellStyle name="_P03 WD6 Tables V11 17" xfId="6009"/>
    <cellStyle name="_P03 WD6 Tables V11 17 2" xfId="6010"/>
    <cellStyle name="_P03 WD6 Tables V11 17_Gross" xfId="6011"/>
    <cellStyle name="_P03 WD6 Tables V11 17_Gross 2" xfId="6012"/>
    <cellStyle name="_P03 WD6 Tables V11 18" xfId="6013"/>
    <cellStyle name="_P03 WD6 Tables V11 18 2" xfId="6014"/>
    <cellStyle name="_P03 WD6 Tables V11 19" xfId="6015"/>
    <cellStyle name="_P03 WD6 Tables V11 19 2" xfId="6016"/>
    <cellStyle name="_P03 WD6 Tables V11 2" xfId="6017"/>
    <cellStyle name="_P03 WD6 Tables V11 2 10" xfId="6018"/>
    <cellStyle name="_P03 WD6 Tables V11 2 11" xfId="6019"/>
    <cellStyle name="_P03 WD6 Tables V11 2 12" xfId="6020"/>
    <cellStyle name="_P03 WD6 Tables V11 2 2" xfId="6021"/>
    <cellStyle name="_P03 WD6 Tables V11 2 2 2" xfId="6022"/>
    <cellStyle name="_P03 WD6 Tables V11 2 2 2 2" xfId="6023"/>
    <cellStyle name="_P03 WD6 Tables V11 2 2 3" xfId="6024"/>
    <cellStyle name="_P03 WD6 Tables V11 2 2 3 2" xfId="6025"/>
    <cellStyle name="_P03 WD6 Tables V11 2 2 4" xfId="6026"/>
    <cellStyle name="_P03 WD6 Tables V11 2 2 5" xfId="6027"/>
    <cellStyle name="_P03 WD6 Tables V11 2 2_Gross" xfId="6028"/>
    <cellStyle name="_P03 WD6 Tables V11 2 2_Gross 2" xfId="6029"/>
    <cellStyle name="_P03 WD6 Tables V11 2 3" xfId="6030"/>
    <cellStyle name="_P03 WD6 Tables V11 2 3 2" xfId="6031"/>
    <cellStyle name="_P03 WD6 Tables V11 2 3 2 2" xfId="6032"/>
    <cellStyle name="_P03 WD6 Tables V11 2 3 2 3" xfId="6033"/>
    <cellStyle name="_P03 WD6 Tables V11 2 3 3" xfId="6034"/>
    <cellStyle name="_P03 WD6 Tables V11 2 3 4" xfId="6035"/>
    <cellStyle name="_P03 WD6 Tables V11 2 3_Gross" xfId="6036"/>
    <cellStyle name="_P03 WD6 Tables V11 2 3_Gross 2" xfId="6037"/>
    <cellStyle name="_P03 WD6 Tables V11 2 4" xfId="6038"/>
    <cellStyle name="_P03 WD6 Tables V11 2 4 2" xfId="6039"/>
    <cellStyle name="_P03 WD6 Tables V11 2 4 3" xfId="6040"/>
    <cellStyle name="_P03 WD6 Tables V11 2 4 4" xfId="6041"/>
    <cellStyle name="_P03 WD6 Tables V11 2 5" xfId="6042"/>
    <cellStyle name="_P03 WD6 Tables V11 2 5 2" xfId="6043"/>
    <cellStyle name="_P03 WD6 Tables V11 2 5 2 2" xfId="6044"/>
    <cellStyle name="_P03 WD6 Tables V11 2 5 3" xfId="6045"/>
    <cellStyle name="_P03 WD6 Tables V11 2 6" xfId="6046"/>
    <cellStyle name="_P03 WD6 Tables V11 2 6 2" xfId="6047"/>
    <cellStyle name="_P03 WD6 Tables V11 2 6 3" xfId="6048"/>
    <cellStyle name="_P03 WD6 Tables V11 2 7" xfId="6049"/>
    <cellStyle name="_P03 WD6 Tables V11 2 7 2" xfId="6050"/>
    <cellStyle name="_P03 WD6 Tables V11 2 8" xfId="6051"/>
    <cellStyle name="_P03 WD6 Tables V11 2 9" xfId="6052"/>
    <cellStyle name="_P03 WD6 Tables V11 2_Gross" xfId="6053"/>
    <cellStyle name="_P03 WD6 Tables V11 2_Gross 2" xfId="6054"/>
    <cellStyle name="_P03 WD6 Tables V11 20" xfId="6055"/>
    <cellStyle name="_P03 WD6 Tables V11 20 2" xfId="6056"/>
    <cellStyle name="_P03 WD6 Tables V11 21" xfId="6057"/>
    <cellStyle name="_P03 WD6 Tables V11 21 2" xfId="6058"/>
    <cellStyle name="_P03 WD6 Tables V11 22" xfId="6059"/>
    <cellStyle name="_P03 WD6 Tables V11 23" xfId="6060"/>
    <cellStyle name="_P03 WD6 Tables V11 24" xfId="6061"/>
    <cellStyle name="_P03 WD6 Tables V11 24 2" xfId="6062"/>
    <cellStyle name="_P03 WD6 Tables V11 25" xfId="6063"/>
    <cellStyle name="_P03 WD6 Tables V11 26" xfId="6064"/>
    <cellStyle name="_P03 WD6 Tables V11 27" xfId="6065"/>
    <cellStyle name="_P03 WD6 Tables V11 28" xfId="6066"/>
    <cellStyle name="_P03 WD6 Tables V11 29" xfId="6067"/>
    <cellStyle name="_P03 WD6 Tables V11 3" xfId="6068"/>
    <cellStyle name="_P03 WD6 Tables V11 3 10" xfId="6069"/>
    <cellStyle name="_P03 WD6 Tables V11 3 10 2" xfId="6070"/>
    <cellStyle name="_P03 WD6 Tables V11 3 11" xfId="6071"/>
    <cellStyle name="_P03 WD6 Tables V11 3 11 2" xfId="6072"/>
    <cellStyle name="_P03 WD6 Tables V11 3 12" xfId="6073"/>
    <cellStyle name="_P03 WD6 Tables V11 3 2" xfId="6074"/>
    <cellStyle name="_P03 WD6 Tables V11 3 2 2" xfId="6075"/>
    <cellStyle name="_P03 WD6 Tables V11 3 2 2 2" xfId="6076"/>
    <cellStyle name="_P03 WD6 Tables V11 3 2 2 3" xfId="6077"/>
    <cellStyle name="_P03 WD6 Tables V11 3 2 2_Gross" xfId="6078"/>
    <cellStyle name="_P03 WD6 Tables V11 3 2 2_Gross 2" xfId="6079"/>
    <cellStyle name="_P03 WD6 Tables V11 3 2 3" xfId="6080"/>
    <cellStyle name="_P03 WD6 Tables V11 3 2 4" xfId="6081"/>
    <cellStyle name="_P03 WD6 Tables V11 3 2_Gross" xfId="6082"/>
    <cellStyle name="_P03 WD6 Tables V11 3 2_Gross 2" xfId="6083"/>
    <cellStyle name="_P03 WD6 Tables V11 3 3" xfId="6084"/>
    <cellStyle name="_P03 WD6 Tables V11 3 3 2" xfId="6085"/>
    <cellStyle name="_P03 WD6 Tables V11 3 3 2 2" xfId="6086"/>
    <cellStyle name="_P03 WD6 Tables V11 3 3 2 3" xfId="6087"/>
    <cellStyle name="_P03 WD6 Tables V11 3 3 2_Gross" xfId="6088"/>
    <cellStyle name="_P03 WD6 Tables V11 3 3 2_Gross 2" xfId="6089"/>
    <cellStyle name="_P03 WD6 Tables V11 3 3 3" xfId="6090"/>
    <cellStyle name="_P03 WD6 Tables V11 3 3 4" xfId="6091"/>
    <cellStyle name="_P03 WD6 Tables V11 3 3_August 2014 IMBE" xfId="6092"/>
    <cellStyle name="_P03 WD6 Tables V11 3 3_August 2014 IMBE 2" xfId="6093"/>
    <cellStyle name="_P03 WD6 Tables V11 3 3_August 2014 IMBE 2 2" xfId="6094"/>
    <cellStyle name="_P03 WD6 Tables V11 3 3_August 2014 IMBE 2 2 2" xfId="6095"/>
    <cellStyle name="_P03 WD6 Tables V11 3 3_August 2014 IMBE 2 2_Gross" xfId="6096"/>
    <cellStyle name="_P03 WD6 Tables V11 3 3_August 2014 IMBE 2 2_Gross 2" xfId="6097"/>
    <cellStyle name="_P03 WD6 Tables V11 3 3_August 2014 IMBE 2 3" xfId="6098"/>
    <cellStyle name="_P03 WD6 Tables V11 3 3_August 2014 IMBE 2 4" xfId="6099"/>
    <cellStyle name="_P03 WD6 Tables V11 3 3_August 2014 IMBE 2_Gross" xfId="6100"/>
    <cellStyle name="_P03 WD6 Tables V11 3 3_August 2014 IMBE 2_Gross 2" xfId="6101"/>
    <cellStyle name="_P03 WD6 Tables V11 3 3_August 2014 IMBE 3" xfId="6102"/>
    <cellStyle name="_P03 WD6 Tables V11 3 3_August 2014 IMBE 4" xfId="6103"/>
    <cellStyle name="_P03 WD6 Tables V11 3 3_August 2014 IMBE_Gross" xfId="6104"/>
    <cellStyle name="_P03 WD6 Tables V11 3 3_August 2014 IMBE_Gross 2" xfId="6105"/>
    <cellStyle name="_P03 WD6 Tables V11 3 3_Gross" xfId="6106"/>
    <cellStyle name="_P03 WD6 Tables V11 3 3_Gross 2" xfId="6107"/>
    <cellStyle name="_P03 WD6 Tables V11 3 4" xfId="6108"/>
    <cellStyle name="_P03 WD6 Tables V11 3 4 2" xfId="6109"/>
    <cellStyle name="_P03 WD6 Tables V11 3 4 2 2" xfId="6110"/>
    <cellStyle name="_P03 WD6 Tables V11 3 4 2 3" xfId="6111"/>
    <cellStyle name="_P03 WD6 Tables V11 3 4 2_Gross" xfId="6112"/>
    <cellStyle name="_P03 WD6 Tables V11 3 4 2_Gross 2" xfId="6113"/>
    <cellStyle name="_P03 WD6 Tables V11 3 4 3" xfId="6114"/>
    <cellStyle name="_P03 WD6 Tables V11 3 4 4" xfId="6115"/>
    <cellStyle name="_P03 WD6 Tables V11 3 4_Gross" xfId="6116"/>
    <cellStyle name="_P03 WD6 Tables V11 3 4_Gross 2" xfId="6117"/>
    <cellStyle name="_P03 WD6 Tables V11 3 5" xfId="6118"/>
    <cellStyle name="_P03 WD6 Tables V11 3 5 2" xfId="6119"/>
    <cellStyle name="_P03 WD6 Tables V11 3 5 3" xfId="6120"/>
    <cellStyle name="_P03 WD6 Tables V11 3 5_Gross" xfId="6121"/>
    <cellStyle name="_P03 WD6 Tables V11 3 5_Gross 2" xfId="6122"/>
    <cellStyle name="_P03 WD6 Tables V11 3 6" xfId="6123"/>
    <cellStyle name="_P03 WD6 Tables V11 3 6 2" xfId="6124"/>
    <cellStyle name="_P03 WD6 Tables V11 3 6 3" xfId="6125"/>
    <cellStyle name="_P03 WD6 Tables V11 3 6 4" xfId="6126"/>
    <cellStyle name="_P03 WD6 Tables V11 3 6_Gross" xfId="6127"/>
    <cellStyle name="_P03 WD6 Tables V11 3 6_Gross 2" xfId="6128"/>
    <cellStyle name="_P03 WD6 Tables V11 3 7" xfId="6129"/>
    <cellStyle name="_P03 WD6 Tables V11 3 7 2" xfId="6130"/>
    <cellStyle name="_P03 WD6 Tables V11 3 7 2 2" xfId="6131"/>
    <cellStyle name="_P03 WD6 Tables V11 3 7 3" xfId="6132"/>
    <cellStyle name="_P03 WD6 Tables V11 3 7 4" xfId="6133"/>
    <cellStyle name="_P03 WD6 Tables V11 3 7_Gross" xfId="6134"/>
    <cellStyle name="_P03 WD6 Tables V11 3 7_Gross 2" xfId="6135"/>
    <cellStyle name="_P03 WD6 Tables V11 3 8" xfId="6136"/>
    <cellStyle name="_P03 WD6 Tables V11 3 8 2" xfId="6137"/>
    <cellStyle name="_P03 WD6 Tables V11 3 8 3" xfId="6138"/>
    <cellStyle name="_P03 WD6 Tables V11 3 8_Gross" xfId="6139"/>
    <cellStyle name="_P03 WD6 Tables V11 3 8_Gross 2" xfId="6140"/>
    <cellStyle name="_P03 WD6 Tables V11 3 9" xfId="6141"/>
    <cellStyle name="_P03 WD6 Tables V11 3 9 2" xfId="6142"/>
    <cellStyle name="_P03 WD6 Tables V11 3_August 2014 IMBE" xfId="6143"/>
    <cellStyle name="_P03 WD6 Tables V11 3_August 2014 IMBE 2" xfId="6144"/>
    <cellStyle name="_P03 WD6 Tables V11 3_August 2014 IMBE 2 2" xfId="6145"/>
    <cellStyle name="_P03 WD6 Tables V11 3_August 2014 IMBE 2 3" xfId="6146"/>
    <cellStyle name="_P03 WD6 Tables V11 3_August 2014 IMBE 2_Gross" xfId="6147"/>
    <cellStyle name="_P03 WD6 Tables V11 3_August 2014 IMBE 2_Gross 2" xfId="6148"/>
    <cellStyle name="_P03 WD6 Tables V11 3_August 2014 IMBE 3" xfId="6149"/>
    <cellStyle name="_P03 WD6 Tables V11 3_August 2014 IMBE 4" xfId="6150"/>
    <cellStyle name="_P03 WD6 Tables V11 3_August 2014 IMBE_Gross" xfId="6151"/>
    <cellStyle name="_P03 WD6 Tables V11 3_August 2014 IMBE_Gross 2" xfId="6152"/>
    <cellStyle name="_P03 WD6 Tables V11 3_Gross" xfId="6153"/>
    <cellStyle name="_P03 WD6 Tables V11 3_Gross 2" xfId="6154"/>
    <cellStyle name="_P03 WD6 Tables V11 4" xfId="6155"/>
    <cellStyle name="_P03 WD6 Tables V11 4 2" xfId="6156"/>
    <cellStyle name="_P03 WD6 Tables V11 4 2 2" xfId="6157"/>
    <cellStyle name="_P03 WD6 Tables V11 4 2 2 2" xfId="6158"/>
    <cellStyle name="_P03 WD6 Tables V11 4 2 3" xfId="6159"/>
    <cellStyle name="_P03 WD6 Tables V11 4 2_Gross" xfId="6160"/>
    <cellStyle name="_P03 WD6 Tables V11 4 2_Gross 2" xfId="6161"/>
    <cellStyle name="_P03 WD6 Tables V11 4 3" xfId="6162"/>
    <cellStyle name="_P03 WD6 Tables V11 4 3 2" xfId="6163"/>
    <cellStyle name="_P03 WD6 Tables V11 4 4" xfId="6164"/>
    <cellStyle name="_P03 WD6 Tables V11 4 5" xfId="6165"/>
    <cellStyle name="_P03 WD6 Tables V11 4 6" xfId="6166"/>
    <cellStyle name="_P03 WD6 Tables V11 4_August 2014 IMBE" xfId="6167"/>
    <cellStyle name="_P03 WD6 Tables V11 4_August 2014 IMBE 2" xfId="6168"/>
    <cellStyle name="_P03 WD6 Tables V11 4_August 2014 IMBE 2 2" xfId="6169"/>
    <cellStyle name="_P03 WD6 Tables V11 4_August 2014 IMBE 2 2 2" xfId="6170"/>
    <cellStyle name="_P03 WD6 Tables V11 4_August 2014 IMBE 2 2_Gross" xfId="6171"/>
    <cellStyle name="_P03 WD6 Tables V11 4_August 2014 IMBE 2 2_Gross 2" xfId="6172"/>
    <cellStyle name="_P03 WD6 Tables V11 4_August 2014 IMBE 2 3" xfId="6173"/>
    <cellStyle name="_P03 WD6 Tables V11 4_August 2014 IMBE 2 4" xfId="6174"/>
    <cellStyle name="_P03 WD6 Tables V11 4_August 2014 IMBE 2_Gross" xfId="6175"/>
    <cellStyle name="_P03 WD6 Tables V11 4_August 2014 IMBE 2_Gross 2" xfId="6176"/>
    <cellStyle name="_P03 WD6 Tables V11 4_August 2014 IMBE 3" xfId="6177"/>
    <cellStyle name="_P03 WD6 Tables V11 4_August 2014 IMBE 4" xfId="6178"/>
    <cellStyle name="_P03 WD6 Tables V11 4_August 2014 IMBE_Gross" xfId="6179"/>
    <cellStyle name="_P03 WD6 Tables V11 4_August 2014 IMBE_Gross 2" xfId="6180"/>
    <cellStyle name="_P03 WD6 Tables V11 4_Gross" xfId="6181"/>
    <cellStyle name="_P03 WD6 Tables V11 4_Gross 2" xfId="6182"/>
    <cellStyle name="_P03 WD6 Tables V11 5" xfId="6183"/>
    <cellStyle name="_P03 WD6 Tables V11 5 2" xfId="6184"/>
    <cellStyle name="_P03 WD6 Tables V11 5 2 2" xfId="6185"/>
    <cellStyle name="_P03 WD6 Tables V11 5 2 3" xfId="6186"/>
    <cellStyle name="_P03 WD6 Tables V11 5 2 4" xfId="6187"/>
    <cellStyle name="_P03 WD6 Tables V11 5 2_Gross" xfId="6188"/>
    <cellStyle name="_P03 WD6 Tables V11 5 2_Gross 2" xfId="6189"/>
    <cellStyle name="_P03 WD6 Tables V11 5 3" xfId="6190"/>
    <cellStyle name="_P03 WD6 Tables V11 5 3 2" xfId="6191"/>
    <cellStyle name="_P03 WD6 Tables V11 5 3 3" xfId="6192"/>
    <cellStyle name="_P03 WD6 Tables V11 5 4" xfId="6193"/>
    <cellStyle name="_P03 WD6 Tables V11 5 5" xfId="6194"/>
    <cellStyle name="_P03 WD6 Tables V11 5_Gross" xfId="6195"/>
    <cellStyle name="_P03 WD6 Tables V11 5_Gross 2" xfId="6196"/>
    <cellStyle name="_P03 WD6 Tables V11 6" xfId="6197"/>
    <cellStyle name="_P03 WD6 Tables V11 6 2" xfId="6198"/>
    <cellStyle name="_P03 WD6 Tables V11 6 2 2" xfId="6199"/>
    <cellStyle name="_P03 WD6 Tables V11 6 2 3" xfId="6200"/>
    <cellStyle name="_P03 WD6 Tables V11 6 2_Gross" xfId="6201"/>
    <cellStyle name="_P03 WD6 Tables V11 6 2_Gross 2" xfId="6202"/>
    <cellStyle name="_P03 WD6 Tables V11 6 3" xfId="6203"/>
    <cellStyle name="_P03 WD6 Tables V11 6 3 2" xfId="6204"/>
    <cellStyle name="_P03 WD6 Tables V11 6 3 3" xfId="6205"/>
    <cellStyle name="_P03 WD6 Tables V11 6 4" xfId="6206"/>
    <cellStyle name="_P03 WD6 Tables V11 6 5" xfId="6207"/>
    <cellStyle name="_P03 WD6 Tables V11 6_Gross" xfId="6208"/>
    <cellStyle name="_P03 WD6 Tables V11 6_Gross 2" xfId="6209"/>
    <cellStyle name="_P03 WD6 Tables V11 7" xfId="6210"/>
    <cellStyle name="_P03 WD6 Tables V11 7 2" xfId="6211"/>
    <cellStyle name="_P03 WD6 Tables V11 7 2 2" xfId="6212"/>
    <cellStyle name="_P03 WD6 Tables V11 7 2 3" xfId="6213"/>
    <cellStyle name="_P03 WD6 Tables V11 7 2_Gross" xfId="6214"/>
    <cellStyle name="_P03 WD6 Tables V11 7 2_Gross 2" xfId="6215"/>
    <cellStyle name="_P03 WD6 Tables V11 7 3" xfId="6216"/>
    <cellStyle name="_P03 WD6 Tables V11 7 4" xfId="6217"/>
    <cellStyle name="_P03 WD6 Tables V11 7_Gross" xfId="6218"/>
    <cellStyle name="_P03 WD6 Tables V11 7_Gross 2" xfId="6219"/>
    <cellStyle name="_P03 WD6 Tables V11 8" xfId="6220"/>
    <cellStyle name="_P03 WD6 Tables V11 8 2" xfId="6221"/>
    <cellStyle name="_P03 WD6 Tables V11 8 2 2" xfId="6222"/>
    <cellStyle name="_P03 WD6 Tables V11 8 2 3" xfId="6223"/>
    <cellStyle name="_P03 WD6 Tables V11 8 2_Gross" xfId="6224"/>
    <cellStyle name="_P03 WD6 Tables V11 8 2_Gross 2" xfId="6225"/>
    <cellStyle name="_P03 WD6 Tables V11 8 3" xfId="6226"/>
    <cellStyle name="_P03 WD6 Tables V11 8 4" xfId="6227"/>
    <cellStyle name="_P03 WD6 Tables V11 8_Gross" xfId="6228"/>
    <cellStyle name="_P03 WD6 Tables V11 8_Gross 2" xfId="6229"/>
    <cellStyle name="_P03 WD6 Tables V11 9" xfId="6230"/>
    <cellStyle name="_P03 WD6 Tables V11 9 2" xfId="6231"/>
    <cellStyle name="_P03 WD6 Tables V11 9 2 2" xfId="6232"/>
    <cellStyle name="_P03 WD6 Tables V11 9 2 3" xfId="6233"/>
    <cellStyle name="_P03 WD6 Tables V11 9 2_Gross" xfId="6234"/>
    <cellStyle name="_P03 WD6 Tables V11 9 2_Gross 2" xfId="6235"/>
    <cellStyle name="_P03 WD6 Tables V11 9 3" xfId="6236"/>
    <cellStyle name="_P03 WD6 Tables V11 9 4" xfId="6237"/>
    <cellStyle name="_P03 WD6 Tables V11 9 5" xfId="6238"/>
    <cellStyle name="_P03 WD6 Tables V11 9_Gross" xfId="6239"/>
    <cellStyle name="_P03 WD6 Tables V11 9_Gross 2" xfId="6240"/>
    <cellStyle name="_P03 WD6 Tables V11_001. Test" xfId="6241"/>
    <cellStyle name="_P03 WD6 Tables V11_001. Test 2" xfId="6242"/>
    <cellStyle name="_P03 WD6 Tables V11_001. Test_Gross" xfId="6243"/>
    <cellStyle name="_P03 WD6 Tables V11_001. Test_Gross 2" xfId="6244"/>
    <cellStyle name="_P03 WD6 Tables V11_Gross" xfId="6245"/>
    <cellStyle name="_P03 WD6 Tables V11_Gross 2" xfId="6246"/>
    <cellStyle name="_P03 WD6 Tables V11_Gross 2 2" xfId="6247"/>
    <cellStyle name="_P03 WD6 Tables V11_Gross 2 3" xfId="6248"/>
    <cellStyle name="_P03 WD6 Tables V11_Gross 2_Gross" xfId="6249"/>
    <cellStyle name="_P03 WD6 Tables V11_Gross 2_Gross 2" xfId="6250"/>
    <cellStyle name="_P03 WD6 Tables V11_Gross 3" xfId="6251"/>
    <cellStyle name="_P03 WD6 Tables V11_Gross 4" xfId="6252"/>
    <cellStyle name="_P03 WD6 Tables V11_Gross_1" xfId="6253"/>
    <cellStyle name="_P03 WD6 Tables V11_Gross_1 2" xfId="6254"/>
    <cellStyle name="_P03 WD6 Tables V11_Gross_Gross" xfId="6255"/>
    <cellStyle name="_P03 WD6 Tables V11_Gross_Gross 2" xfId="6256"/>
    <cellStyle name="_P03 WD6 Tables V11_R0" xfId="6257"/>
    <cellStyle name="_P03 WD6 Tables V11_R0 2" xfId="6258"/>
    <cellStyle name="_P03 WD6 Tables V11_R0 2 2" xfId="6259"/>
    <cellStyle name="_P03 WD6 Tables V11_R0 2 3" xfId="6260"/>
    <cellStyle name="_P03 WD6 Tables V11_R0 3" xfId="6261"/>
    <cellStyle name="_P03 WD6 Tables V11_R0 4" xfId="6262"/>
    <cellStyle name="_P03 WD6 Tables V11_R0_1" xfId="6263"/>
    <cellStyle name="_P03 WD6 Tables V11_R0_1 2" xfId="6264"/>
    <cellStyle name="_P03 WD6 Tables V11_R0_1 3" xfId="6265"/>
    <cellStyle name="_P07 WD7 Estates EDT consolidation (telekit)" xfId="6266"/>
    <cellStyle name="_P07 WD7 Estates EDT consolidation (telekit) 10" xfId="6267"/>
    <cellStyle name="_P07 WD7 Estates EDT consolidation (telekit) 10 2" xfId="6268"/>
    <cellStyle name="_P07 WD7 Estates EDT consolidation (telekit) 10 3" xfId="6269"/>
    <cellStyle name="_P07 WD7 Estates EDT consolidation (telekit) 10_Gross" xfId="6270"/>
    <cellStyle name="_P07 WD7 Estates EDT consolidation (telekit) 11" xfId="6271"/>
    <cellStyle name="_P07 WD7 Estates EDT consolidation (telekit) 11 2" xfId="6272"/>
    <cellStyle name="_P07 WD7 Estates EDT consolidation (telekit) 11_Gross" xfId="6273"/>
    <cellStyle name="_P07 WD7 Estates EDT consolidation (telekit) 12" xfId="6274"/>
    <cellStyle name="_P07 WD7 Estates EDT consolidation (telekit) 12 2" xfId="6275"/>
    <cellStyle name="_P07 WD7 Estates EDT consolidation (telekit) 12_Gross" xfId="6276"/>
    <cellStyle name="_P07 WD7 Estates EDT consolidation (telekit) 13" xfId="6277"/>
    <cellStyle name="_P07 WD7 Estates EDT consolidation (telekit) 13 2" xfId="6278"/>
    <cellStyle name="_P07 WD7 Estates EDT consolidation (telekit) 13_Gross" xfId="6279"/>
    <cellStyle name="_P07 WD7 Estates EDT consolidation (telekit) 14" xfId="6280"/>
    <cellStyle name="_P07 WD7 Estates EDT consolidation (telekit) 14 2" xfId="6281"/>
    <cellStyle name="_P07 WD7 Estates EDT consolidation (telekit) 14_Gross" xfId="6282"/>
    <cellStyle name="_P07 WD7 Estates EDT consolidation (telekit) 15" xfId="6283"/>
    <cellStyle name="_P07 WD7 Estates EDT consolidation (telekit) 15 2" xfId="6284"/>
    <cellStyle name="_P07 WD7 Estates EDT consolidation (telekit) 15_Gross" xfId="6285"/>
    <cellStyle name="_P07 WD7 Estates EDT consolidation (telekit) 16" xfId="6286"/>
    <cellStyle name="_P07 WD7 Estates EDT consolidation (telekit) 16 2" xfId="6287"/>
    <cellStyle name="_P07 WD7 Estates EDT consolidation (telekit) 16_Gross" xfId="6288"/>
    <cellStyle name="_P07 WD7 Estates EDT consolidation (telekit) 17" xfId="6289"/>
    <cellStyle name="_P07 WD7 Estates EDT consolidation (telekit) 17 2" xfId="6290"/>
    <cellStyle name="_P07 WD7 Estates EDT consolidation (telekit) 18" xfId="6291"/>
    <cellStyle name="_P07 WD7 Estates EDT consolidation (telekit) 18 2" xfId="6292"/>
    <cellStyle name="_P07 WD7 Estates EDT consolidation (telekit) 19" xfId="6293"/>
    <cellStyle name="_P07 WD7 Estates EDT consolidation (telekit) 19 2" xfId="6294"/>
    <cellStyle name="_P07 WD7 Estates EDT consolidation (telekit) 2" xfId="6295"/>
    <cellStyle name="_P07 WD7 Estates EDT consolidation (telekit) 2 2" xfId="6296"/>
    <cellStyle name="_P07 WD7 Estates EDT consolidation (telekit) 2 2 2" xfId="6297"/>
    <cellStyle name="_P07 WD7 Estates EDT consolidation (telekit) 2 3" xfId="6298"/>
    <cellStyle name="_P07 WD7 Estates EDT consolidation (telekit) 2 3 2" xfId="6299"/>
    <cellStyle name="_P07 WD7 Estates EDT consolidation (telekit) 2 3 3" xfId="6300"/>
    <cellStyle name="_P07 WD7 Estates EDT consolidation (telekit) 2 3_Gross" xfId="6301"/>
    <cellStyle name="_P07 WD7 Estates EDT consolidation (telekit) 2 4" xfId="6302"/>
    <cellStyle name="_P07 WD7 Estates EDT consolidation (telekit) 2 4 2" xfId="6303"/>
    <cellStyle name="_P07 WD7 Estates EDT consolidation (telekit) 2 4 3" xfId="6304"/>
    <cellStyle name="_P07 WD7 Estates EDT consolidation (telekit) 2 4_Gross" xfId="6305"/>
    <cellStyle name="_P07 WD7 Estates EDT consolidation (telekit) 2 5" xfId="6306"/>
    <cellStyle name="_P07 WD7 Estates EDT consolidation (telekit) 2 5 2" xfId="6307"/>
    <cellStyle name="_P07 WD7 Estates EDT consolidation (telekit) 2 5 3" xfId="6308"/>
    <cellStyle name="_P07 WD7 Estates EDT consolidation (telekit) 2 5 4" xfId="6309"/>
    <cellStyle name="_P07 WD7 Estates EDT consolidation (telekit) 2 5_Gross" xfId="6310"/>
    <cellStyle name="_P07 WD7 Estates EDT consolidation (telekit) 2 6" xfId="6311"/>
    <cellStyle name="_P07 WD7 Estates EDT consolidation (telekit) 2 7" xfId="6312"/>
    <cellStyle name="_P07 WD7 Estates EDT consolidation (telekit) 2 8" xfId="6313"/>
    <cellStyle name="_P07 WD7 Estates EDT consolidation (telekit) 2 9" xfId="6314"/>
    <cellStyle name="_P07 WD7 Estates EDT consolidation (telekit) 2_August 2014 IMBE" xfId="6315"/>
    <cellStyle name="_P07 WD7 Estates EDT consolidation (telekit) 2_August 2014 IMBE 2" xfId="6316"/>
    <cellStyle name="_P07 WD7 Estates EDT consolidation (telekit) 2_Gross" xfId="6317"/>
    <cellStyle name="_P07 WD7 Estates EDT consolidation (telekit) 20" xfId="6318"/>
    <cellStyle name="_P07 WD7 Estates EDT consolidation (telekit) 20 2" xfId="6319"/>
    <cellStyle name="_P07 WD7 Estates EDT consolidation (telekit) 21" xfId="6320"/>
    <cellStyle name="_P07 WD7 Estates EDT consolidation (telekit) 22" xfId="6321"/>
    <cellStyle name="_P07 WD7 Estates EDT consolidation (telekit) 23" xfId="6322"/>
    <cellStyle name="_P07 WD7 Estates EDT consolidation (telekit) 3" xfId="6323"/>
    <cellStyle name="_P07 WD7 Estates EDT consolidation (telekit) 3 2" xfId="6324"/>
    <cellStyle name="_P07 WD7 Estates EDT consolidation (telekit) 4" xfId="6325"/>
    <cellStyle name="_P07 WD7 Estates EDT consolidation (telekit) 4 2" xfId="6326"/>
    <cellStyle name="_P07 WD7 Estates EDT consolidation (telekit) 4 3" xfId="6327"/>
    <cellStyle name="_P07 WD7 Estates EDT consolidation (telekit) 4_Gross" xfId="6328"/>
    <cellStyle name="_P07 WD7 Estates EDT consolidation (telekit) 5" xfId="6329"/>
    <cellStyle name="_P07 WD7 Estates EDT consolidation (telekit) 5 2" xfId="6330"/>
    <cellStyle name="_P07 WD7 Estates EDT consolidation (telekit) 5 3" xfId="6331"/>
    <cellStyle name="_P07 WD7 Estates EDT consolidation (telekit) 5_Gross" xfId="6332"/>
    <cellStyle name="_P07 WD7 Estates EDT consolidation (telekit) 6" xfId="6333"/>
    <cellStyle name="_P07 WD7 Estates EDT consolidation (telekit) 6 2" xfId="6334"/>
    <cellStyle name="_P07 WD7 Estates EDT consolidation (telekit) 6 3" xfId="6335"/>
    <cellStyle name="_P07 WD7 Estates EDT consolidation (telekit) 7" xfId="6336"/>
    <cellStyle name="_P07 WD7 Estates EDT consolidation (telekit) 7 2" xfId="6337"/>
    <cellStyle name="_P07 WD7 Estates EDT consolidation (telekit) 7 3" xfId="6338"/>
    <cellStyle name="_P07 WD7 Estates EDT consolidation (telekit) 7 4" xfId="6339"/>
    <cellStyle name="_P07 WD7 Estates EDT consolidation (telekit) 7_Gross" xfId="6340"/>
    <cellStyle name="_P07 WD7 Estates EDT consolidation (telekit) 8" xfId="6341"/>
    <cellStyle name="_P07 WD7 Estates EDT consolidation (telekit) 8 2" xfId="6342"/>
    <cellStyle name="_P07 WD7 Estates EDT consolidation (telekit) 8_Gross" xfId="6343"/>
    <cellStyle name="_P07 WD7 Estates EDT consolidation (telekit) 9" xfId="6344"/>
    <cellStyle name="_P07 WD7 Estates EDT consolidation (telekit) 9 2" xfId="6345"/>
    <cellStyle name="_P07 WD7 Estates EDT consolidation (telekit) 9_Gross" xfId="6346"/>
    <cellStyle name="_P07 WD7 Estates EDT consolidation (telekit)_July 2014 IMBE" xfId="6347"/>
    <cellStyle name="_P07 WD7 Estates EDT consolidation (telekit)_July 2014 IMBE 2" xfId="6348"/>
    <cellStyle name="_P07 WD7 Estates EDT consolidation (telekit)_July 2014 IMBE 3" xfId="6349"/>
    <cellStyle name="_P07 WD7 Estates EDT consolidation (telekit)_R0 Caseloads" xfId="6350"/>
    <cellStyle name="_P07 WD7 Estates EDT consolidation (telekit)_WCMG updates 1415p3" xfId="6351"/>
    <cellStyle name="_P07 WD7 Estates EDT consolidation (telekit)_WCMG updates 1415p3 2" xfId="6352"/>
    <cellStyle name="_P08 WD6 Estates EDT consolidation" xfId="6353"/>
    <cellStyle name="_P08 WD6 Estates EDT consolidation 10" xfId="6354"/>
    <cellStyle name="_P08 WD6 Estates EDT consolidation 10 2" xfId="6355"/>
    <cellStyle name="_P08 WD6 Estates EDT consolidation 10 3" xfId="6356"/>
    <cellStyle name="_P08 WD6 Estates EDT consolidation 10_Gross" xfId="6357"/>
    <cellStyle name="_P08 WD6 Estates EDT consolidation 11" xfId="6358"/>
    <cellStyle name="_P08 WD6 Estates EDT consolidation 11 2" xfId="6359"/>
    <cellStyle name="_P08 WD6 Estates EDT consolidation 11_Gross" xfId="6360"/>
    <cellStyle name="_P08 WD6 Estates EDT consolidation 12" xfId="6361"/>
    <cellStyle name="_P08 WD6 Estates EDT consolidation 12 2" xfId="6362"/>
    <cellStyle name="_P08 WD6 Estates EDT consolidation 12_Gross" xfId="6363"/>
    <cellStyle name="_P08 WD6 Estates EDT consolidation 13" xfId="6364"/>
    <cellStyle name="_P08 WD6 Estates EDT consolidation 13 2" xfId="6365"/>
    <cellStyle name="_P08 WD6 Estates EDT consolidation 13_Gross" xfId="6366"/>
    <cellStyle name="_P08 WD6 Estates EDT consolidation 14" xfId="6367"/>
    <cellStyle name="_P08 WD6 Estates EDT consolidation 14 2" xfId="6368"/>
    <cellStyle name="_P08 WD6 Estates EDT consolidation 14_Gross" xfId="6369"/>
    <cellStyle name="_P08 WD6 Estates EDT consolidation 15" xfId="6370"/>
    <cellStyle name="_P08 WD6 Estates EDT consolidation 15 2" xfId="6371"/>
    <cellStyle name="_P08 WD6 Estates EDT consolidation 15_Gross" xfId="6372"/>
    <cellStyle name="_P08 WD6 Estates EDT consolidation 16" xfId="6373"/>
    <cellStyle name="_P08 WD6 Estates EDT consolidation 16 2" xfId="6374"/>
    <cellStyle name="_P08 WD6 Estates EDT consolidation 16_Gross" xfId="6375"/>
    <cellStyle name="_P08 WD6 Estates EDT consolidation 17" xfId="6376"/>
    <cellStyle name="_P08 WD6 Estates EDT consolidation 17 2" xfId="6377"/>
    <cellStyle name="_P08 WD6 Estates EDT consolidation 18" xfId="6378"/>
    <cellStyle name="_P08 WD6 Estates EDT consolidation 18 2" xfId="6379"/>
    <cellStyle name="_P08 WD6 Estates EDT consolidation 19" xfId="6380"/>
    <cellStyle name="_P08 WD6 Estates EDT consolidation 19 2" xfId="6381"/>
    <cellStyle name="_P08 WD6 Estates EDT consolidation 2" xfId="6382"/>
    <cellStyle name="_P08 WD6 Estates EDT consolidation 2 2" xfId="6383"/>
    <cellStyle name="_P08 WD6 Estates EDT consolidation 2 2 2" xfId="6384"/>
    <cellStyle name="_P08 WD6 Estates EDT consolidation 2 3" xfId="6385"/>
    <cellStyle name="_P08 WD6 Estates EDT consolidation 2 3 2" xfId="6386"/>
    <cellStyle name="_P08 WD6 Estates EDT consolidation 2 3 3" xfId="6387"/>
    <cellStyle name="_P08 WD6 Estates EDT consolidation 2 3_Gross" xfId="6388"/>
    <cellStyle name="_P08 WD6 Estates EDT consolidation 2 4" xfId="6389"/>
    <cellStyle name="_P08 WD6 Estates EDT consolidation 2 4 2" xfId="6390"/>
    <cellStyle name="_P08 WD6 Estates EDT consolidation 2 4 3" xfId="6391"/>
    <cellStyle name="_P08 WD6 Estates EDT consolidation 2 4_Gross" xfId="6392"/>
    <cellStyle name="_P08 WD6 Estates EDT consolidation 2 5" xfId="6393"/>
    <cellStyle name="_P08 WD6 Estates EDT consolidation 2 5 2" xfId="6394"/>
    <cellStyle name="_P08 WD6 Estates EDT consolidation 2 5 3" xfId="6395"/>
    <cellStyle name="_P08 WD6 Estates EDT consolidation 2 5 4" xfId="6396"/>
    <cellStyle name="_P08 WD6 Estates EDT consolidation 2 5_Gross" xfId="6397"/>
    <cellStyle name="_P08 WD6 Estates EDT consolidation 2 6" xfId="6398"/>
    <cellStyle name="_P08 WD6 Estates EDT consolidation 2 7" xfId="6399"/>
    <cellStyle name="_P08 WD6 Estates EDT consolidation 2 8" xfId="6400"/>
    <cellStyle name="_P08 WD6 Estates EDT consolidation 2 9" xfId="6401"/>
    <cellStyle name="_P08 WD6 Estates EDT consolidation 2_August 2014 IMBE" xfId="6402"/>
    <cellStyle name="_P08 WD6 Estates EDT consolidation 2_August 2014 IMBE 2" xfId="6403"/>
    <cellStyle name="_P08 WD6 Estates EDT consolidation 2_Gross" xfId="6404"/>
    <cellStyle name="_P08 WD6 Estates EDT consolidation 20" xfId="6405"/>
    <cellStyle name="_P08 WD6 Estates EDT consolidation 20 2" xfId="6406"/>
    <cellStyle name="_P08 WD6 Estates EDT consolidation 21" xfId="6407"/>
    <cellStyle name="_P08 WD6 Estates EDT consolidation 22" xfId="6408"/>
    <cellStyle name="_P08 WD6 Estates EDT consolidation 23" xfId="6409"/>
    <cellStyle name="_P08 WD6 Estates EDT consolidation 3" xfId="6410"/>
    <cellStyle name="_P08 WD6 Estates EDT consolidation 3 2" xfId="6411"/>
    <cellStyle name="_P08 WD6 Estates EDT consolidation 4" xfId="6412"/>
    <cellStyle name="_P08 WD6 Estates EDT consolidation 4 2" xfId="6413"/>
    <cellStyle name="_P08 WD6 Estates EDT consolidation 4 3" xfId="6414"/>
    <cellStyle name="_P08 WD6 Estates EDT consolidation 4_Gross" xfId="6415"/>
    <cellStyle name="_P08 WD6 Estates EDT consolidation 5" xfId="6416"/>
    <cellStyle name="_P08 WD6 Estates EDT consolidation 5 2" xfId="6417"/>
    <cellStyle name="_P08 WD6 Estates EDT consolidation 5 3" xfId="6418"/>
    <cellStyle name="_P08 WD6 Estates EDT consolidation 5_Gross" xfId="6419"/>
    <cellStyle name="_P08 WD6 Estates EDT consolidation 6" xfId="6420"/>
    <cellStyle name="_P08 WD6 Estates EDT consolidation 6 2" xfId="6421"/>
    <cellStyle name="_P08 WD6 Estates EDT consolidation 6 3" xfId="6422"/>
    <cellStyle name="_P08 WD6 Estates EDT consolidation 7" xfId="6423"/>
    <cellStyle name="_P08 WD6 Estates EDT consolidation 7 2" xfId="6424"/>
    <cellStyle name="_P08 WD6 Estates EDT consolidation 7 3" xfId="6425"/>
    <cellStyle name="_P08 WD6 Estates EDT consolidation 7 4" xfId="6426"/>
    <cellStyle name="_P08 WD6 Estates EDT consolidation 7_Gross" xfId="6427"/>
    <cellStyle name="_P08 WD6 Estates EDT consolidation 8" xfId="6428"/>
    <cellStyle name="_P08 WD6 Estates EDT consolidation 8 2" xfId="6429"/>
    <cellStyle name="_P08 WD6 Estates EDT consolidation 8_Gross" xfId="6430"/>
    <cellStyle name="_P08 WD6 Estates EDT consolidation 9" xfId="6431"/>
    <cellStyle name="_P08 WD6 Estates EDT consolidation 9 2" xfId="6432"/>
    <cellStyle name="_P08 WD6 Estates EDT consolidation 9_Gross" xfId="6433"/>
    <cellStyle name="_P08 WD6 Estates EDT consolidation_July 2014 IMBE" xfId="6434"/>
    <cellStyle name="_P08 WD6 Estates EDT consolidation_July 2014 IMBE 2" xfId="6435"/>
    <cellStyle name="_P08 WD6 Estates EDT consolidation_July 2014 IMBE 3" xfId="6436"/>
    <cellStyle name="_P08 WD6 Estates EDT consolidation_R0 Caseloads" xfId="6437"/>
    <cellStyle name="_P08 WD6 Estates EDT consolidation_WCMG updates 1415p3" xfId="6438"/>
    <cellStyle name="_P08 WD6 Estates EDT consolidation_WCMG updates 1415p3 2" xfId="6439"/>
    <cellStyle name="_P09 new version WD6 Estates EDT consolidation v2" xfId="6440"/>
    <cellStyle name="_P09 new version WD6 Estates EDT consolidation v2 10" xfId="6441"/>
    <cellStyle name="_P09 new version WD6 Estates EDT consolidation v2 10 2" xfId="6442"/>
    <cellStyle name="_P09 new version WD6 Estates EDT consolidation v2 10 3" xfId="6443"/>
    <cellStyle name="_P09 new version WD6 Estates EDT consolidation v2 10_Gross" xfId="6444"/>
    <cellStyle name="_P09 new version WD6 Estates EDT consolidation v2 11" xfId="6445"/>
    <cellStyle name="_P09 new version WD6 Estates EDT consolidation v2 11 2" xfId="6446"/>
    <cellStyle name="_P09 new version WD6 Estates EDT consolidation v2 11_Gross" xfId="6447"/>
    <cellStyle name="_P09 new version WD6 Estates EDT consolidation v2 12" xfId="6448"/>
    <cellStyle name="_P09 new version WD6 Estates EDT consolidation v2 12 2" xfId="6449"/>
    <cellStyle name="_P09 new version WD6 Estates EDT consolidation v2 12_Gross" xfId="6450"/>
    <cellStyle name="_P09 new version WD6 Estates EDT consolidation v2 13" xfId="6451"/>
    <cellStyle name="_P09 new version WD6 Estates EDT consolidation v2 13 2" xfId="6452"/>
    <cellStyle name="_P09 new version WD6 Estates EDT consolidation v2 13_Gross" xfId="6453"/>
    <cellStyle name="_P09 new version WD6 Estates EDT consolidation v2 14" xfId="6454"/>
    <cellStyle name="_P09 new version WD6 Estates EDT consolidation v2 14 2" xfId="6455"/>
    <cellStyle name="_P09 new version WD6 Estates EDT consolidation v2 14_Gross" xfId="6456"/>
    <cellStyle name="_P09 new version WD6 Estates EDT consolidation v2 15" xfId="6457"/>
    <cellStyle name="_P09 new version WD6 Estates EDT consolidation v2 15 2" xfId="6458"/>
    <cellStyle name="_P09 new version WD6 Estates EDT consolidation v2 15_Gross" xfId="6459"/>
    <cellStyle name="_P09 new version WD6 Estates EDT consolidation v2 16" xfId="6460"/>
    <cellStyle name="_P09 new version WD6 Estates EDT consolidation v2 16 2" xfId="6461"/>
    <cellStyle name="_P09 new version WD6 Estates EDT consolidation v2 16_Gross" xfId="6462"/>
    <cellStyle name="_P09 new version WD6 Estates EDT consolidation v2 17" xfId="6463"/>
    <cellStyle name="_P09 new version WD6 Estates EDT consolidation v2 17 2" xfId="6464"/>
    <cellStyle name="_P09 new version WD6 Estates EDT consolidation v2 18" xfId="6465"/>
    <cellStyle name="_P09 new version WD6 Estates EDT consolidation v2 18 2" xfId="6466"/>
    <cellStyle name="_P09 new version WD6 Estates EDT consolidation v2 19" xfId="6467"/>
    <cellStyle name="_P09 new version WD6 Estates EDT consolidation v2 19 2" xfId="6468"/>
    <cellStyle name="_P09 new version WD6 Estates EDT consolidation v2 2" xfId="6469"/>
    <cellStyle name="_P09 new version WD6 Estates EDT consolidation v2 2 2" xfId="6470"/>
    <cellStyle name="_P09 new version WD6 Estates EDT consolidation v2 2 2 2" xfId="6471"/>
    <cellStyle name="_P09 new version WD6 Estates EDT consolidation v2 2 3" xfId="6472"/>
    <cellStyle name="_P09 new version WD6 Estates EDT consolidation v2 2 3 2" xfId="6473"/>
    <cellStyle name="_P09 new version WD6 Estates EDT consolidation v2 2 3 3" xfId="6474"/>
    <cellStyle name="_P09 new version WD6 Estates EDT consolidation v2 2 3_Gross" xfId="6475"/>
    <cellStyle name="_P09 new version WD6 Estates EDT consolidation v2 2 4" xfId="6476"/>
    <cellStyle name="_P09 new version WD6 Estates EDT consolidation v2 2 4 2" xfId="6477"/>
    <cellStyle name="_P09 new version WD6 Estates EDT consolidation v2 2 4 3" xfId="6478"/>
    <cellStyle name="_P09 new version WD6 Estates EDT consolidation v2 2 4_Gross" xfId="6479"/>
    <cellStyle name="_P09 new version WD6 Estates EDT consolidation v2 2 5" xfId="6480"/>
    <cellStyle name="_P09 new version WD6 Estates EDT consolidation v2 2 5 2" xfId="6481"/>
    <cellStyle name="_P09 new version WD6 Estates EDT consolidation v2 2 5 3" xfId="6482"/>
    <cellStyle name="_P09 new version WD6 Estates EDT consolidation v2 2 5 4" xfId="6483"/>
    <cellStyle name="_P09 new version WD6 Estates EDT consolidation v2 2 5_Gross" xfId="6484"/>
    <cellStyle name="_P09 new version WD6 Estates EDT consolidation v2 2 6" xfId="6485"/>
    <cellStyle name="_P09 new version WD6 Estates EDT consolidation v2 2 7" xfId="6486"/>
    <cellStyle name="_P09 new version WD6 Estates EDT consolidation v2 2 8" xfId="6487"/>
    <cellStyle name="_P09 new version WD6 Estates EDT consolidation v2 2 9" xfId="6488"/>
    <cellStyle name="_P09 new version WD6 Estates EDT consolidation v2 2_August 2014 IMBE" xfId="6489"/>
    <cellStyle name="_P09 new version WD6 Estates EDT consolidation v2 2_August 2014 IMBE 2" xfId="6490"/>
    <cellStyle name="_P09 new version WD6 Estates EDT consolidation v2 2_Gross" xfId="6491"/>
    <cellStyle name="_P09 new version WD6 Estates EDT consolidation v2 20" xfId="6492"/>
    <cellStyle name="_P09 new version WD6 Estates EDT consolidation v2 20 2" xfId="6493"/>
    <cellStyle name="_P09 new version WD6 Estates EDT consolidation v2 21" xfId="6494"/>
    <cellStyle name="_P09 new version WD6 Estates EDT consolidation v2 22" xfId="6495"/>
    <cellStyle name="_P09 new version WD6 Estates EDT consolidation v2 23" xfId="6496"/>
    <cellStyle name="_P09 new version WD6 Estates EDT consolidation v2 3" xfId="6497"/>
    <cellStyle name="_P09 new version WD6 Estates EDT consolidation v2 3 2" xfId="6498"/>
    <cellStyle name="_P09 new version WD6 Estates EDT consolidation v2 4" xfId="6499"/>
    <cellStyle name="_P09 new version WD6 Estates EDT consolidation v2 4 2" xfId="6500"/>
    <cellStyle name="_P09 new version WD6 Estates EDT consolidation v2 4 3" xfId="6501"/>
    <cellStyle name="_P09 new version WD6 Estates EDT consolidation v2 4_Gross" xfId="6502"/>
    <cellStyle name="_P09 new version WD6 Estates EDT consolidation v2 5" xfId="6503"/>
    <cellStyle name="_P09 new version WD6 Estates EDT consolidation v2 5 2" xfId="6504"/>
    <cellStyle name="_P09 new version WD6 Estates EDT consolidation v2 5 3" xfId="6505"/>
    <cellStyle name="_P09 new version WD6 Estates EDT consolidation v2 5_Gross" xfId="6506"/>
    <cellStyle name="_P09 new version WD6 Estates EDT consolidation v2 6" xfId="6507"/>
    <cellStyle name="_P09 new version WD6 Estates EDT consolidation v2 6 2" xfId="6508"/>
    <cellStyle name="_P09 new version WD6 Estates EDT consolidation v2 6 3" xfId="6509"/>
    <cellStyle name="_P09 new version WD6 Estates EDT consolidation v2 7" xfId="6510"/>
    <cellStyle name="_P09 new version WD6 Estates EDT consolidation v2 7 2" xfId="6511"/>
    <cellStyle name="_P09 new version WD6 Estates EDT consolidation v2 7 3" xfId="6512"/>
    <cellStyle name="_P09 new version WD6 Estates EDT consolidation v2 7 4" xfId="6513"/>
    <cellStyle name="_P09 new version WD6 Estates EDT consolidation v2 7_Gross" xfId="6514"/>
    <cellStyle name="_P09 new version WD6 Estates EDT consolidation v2 8" xfId="6515"/>
    <cellStyle name="_P09 new version WD6 Estates EDT consolidation v2 8 2" xfId="6516"/>
    <cellStyle name="_P09 new version WD6 Estates EDT consolidation v2 8_Gross" xfId="6517"/>
    <cellStyle name="_P09 new version WD6 Estates EDT consolidation v2 9" xfId="6518"/>
    <cellStyle name="_P09 new version WD6 Estates EDT consolidation v2 9 2" xfId="6519"/>
    <cellStyle name="_P09 new version WD6 Estates EDT consolidation v2 9_Gross" xfId="6520"/>
    <cellStyle name="_P09 new version WD6 Estates EDT consolidation v2_July 2014 IMBE" xfId="6521"/>
    <cellStyle name="_P09 new version WD6 Estates EDT consolidation v2_July 2014 IMBE 2" xfId="6522"/>
    <cellStyle name="_P09 new version WD6 Estates EDT consolidation v2_July 2014 IMBE 3" xfId="6523"/>
    <cellStyle name="_P09 new version WD6 Estates EDT consolidation v2_R0 Caseloads" xfId="6524"/>
    <cellStyle name="_P09 new version WD6 Estates EDT consolidation v2_WCMG updates 1415p3" xfId="6525"/>
    <cellStyle name="_P09 new version WD6 Estates EDT consolidation v2_WCMG updates 1415p3 2" xfId="6526"/>
    <cellStyle name="_P1) Jun 10 IMBE workbook" xfId="6527"/>
    <cellStyle name="_P1) Jun 10 IMBE workbook 2" xfId="6528"/>
    <cellStyle name="_P1) Jun 10 IMBE workbook 2 2" xfId="6529"/>
    <cellStyle name="_P1) Jun 10 IMBE workbook 3" xfId="6530"/>
    <cellStyle name="_P1) Jun 10 IMBE workbook 4" xfId="6531"/>
    <cellStyle name="_P1) Jun 10 IMBE workbook_Gross" xfId="6532"/>
    <cellStyle name="_P11 WD6 COO FRCT narrative sheets" xfId="6533"/>
    <cellStyle name="_P11 WD6 COO FRCT narrative sheets 10" xfId="6534"/>
    <cellStyle name="_P11 WD6 COO FRCT narrative sheets 10 2" xfId="6535"/>
    <cellStyle name="_P11 WD6 COO FRCT narrative sheets 10 2 2" xfId="6536"/>
    <cellStyle name="_P11 WD6 COO FRCT narrative sheets 10 2 3" xfId="6537"/>
    <cellStyle name="_P11 WD6 COO FRCT narrative sheets 10 2_Gross" xfId="6538"/>
    <cellStyle name="_P11 WD6 COO FRCT narrative sheets 10 2_Gross 2" xfId="6539"/>
    <cellStyle name="_P11 WD6 COO FRCT narrative sheets 10 3" xfId="6540"/>
    <cellStyle name="_P11 WD6 COO FRCT narrative sheets 10 4" xfId="6541"/>
    <cellStyle name="_P11 WD6 COO FRCT narrative sheets 10 5" xfId="6542"/>
    <cellStyle name="_P11 WD6 COO FRCT narrative sheets 10_Gross" xfId="6543"/>
    <cellStyle name="_P11 WD6 COO FRCT narrative sheets 10_Gross 2" xfId="6544"/>
    <cellStyle name="_P11 WD6 COO FRCT narrative sheets 11" xfId="6545"/>
    <cellStyle name="_P11 WD6 COO FRCT narrative sheets 11 2" xfId="6546"/>
    <cellStyle name="_P11 WD6 COO FRCT narrative sheets 11 2 2" xfId="6547"/>
    <cellStyle name="_P11 WD6 COO FRCT narrative sheets 11 3" xfId="6548"/>
    <cellStyle name="_P11 WD6 COO FRCT narrative sheets 11 4" xfId="6549"/>
    <cellStyle name="_P11 WD6 COO FRCT narrative sheets 11 5" xfId="6550"/>
    <cellStyle name="_P11 WD6 COO FRCT narrative sheets 11_Gross" xfId="6551"/>
    <cellStyle name="_P11 WD6 COO FRCT narrative sheets 11_Gross 2" xfId="6552"/>
    <cellStyle name="_P11 WD6 COO FRCT narrative sheets 12" xfId="6553"/>
    <cellStyle name="_P11 WD6 COO FRCT narrative sheets 12 2" xfId="6554"/>
    <cellStyle name="_P11 WD6 COO FRCT narrative sheets 12 2 2" xfId="6555"/>
    <cellStyle name="_P11 WD6 COO FRCT narrative sheets 12 3" xfId="6556"/>
    <cellStyle name="_P11 WD6 COO FRCT narrative sheets 12 4" xfId="6557"/>
    <cellStyle name="_P11 WD6 COO FRCT narrative sheets 12_Gross" xfId="6558"/>
    <cellStyle name="_P11 WD6 COO FRCT narrative sheets 12_Gross 2" xfId="6559"/>
    <cellStyle name="_P11 WD6 COO FRCT narrative sheets 13" xfId="6560"/>
    <cellStyle name="_P11 WD6 COO FRCT narrative sheets 13 2" xfId="6561"/>
    <cellStyle name="_P11 WD6 COO FRCT narrative sheets 13 3" xfId="6562"/>
    <cellStyle name="_P11 WD6 COO FRCT narrative sheets 13_Gross" xfId="6563"/>
    <cellStyle name="_P11 WD6 COO FRCT narrative sheets 13_Gross 2" xfId="6564"/>
    <cellStyle name="_P11 WD6 COO FRCT narrative sheets 14" xfId="6565"/>
    <cellStyle name="_P11 WD6 COO FRCT narrative sheets 14 2" xfId="6566"/>
    <cellStyle name="_P11 WD6 COO FRCT narrative sheets 14 2 2" xfId="6567"/>
    <cellStyle name="_P11 WD6 COO FRCT narrative sheets 14 3" xfId="6568"/>
    <cellStyle name="_P11 WD6 COO FRCT narrative sheets 14_Gross" xfId="6569"/>
    <cellStyle name="_P11 WD6 COO FRCT narrative sheets 14_Gross 2" xfId="6570"/>
    <cellStyle name="_P11 WD6 COO FRCT narrative sheets 15" xfId="6571"/>
    <cellStyle name="_P11 WD6 COO FRCT narrative sheets 15 2" xfId="6572"/>
    <cellStyle name="_P11 WD6 COO FRCT narrative sheets 15 3" xfId="6573"/>
    <cellStyle name="_P11 WD6 COO FRCT narrative sheets 15_Gross" xfId="6574"/>
    <cellStyle name="_P11 WD6 COO FRCT narrative sheets 15_Gross 2" xfId="6575"/>
    <cellStyle name="_P11 WD6 COO FRCT narrative sheets 16" xfId="6576"/>
    <cellStyle name="_P11 WD6 COO FRCT narrative sheets 16 2" xfId="6577"/>
    <cellStyle name="_P11 WD6 COO FRCT narrative sheets 16_Gross" xfId="6578"/>
    <cellStyle name="_P11 WD6 COO FRCT narrative sheets 16_Gross 2" xfId="6579"/>
    <cellStyle name="_P11 WD6 COO FRCT narrative sheets 17" xfId="6580"/>
    <cellStyle name="_P11 WD6 COO FRCT narrative sheets 17 2" xfId="6581"/>
    <cellStyle name="_P11 WD6 COO FRCT narrative sheets 17_Gross" xfId="6582"/>
    <cellStyle name="_P11 WD6 COO FRCT narrative sheets 17_Gross 2" xfId="6583"/>
    <cellStyle name="_P11 WD6 COO FRCT narrative sheets 18" xfId="6584"/>
    <cellStyle name="_P11 WD6 COO FRCT narrative sheets 18 2" xfId="6585"/>
    <cellStyle name="_P11 WD6 COO FRCT narrative sheets 19" xfId="6586"/>
    <cellStyle name="_P11 WD6 COO FRCT narrative sheets 19 2" xfId="6587"/>
    <cellStyle name="_P11 WD6 COO FRCT narrative sheets 2" xfId="6588"/>
    <cellStyle name="_P11 WD6 COO FRCT narrative sheets 2 10" xfId="6589"/>
    <cellStyle name="_P11 WD6 COO FRCT narrative sheets 2 11" xfId="6590"/>
    <cellStyle name="_P11 WD6 COO FRCT narrative sheets 2 12" xfId="6591"/>
    <cellStyle name="_P11 WD6 COO FRCT narrative sheets 2 2" xfId="6592"/>
    <cellStyle name="_P11 WD6 COO FRCT narrative sheets 2 2 2" xfId="6593"/>
    <cellStyle name="_P11 WD6 COO FRCT narrative sheets 2 2 2 2" xfId="6594"/>
    <cellStyle name="_P11 WD6 COO FRCT narrative sheets 2 2 3" xfId="6595"/>
    <cellStyle name="_P11 WD6 COO FRCT narrative sheets 2 2 3 2" xfId="6596"/>
    <cellStyle name="_P11 WD6 COO FRCT narrative sheets 2 2 4" xfId="6597"/>
    <cellStyle name="_P11 WD6 COO FRCT narrative sheets 2 2 5" xfId="6598"/>
    <cellStyle name="_P11 WD6 COO FRCT narrative sheets 2 2_Gross" xfId="6599"/>
    <cellStyle name="_P11 WD6 COO FRCT narrative sheets 2 2_Gross 2" xfId="6600"/>
    <cellStyle name="_P11 WD6 COO FRCT narrative sheets 2 3" xfId="6601"/>
    <cellStyle name="_P11 WD6 COO FRCT narrative sheets 2 3 2" xfId="6602"/>
    <cellStyle name="_P11 WD6 COO FRCT narrative sheets 2 3 2 2" xfId="6603"/>
    <cellStyle name="_P11 WD6 COO FRCT narrative sheets 2 3 2 3" xfId="6604"/>
    <cellStyle name="_P11 WD6 COO FRCT narrative sheets 2 3 3" xfId="6605"/>
    <cellStyle name="_P11 WD6 COO FRCT narrative sheets 2 3 4" xfId="6606"/>
    <cellStyle name="_P11 WD6 COO FRCT narrative sheets 2 3_Gross" xfId="6607"/>
    <cellStyle name="_P11 WD6 COO FRCT narrative sheets 2 3_Gross 2" xfId="6608"/>
    <cellStyle name="_P11 WD6 COO FRCT narrative sheets 2 4" xfId="6609"/>
    <cellStyle name="_P11 WD6 COO FRCT narrative sheets 2 4 2" xfId="6610"/>
    <cellStyle name="_P11 WD6 COO FRCT narrative sheets 2 4 3" xfId="6611"/>
    <cellStyle name="_P11 WD6 COO FRCT narrative sheets 2 4 4" xfId="6612"/>
    <cellStyle name="_P11 WD6 COO FRCT narrative sheets 2 5" xfId="6613"/>
    <cellStyle name="_P11 WD6 COO FRCT narrative sheets 2 5 2" xfId="6614"/>
    <cellStyle name="_P11 WD6 COO FRCT narrative sheets 2 5 2 2" xfId="6615"/>
    <cellStyle name="_P11 WD6 COO FRCT narrative sheets 2 5 3" xfId="6616"/>
    <cellStyle name="_P11 WD6 COO FRCT narrative sheets 2 6" xfId="6617"/>
    <cellStyle name="_P11 WD6 COO FRCT narrative sheets 2 6 2" xfId="6618"/>
    <cellStyle name="_P11 WD6 COO FRCT narrative sheets 2 6 3" xfId="6619"/>
    <cellStyle name="_P11 WD6 COO FRCT narrative sheets 2 7" xfId="6620"/>
    <cellStyle name="_P11 WD6 COO FRCT narrative sheets 2 7 2" xfId="6621"/>
    <cellStyle name="_P11 WD6 COO FRCT narrative sheets 2 8" xfId="6622"/>
    <cellStyle name="_P11 WD6 COO FRCT narrative sheets 2 9" xfId="6623"/>
    <cellStyle name="_P11 WD6 COO FRCT narrative sheets 2_Gross" xfId="6624"/>
    <cellStyle name="_P11 WD6 COO FRCT narrative sheets 2_Gross 2" xfId="6625"/>
    <cellStyle name="_P11 WD6 COO FRCT narrative sheets 20" xfId="6626"/>
    <cellStyle name="_P11 WD6 COO FRCT narrative sheets 20 2" xfId="6627"/>
    <cellStyle name="_P11 WD6 COO FRCT narrative sheets 21" xfId="6628"/>
    <cellStyle name="_P11 WD6 COO FRCT narrative sheets 21 2" xfId="6629"/>
    <cellStyle name="_P11 WD6 COO FRCT narrative sheets 22" xfId="6630"/>
    <cellStyle name="_P11 WD6 COO FRCT narrative sheets 23" xfId="6631"/>
    <cellStyle name="_P11 WD6 COO FRCT narrative sheets 24" xfId="6632"/>
    <cellStyle name="_P11 WD6 COO FRCT narrative sheets 24 2" xfId="6633"/>
    <cellStyle name="_P11 WD6 COO FRCT narrative sheets 25" xfId="6634"/>
    <cellStyle name="_P11 WD6 COO FRCT narrative sheets 26" xfId="6635"/>
    <cellStyle name="_P11 WD6 COO FRCT narrative sheets 27" xfId="6636"/>
    <cellStyle name="_P11 WD6 COO FRCT narrative sheets 28" xfId="6637"/>
    <cellStyle name="_P11 WD6 COO FRCT narrative sheets 29" xfId="6638"/>
    <cellStyle name="_P11 WD6 COO FRCT narrative sheets 3" xfId="6639"/>
    <cellStyle name="_P11 WD6 COO FRCT narrative sheets 3 10" xfId="6640"/>
    <cellStyle name="_P11 WD6 COO FRCT narrative sheets 3 10 2" xfId="6641"/>
    <cellStyle name="_P11 WD6 COO FRCT narrative sheets 3 11" xfId="6642"/>
    <cellStyle name="_P11 WD6 COO FRCT narrative sheets 3 11 2" xfId="6643"/>
    <cellStyle name="_P11 WD6 COO FRCT narrative sheets 3 12" xfId="6644"/>
    <cellStyle name="_P11 WD6 COO FRCT narrative sheets 3 2" xfId="6645"/>
    <cellStyle name="_P11 WD6 COO FRCT narrative sheets 3 2 2" xfId="6646"/>
    <cellStyle name="_P11 WD6 COO FRCT narrative sheets 3 2 2 2" xfId="6647"/>
    <cellStyle name="_P11 WD6 COO FRCT narrative sheets 3 2 2 3" xfId="6648"/>
    <cellStyle name="_P11 WD6 COO FRCT narrative sheets 3 2 2_Gross" xfId="6649"/>
    <cellStyle name="_P11 WD6 COO FRCT narrative sheets 3 2 2_Gross 2" xfId="6650"/>
    <cellStyle name="_P11 WD6 COO FRCT narrative sheets 3 2 3" xfId="6651"/>
    <cellStyle name="_P11 WD6 COO FRCT narrative sheets 3 2 4" xfId="6652"/>
    <cellStyle name="_P11 WD6 COO FRCT narrative sheets 3 2_Gross" xfId="6653"/>
    <cellStyle name="_P11 WD6 COO FRCT narrative sheets 3 2_Gross 2" xfId="6654"/>
    <cellStyle name="_P11 WD6 COO FRCT narrative sheets 3 3" xfId="6655"/>
    <cellStyle name="_P11 WD6 COO FRCT narrative sheets 3 3 2" xfId="6656"/>
    <cellStyle name="_P11 WD6 COO FRCT narrative sheets 3 3 2 2" xfId="6657"/>
    <cellStyle name="_P11 WD6 COO FRCT narrative sheets 3 3 2 3" xfId="6658"/>
    <cellStyle name="_P11 WD6 COO FRCT narrative sheets 3 3 2_Gross" xfId="6659"/>
    <cellStyle name="_P11 WD6 COO FRCT narrative sheets 3 3 2_Gross 2" xfId="6660"/>
    <cellStyle name="_P11 WD6 COO FRCT narrative sheets 3 3 3" xfId="6661"/>
    <cellStyle name="_P11 WD6 COO FRCT narrative sheets 3 3 4" xfId="6662"/>
    <cellStyle name="_P11 WD6 COO FRCT narrative sheets 3 3_August 2014 IMBE" xfId="6663"/>
    <cellStyle name="_P11 WD6 COO FRCT narrative sheets 3 3_August 2014 IMBE 2" xfId="6664"/>
    <cellStyle name="_P11 WD6 COO FRCT narrative sheets 3 3_August 2014 IMBE 2 2" xfId="6665"/>
    <cellStyle name="_P11 WD6 COO FRCT narrative sheets 3 3_August 2014 IMBE 2 2 2" xfId="6666"/>
    <cellStyle name="_P11 WD6 COO FRCT narrative sheets 3 3_August 2014 IMBE 2 2_Gross" xfId="6667"/>
    <cellStyle name="_P11 WD6 COO FRCT narrative sheets 3 3_August 2014 IMBE 2 2_Gross 2" xfId="6668"/>
    <cellStyle name="_P11 WD6 COO FRCT narrative sheets 3 3_August 2014 IMBE 2 3" xfId="6669"/>
    <cellStyle name="_P11 WD6 COO FRCT narrative sheets 3 3_August 2014 IMBE 2 4" xfId="6670"/>
    <cellStyle name="_P11 WD6 COO FRCT narrative sheets 3 3_August 2014 IMBE 2_Gross" xfId="6671"/>
    <cellStyle name="_P11 WD6 COO FRCT narrative sheets 3 3_August 2014 IMBE 2_Gross 2" xfId="6672"/>
    <cellStyle name="_P11 WD6 COO FRCT narrative sheets 3 3_August 2014 IMBE 3" xfId="6673"/>
    <cellStyle name="_P11 WD6 COO FRCT narrative sheets 3 3_August 2014 IMBE 4" xfId="6674"/>
    <cellStyle name="_P11 WD6 COO FRCT narrative sheets 3 3_August 2014 IMBE_Gross" xfId="6675"/>
    <cellStyle name="_P11 WD6 COO FRCT narrative sheets 3 3_August 2014 IMBE_Gross 2" xfId="6676"/>
    <cellStyle name="_P11 WD6 COO FRCT narrative sheets 3 3_Gross" xfId="6677"/>
    <cellStyle name="_P11 WD6 COO FRCT narrative sheets 3 3_Gross 2" xfId="6678"/>
    <cellStyle name="_P11 WD6 COO FRCT narrative sheets 3 4" xfId="6679"/>
    <cellStyle name="_P11 WD6 COO FRCT narrative sheets 3 4 2" xfId="6680"/>
    <cellStyle name="_P11 WD6 COO FRCT narrative sheets 3 4 2 2" xfId="6681"/>
    <cellStyle name="_P11 WD6 COO FRCT narrative sheets 3 4 2 3" xfId="6682"/>
    <cellStyle name="_P11 WD6 COO FRCT narrative sheets 3 4 2_Gross" xfId="6683"/>
    <cellStyle name="_P11 WD6 COO FRCT narrative sheets 3 4 2_Gross 2" xfId="6684"/>
    <cellStyle name="_P11 WD6 COO FRCT narrative sheets 3 4 3" xfId="6685"/>
    <cellStyle name="_P11 WD6 COO FRCT narrative sheets 3 4 4" xfId="6686"/>
    <cellStyle name="_P11 WD6 COO FRCT narrative sheets 3 4_Gross" xfId="6687"/>
    <cellStyle name="_P11 WD6 COO FRCT narrative sheets 3 4_Gross 2" xfId="6688"/>
    <cellStyle name="_P11 WD6 COO FRCT narrative sheets 3 5" xfId="6689"/>
    <cellStyle name="_P11 WD6 COO FRCT narrative sheets 3 5 2" xfId="6690"/>
    <cellStyle name="_P11 WD6 COO FRCT narrative sheets 3 5 3" xfId="6691"/>
    <cellStyle name="_P11 WD6 COO FRCT narrative sheets 3 5_Gross" xfId="6692"/>
    <cellStyle name="_P11 WD6 COO FRCT narrative sheets 3 5_Gross 2" xfId="6693"/>
    <cellStyle name="_P11 WD6 COO FRCT narrative sheets 3 6" xfId="6694"/>
    <cellStyle name="_P11 WD6 COO FRCT narrative sheets 3 6 2" xfId="6695"/>
    <cellStyle name="_P11 WD6 COO FRCT narrative sheets 3 6 3" xfId="6696"/>
    <cellStyle name="_P11 WD6 COO FRCT narrative sheets 3 6 4" xfId="6697"/>
    <cellStyle name="_P11 WD6 COO FRCT narrative sheets 3 6_Gross" xfId="6698"/>
    <cellStyle name="_P11 WD6 COO FRCT narrative sheets 3 6_Gross 2" xfId="6699"/>
    <cellStyle name="_P11 WD6 COO FRCT narrative sheets 3 7" xfId="6700"/>
    <cellStyle name="_P11 WD6 COO FRCT narrative sheets 3 7 2" xfId="6701"/>
    <cellStyle name="_P11 WD6 COO FRCT narrative sheets 3 7 2 2" xfId="6702"/>
    <cellStyle name="_P11 WD6 COO FRCT narrative sheets 3 7 3" xfId="6703"/>
    <cellStyle name="_P11 WD6 COO FRCT narrative sheets 3 7 4" xfId="6704"/>
    <cellStyle name="_P11 WD6 COO FRCT narrative sheets 3 7_Gross" xfId="6705"/>
    <cellStyle name="_P11 WD6 COO FRCT narrative sheets 3 7_Gross 2" xfId="6706"/>
    <cellStyle name="_P11 WD6 COO FRCT narrative sheets 3 8" xfId="6707"/>
    <cellStyle name="_P11 WD6 COO FRCT narrative sheets 3 8 2" xfId="6708"/>
    <cellStyle name="_P11 WD6 COO FRCT narrative sheets 3 8 3" xfId="6709"/>
    <cellStyle name="_P11 WD6 COO FRCT narrative sheets 3 8_Gross" xfId="6710"/>
    <cellStyle name="_P11 WD6 COO FRCT narrative sheets 3 8_Gross 2" xfId="6711"/>
    <cellStyle name="_P11 WD6 COO FRCT narrative sheets 3 9" xfId="6712"/>
    <cellStyle name="_P11 WD6 COO FRCT narrative sheets 3 9 2" xfId="6713"/>
    <cellStyle name="_P11 WD6 COO FRCT narrative sheets 3_August 2014 IMBE" xfId="6714"/>
    <cellStyle name="_P11 WD6 COO FRCT narrative sheets 3_August 2014 IMBE 2" xfId="6715"/>
    <cellStyle name="_P11 WD6 COO FRCT narrative sheets 3_August 2014 IMBE 2 2" xfId="6716"/>
    <cellStyle name="_P11 WD6 COO FRCT narrative sheets 3_August 2014 IMBE 2 3" xfId="6717"/>
    <cellStyle name="_P11 WD6 COO FRCT narrative sheets 3_August 2014 IMBE 2_Gross" xfId="6718"/>
    <cellStyle name="_P11 WD6 COO FRCT narrative sheets 3_August 2014 IMBE 2_Gross 2" xfId="6719"/>
    <cellStyle name="_P11 WD6 COO FRCT narrative sheets 3_August 2014 IMBE 3" xfId="6720"/>
    <cellStyle name="_P11 WD6 COO FRCT narrative sheets 3_August 2014 IMBE 4" xfId="6721"/>
    <cellStyle name="_P11 WD6 COO FRCT narrative sheets 3_August 2014 IMBE_Gross" xfId="6722"/>
    <cellStyle name="_P11 WD6 COO FRCT narrative sheets 3_August 2014 IMBE_Gross 2" xfId="6723"/>
    <cellStyle name="_P11 WD6 COO FRCT narrative sheets 3_Gross" xfId="6724"/>
    <cellStyle name="_P11 WD6 COO FRCT narrative sheets 3_Gross 2" xfId="6725"/>
    <cellStyle name="_P11 WD6 COO FRCT narrative sheets 4" xfId="6726"/>
    <cellStyle name="_P11 WD6 COO FRCT narrative sheets 4 2" xfId="6727"/>
    <cellStyle name="_P11 WD6 COO FRCT narrative sheets 4 2 2" xfId="6728"/>
    <cellStyle name="_P11 WD6 COO FRCT narrative sheets 4 2 2 2" xfId="6729"/>
    <cellStyle name="_P11 WD6 COO FRCT narrative sheets 4 2 3" xfId="6730"/>
    <cellStyle name="_P11 WD6 COO FRCT narrative sheets 4 2_Gross" xfId="6731"/>
    <cellStyle name="_P11 WD6 COO FRCT narrative sheets 4 2_Gross 2" xfId="6732"/>
    <cellStyle name="_P11 WD6 COO FRCT narrative sheets 4 3" xfId="6733"/>
    <cellStyle name="_P11 WD6 COO FRCT narrative sheets 4 3 2" xfId="6734"/>
    <cellStyle name="_P11 WD6 COO FRCT narrative sheets 4 4" xfId="6735"/>
    <cellStyle name="_P11 WD6 COO FRCT narrative sheets 4 5" xfId="6736"/>
    <cellStyle name="_P11 WD6 COO FRCT narrative sheets 4 6" xfId="6737"/>
    <cellStyle name="_P11 WD6 COO FRCT narrative sheets 4_August 2014 IMBE" xfId="6738"/>
    <cellStyle name="_P11 WD6 COO FRCT narrative sheets 4_August 2014 IMBE 2" xfId="6739"/>
    <cellStyle name="_P11 WD6 COO FRCT narrative sheets 4_August 2014 IMBE 2 2" xfId="6740"/>
    <cellStyle name="_P11 WD6 COO FRCT narrative sheets 4_August 2014 IMBE 2 2 2" xfId="6741"/>
    <cellStyle name="_P11 WD6 COO FRCT narrative sheets 4_August 2014 IMBE 2 2_Gross" xfId="6742"/>
    <cellStyle name="_P11 WD6 COO FRCT narrative sheets 4_August 2014 IMBE 2 2_Gross 2" xfId="6743"/>
    <cellStyle name="_P11 WD6 COO FRCT narrative sheets 4_August 2014 IMBE 2 3" xfId="6744"/>
    <cellStyle name="_P11 WD6 COO FRCT narrative sheets 4_August 2014 IMBE 2 4" xfId="6745"/>
    <cellStyle name="_P11 WD6 COO FRCT narrative sheets 4_August 2014 IMBE 2_Gross" xfId="6746"/>
    <cellStyle name="_P11 WD6 COO FRCT narrative sheets 4_August 2014 IMBE 2_Gross 2" xfId="6747"/>
    <cellStyle name="_P11 WD6 COO FRCT narrative sheets 4_August 2014 IMBE 3" xfId="6748"/>
    <cellStyle name="_P11 WD6 COO FRCT narrative sheets 4_August 2014 IMBE 4" xfId="6749"/>
    <cellStyle name="_P11 WD6 COO FRCT narrative sheets 4_August 2014 IMBE_Gross" xfId="6750"/>
    <cellStyle name="_P11 WD6 COO FRCT narrative sheets 4_August 2014 IMBE_Gross 2" xfId="6751"/>
    <cellStyle name="_P11 WD6 COO FRCT narrative sheets 4_Gross" xfId="6752"/>
    <cellStyle name="_P11 WD6 COO FRCT narrative sheets 4_Gross 2" xfId="6753"/>
    <cellStyle name="_P11 WD6 COO FRCT narrative sheets 5" xfId="6754"/>
    <cellStyle name="_P11 WD6 COO FRCT narrative sheets 5 2" xfId="6755"/>
    <cellStyle name="_P11 WD6 COO FRCT narrative sheets 5 2 2" xfId="6756"/>
    <cellStyle name="_P11 WD6 COO FRCT narrative sheets 5 2 3" xfId="6757"/>
    <cellStyle name="_P11 WD6 COO FRCT narrative sheets 5 2 4" xfId="6758"/>
    <cellStyle name="_P11 WD6 COO FRCT narrative sheets 5 2_Gross" xfId="6759"/>
    <cellStyle name="_P11 WD6 COO FRCT narrative sheets 5 2_Gross 2" xfId="6760"/>
    <cellStyle name="_P11 WD6 COO FRCT narrative sheets 5 3" xfId="6761"/>
    <cellStyle name="_P11 WD6 COO FRCT narrative sheets 5 3 2" xfId="6762"/>
    <cellStyle name="_P11 WD6 COO FRCT narrative sheets 5 3 3" xfId="6763"/>
    <cellStyle name="_P11 WD6 COO FRCT narrative sheets 5 4" xfId="6764"/>
    <cellStyle name="_P11 WD6 COO FRCT narrative sheets 5 5" xfId="6765"/>
    <cellStyle name="_P11 WD6 COO FRCT narrative sheets 5_Gross" xfId="6766"/>
    <cellStyle name="_P11 WD6 COO FRCT narrative sheets 5_Gross 2" xfId="6767"/>
    <cellStyle name="_P11 WD6 COO FRCT narrative sheets 6" xfId="6768"/>
    <cellStyle name="_P11 WD6 COO FRCT narrative sheets 6 2" xfId="6769"/>
    <cellStyle name="_P11 WD6 COO FRCT narrative sheets 6 2 2" xfId="6770"/>
    <cellStyle name="_P11 WD6 COO FRCT narrative sheets 6 2 3" xfId="6771"/>
    <cellStyle name="_P11 WD6 COO FRCT narrative sheets 6 2_Gross" xfId="6772"/>
    <cellStyle name="_P11 WD6 COO FRCT narrative sheets 6 2_Gross 2" xfId="6773"/>
    <cellStyle name="_P11 WD6 COO FRCT narrative sheets 6 3" xfId="6774"/>
    <cellStyle name="_P11 WD6 COO FRCT narrative sheets 6 3 2" xfId="6775"/>
    <cellStyle name="_P11 WD6 COO FRCT narrative sheets 6 3 3" xfId="6776"/>
    <cellStyle name="_P11 WD6 COO FRCT narrative sheets 6 4" xfId="6777"/>
    <cellStyle name="_P11 WD6 COO FRCT narrative sheets 6 5" xfId="6778"/>
    <cellStyle name="_P11 WD6 COO FRCT narrative sheets 6_Gross" xfId="6779"/>
    <cellStyle name="_P11 WD6 COO FRCT narrative sheets 6_Gross 2" xfId="6780"/>
    <cellStyle name="_P11 WD6 COO FRCT narrative sheets 7" xfId="6781"/>
    <cellStyle name="_P11 WD6 COO FRCT narrative sheets 7 2" xfId="6782"/>
    <cellStyle name="_P11 WD6 COO FRCT narrative sheets 7 2 2" xfId="6783"/>
    <cellStyle name="_P11 WD6 COO FRCT narrative sheets 7 2 3" xfId="6784"/>
    <cellStyle name="_P11 WD6 COO FRCT narrative sheets 7 2_Gross" xfId="6785"/>
    <cellStyle name="_P11 WD6 COO FRCT narrative sheets 7 2_Gross 2" xfId="6786"/>
    <cellStyle name="_P11 WD6 COO FRCT narrative sheets 7 3" xfId="6787"/>
    <cellStyle name="_P11 WD6 COO FRCT narrative sheets 7 4" xfId="6788"/>
    <cellStyle name="_P11 WD6 COO FRCT narrative sheets 7_Gross" xfId="6789"/>
    <cellStyle name="_P11 WD6 COO FRCT narrative sheets 7_Gross 2" xfId="6790"/>
    <cellStyle name="_P11 WD6 COO FRCT narrative sheets 8" xfId="6791"/>
    <cellStyle name="_P11 WD6 COO FRCT narrative sheets 8 2" xfId="6792"/>
    <cellStyle name="_P11 WD6 COO FRCT narrative sheets 8 2 2" xfId="6793"/>
    <cellStyle name="_P11 WD6 COO FRCT narrative sheets 8 2 3" xfId="6794"/>
    <cellStyle name="_P11 WD6 COO FRCT narrative sheets 8 2_Gross" xfId="6795"/>
    <cellStyle name="_P11 WD6 COO FRCT narrative sheets 8 2_Gross 2" xfId="6796"/>
    <cellStyle name="_P11 WD6 COO FRCT narrative sheets 8 3" xfId="6797"/>
    <cellStyle name="_P11 WD6 COO FRCT narrative sheets 8 4" xfId="6798"/>
    <cellStyle name="_P11 WD6 COO FRCT narrative sheets 8_Gross" xfId="6799"/>
    <cellStyle name="_P11 WD6 COO FRCT narrative sheets 8_Gross 2" xfId="6800"/>
    <cellStyle name="_P11 WD6 COO FRCT narrative sheets 9" xfId="6801"/>
    <cellStyle name="_P11 WD6 COO FRCT narrative sheets 9 2" xfId="6802"/>
    <cellStyle name="_P11 WD6 COO FRCT narrative sheets 9 2 2" xfId="6803"/>
    <cellStyle name="_P11 WD6 COO FRCT narrative sheets 9 2 3" xfId="6804"/>
    <cellStyle name="_P11 WD6 COO FRCT narrative sheets 9 2_Gross" xfId="6805"/>
    <cellStyle name="_P11 WD6 COO FRCT narrative sheets 9 2_Gross 2" xfId="6806"/>
    <cellStyle name="_P11 WD6 COO FRCT narrative sheets 9 3" xfId="6807"/>
    <cellStyle name="_P11 WD6 COO FRCT narrative sheets 9 4" xfId="6808"/>
    <cellStyle name="_P11 WD6 COO FRCT narrative sheets 9 5" xfId="6809"/>
    <cellStyle name="_P11 WD6 COO FRCT narrative sheets 9_Gross" xfId="6810"/>
    <cellStyle name="_P11 WD6 COO FRCT narrative sheets 9_Gross 2" xfId="6811"/>
    <cellStyle name="_P11 WD6 COO FRCT narrative sheets_001. Test" xfId="6812"/>
    <cellStyle name="_P11 WD6 COO FRCT narrative sheets_001. Test 2" xfId="6813"/>
    <cellStyle name="_P11 WD6 COO FRCT narrative sheets_001. Test_Gross" xfId="6814"/>
    <cellStyle name="_P11 WD6 COO FRCT narrative sheets_001. Test_Gross 2" xfId="6815"/>
    <cellStyle name="_P11 WD6 COO FRCT narrative sheets_Gross" xfId="6816"/>
    <cellStyle name="_P11 WD6 COO FRCT narrative sheets_Gross 2" xfId="6817"/>
    <cellStyle name="_P11 WD6 COO FRCT narrative sheets_Gross 2 2" xfId="6818"/>
    <cellStyle name="_P11 WD6 COO FRCT narrative sheets_Gross 2 3" xfId="6819"/>
    <cellStyle name="_P11 WD6 COO FRCT narrative sheets_Gross 2_Gross" xfId="6820"/>
    <cellStyle name="_P11 WD6 COO FRCT narrative sheets_Gross 2_Gross 2" xfId="6821"/>
    <cellStyle name="_P11 WD6 COO FRCT narrative sheets_Gross 3" xfId="6822"/>
    <cellStyle name="_P11 WD6 COO FRCT narrative sheets_Gross 4" xfId="6823"/>
    <cellStyle name="_P11 WD6 COO FRCT narrative sheets_Gross_1" xfId="6824"/>
    <cellStyle name="_P11 WD6 COO FRCT narrative sheets_Gross_1 2" xfId="6825"/>
    <cellStyle name="_P11 WD6 COO FRCT narrative sheets_Gross_Gross" xfId="6826"/>
    <cellStyle name="_P11 WD6 COO FRCT narrative sheets_Gross_Gross 2" xfId="6827"/>
    <cellStyle name="_P11 WD6 COO FRCT narrative sheets_R0" xfId="6828"/>
    <cellStyle name="_P11 WD6 COO FRCT narrative sheets_R0 2" xfId="6829"/>
    <cellStyle name="_P11 WD6 COO FRCT narrative sheets_R0 2 2" xfId="6830"/>
    <cellStyle name="_P11 WD6 COO FRCT narrative sheets_R0 2 3" xfId="6831"/>
    <cellStyle name="_P11 WD6 COO FRCT narrative sheets_R0 3" xfId="6832"/>
    <cellStyle name="_P11 WD6 COO FRCT narrative sheets_R0 4" xfId="6833"/>
    <cellStyle name="_P11 WD6 COO FRCT narrative sheets_R0_1" xfId="6834"/>
    <cellStyle name="_P11 WD6 COO FRCT narrative sheets_R0_1 2" xfId="6835"/>
    <cellStyle name="_P11 WD6 COO FRCT narrative sheets_R0_1 3" xfId="6836"/>
    <cellStyle name="_P11) Apr 10 IMBE workbook" xfId="6837"/>
    <cellStyle name="_P11) Apr 10 IMBE workbook 10" xfId="6838"/>
    <cellStyle name="_P11) Apr 10 IMBE workbook 10 2" xfId="6839"/>
    <cellStyle name="_P11) Apr 10 IMBE workbook 10 2 2" xfId="6840"/>
    <cellStyle name="_P11) Apr 10 IMBE workbook 10 3" xfId="6841"/>
    <cellStyle name="_P11) Apr 10 IMBE workbook 10 4" xfId="6842"/>
    <cellStyle name="_P11) Apr 10 IMBE workbook 10_Gross" xfId="6843"/>
    <cellStyle name="_P11) Apr 10 IMBE workbook 11" xfId="6844"/>
    <cellStyle name="_P11) Apr 10 IMBE workbook 11 2" xfId="6845"/>
    <cellStyle name="_P11) Apr 10 IMBE workbook 11_Gross" xfId="6846"/>
    <cellStyle name="_P11) Apr 10 IMBE workbook 12" xfId="6847"/>
    <cellStyle name="_P11) Apr 10 IMBE workbook 12 2" xfId="6848"/>
    <cellStyle name="_P11) Apr 10 IMBE workbook 12_Gross" xfId="6849"/>
    <cellStyle name="_P11) Apr 10 IMBE workbook 13" xfId="6850"/>
    <cellStyle name="_P11) Apr 10 IMBE workbook 13 2" xfId="6851"/>
    <cellStyle name="_P11) Apr 10 IMBE workbook 13_Gross" xfId="6852"/>
    <cellStyle name="_P11) Apr 10 IMBE workbook 14" xfId="6853"/>
    <cellStyle name="_P11) Apr 10 IMBE workbook 14 2" xfId="6854"/>
    <cellStyle name="_P11) Apr 10 IMBE workbook 14_Gross" xfId="6855"/>
    <cellStyle name="_P11) Apr 10 IMBE workbook 15" xfId="6856"/>
    <cellStyle name="_P11) Apr 10 IMBE workbook 15 2" xfId="6857"/>
    <cellStyle name="_P11) Apr 10 IMBE workbook 15_Gross" xfId="6858"/>
    <cellStyle name="_P11) Apr 10 IMBE workbook 16" xfId="6859"/>
    <cellStyle name="_P11) Apr 10 IMBE workbook 16 2" xfId="6860"/>
    <cellStyle name="_P11) Apr 10 IMBE workbook 16_Gross" xfId="6861"/>
    <cellStyle name="_P11) Apr 10 IMBE workbook 17" xfId="6862"/>
    <cellStyle name="_P11) Apr 10 IMBE workbook 17 2" xfId="6863"/>
    <cellStyle name="_P11) Apr 10 IMBE workbook 18" xfId="6864"/>
    <cellStyle name="_P11) Apr 10 IMBE workbook 18 2" xfId="6865"/>
    <cellStyle name="_P11) Apr 10 IMBE workbook 19" xfId="6866"/>
    <cellStyle name="_P11) Apr 10 IMBE workbook 19 2" xfId="6867"/>
    <cellStyle name="_P11) Apr 10 IMBE workbook 2" xfId="6868"/>
    <cellStyle name="_P11) Apr 10 IMBE workbook 2 10" xfId="6869"/>
    <cellStyle name="_P11) Apr 10 IMBE workbook 2 2" xfId="6870"/>
    <cellStyle name="_P11) Apr 10 IMBE workbook 2 2 2" xfId="6871"/>
    <cellStyle name="_P11) Apr 10 IMBE workbook 2 2 2 2" xfId="6872"/>
    <cellStyle name="_P11) Apr 10 IMBE workbook 2 2 3" xfId="6873"/>
    <cellStyle name="_P11) Apr 10 IMBE workbook 2 2 4" xfId="6874"/>
    <cellStyle name="_P11) Apr 10 IMBE workbook 2 2 5" xfId="6875"/>
    <cellStyle name="_P11) Apr 10 IMBE workbook 2 3" xfId="6876"/>
    <cellStyle name="_P11) Apr 10 IMBE workbook 2 3 2" xfId="6877"/>
    <cellStyle name="_P11) Apr 10 IMBE workbook 2 3 2 2" xfId="6878"/>
    <cellStyle name="_P11) Apr 10 IMBE workbook 2 3 3" xfId="6879"/>
    <cellStyle name="_P11) Apr 10 IMBE workbook 2 3 4" xfId="6880"/>
    <cellStyle name="_P11) Apr 10 IMBE workbook 2 3 5" xfId="6881"/>
    <cellStyle name="_P11) Apr 10 IMBE workbook 2 3_Gross" xfId="6882"/>
    <cellStyle name="_P11) Apr 10 IMBE workbook 2 4" xfId="6883"/>
    <cellStyle name="_P11) Apr 10 IMBE workbook 2 4 2" xfId="6884"/>
    <cellStyle name="_P11) Apr 10 IMBE workbook 2 4 2 2" xfId="6885"/>
    <cellStyle name="_P11) Apr 10 IMBE workbook 2 4 3" xfId="6886"/>
    <cellStyle name="_P11) Apr 10 IMBE workbook 2 4 4" xfId="6887"/>
    <cellStyle name="_P11) Apr 10 IMBE workbook 2 4_Gross" xfId="6888"/>
    <cellStyle name="_P11) Apr 10 IMBE workbook 2 5" xfId="6889"/>
    <cellStyle name="_P11) Apr 10 IMBE workbook 2 5 2" xfId="6890"/>
    <cellStyle name="_P11) Apr 10 IMBE workbook 2 5 3" xfId="6891"/>
    <cellStyle name="_P11) Apr 10 IMBE workbook 2 5 4" xfId="6892"/>
    <cellStyle name="_P11) Apr 10 IMBE workbook 2 5_Gross" xfId="6893"/>
    <cellStyle name="_P11) Apr 10 IMBE workbook 2 6" xfId="6894"/>
    <cellStyle name="_P11) Apr 10 IMBE workbook 2 6 2" xfId="6895"/>
    <cellStyle name="_P11) Apr 10 IMBE workbook 2 7" xfId="6896"/>
    <cellStyle name="_P11) Apr 10 IMBE workbook 2 8" xfId="6897"/>
    <cellStyle name="_P11) Apr 10 IMBE workbook 2 9" xfId="6898"/>
    <cellStyle name="_P11) Apr 10 IMBE workbook 2_August 2014 IMBE" xfId="6899"/>
    <cellStyle name="_P11) Apr 10 IMBE workbook 2_August 2014 IMBE 2" xfId="6900"/>
    <cellStyle name="_P11) Apr 10 IMBE workbook 2_August 2014 IMBE 2 2" xfId="6901"/>
    <cellStyle name="_P11) Apr 10 IMBE workbook 2_August 2014 IMBE 3" xfId="6902"/>
    <cellStyle name="_P11) Apr 10 IMBE workbook 2_Gross" xfId="6903"/>
    <cellStyle name="_P11) Apr 10 IMBE workbook 20" xfId="6904"/>
    <cellStyle name="_P11) Apr 10 IMBE workbook 20 2" xfId="6905"/>
    <cellStyle name="_P11) Apr 10 IMBE workbook 21" xfId="6906"/>
    <cellStyle name="_P11) Apr 10 IMBE workbook 21 2" xfId="6907"/>
    <cellStyle name="_P11) Apr 10 IMBE workbook 22" xfId="6908"/>
    <cellStyle name="_P11) Apr 10 IMBE workbook 22 2" xfId="6909"/>
    <cellStyle name="_P11) Apr 10 IMBE workbook 23" xfId="6910"/>
    <cellStyle name="_P11) Apr 10 IMBE workbook 23 2" xfId="6911"/>
    <cellStyle name="_P11) Apr 10 IMBE workbook 24" xfId="6912"/>
    <cellStyle name="_P11) Apr 10 IMBE workbook 25" xfId="6913"/>
    <cellStyle name="_P11) Apr 10 IMBE workbook 26" xfId="6914"/>
    <cellStyle name="_P11) Apr 10 IMBE workbook 3" xfId="6915"/>
    <cellStyle name="_P11) Apr 10 IMBE workbook 3 2" xfId="6916"/>
    <cellStyle name="_P11) Apr 10 IMBE workbook 3 2 2" xfId="6917"/>
    <cellStyle name="_P11) Apr 10 IMBE workbook 3 3" xfId="6918"/>
    <cellStyle name="_P11) Apr 10 IMBE workbook 4" xfId="6919"/>
    <cellStyle name="_P11) Apr 10 IMBE workbook 4 2" xfId="6920"/>
    <cellStyle name="_P11) Apr 10 IMBE workbook 4 2 2" xfId="6921"/>
    <cellStyle name="_P11) Apr 10 IMBE workbook 4 3" xfId="6922"/>
    <cellStyle name="_P11) Apr 10 IMBE workbook 4 4" xfId="6923"/>
    <cellStyle name="_P11) Apr 10 IMBE workbook 4_Gross" xfId="6924"/>
    <cellStyle name="_P11) Apr 10 IMBE workbook 5" xfId="6925"/>
    <cellStyle name="_P11) Apr 10 IMBE workbook 5 2" xfId="6926"/>
    <cellStyle name="_P11) Apr 10 IMBE workbook 5 2 2" xfId="6927"/>
    <cellStyle name="_P11) Apr 10 IMBE workbook 5 3" xfId="6928"/>
    <cellStyle name="_P11) Apr 10 IMBE workbook 5 4" xfId="6929"/>
    <cellStyle name="_P11) Apr 10 IMBE workbook 5_Gross" xfId="6930"/>
    <cellStyle name="_P11) Apr 10 IMBE workbook 6" xfId="6931"/>
    <cellStyle name="_P11) Apr 10 IMBE workbook 6 2" xfId="6932"/>
    <cellStyle name="_P11) Apr 10 IMBE workbook 6 2 2" xfId="6933"/>
    <cellStyle name="_P11) Apr 10 IMBE workbook 6 3" xfId="6934"/>
    <cellStyle name="_P11) Apr 10 IMBE workbook 7" xfId="6935"/>
    <cellStyle name="_P11) Apr 10 IMBE workbook 7 2" xfId="6936"/>
    <cellStyle name="_P11) Apr 10 IMBE workbook 7 2 2" xfId="6937"/>
    <cellStyle name="_P11) Apr 10 IMBE workbook 7 3" xfId="6938"/>
    <cellStyle name="_P11) Apr 10 IMBE workbook 7 4" xfId="6939"/>
    <cellStyle name="_P11) Apr 10 IMBE workbook 7_Gross" xfId="6940"/>
    <cellStyle name="_P11) Apr 10 IMBE workbook 8" xfId="6941"/>
    <cellStyle name="_P11) Apr 10 IMBE workbook 8 2" xfId="6942"/>
    <cellStyle name="_P11) Apr 10 IMBE workbook 8 2 2" xfId="6943"/>
    <cellStyle name="_P11) Apr 10 IMBE workbook 8 3" xfId="6944"/>
    <cellStyle name="_P11) Apr 10 IMBE workbook 8 4" xfId="6945"/>
    <cellStyle name="_P11) Apr 10 IMBE workbook 8_Gross" xfId="6946"/>
    <cellStyle name="_P11) Apr 10 IMBE workbook 9" xfId="6947"/>
    <cellStyle name="_P11) Apr 10 IMBE workbook 9 2" xfId="6948"/>
    <cellStyle name="_P11) Apr 10 IMBE workbook 9 3" xfId="6949"/>
    <cellStyle name="_P11) Apr 10 IMBE workbook 9_Gross" xfId="6950"/>
    <cellStyle name="_P11) Apr 10 IMBE workbook_July 2014 IMBE" xfId="6951"/>
    <cellStyle name="_P11) Apr 10 IMBE workbook_July 2014 IMBE 2" xfId="6952"/>
    <cellStyle name="_P11) Apr 10 IMBE workbook_July 2014 IMBE 2 2" xfId="6953"/>
    <cellStyle name="_P11) Apr 10 IMBE workbook_July 2014 IMBE 2 3" xfId="6954"/>
    <cellStyle name="_P11) Apr 10 IMBE workbook_July 2014 IMBE 3" xfId="6955"/>
    <cellStyle name="_P11) Apr 10 IMBE workbook_July 2014 IMBE 3 2" xfId="6956"/>
    <cellStyle name="_P11) Apr 10 IMBE workbook_July 2014 IMBE 4" xfId="6957"/>
    <cellStyle name="_P11) Apr 10 IMBE workbook_July 2014 IMBE 5" xfId="6958"/>
    <cellStyle name="_P11) Apr 10 IMBE workbook_June 2014 IMBE" xfId="6959"/>
    <cellStyle name="_P11) Apr 10 IMBE workbook_June 2014 IMBE 2" xfId="6960"/>
    <cellStyle name="_P11) Apr 10 IMBE workbook_June 2014 IMBE 2 2" xfId="6961"/>
    <cellStyle name="_P11) Apr 10 IMBE workbook_June 2014 IMBE 2 2 2" xfId="6962"/>
    <cellStyle name="_P11) Apr 10 IMBE workbook_June 2014 IMBE 2 3" xfId="6963"/>
    <cellStyle name="_P11) Apr 10 IMBE workbook_June 2014 IMBE 3" xfId="6964"/>
    <cellStyle name="_P11) Apr 10 IMBE workbook_June 2014 IMBE 3 2" xfId="6965"/>
    <cellStyle name="_P11) Apr 10 IMBE workbook_June 2014 IMBE 4" xfId="6966"/>
    <cellStyle name="_P11) Apr 10 IMBE workbook_June 2014 IMBE 5" xfId="6967"/>
    <cellStyle name="_P11) Apr 10 IMBE workbook_R0" xfId="6968"/>
    <cellStyle name="_P11) Apr 10 IMBE workbook_R0 2" xfId="6969"/>
    <cellStyle name="_P11) Apr 10 IMBE workbook_R0 3" xfId="6970"/>
    <cellStyle name="_P11) Apr 10 IMBE workbook_WCMG updates 1415p3" xfId="6971"/>
    <cellStyle name="_P11) Apr 10 IMBE workbook_WCMG updates 1415p3 2" xfId="6972"/>
    <cellStyle name="_P11) Apr 10 IMBE workbook_WCMG updates 1415p3 2 2" xfId="6973"/>
    <cellStyle name="_P11) Apr 10 IMBE workbook_WCMG updates 1415p3 3" xfId="6974"/>
    <cellStyle name="_P11) Apr 10 IMBE workbook_Winter 2013 Audit Trail" xfId="6975"/>
    <cellStyle name="_P11) Apr 10 IMBE workbook_Winter 2013 Audit Trail 2" xfId="6976"/>
    <cellStyle name="_P11) Apr 10 IMBE workbook_Winter 2013 Audit Trail 2 2" xfId="6977"/>
    <cellStyle name="_P11) Apr 10 IMBE workbook_Winter 2013 Audit Trail 2 2 2" xfId="6978"/>
    <cellStyle name="_P11) Apr 10 IMBE workbook_Winter 2013 Audit Trail 2 3" xfId="6979"/>
    <cellStyle name="_P11) Apr 10 IMBE workbook_Winter 2013 Audit Trail 3" xfId="6980"/>
    <cellStyle name="_P11) Apr 10 IMBE workbook_Winter 2013 Audit Trail 3 2" xfId="6981"/>
    <cellStyle name="_P11) Apr 10 IMBE workbook_Winter 2013 Audit Trail 4" xfId="6982"/>
    <cellStyle name="_P11) Apr 10 IMBE workbook_Winter 2013 Audit Trail 5" xfId="6983"/>
    <cellStyle name="_P12) May 10 (prov outturn) IMBE workbook" xfId="6984"/>
    <cellStyle name="_P12) May 10 (prov outturn) IMBE workbook 10" xfId="6985"/>
    <cellStyle name="_P12) May 10 (prov outturn) IMBE workbook 10 2" xfId="6986"/>
    <cellStyle name="_P12) May 10 (prov outturn) IMBE workbook 10 2 2" xfId="6987"/>
    <cellStyle name="_P12) May 10 (prov outturn) IMBE workbook 10 3" xfId="6988"/>
    <cellStyle name="_P12) May 10 (prov outturn) IMBE workbook 10 4" xfId="6989"/>
    <cellStyle name="_P12) May 10 (prov outturn) IMBE workbook 10_Gross" xfId="6990"/>
    <cellStyle name="_P12) May 10 (prov outturn) IMBE workbook 11" xfId="6991"/>
    <cellStyle name="_P12) May 10 (prov outturn) IMBE workbook 11 2" xfId="6992"/>
    <cellStyle name="_P12) May 10 (prov outturn) IMBE workbook 11_Gross" xfId="6993"/>
    <cellStyle name="_P12) May 10 (prov outturn) IMBE workbook 12" xfId="6994"/>
    <cellStyle name="_P12) May 10 (prov outturn) IMBE workbook 12 2" xfId="6995"/>
    <cellStyle name="_P12) May 10 (prov outturn) IMBE workbook 12_Gross" xfId="6996"/>
    <cellStyle name="_P12) May 10 (prov outturn) IMBE workbook 13" xfId="6997"/>
    <cellStyle name="_P12) May 10 (prov outturn) IMBE workbook 13 2" xfId="6998"/>
    <cellStyle name="_P12) May 10 (prov outturn) IMBE workbook 13_Gross" xfId="6999"/>
    <cellStyle name="_P12) May 10 (prov outturn) IMBE workbook 14" xfId="7000"/>
    <cellStyle name="_P12) May 10 (prov outturn) IMBE workbook 14 2" xfId="7001"/>
    <cellStyle name="_P12) May 10 (prov outturn) IMBE workbook 14_Gross" xfId="7002"/>
    <cellStyle name="_P12) May 10 (prov outturn) IMBE workbook 15" xfId="7003"/>
    <cellStyle name="_P12) May 10 (prov outturn) IMBE workbook 15 2" xfId="7004"/>
    <cellStyle name="_P12) May 10 (prov outturn) IMBE workbook 15_Gross" xfId="7005"/>
    <cellStyle name="_P12) May 10 (prov outturn) IMBE workbook 16" xfId="7006"/>
    <cellStyle name="_P12) May 10 (prov outturn) IMBE workbook 16 2" xfId="7007"/>
    <cellStyle name="_P12) May 10 (prov outturn) IMBE workbook 16_Gross" xfId="7008"/>
    <cellStyle name="_P12) May 10 (prov outturn) IMBE workbook 17" xfId="7009"/>
    <cellStyle name="_P12) May 10 (prov outturn) IMBE workbook 17 2" xfId="7010"/>
    <cellStyle name="_P12) May 10 (prov outturn) IMBE workbook 18" xfId="7011"/>
    <cellStyle name="_P12) May 10 (prov outturn) IMBE workbook 18 2" xfId="7012"/>
    <cellStyle name="_P12) May 10 (prov outturn) IMBE workbook 19" xfId="7013"/>
    <cellStyle name="_P12) May 10 (prov outturn) IMBE workbook 19 2" xfId="7014"/>
    <cellStyle name="_P12) May 10 (prov outturn) IMBE workbook 2" xfId="7015"/>
    <cellStyle name="_P12) May 10 (prov outturn) IMBE workbook 2 10" xfId="7016"/>
    <cellStyle name="_P12) May 10 (prov outturn) IMBE workbook 2 2" xfId="7017"/>
    <cellStyle name="_P12) May 10 (prov outturn) IMBE workbook 2 2 2" xfId="7018"/>
    <cellStyle name="_P12) May 10 (prov outturn) IMBE workbook 2 2 2 2" xfId="7019"/>
    <cellStyle name="_P12) May 10 (prov outturn) IMBE workbook 2 2 3" xfId="7020"/>
    <cellStyle name="_P12) May 10 (prov outturn) IMBE workbook 2 2 4" xfId="7021"/>
    <cellStyle name="_P12) May 10 (prov outturn) IMBE workbook 2 2 5" xfId="7022"/>
    <cellStyle name="_P12) May 10 (prov outturn) IMBE workbook 2 3" xfId="7023"/>
    <cellStyle name="_P12) May 10 (prov outturn) IMBE workbook 2 3 2" xfId="7024"/>
    <cellStyle name="_P12) May 10 (prov outturn) IMBE workbook 2 3 2 2" xfId="7025"/>
    <cellStyle name="_P12) May 10 (prov outturn) IMBE workbook 2 3 3" xfId="7026"/>
    <cellStyle name="_P12) May 10 (prov outturn) IMBE workbook 2 3 4" xfId="7027"/>
    <cellStyle name="_P12) May 10 (prov outturn) IMBE workbook 2 3 5" xfId="7028"/>
    <cellStyle name="_P12) May 10 (prov outturn) IMBE workbook 2 3_Gross" xfId="7029"/>
    <cellStyle name="_P12) May 10 (prov outturn) IMBE workbook 2 4" xfId="7030"/>
    <cellStyle name="_P12) May 10 (prov outturn) IMBE workbook 2 4 2" xfId="7031"/>
    <cellStyle name="_P12) May 10 (prov outturn) IMBE workbook 2 4 2 2" xfId="7032"/>
    <cellStyle name="_P12) May 10 (prov outturn) IMBE workbook 2 4 3" xfId="7033"/>
    <cellStyle name="_P12) May 10 (prov outturn) IMBE workbook 2 4 4" xfId="7034"/>
    <cellStyle name="_P12) May 10 (prov outturn) IMBE workbook 2 4_Gross" xfId="7035"/>
    <cellStyle name="_P12) May 10 (prov outturn) IMBE workbook 2 5" xfId="7036"/>
    <cellStyle name="_P12) May 10 (prov outturn) IMBE workbook 2 5 2" xfId="7037"/>
    <cellStyle name="_P12) May 10 (prov outturn) IMBE workbook 2 5 3" xfId="7038"/>
    <cellStyle name="_P12) May 10 (prov outturn) IMBE workbook 2 5 4" xfId="7039"/>
    <cellStyle name="_P12) May 10 (prov outturn) IMBE workbook 2 5_Gross" xfId="7040"/>
    <cellStyle name="_P12) May 10 (prov outturn) IMBE workbook 2 6" xfId="7041"/>
    <cellStyle name="_P12) May 10 (prov outturn) IMBE workbook 2 6 2" xfId="7042"/>
    <cellStyle name="_P12) May 10 (prov outturn) IMBE workbook 2 7" xfId="7043"/>
    <cellStyle name="_P12) May 10 (prov outturn) IMBE workbook 2 8" xfId="7044"/>
    <cellStyle name="_P12) May 10 (prov outturn) IMBE workbook 2 9" xfId="7045"/>
    <cellStyle name="_P12) May 10 (prov outturn) IMBE workbook 2_August 2014 IMBE" xfId="7046"/>
    <cellStyle name="_P12) May 10 (prov outturn) IMBE workbook 2_August 2014 IMBE 2" xfId="7047"/>
    <cellStyle name="_P12) May 10 (prov outturn) IMBE workbook 2_August 2014 IMBE 2 2" xfId="7048"/>
    <cellStyle name="_P12) May 10 (prov outturn) IMBE workbook 2_August 2014 IMBE 3" xfId="7049"/>
    <cellStyle name="_P12) May 10 (prov outturn) IMBE workbook 2_Gross" xfId="7050"/>
    <cellStyle name="_P12) May 10 (prov outturn) IMBE workbook 20" xfId="7051"/>
    <cellStyle name="_P12) May 10 (prov outturn) IMBE workbook 20 2" xfId="7052"/>
    <cellStyle name="_P12) May 10 (prov outturn) IMBE workbook 21" xfId="7053"/>
    <cellStyle name="_P12) May 10 (prov outturn) IMBE workbook 21 2" xfId="7054"/>
    <cellStyle name="_P12) May 10 (prov outturn) IMBE workbook 22" xfId="7055"/>
    <cellStyle name="_P12) May 10 (prov outturn) IMBE workbook 22 2" xfId="7056"/>
    <cellStyle name="_P12) May 10 (prov outturn) IMBE workbook 23" xfId="7057"/>
    <cellStyle name="_P12) May 10 (prov outturn) IMBE workbook 23 2" xfId="7058"/>
    <cellStyle name="_P12) May 10 (prov outturn) IMBE workbook 24" xfId="7059"/>
    <cellStyle name="_P12) May 10 (prov outturn) IMBE workbook 25" xfId="7060"/>
    <cellStyle name="_P12) May 10 (prov outturn) IMBE workbook 26" xfId="7061"/>
    <cellStyle name="_P12) May 10 (prov outturn) IMBE workbook 3" xfId="7062"/>
    <cellStyle name="_P12) May 10 (prov outturn) IMBE workbook 3 2" xfId="7063"/>
    <cellStyle name="_P12) May 10 (prov outturn) IMBE workbook 3 2 2" xfId="7064"/>
    <cellStyle name="_P12) May 10 (prov outturn) IMBE workbook 3 3" xfId="7065"/>
    <cellStyle name="_P12) May 10 (prov outturn) IMBE workbook 4" xfId="7066"/>
    <cellStyle name="_P12) May 10 (prov outturn) IMBE workbook 4 2" xfId="7067"/>
    <cellStyle name="_P12) May 10 (prov outturn) IMBE workbook 4 2 2" xfId="7068"/>
    <cellStyle name="_P12) May 10 (prov outturn) IMBE workbook 4 3" xfId="7069"/>
    <cellStyle name="_P12) May 10 (prov outturn) IMBE workbook 4 4" xfId="7070"/>
    <cellStyle name="_P12) May 10 (prov outturn) IMBE workbook 4_Gross" xfId="7071"/>
    <cellStyle name="_P12) May 10 (prov outturn) IMBE workbook 5" xfId="7072"/>
    <cellStyle name="_P12) May 10 (prov outturn) IMBE workbook 5 2" xfId="7073"/>
    <cellStyle name="_P12) May 10 (prov outturn) IMBE workbook 5 2 2" xfId="7074"/>
    <cellStyle name="_P12) May 10 (prov outturn) IMBE workbook 5 3" xfId="7075"/>
    <cellStyle name="_P12) May 10 (prov outturn) IMBE workbook 5 4" xfId="7076"/>
    <cellStyle name="_P12) May 10 (prov outturn) IMBE workbook 5_Gross" xfId="7077"/>
    <cellStyle name="_P12) May 10 (prov outturn) IMBE workbook 6" xfId="7078"/>
    <cellStyle name="_P12) May 10 (prov outturn) IMBE workbook 6 2" xfId="7079"/>
    <cellStyle name="_P12) May 10 (prov outturn) IMBE workbook 6 2 2" xfId="7080"/>
    <cellStyle name="_P12) May 10 (prov outturn) IMBE workbook 6 3" xfId="7081"/>
    <cellStyle name="_P12) May 10 (prov outturn) IMBE workbook 7" xfId="7082"/>
    <cellStyle name="_P12) May 10 (prov outturn) IMBE workbook 7 2" xfId="7083"/>
    <cellStyle name="_P12) May 10 (prov outturn) IMBE workbook 7 2 2" xfId="7084"/>
    <cellStyle name="_P12) May 10 (prov outturn) IMBE workbook 7 3" xfId="7085"/>
    <cellStyle name="_P12) May 10 (prov outturn) IMBE workbook 7 4" xfId="7086"/>
    <cellStyle name="_P12) May 10 (prov outturn) IMBE workbook 7_Gross" xfId="7087"/>
    <cellStyle name="_P12) May 10 (prov outturn) IMBE workbook 8" xfId="7088"/>
    <cellStyle name="_P12) May 10 (prov outturn) IMBE workbook 8 2" xfId="7089"/>
    <cellStyle name="_P12) May 10 (prov outturn) IMBE workbook 8 2 2" xfId="7090"/>
    <cellStyle name="_P12) May 10 (prov outturn) IMBE workbook 8 3" xfId="7091"/>
    <cellStyle name="_P12) May 10 (prov outturn) IMBE workbook 8 4" xfId="7092"/>
    <cellStyle name="_P12) May 10 (prov outturn) IMBE workbook 8_Gross" xfId="7093"/>
    <cellStyle name="_P12) May 10 (prov outturn) IMBE workbook 9" xfId="7094"/>
    <cellStyle name="_P12) May 10 (prov outturn) IMBE workbook 9 2" xfId="7095"/>
    <cellStyle name="_P12) May 10 (prov outturn) IMBE workbook 9 3" xfId="7096"/>
    <cellStyle name="_P12) May 10 (prov outturn) IMBE workbook 9_Gross" xfId="7097"/>
    <cellStyle name="_P12) May 10 (prov outturn) IMBE workbook_July 2014 IMBE" xfId="7098"/>
    <cellStyle name="_P12) May 10 (prov outturn) IMBE workbook_July 2014 IMBE 2" xfId="7099"/>
    <cellStyle name="_P12) May 10 (prov outturn) IMBE workbook_July 2014 IMBE 2 2" xfId="7100"/>
    <cellStyle name="_P12) May 10 (prov outturn) IMBE workbook_July 2014 IMBE 2 3" xfId="7101"/>
    <cellStyle name="_P12) May 10 (prov outturn) IMBE workbook_July 2014 IMBE 3" xfId="7102"/>
    <cellStyle name="_P12) May 10 (prov outturn) IMBE workbook_July 2014 IMBE 3 2" xfId="7103"/>
    <cellStyle name="_P12) May 10 (prov outturn) IMBE workbook_July 2014 IMBE 4" xfId="7104"/>
    <cellStyle name="_P12) May 10 (prov outturn) IMBE workbook_July 2014 IMBE 5" xfId="7105"/>
    <cellStyle name="_P12) May 10 (prov outturn) IMBE workbook_June 2014 IMBE" xfId="7106"/>
    <cellStyle name="_P12) May 10 (prov outturn) IMBE workbook_June 2014 IMBE 2" xfId="7107"/>
    <cellStyle name="_P12) May 10 (prov outturn) IMBE workbook_June 2014 IMBE 2 2" xfId="7108"/>
    <cellStyle name="_P12) May 10 (prov outturn) IMBE workbook_June 2014 IMBE 2 2 2" xfId="7109"/>
    <cellStyle name="_P12) May 10 (prov outturn) IMBE workbook_June 2014 IMBE 2 3" xfId="7110"/>
    <cellStyle name="_P12) May 10 (prov outturn) IMBE workbook_June 2014 IMBE 3" xfId="7111"/>
    <cellStyle name="_P12) May 10 (prov outturn) IMBE workbook_June 2014 IMBE 3 2" xfId="7112"/>
    <cellStyle name="_P12) May 10 (prov outturn) IMBE workbook_June 2014 IMBE 4" xfId="7113"/>
    <cellStyle name="_P12) May 10 (prov outturn) IMBE workbook_June 2014 IMBE 5" xfId="7114"/>
    <cellStyle name="_P12) May 10 (prov outturn) IMBE workbook_R0" xfId="7115"/>
    <cellStyle name="_P12) May 10 (prov outturn) IMBE workbook_R0 2" xfId="7116"/>
    <cellStyle name="_P12) May 10 (prov outturn) IMBE workbook_R0 3" xfId="7117"/>
    <cellStyle name="_P12) May 10 (prov outturn) IMBE workbook_WCMG updates 1415p3" xfId="7118"/>
    <cellStyle name="_P12) May 10 (prov outturn) IMBE workbook_WCMG updates 1415p3 2" xfId="7119"/>
    <cellStyle name="_P12) May 10 (prov outturn) IMBE workbook_WCMG updates 1415p3 2 2" xfId="7120"/>
    <cellStyle name="_P12) May 10 (prov outturn) IMBE workbook_WCMG updates 1415p3 3" xfId="7121"/>
    <cellStyle name="_P12) May 10 (prov outturn) IMBE workbook_Winter 2013 Audit Trail" xfId="7122"/>
    <cellStyle name="_P12) May 10 (prov outturn) IMBE workbook_Winter 2013 Audit Trail 2" xfId="7123"/>
    <cellStyle name="_P12) May 10 (prov outturn) IMBE workbook_Winter 2013 Audit Trail 2 2" xfId="7124"/>
    <cellStyle name="_P12) May 10 (prov outturn) IMBE workbook_Winter 2013 Audit Trail 2 2 2" xfId="7125"/>
    <cellStyle name="_P12) May 10 (prov outturn) IMBE workbook_Winter 2013 Audit Trail 2 3" xfId="7126"/>
    <cellStyle name="_P12) May 10 (prov outturn) IMBE workbook_Winter 2013 Audit Trail 3" xfId="7127"/>
    <cellStyle name="_P12) May 10 (prov outturn) IMBE workbook_Winter 2013 Audit Trail 3 2" xfId="7128"/>
    <cellStyle name="_P12) May 10 (prov outturn) IMBE workbook_Winter 2013 Audit Trail 4" xfId="7129"/>
    <cellStyle name="_P12) May 10 (prov outturn) IMBE workbook_Winter 2013 Audit Trail 5" xfId="7130"/>
    <cellStyle name="_P2 COO telekit WD6 v1" xfId="7131"/>
    <cellStyle name="_P2 COO telekit WD6 v1 10" xfId="7132"/>
    <cellStyle name="_P2 COO telekit WD6 v1 10 2" xfId="7133"/>
    <cellStyle name="_P2 COO telekit WD6 v1 10 3" xfId="7134"/>
    <cellStyle name="_P2 COO telekit WD6 v1 10_Gross" xfId="7135"/>
    <cellStyle name="_P2 COO telekit WD6 v1 11" xfId="7136"/>
    <cellStyle name="_P2 COO telekit WD6 v1 11 2" xfId="7137"/>
    <cellStyle name="_P2 COO telekit WD6 v1 11_Gross" xfId="7138"/>
    <cellStyle name="_P2 COO telekit WD6 v1 12" xfId="7139"/>
    <cellStyle name="_P2 COO telekit WD6 v1 12 2" xfId="7140"/>
    <cellStyle name="_P2 COO telekit WD6 v1 12_Gross" xfId="7141"/>
    <cellStyle name="_P2 COO telekit WD6 v1 13" xfId="7142"/>
    <cellStyle name="_P2 COO telekit WD6 v1 13 2" xfId="7143"/>
    <cellStyle name="_P2 COO telekit WD6 v1 13_Gross" xfId="7144"/>
    <cellStyle name="_P2 COO telekit WD6 v1 14" xfId="7145"/>
    <cellStyle name="_P2 COO telekit WD6 v1 14 2" xfId="7146"/>
    <cellStyle name="_P2 COO telekit WD6 v1 14_Gross" xfId="7147"/>
    <cellStyle name="_P2 COO telekit WD6 v1 15" xfId="7148"/>
    <cellStyle name="_P2 COO telekit WD6 v1 15 2" xfId="7149"/>
    <cellStyle name="_P2 COO telekit WD6 v1 15_Gross" xfId="7150"/>
    <cellStyle name="_P2 COO telekit WD6 v1 16" xfId="7151"/>
    <cellStyle name="_P2 COO telekit WD6 v1 16 2" xfId="7152"/>
    <cellStyle name="_P2 COO telekit WD6 v1 16_Gross" xfId="7153"/>
    <cellStyle name="_P2 COO telekit WD6 v1 17" xfId="7154"/>
    <cellStyle name="_P2 COO telekit WD6 v1 17 2" xfId="7155"/>
    <cellStyle name="_P2 COO telekit WD6 v1 18" xfId="7156"/>
    <cellStyle name="_P2 COO telekit WD6 v1 18 2" xfId="7157"/>
    <cellStyle name="_P2 COO telekit WD6 v1 19" xfId="7158"/>
    <cellStyle name="_P2 COO telekit WD6 v1 19 2" xfId="7159"/>
    <cellStyle name="_P2 COO telekit WD6 v1 2" xfId="7160"/>
    <cellStyle name="_P2 COO telekit WD6 v1 2 2" xfId="7161"/>
    <cellStyle name="_P2 COO telekit WD6 v1 2 2 2" xfId="7162"/>
    <cellStyle name="_P2 COO telekit WD6 v1 2 3" xfId="7163"/>
    <cellStyle name="_P2 COO telekit WD6 v1 2 3 2" xfId="7164"/>
    <cellStyle name="_P2 COO telekit WD6 v1 2 3 3" xfId="7165"/>
    <cellStyle name="_P2 COO telekit WD6 v1 2 3_Gross" xfId="7166"/>
    <cellStyle name="_P2 COO telekit WD6 v1 2 4" xfId="7167"/>
    <cellStyle name="_P2 COO telekit WD6 v1 2 4 2" xfId="7168"/>
    <cellStyle name="_P2 COO telekit WD6 v1 2 4 3" xfId="7169"/>
    <cellStyle name="_P2 COO telekit WD6 v1 2 4_Gross" xfId="7170"/>
    <cellStyle name="_P2 COO telekit WD6 v1 2 5" xfId="7171"/>
    <cellStyle name="_P2 COO telekit WD6 v1 2 5 2" xfId="7172"/>
    <cellStyle name="_P2 COO telekit WD6 v1 2 5 3" xfId="7173"/>
    <cellStyle name="_P2 COO telekit WD6 v1 2 5 4" xfId="7174"/>
    <cellStyle name="_P2 COO telekit WD6 v1 2 5_Gross" xfId="7175"/>
    <cellStyle name="_P2 COO telekit WD6 v1 2 6" xfId="7176"/>
    <cellStyle name="_P2 COO telekit WD6 v1 2 7" xfId="7177"/>
    <cellStyle name="_P2 COO telekit WD6 v1 2 8" xfId="7178"/>
    <cellStyle name="_P2 COO telekit WD6 v1 2 9" xfId="7179"/>
    <cellStyle name="_P2 COO telekit WD6 v1 2_August 2014 IMBE" xfId="7180"/>
    <cellStyle name="_P2 COO telekit WD6 v1 2_August 2014 IMBE 2" xfId="7181"/>
    <cellStyle name="_P2 COO telekit WD6 v1 2_Gross" xfId="7182"/>
    <cellStyle name="_P2 COO telekit WD6 v1 20" xfId="7183"/>
    <cellStyle name="_P2 COO telekit WD6 v1 20 2" xfId="7184"/>
    <cellStyle name="_P2 COO telekit WD6 v1 21" xfId="7185"/>
    <cellStyle name="_P2 COO telekit WD6 v1 22" xfId="7186"/>
    <cellStyle name="_P2 COO telekit WD6 v1 23" xfId="7187"/>
    <cellStyle name="_P2 COO telekit WD6 v1 3" xfId="7188"/>
    <cellStyle name="_P2 COO telekit WD6 v1 3 2" xfId="7189"/>
    <cellStyle name="_P2 COO telekit WD6 v1 4" xfId="7190"/>
    <cellStyle name="_P2 COO telekit WD6 v1 4 2" xfId="7191"/>
    <cellStyle name="_P2 COO telekit WD6 v1 4 3" xfId="7192"/>
    <cellStyle name="_P2 COO telekit WD6 v1 4_Gross" xfId="7193"/>
    <cellStyle name="_P2 COO telekit WD6 v1 5" xfId="7194"/>
    <cellStyle name="_P2 COO telekit WD6 v1 5 2" xfId="7195"/>
    <cellStyle name="_P2 COO telekit WD6 v1 5 3" xfId="7196"/>
    <cellStyle name="_P2 COO telekit WD6 v1 5_Gross" xfId="7197"/>
    <cellStyle name="_P2 COO telekit WD6 v1 6" xfId="7198"/>
    <cellStyle name="_P2 COO telekit WD6 v1 6 2" xfId="7199"/>
    <cellStyle name="_P2 COO telekit WD6 v1 6 3" xfId="7200"/>
    <cellStyle name="_P2 COO telekit WD6 v1 7" xfId="7201"/>
    <cellStyle name="_P2 COO telekit WD6 v1 7 2" xfId="7202"/>
    <cellStyle name="_P2 COO telekit WD6 v1 7 3" xfId="7203"/>
    <cellStyle name="_P2 COO telekit WD6 v1 7 4" xfId="7204"/>
    <cellStyle name="_P2 COO telekit WD6 v1 7_Gross" xfId="7205"/>
    <cellStyle name="_P2 COO telekit WD6 v1 8" xfId="7206"/>
    <cellStyle name="_P2 COO telekit WD6 v1 8 2" xfId="7207"/>
    <cellStyle name="_P2 COO telekit WD6 v1 8_Gross" xfId="7208"/>
    <cellStyle name="_P2 COO telekit WD6 v1 9" xfId="7209"/>
    <cellStyle name="_P2 COO telekit WD6 v1 9 2" xfId="7210"/>
    <cellStyle name="_P2 COO telekit WD6 v1 9_Gross" xfId="7211"/>
    <cellStyle name="_P2 COO telekit WD6 v1_July 2014 IMBE" xfId="7212"/>
    <cellStyle name="_P2 COO telekit WD6 v1_July 2014 IMBE 2" xfId="7213"/>
    <cellStyle name="_P2 COO telekit WD6 v1_July 2014 IMBE 3" xfId="7214"/>
    <cellStyle name="_P2 COO telekit WD6 v1_R0 Caseloads" xfId="7215"/>
    <cellStyle name="_P2 COO telekit WD6 v1_WCMG updates 1415p3" xfId="7216"/>
    <cellStyle name="_P2 COO telekit WD6 v1_WCMG updates 1415p3 2" xfId="7217"/>
    <cellStyle name="_P2 WD4 Flash Report" xfId="7218"/>
    <cellStyle name="_P2 WD4 Flash Report 10" xfId="7219"/>
    <cellStyle name="_P2 WD4 Flash Report 10 2" xfId="7220"/>
    <cellStyle name="_P2 WD4 Flash Report 10 2 2" xfId="7221"/>
    <cellStyle name="_P2 WD4 Flash Report 10 2 3" xfId="7222"/>
    <cellStyle name="_P2 WD4 Flash Report 10 2_Gross" xfId="7223"/>
    <cellStyle name="_P2 WD4 Flash Report 10 2_Gross 2" xfId="7224"/>
    <cellStyle name="_P2 WD4 Flash Report 10 3" xfId="7225"/>
    <cellStyle name="_P2 WD4 Flash Report 10 4" xfId="7226"/>
    <cellStyle name="_P2 WD4 Flash Report 10 5" xfId="7227"/>
    <cellStyle name="_P2 WD4 Flash Report 10_Gross" xfId="7228"/>
    <cellStyle name="_P2 WD4 Flash Report 10_Gross 2" xfId="7229"/>
    <cellStyle name="_P2 WD4 Flash Report 11" xfId="7230"/>
    <cellStyle name="_P2 WD4 Flash Report 11 2" xfId="7231"/>
    <cellStyle name="_P2 WD4 Flash Report 11 2 2" xfId="7232"/>
    <cellStyle name="_P2 WD4 Flash Report 11 3" xfId="7233"/>
    <cellStyle name="_P2 WD4 Flash Report 11 4" xfId="7234"/>
    <cellStyle name="_P2 WD4 Flash Report 11 5" xfId="7235"/>
    <cellStyle name="_P2 WD4 Flash Report 11_Gross" xfId="7236"/>
    <cellStyle name="_P2 WD4 Flash Report 11_Gross 2" xfId="7237"/>
    <cellStyle name="_P2 WD4 Flash Report 12" xfId="7238"/>
    <cellStyle name="_P2 WD4 Flash Report 12 2" xfId="7239"/>
    <cellStyle name="_P2 WD4 Flash Report 12 2 2" xfId="7240"/>
    <cellStyle name="_P2 WD4 Flash Report 12 3" xfId="7241"/>
    <cellStyle name="_P2 WD4 Flash Report 12 4" xfId="7242"/>
    <cellStyle name="_P2 WD4 Flash Report 12_Gross" xfId="7243"/>
    <cellStyle name="_P2 WD4 Flash Report 12_Gross 2" xfId="7244"/>
    <cellStyle name="_P2 WD4 Flash Report 13" xfId="7245"/>
    <cellStyle name="_P2 WD4 Flash Report 13 2" xfId="7246"/>
    <cellStyle name="_P2 WD4 Flash Report 13 3" xfId="7247"/>
    <cellStyle name="_P2 WD4 Flash Report 13_Gross" xfId="7248"/>
    <cellStyle name="_P2 WD4 Flash Report 13_Gross 2" xfId="7249"/>
    <cellStyle name="_P2 WD4 Flash Report 14" xfId="7250"/>
    <cellStyle name="_P2 WD4 Flash Report 14 2" xfId="7251"/>
    <cellStyle name="_P2 WD4 Flash Report 14 2 2" xfId="7252"/>
    <cellStyle name="_P2 WD4 Flash Report 14 3" xfId="7253"/>
    <cellStyle name="_P2 WD4 Flash Report 14_Gross" xfId="7254"/>
    <cellStyle name="_P2 WD4 Flash Report 14_Gross 2" xfId="7255"/>
    <cellStyle name="_P2 WD4 Flash Report 15" xfId="7256"/>
    <cellStyle name="_P2 WD4 Flash Report 15 2" xfId="7257"/>
    <cellStyle name="_P2 WD4 Flash Report 15 3" xfId="7258"/>
    <cellStyle name="_P2 WD4 Flash Report 15_Gross" xfId="7259"/>
    <cellStyle name="_P2 WD4 Flash Report 15_Gross 2" xfId="7260"/>
    <cellStyle name="_P2 WD4 Flash Report 16" xfId="7261"/>
    <cellStyle name="_P2 WD4 Flash Report 16 2" xfId="7262"/>
    <cellStyle name="_P2 WD4 Flash Report 16_Gross" xfId="7263"/>
    <cellStyle name="_P2 WD4 Flash Report 16_Gross 2" xfId="7264"/>
    <cellStyle name="_P2 WD4 Flash Report 17" xfId="7265"/>
    <cellStyle name="_P2 WD4 Flash Report 17 2" xfId="7266"/>
    <cellStyle name="_P2 WD4 Flash Report 17_Gross" xfId="7267"/>
    <cellStyle name="_P2 WD4 Flash Report 17_Gross 2" xfId="7268"/>
    <cellStyle name="_P2 WD4 Flash Report 18" xfId="7269"/>
    <cellStyle name="_P2 WD4 Flash Report 18 2" xfId="7270"/>
    <cellStyle name="_P2 WD4 Flash Report 19" xfId="7271"/>
    <cellStyle name="_P2 WD4 Flash Report 19 2" xfId="7272"/>
    <cellStyle name="_P2 WD4 Flash Report 2" xfId="7273"/>
    <cellStyle name="_P2 WD4 Flash Report 2 10" xfId="7274"/>
    <cellStyle name="_P2 WD4 Flash Report 2 11" xfId="7275"/>
    <cellStyle name="_P2 WD4 Flash Report 2 12" xfId="7276"/>
    <cellStyle name="_P2 WD4 Flash Report 2 2" xfId="7277"/>
    <cellStyle name="_P2 WD4 Flash Report 2 2 2" xfId="7278"/>
    <cellStyle name="_P2 WD4 Flash Report 2 2 2 2" xfId="7279"/>
    <cellStyle name="_P2 WD4 Flash Report 2 2 3" xfId="7280"/>
    <cellStyle name="_P2 WD4 Flash Report 2 2 3 2" xfId="7281"/>
    <cellStyle name="_P2 WD4 Flash Report 2 2 4" xfId="7282"/>
    <cellStyle name="_P2 WD4 Flash Report 2 2 5" xfId="7283"/>
    <cellStyle name="_P2 WD4 Flash Report 2 2_Gross" xfId="7284"/>
    <cellStyle name="_P2 WD4 Flash Report 2 2_Gross 2" xfId="7285"/>
    <cellStyle name="_P2 WD4 Flash Report 2 3" xfId="7286"/>
    <cellStyle name="_P2 WD4 Flash Report 2 3 2" xfId="7287"/>
    <cellStyle name="_P2 WD4 Flash Report 2 3 2 2" xfId="7288"/>
    <cellStyle name="_P2 WD4 Flash Report 2 3 2 3" xfId="7289"/>
    <cellStyle name="_P2 WD4 Flash Report 2 3 3" xfId="7290"/>
    <cellStyle name="_P2 WD4 Flash Report 2 3 4" xfId="7291"/>
    <cellStyle name="_P2 WD4 Flash Report 2 3_Gross" xfId="7292"/>
    <cellStyle name="_P2 WD4 Flash Report 2 3_Gross 2" xfId="7293"/>
    <cellStyle name="_P2 WD4 Flash Report 2 4" xfId="7294"/>
    <cellStyle name="_P2 WD4 Flash Report 2 4 2" xfId="7295"/>
    <cellStyle name="_P2 WD4 Flash Report 2 4 3" xfId="7296"/>
    <cellStyle name="_P2 WD4 Flash Report 2 4 4" xfId="7297"/>
    <cellStyle name="_P2 WD4 Flash Report 2 5" xfId="7298"/>
    <cellStyle name="_P2 WD4 Flash Report 2 5 2" xfId="7299"/>
    <cellStyle name="_P2 WD4 Flash Report 2 5 2 2" xfId="7300"/>
    <cellStyle name="_P2 WD4 Flash Report 2 5 3" xfId="7301"/>
    <cellStyle name="_P2 WD4 Flash Report 2 6" xfId="7302"/>
    <cellStyle name="_P2 WD4 Flash Report 2 6 2" xfId="7303"/>
    <cellStyle name="_P2 WD4 Flash Report 2 6 3" xfId="7304"/>
    <cellStyle name="_P2 WD4 Flash Report 2 7" xfId="7305"/>
    <cellStyle name="_P2 WD4 Flash Report 2 7 2" xfId="7306"/>
    <cellStyle name="_P2 WD4 Flash Report 2 8" xfId="7307"/>
    <cellStyle name="_P2 WD4 Flash Report 2 9" xfId="7308"/>
    <cellStyle name="_P2 WD4 Flash Report 2_Gross" xfId="7309"/>
    <cellStyle name="_P2 WD4 Flash Report 2_Gross 2" xfId="7310"/>
    <cellStyle name="_P2 WD4 Flash Report 20" xfId="7311"/>
    <cellStyle name="_P2 WD4 Flash Report 20 2" xfId="7312"/>
    <cellStyle name="_P2 WD4 Flash Report 21" xfId="7313"/>
    <cellStyle name="_P2 WD4 Flash Report 21 2" xfId="7314"/>
    <cellStyle name="_P2 WD4 Flash Report 22" xfId="7315"/>
    <cellStyle name="_P2 WD4 Flash Report 23" xfId="7316"/>
    <cellStyle name="_P2 WD4 Flash Report 24" xfId="7317"/>
    <cellStyle name="_P2 WD4 Flash Report 24 2" xfId="7318"/>
    <cellStyle name="_P2 WD4 Flash Report 25" xfId="7319"/>
    <cellStyle name="_P2 WD4 Flash Report 26" xfId="7320"/>
    <cellStyle name="_P2 WD4 Flash Report 27" xfId="7321"/>
    <cellStyle name="_P2 WD4 Flash Report 28" xfId="7322"/>
    <cellStyle name="_P2 WD4 Flash Report 29" xfId="7323"/>
    <cellStyle name="_P2 WD4 Flash Report 3" xfId="7324"/>
    <cellStyle name="_P2 WD4 Flash Report 3 10" xfId="7325"/>
    <cellStyle name="_P2 WD4 Flash Report 3 10 2" xfId="7326"/>
    <cellStyle name="_P2 WD4 Flash Report 3 11" xfId="7327"/>
    <cellStyle name="_P2 WD4 Flash Report 3 11 2" xfId="7328"/>
    <cellStyle name="_P2 WD4 Flash Report 3 12" xfId="7329"/>
    <cellStyle name="_P2 WD4 Flash Report 3 2" xfId="7330"/>
    <cellStyle name="_P2 WD4 Flash Report 3 2 2" xfId="7331"/>
    <cellStyle name="_P2 WD4 Flash Report 3 2 2 2" xfId="7332"/>
    <cellStyle name="_P2 WD4 Flash Report 3 2 2 3" xfId="7333"/>
    <cellStyle name="_P2 WD4 Flash Report 3 2 2_Gross" xfId="7334"/>
    <cellStyle name="_P2 WD4 Flash Report 3 2 2_Gross 2" xfId="7335"/>
    <cellStyle name="_P2 WD4 Flash Report 3 2 3" xfId="7336"/>
    <cellStyle name="_P2 WD4 Flash Report 3 2 4" xfId="7337"/>
    <cellStyle name="_P2 WD4 Flash Report 3 2_Gross" xfId="7338"/>
    <cellStyle name="_P2 WD4 Flash Report 3 2_Gross 2" xfId="7339"/>
    <cellStyle name="_P2 WD4 Flash Report 3 3" xfId="7340"/>
    <cellStyle name="_P2 WD4 Flash Report 3 3 2" xfId="7341"/>
    <cellStyle name="_P2 WD4 Flash Report 3 3 2 2" xfId="7342"/>
    <cellStyle name="_P2 WD4 Flash Report 3 3 2 3" xfId="7343"/>
    <cellStyle name="_P2 WD4 Flash Report 3 3 2_Gross" xfId="7344"/>
    <cellStyle name="_P2 WD4 Flash Report 3 3 2_Gross 2" xfId="7345"/>
    <cellStyle name="_P2 WD4 Flash Report 3 3 3" xfId="7346"/>
    <cellStyle name="_P2 WD4 Flash Report 3 3 4" xfId="7347"/>
    <cellStyle name="_P2 WD4 Flash Report 3 3_August 2014 IMBE" xfId="7348"/>
    <cellStyle name="_P2 WD4 Flash Report 3 3_August 2014 IMBE 2" xfId="7349"/>
    <cellStyle name="_P2 WD4 Flash Report 3 3_August 2014 IMBE 2 2" xfId="7350"/>
    <cellStyle name="_P2 WD4 Flash Report 3 3_August 2014 IMBE 2 2 2" xfId="7351"/>
    <cellStyle name="_P2 WD4 Flash Report 3 3_August 2014 IMBE 2 2_Gross" xfId="7352"/>
    <cellStyle name="_P2 WD4 Flash Report 3 3_August 2014 IMBE 2 2_Gross 2" xfId="7353"/>
    <cellStyle name="_P2 WD4 Flash Report 3 3_August 2014 IMBE 2 3" xfId="7354"/>
    <cellStyle name="_P2 WD4 Flash Report 3 3_August 2014 IMBE 2 4" xfId="7355"/>
    <cellStyle name="_P2 WD4 Flash Report 3 3_August 2014 IMBE 2_Gross" xfId="7356"/>
    <cellStyle name="_P2 WD4 Flash Report 3 3_August 2014 IMBE 2_Gross 2" xfId="7357"/>
    <cellStyle name="_P2 WD4 Flash Report 3 3_August 2014 IMBE 3" xfId="7358"/>
    <cellStyle name="_P2 WD4 Flash Report 3 3_August 2014 IMBE 4" xfId="7359"/>
    <cellStyle name="_P2 WD4 Flash Report 3 3_August 2014 IMBE_Gross" xfId="7360"/>
    <cellStyle name="_P2 WD4 Flash Report 3 3_August 2014 IMBE_Gross 2" xfId="7361"/>
    <cellStyle name="_P2 WD4 Flash Report 3 3_Gross" xfId="7362"/>
    <cellStyle name="_P2 WD4 Flash Report 3 3_Gross 2" xfId="7363"/>
    <cellStyle name="_P2 WD4 Flash Report 3 4" xfId="7364"/>
    <cellStyle name="_P2 WD4 Flash Report 3 4 2" xfId="7365"/>
    <cellStyle name="_P2 WD4 Flash Report 3 4 2 2" xfId="7366"/>
    <cellStyle name="_P2 WD4 Flash Report 3 4 2 3" xfId="7367"/>
    <cellStyle name="_P2 WD4 Flash Report 3 4 2_Gross" xfId="7368"/>
    <cellStyle name="_P2 WD4 Flash Report 3 4 2_Gross 2" xfId="7369"/>
    <cellStyle name="_P2 WD4 Flash Report 3 4 3" xfId="7370"/>
    <cellStyle name="_P2 WD4 Flash Report 3 4 4" xfId="7371"/>
    <cellStyle name="_P2 WD4 Flash Report 3 4_Gross" xfId="7372"/>
    <cellStyle name="_P2 WD4 Flash Report 3 4_Gross 2" xfId="7373"/>
    <cellStyle name="_P2 WD4 Flash Report 3 5" xfId="7374"/>
    <cellStyle name="_P2 WD4 Flash Report 3 5 2" xfId="7375"/>
    <cellStyle name="_P2 WD4 Flash Report 3 5 3" xfId="7376"/>
    <cellStyle name="_P2 WD4 Flash Report 3 5_Gross" xfId="7377"/>
    <cellStyle name="_P2 WD4 Flash Report 3 5_Gross 2" xfId="7378"/>
    <cellStyle name="_P2 WD4 Flash Report 3 6" xfId="7379"/>
    <cellStyle name="_P2 WD4 Flash Report 3 6 2" xfId="7380"/>
    <cellStyle name="_P2 WD4 Flash Report 3 6 3" xfId="7381"/>
    <cellStyle name="_P2 WD4 Flash Report 3 6 4" xfId="7382"/>
    <cellStyle name="_P2 WD4 Flash Report 3 6_Gross" xfId="7383"/>
    <cellStyle name="_P2 WD4 Flash Report 3 6_Gross 2" xfId="7384"/>
    <cellStyle name="_P2 WD4 Flash Report 3 7" xfId="7385"/>
    <cellStyle name="_P2 WD4 Flash Report 3 7 2" xfId="7386"/>
    <cellStyle name="_P2 WD4 Flash Report 3 7 2 2" xfId="7387"/>
    <cellStyle name="_P2 WD4 Flash Report 3 7 3" xfId="7388"/>
    <cellStyle name="_P2 WD4 Flash Report 3 7 4" xfId="7389"/>
    <cellStyle name="_P2 WD4 Flash Report 3 7_Gross" xfId="7390"/>
    <cellStyle name="_P2 WD4 Flash Report 3 7_Gross 2" xfId="7391"/>
    <cellStyle name="_P2 WD4 Flash Report 3 8" xfId="7392"/>
    <cellStyle name="_P2 WD4 Flash Report 3 8 2" xfId="7393"/>
    <cellStyle name="_P2 WD4 Flash Report 3 8 3" xfId="7394"/>
    <cellStyle name="_P2 WD4 Flash Report 3 8_Gross" xfId="7395"/>
    <cellStyle name="_P2 WD4 Flash Report 3 8_Gross 2" xfId="7396"/>
    <cellStyle name="_P2 WD4 Flash Report 3 9" xfId="7397"/>
    <cellStyle name="_P2 WD4 Flash Report 3 9 2" xfId="7398"/>
    <cellStyle name="_P2 WD4 Flash Report 3_August 2014 IMBE" xfId="7399"/>
    <cellStyle name="_P2 WD4 Flash Report 3_August 2014 IMBE 2" xfId="7400"/>
    <cellStyle name="_P2 WD4 Flash Report 3_August 2014 IMBE 2 2" xfId="7401"/>
    <cellStyle name="_P2 WD4 Flash Report 3_August 2014 IMBE 2 3" xfId="7402"/>
    <cellStyle name="_P2 WD4 Flash Report 3_August 2014 IMBE 2_Gross" xfId="7403"/>
    <cellStyle name="_P2 WD4 Flash Report 3_August 2014 IMBE 2_Gross 2" xfId="7404"/>
    <cellStyle name="_P2 WD4 Flash Report 3_August 2014 IMBE 3" xfId="7405"/>
    <cellStyle name="_P2 WD4 Flash Report 3_August 2014 IMBE 4" xfId="7406"/>
    <cellStyle name="_P2 WD4 Flash Report 3_August 2014 IMBE_Gross" xfId="7407"/>
    <cellStyle name="_P2 WD4 Flash Report 3_August 2014 IMBE_Gross 2" xfId="7408"/>
    <cellStyle name="_P2 WD4 Flash Report 3_Gross" xfId="7409"/>
    <cellStyle name="_P2 WD4 Flash Report 3_Gross 2" xfId="7410"/>
    <cellStyle name="_P2 WD4 Flash Report 4" xfId="7411"/>
    <cellStyle name="_P2 WD4 Flash Report 4 2" xfId="7412"/>
    <cellStyle name="_P2 WD4 Flash Report 4 2 2" xfId="7413"/>
    <cellStyle name="_P2 WD4 Flash Report 4 2 2 2" xfId="7414"/>
    <cellStyle name="_P2 WD4 Flash Report 4 2 3" xfId="7415"/>
    <cellStyle name="_P2 WD4 Flash Report 4 2_Gross" xfId="7416"/>
    <cellStyle name="_P2 WD4 Flash Report 4 2_Gross 2" xfId="7417"/>
    <cellStyle name="_P2 WD4 Flash Report 4 3" xfId="7418"/>
    <cellStyle name="_P2 WD4 Flash Report 4 3 2" xfId="7419"/>
    <cellStyle name="_P2 WD4 Flash Report 4 4" xfId="7420"/>
    <cellStyle name="_P2 WD4 Flash Report 4 5" xfId="7421"/>
    <cellStyle name="_P2 WD4 Flash Report 4 6" xfId="7422"/>
    <cellStyle name="_P2 WD4 Flash Report 4_August 2014 IMBE" xfId="7423"/>
    <cellStyle name="_P2 WD4 Flash Report 4_August 2014 IMBE 2" xfId="7424"/>
    <cellStyle name="_P2 WD4 Flash Report 4_August 2014 IMBE 2 2" xfId="7425"/>
    <cellStyle name="_P2 WD4 Flash Report 4_August 2014 IMBE 2 2 2" xfId="7426"/>
    <cellStyle name="_P2 WD4 Flash Report 4_August 2014 IMBE 2 2_Gross" xfId="7427"/>
    <cellStyle name="_P2 WD4 Flash Report 4_August 2014 IMBE 2 2_Gross 2" xfId="7428"/>
    <cellStyle name="_P2 WD4 Flash Report 4_August 2014 IMBE 2 3" xfId="7429"/>
    <cellStyle name="_P2 WD4 Flash Report 4_August 2014 IMBE 2 4" xfId="7430"/>
    <cellStyle name="_P2 WD4 Flash Report 4_August 2014 IMBE 2_Gross" xfId="7431"/>
    <cellStyle name="_P2 WD4 Flash Report 4_August 2014 IMBE 2_Gross 2" xfId="7432"/>
    <cellStyle name="_P2 WD4 Flash Report 4_August 2014 IMBE 3" xfId="7433"/>
    <cellStyle name="_P2 WD4 Flash Report 4_August 2014 IMBE 4" xfId="7434"/>
    <cellStyle name="_P2 WD4 Flash Report 4_August 2014 IMBE_Gross" xfId="7435"/>
    <cellStyle name="_P2 WD4 Flash Report 4_August 2014 IMBE_Gross 2" xfId="7436"/>
    <cellStyle name="_P2 WD4 Flash Report 4_Gross" xfId="7437"/>
    <cellStyle name="_P2 WD4 Flash Report 4_Gross 2" xfId="7438"/>
    <cellStyle name="_P2 WD4 Flash Report 5" xfId="7439"/>
    <cellStyle name="_P2 WD4 Flash Report 5 2" xfId="7440"/>
    <cellStyle name="_P2 WD4 Flash Report 5 2 2" xfId="7441"/>
    <cellStyle name="_P2 WD4 Flash Report 5 2 3" xfId="7442"/>
    <cellStyle name="_P2 WD4 Flash Report 5 2 4" xfId="7443"/>
    <cellStyle name="_P2 WD4 Flash Report 5 2_Gross" xfId="7444"/>
    <cellStyle name="_P2 WD4 Flash Report 5 2_Gross 2" xfId="7445"/>
    <cellStyle name="_P2 WD4 Flash Report 5 3" xfId="7446"/>
    <cellStyle name="_P2 WD4 Flash Report 5 3 2" xfId="7447"/>
    <cellStyle name="_P2 WD4 Flash Report 5 3 3" xfId="7448"/>
    <cellStyle name="_P2 WD4 Flash Report 5 4" xfId="7449"/>
    <cellStyle name="_P2 WD4 Flash Report 5 5" xfId="7450"/>
    <cellStyle name="_P2 WD4 Flash Report 5_Gross" xfId="7451"/>
    <cellStyle name="_P2 WD4 Flash Report 5_Gross 2" xfId="7452"/>
    <cellStyle name="_P2 WD4 Flash Report 6" xfId="7453"/>
    <cellStyle name="_P2 WD4 Flash Report 6 2" xfId="7454"/>
    <cellStyle name="_P2 WD4 Flash Report 6 2 2" xfId="7455"/>
    <cellStyle name="_P2 WD4 Flash Report 6 2 3" xfId="7456"/>
    <cellStyle name="_P2 WD4 Flash Report 6 2_Gross" xfId="7457"/>
    <cellStyle name="_P2 WD4 Flash Report 6 2_Gross 2" xfId="7458"/>
    <cellStyle name="_P2 WD4 Flash Report 6 3" xfId="7459"/>
    <cellStyle name="_P2 WD4 Flash Report 6 3 2" xfId="7460"/>
    <cellStyle name="_P2 WD4 Flash Report 6 3 3" xfId="7461"/>
    <cellStyle name="_P2 WD4 Flash Report 6 4" xfId="7462"/>
    <cellStyle name="_P2 WD4 Flash Report 6 5" xfId="7463"/>
    <cellStyle name="_P2 WD4 Flash Report 6_Gross" xfId="7464"/>
    <cellStyle name="_P2 WD4 Flash Report 6_Gross 2" xfId="7465"/>
    <cellStyle name="_P2 WD4 Flash Report 7" xfId="7466"/>
    <cellStyle name="_P2 WD4 Flash Report 7 2" xfId="7467"/>
    <cellStyle name="_P2 WD4 Flash Report 7 2 2" xfId="7468"/>
    <cellStyle name="_P2 WD4 Flash Report 7 2 3" xfId="7469"/>
    <cellStyle name="_P2 WD4 Flash Report 7 2_Gross" xfId="7470"/>
    <cellStyle name="_P2 WD4 Flash Report 7 2_Gross 2" xfId="7471"/>
    <cellStyle name="_P2 WD4 Flash Report 7 3" xfId="7472"/>
    <cellStyle name="_P2 WD4 Flash Report 7 4" xfId="7473"/>
    <cellStyle name="_P2 WD4 Flash Report 7_Gross" xfId="7474"/>
    <cellStyle name="_P2 WD4 Flash Report 7_Gross 2" xfId="7475"/>
    <cellStyle name="_P2 WD4 Flash Report 8" xfId="7476"/>
    <cellStyle name="_P2 WD4 Flash Report 8 2" xfId="7477"/>
    <cellStyle name="_P2 WD4 Flash Report 8 2 2" xfId="7478"/>
    <cellStyle name="_P2 WD4 Flash Report 8 2 3" xfId="7479"/>
    <cellStyle name="_P2 WD4 Flash Report 8 2_Gross" xfId="7480"/>
    <cellStyle name="_P2 WD4 Flash Report 8 2_Gross 2" xfId="7481"/>
    <cellStyle name="_P2 WD4 Flash Report 8 3" xfId="7482"/>
    <cellStyle name="_P2 WD4 Flash Report 8 4" xfId="7483"/>
    <cellStyle name="_P2 WD4 Flash Report 8_Gross" xfId="7484"/>
    <cellStyle name="_P2 WD4 Flash Report 8_Gross 2" xfId="7485"/>
    <cellStyle name="_P2 WD4 Flash Report 9" xfId="7486"/>
    <cellStyle name="_P2 WD4 Flash Report 9 2" xfId="7487"/>
    <cellStyle name="_P2 WD4 Flash Report 9 2 2" xfId="7488"/>
    <cellStyle name="_P2 WD4 Flash Report 9 2 3" xfId="7489"/>
    <cellStyle name="_P2 WD4 Flash Report 9 2_Gross" xfId="7490"/>
    <cellStyle name="_P2 WD4 Flash Report 9 2_Gross 2" xfId="7491"/>
    <cellStyle name="_P2 WD4 Flash Report 9 3" xfId="7492"/>
    <cellStyle name="_P2 WD4 Flash Report 9 4" xfId="7493"/>
    <cellStyle name="_P2 WD4 Flash Report 9 5" xfId="7494"/>
    <cellStyle name="_P2 WD4 Flash Report 9_Gross" xfId="7495"/>
    <cellStyle name="_P2 WD4 Flash Report 9_Gross 2" xfId="7496"/>
    <cellStyle name="_P2 WD4 Flash Report_001. Test" xfId="7497"/>
    <cellStyle name="_P2 WD4 Flash Report_001. Test 2" xfId="7498"/>
    <cellStyle name="_P2 WD4 Flash Report_001. Test_Gross" xfId="7499"/>
    <cellStyle name="_P2 WD4 Flash Report_001. Test_Gross 2" xfId="7500"/>
    <cellStyle name="_P2 WD4 Flash Report_Gross" xfId="7501"/>
    <cellStyle name="_P2 WD4 Flash Report_Gross 2" xfId="7502"/>
    <cellStyle name="_P2 WD4 Flash Report_Gross 2 2" xfId="7503"/>
    <cellStyle name="_P2 WD4 Flash Report_Gross 2 3" xfId="7504"/>
    <cellStyle name="_P2 WD4 Flash Report_Gross 2_Gross" xfId="7505"/>
    <cellStyle name="_P2 WD4 Flash Report_Gross 2_Gross 2" xfId="7506"/>
    <cellStyle name="_P2 WD4 Flash Report_Gross 3" xfId="7507"/>
    <cellStyle name="_P2 WD4 Flash Report_Gross 4" xfId="7508"/>
    <cellStyle name="_P2 WD4 Flash Report_Gross_1" xfId="7509"/>
    <cellStyle name="_P2 WD4 Flash Report_Gross_1 2" xfId="7510"/>
    <cellStyle name="_P2 WD4 Flash Report_Gross_Gross" xfId="7511"/>
    <cellStyle name="_P2 WD4 Flash Report_Gross_Gross 2" xfId="7512"/>
    <cellStyle name="_P2 WD4 Flash Report_R0" xfId="7513"/>
    <cellStyle name="_P2 WD4 Flash Report_R0 2" xfId="7514"/>
    <cellStyle name="_P2 WD4 Flash Report_R0 2 2" xfId="7515"/>
    <cellStyle name="_P2 WD4 Flash Report_R0 2 3" xfId="7516"/>
    <cellStyle name="_P2 WD4 Flash Report_R0 3" xfId="7517"/>
    <cellStyle name="_P2 WD4 Flash Report_R0 4" xfId="7518"/>
    <cellStyle name="_P2 WD4 Flash Report_R0_1" xfId="7519"/>
    <cellStyle name="_P2 WD4 Flash Report_R0_1 2" xfId="7520"/>
    <cellStyle name="_P2 WD4 Flash Report_R0_1 3" xfId="7521"/>
    <cellStyle name="_P3 COO Telekit book WD6 v1" xfId="7522"/>
    <cellStyle name="_P3 COO Telekit book WD6 v1 10" xfId="7523"/>
    <cellStyle name="_P3 COO Telekit book WD6 v1 10 2" xfId="7524"/>
    <cellStyle name="_P3 COO Telekit book WD6 v1 10 3" xfId="7525"/>
    <cellStyle name="_P3 COO Telekit book WD6 v1 10_Gross" xfId="7526"/>
    <cellStyle name="_P3 COO Telekit book WD6 v1 11" xfId="7527"/>
    <cellStyle name="_P3 COO Telekit book WD6 v1 11 2" xfId="7528"/>
    <cellStyle name="_P3 COO Telekit book WD6 v1 11_Gross" xfId="7529"/>
    <cellStyle name="_P3 COO Telekit book WD6 v1 12" xfId="7530"/>
    <cellStyle name="_P3 COO Telekit book WD6 v1 12 2" xfId="7531"/>
    <cellStyle name="_P3 COO Telekit book WD6 v1 12_Gross" xfId="7532"/>
    <cellStyle name="_P3 COO Telekit book WD6 v1 13" xfId="7533"/>
    <cellStyle name="_P3 COO Telekit book WD6 v1 13 2" xfId="7534"/>
    <cellStyle name="_P3 COO Telekit book WD6 v1 13_Gross" xfId="7535"/>
    <cellStyle name="_P3 COO Telekit book WD6 v1 14" xfId="7536"/>
    <cellStyle name="_P3 COO Telekit book WD6 v1 14 2" xfId="7537"/>
    <cellStyle name="_P3 COO Telekit book WD6 v1 14_Gross" xfId="7538"/>
    <cellStyle name="_P3 COO Telekit book WD6 v1 15" xfId="7539"/>
    <cellStyle name="_P3 COO Telekit book WD6 v1 15 2" xfId="7540"/>
    <cellStyle name="_P3 COO Telekit book WD6 v1 15_Gross" xfId="7541"/>
    <cellStyle name="_P3 COO Telekit book WD6 v1 16" xfId="7542"/>
    <cellStyle name="_P3 COO Telekit book WD6 v1 16 2" xfId="7543"/>
    <cellStyle name="_P3 COO Telekit book WD6 v1 16_Gross" xfId="7544"/>
    <cellStyle name="_P3 COO Telekit book WD6 v1 17" xfId="7545"/>
    <cellStyle name="_P3 COO Telekit book WD6 v1 17 2" xfId="7546"/>
    <cellStyle name="_P3 COO Telekit book WD6 v1 18" xfId="7547"/>
    <cellStyle name="_P3 COO Telekit book WD6 v1 18 2" xfId="7548"/>
    <cellStyle name="_P3 COO Telekit book WD6 v1 19" xfId="7549"/>
    <cellStyle name="_P3 COO Telekit book WD6 v1 19 2" xfId="7550"/>
    <cellStyle name="_P3 COO Telekit book WD6 v1 2" xfId="7551"/>
    <cellStyle name="_P3 COO Telekit book WD6 v1 2 2" xfId="7552"/>
    <cellStyle name="_P3 COO Telekit book WD6 v1 2 2 2" xfId="7553"/>
    <cellStyle name="_P3 COO Telekit book WD6 v1 2 3" xfId="7554"/>
    <cellStyle name="_P3 COO Telekit book WD6 v1 2 3 2" xfId="7555"/>
    <cellStyle name="_P3 COO Telekit book WD6 v1 2 3 3" xfId="7556"/>
    <cellStyle name="_P3 COO Telekit book WD6 v1 2 3_Gross" xfId="7557"/>
    <cellStyle name="_P3 COO Telekit book WD6 v1 2 4" xfId="7558"/>
    <cellStyle name="_P3 COO Telekit book WD6 v1 2 4 2" xfId="7559"/>
    <cellStyle name="_P3 COO Telekit book WD6 v1 2 4 3" xfId="7560"/>
    <cellStyle name="_P3 COO Telekit book WD6 v1 2 4_Gross" xfId="7561"/>
    <cellStyle name="_P3 COO Telekit book WD6 v1 2 5" xfId="7562"/>
    <cellStyle name="_P3 COO Telekit book WD6 v1 2 5 2" xfId="7563"/>
    <cellStyle name="_P3 COO Telekit book WD6 v1 2 5 3" xfId="7564"/>
    <cellStyle name="_P3 COO Telekit book WD6 v1 2 5 4" xfId="7565"/>
    <cellStyle name="_P3 COO Telekit book WD6 v1 2 5_Gross" xfId="7566"/>
    <cellStyle name="_P3 COO Telekit book WD6 v1 2 6" xfId="7567"/>
    <cellStyle name="_P3 COO Telekit book WD6 v1 2 7" xfId="7568"/>
    <cellStyle name="_P3 COO Telekit book WD6 v1 2 8" xfId="7569"/>
    <cellStyle name="_P3 COO Telekit book WD6 v1 2 9" xfId="7570"/>
    <cellStyle name="_P3 COO Telekit book WD6 v1 2_August 2014 IMBE" xfId="7571"/>
    <cellStyle name="_P3 COO Telekit book WD6 v1 2_August 2014 IMBE 2" xfId="7572"/>
    <cellStyle name="_P3 COO Telekit book WD6 v1 2_Gross" xfId="7573"/>
    <cellStyle name="_P3 COO Telekit book WD6 v1 20" xfId="7574"/>
    <cellStyle name="_P3 COO Telekit book WD6 v1 20 2" xfId="7575"/>
    <cellStyle name="_P3 COO Telekit book WD6 v1 21" xfId="7576"/>
    <cellStyle name="_P3 COO Telekit book WD6 v1 22" xfId="7577"/>
    <cellStyle name="_P3 COO Telekit book WD6 v1 23" xfId="7578"/>
    <cellStyle name="_P3 COO Telekit book WD6 v1 3" xfId="7579"/>
    <cellStyle name="_P3 COO Telekit book WD6 v1 3 2" xfId="7580"/>
    <cellStyle name="_P3 COO Telekit book WD6 v1 4" xfId="7581"/>
    <cellStyle name="_P3 COO Telekit book WD6 v1 4 2" xfId="7582"/>
    <cellStyle name="_P3 COO Telekit book WD6 v1 4 3" xfId="7583"/>
    <cellStyle name="_P3 COO Telekit book WD6 v1 4_Gross" xfId="7584"/>
    <cellStyle name="_P3 COO Telekit book WD6 v1 5" xfId="7585"/>
    <cellStyle name="_P3 COO Telekit book WD6 v1 5 2" xfId="7586"/>
    <cellStyle name="_P3 COO Telekit book WD6 v1 5 3" xfId="7587"/>
    <cellStyle name="_P3 COO Telekit book WD6 v1 5_Gross" xfId="7588"/>
    <cellStyle name="_P3 COO Telekit book WD6 v1 6" xfId="7589"/>
    <cellStyle name="_P3 COO Telekit book WD6 v1 6 2" xfId="7590"/>
    <cellStyle name="_P3 COO Telekit book WD6 v1 6 3" xfId="7591"/>
    <cellStyle name="_P3 COO Telekit book WD6 v1 7" xfId="7592"/>
    <cellStyle name="_P3 COO Telekit book WD6 v1 7 2" xfId="7593"/>
    <cellStyle name="_P3 COO Telekit book WD6 v1 7 3" xfId="7594"/>
    <cellStyle name="_P3 COO Telekit book WD6 v1 7 4" xfId="7595"/>
    <cellStyle name="_P3 COO Telekit book WD6 v1 7_Gross" xfId="7596"/>
    <cellStyle name="_P3 COO Telekit book WD6 v1 8" xfId="7597"/>
    <cellStyle name="_P3 COO Telekit book WD6 v1 8 2" xfId="7598"/>
    <cellStyle name="_P3 COO Telekit book WD6 v1 8_Gross" xfId="7599"/>
    <cellStyle name="_P3 COO Telekit book WD6 v1 9" xfId="7600"/>
    <cellStyle name="_P3 COO Telekit book WD6 v1 9 2" xfId="7601"/>
    <cellStyle name="_P3 COO Telekit book WD6 v1 9_Gross" xfId="7602"/>
    <cellStyle name="_P3 COO Telekit book WD6 v1_July 2014 IMBE" xfId="7603"/>
    <cellStyle name="_P3 COO Telekit book WD6 v1_July 2014 IMBE 2" xfId="7604"/>
    <cellStyle name="_P3 COO Telekit book WD6 v1_July 2014 IMBE 3" xfId="7605"/>
    <cellStyle name="_P3 COO Telekit book WD6 v1_R0 Caseloads" xfId="7606"/>
    <cellStyle name="_P3 COO Telekit book WD6 v1_WCMG updates 1415p3" xfId="7607"/>
    <cellStyle name="_P3 COO Telekit book WD6 v1_WCMG updates 1415p3 2" xfId="7608"/>
    <cellStyle name="_P3 WD7 Report" xfId="7609"/>
    <cellStyle name="_P3 WD7 Report 10" xfId="7610"/>
    <cellStyle name="_P3 WD7 Report 10 2" xfId="7611"/>
    <cellStyle name="_P3 WD7 Report 10 2 2" xfId="7612"/>
    <cellStyle name="_P3 WD7 Report 10 2 3" xfId="7613"/>
    <cellStyle name="_P3 WD7 Report 10 2_Gross" xfId="7614"/>
    <cellStyle name="_P3 WD7 Report 10 2_Gross 2" xfId="7615"/>
    <cellStyle name="_P3 WD7 Report 10 3" xfId="7616"/>
    <cellStyle name="_P3 WD7 Report 10 4" xfId="7617"/>
    <cellStyle name="_P3 WD7 Report 10 5" xfId="7618"/>
    <cellStyle name="_P3 WD7 Report 10_Gross" xfId="7619"/>
    <cellStyle name="_P3 WD7 Report 10_Gross 2" xfId="7620"/>
    <cellStyle name="_P3 WD7 Report 11" xfId="7621"/>
    <cellStyle name="_P3 WD7 Report 11 2" xfId="7622"/>
    <cellStyle name="_P3 WD7 Report 11 2 2" xfId="7623"/>
    <cellStyle name="_P3 WD7 Report 11 3" xfId="7624"/>
    <cellStyle name="_P3 WD7 Report 11 4" xfId="7625"/>
    <cellStyle name="_P3 WD7 Report 11 5" xfId="7626"/>
    <cellStyle name="_P3 WD7 Report 11_Gross" xfId="7627"/>
    <cellStyle name="_P3 WD7 Report 11_Gross 2" xfId="7628"/>
    <cellStyle name="_P3 WD7 Report 12" xfId="7629"/>
    <cellStyle name="_P3 WD7 Report 12 2" xfId="7630"/>
    <cellStyle name="_P3 WD7 Report 12 2 2" xfId="7631"/>
    <cellStyle name="_P3 WD7 Report 12 3" xfId="7632"/>
    <cellStyle name="_P3 WD7 Report 12 4" xfId="7633"/>
    <cellStyle name="_P3 WD7 Report 12_Gross" xfId="7634"/>
    <cellStyle name="_P3 WD7 Report 12_Gross 2" xfId="7635"/>
    <cellStyle name="_P3 WD7 Report 13" xfId="7636"/>
    <cellStyle name="_P3 WD7 Report 13 2" xfId="7637"/>
    <cellStyle name="_P3 WD7 Report 13 3" xfId="7638"/>
    <cellStyle name="_P3 WD7 Report 13_Gross" xfId="7639"/>
    <cellStyle name="_P3 WD7 Report 13_Gross 2" xfId="7640"/>
    <cellStyle name="_P3 WD7 Report 14" xfId="7641"/>
    <cellStyle name="_P3 WD7 Report 14 2" xfId="7642"/>
    <cellStyle name="_P3 WD7 Report 14 2 2" xfId="7643"/>
    <cellStyle name="_P3 WD7 Report 14 3" xfId="7644"/>
    <cellStyle name="_P3 WD7 Report 14_Gross" xfId="7645"/>
    <cellStyle name="_P3 WD7 Report 14_Gross 2" xfId="7646"/>
    <cellStyle name="_P3 WD7 Report 15" xfId="7647"/>
    <cellStyle name="_P3 WD7 Report 15 2" xfId="7648"/>
    <cellStyle name="_P3 WD7 Report 15 3" xfId="7649"/>
    <cellStyle name="_P3 WD7 Report 15_Gross" xfId="7650"/>
    <cellStyle name="_P3 WD7 Report 15_Gross 2" xfId="7651"/>
    <cellStyle name="_P3 WD7 Report 16" xfId="7652"/>
    <cellStyle name="_P3 WD7 Report 16 2" xfId="7653"/>
    <cellStyle name="_P3 WD7 Report 16_Gross" xfId="7654"/>
    <cellStyle name="_P3 WD7 Report 16_Gross 2" xfId="7655"/>
    <cellStyle name="_P3 WD7 Report 17" xfId="7656"/>
    <cellStyle name="_P3 WD7 Report 17 2" xfId="7657"/>
    <cellStyle name="_P3 WD7 Report 17_Gross" xfId="7658"/>
    <cellStyle name="_P3 WD7 Report 17_Gross 2" xfId="7659"/>
    <cellStyle name="_P3 WD7 Report 18" xfId="7660"/>
    <cellStyle name="_P3 WD7 Report 18 2" xfId="7661"/>
    <cellStyle name="_P3 WD7 Report 19" xfId="7662"/>
    <cellStyle name="_P3 WD7 Report 19 2" xfId="7663"/>
    <cellStyle name="_P3 WD7 Report 2" xfId="7664"/>
    <cellStyle name="_P3 WD7 Report 2 10" xfId="7665"/>
    <cellStyle name="_P3 WD7 Report 2 11" xfId="7666"/>
    <cellStyle name="_P3 WD7 Report 2 12" xfId="7667"/>
    <cellStyle name="_P3 WD7 Report 2 2" xfId="7668"/>
    <cellStyle name="_P3 WD7 Report 2 2 2" xfId="7669"/>
    <cellStyle name="_P3 WD7 Report 2 2 2 2" xfId="7670"/>
    <cellStyle name="_P3 WD7 Report 2 2 3" xfId="7671"/>
    <cellStyle name="_P3 WD7 Report 2 2 3 2" xfId="7672"/>
    <cellStyle name="_P3 WD7 Report 2 2 4" xfId="7673"/>
    <cellStyle name="_P3 WD7 Report 2 2 5" xfId="7674"/>
    <cellStyle name="_P3 WD7 Report 2 2_Gross" xfId="7675"/>
    <cellStyle name="_P3 WD7 Report 2 2_Gross 2" xfId="7676"/>
    <cellStyle name="_P3 WD7 Report 2 3" xfId="7677"/>
    <cellStyle name="_P3 WD7 Report 2 3 2" xfId="7678"/>
    <cellStyle name="_P3 WD7 Report 2 3 2 2" xfId="7679"/>
    <cellStyle name="_P3 WD7 Report 2 3 2 3" xfId="7680"/>
    <cellStyle name="_P3 WD7 Report 2 3 3" xfId="7681"/>
    <cellStyle name="_P3 WD7 Report 2 3 4" xfId="7682"/>
    <cellStyle name="_P3 WD7 Report 2 3_Gross" xfId="7683"/>
    <cellStyle name="_P3 WD7 Report 2 3_Gross 2" xfId="7684"/>
    <cellStyle name="_P3 WD7 Report 2 4" xfId="7685"/>
    <cellStyle name="_P3 WD7 Report 2 4 2" xfId="7686"/>
    <cellStyle name="_P3 WD7 Report 2 4 3" xfId="7687"/>
    <cellStyle name="_P3 WD7 Report 2 4 4" xfId="7688"/>
    <cellStyle name="_P3 WD7 Report 2 5" xfId="7689"/>
    <cellStyle name="_P3 WD7 Report 2 5 2" xfId="7690"/>
    <cellStyle name="_P3 WD7 Report 2 5 2 2" xfId="7691"/>
    <cellStyle name="_P3 WD7 Report 2 5 3" xfId="7692"/>
    <cellStyle name="_P3 WD7 Report 2 6" xfId="7693"/>
    <cellStyle name="_P3 WD7 Report 2 6 2" xfId="7694"/>
    <cellStyle name="_P3 WD7 Report 2 6 3" xfId="7695"/>
    <cellStyle name="_P3 WD7 Report 2 7" xfId="7696"/>
    <cellStyle name="_P3 WD7 Report 2 7 2" xfId="7697"/>
    <cellStyle name="_P3 WD7 Report 2 8" xfId="7698"/>
    <cellStyle name="_P3 WD7 Report 2 9" xfId="7699"/>
    <cellStyle name="_P3 WD7 Report 2_Gross" xfId="7700"/>
    <cellStyle name="_P3 WD7 Report 2_Gross 2" xfId="7701"/>
    <cellStyle name="_P3 WD7 Report 20" xfId="7702"/>
    <cellStyle name="_P3 WD7 Report 20 2" xfId="7703"/>
    <cellStyle name="_P3 WD7 Report 21" xfId="7704"/>
    <cellStyle name="_P3 WD7 Report 21 2" xfId="7705"/>
    <cellStyle name="_P3 WD7 Report 22" xfId="7706"/>
    <cellStyle name="_P3 WD7 Report 23" xfId="7707"/>
    <cellStyle name="_P3 WD7 Report 24" xfId="7708"/>
    <cellStyle name="_P3 WD7 Report 24 2" xfId="7709"/>
    <cellStyle name="_P3 WD7 Report 25" xfId="7710"/>
    <cellStyle name="_P3 WD7 Report 26" xfId="7711"/>
    <cellStyle name="_P3 WD7 Report 27" xfId="7712"/>
    <cellStyle name="_P3 WD7 Report 28" xfId="7713"/>
    <cellStyle name="_P3 WD7 Report 29" xfId="7714"/>
    <cellStyle name="_P3 WD7 Report 3" xfId="7715"/>
    <cellStyle name="_P3 WD7 Report 3 10" xfId="7716"/>
    <cellStyle name="_P3 WD7 Report 3 10 2" xfId="7717"/>
    <cellStyle name="_P3 WD7 Report 3 11" xfId="7718"/>
    <cellStyle name="_P3 WD7 Report 3 11 2" xfId="7719"/>
    <cellStyle name="_P3 WD7 Report 3 12" xfId="7720"/>
    <cellStyle name="_P3 WD7 Report 3 2" xfId="7721"/>
    <cellStyle name="_P3 WD7 Report 3 2 2" xfId="7722"/>
    <cellStyle name="_P3 WD7 Report 3 2 2 2" xfId="7723"/>
    <cellStyle name="_P3 WD7 Report 3 2 2 3" xfId="7724"/>
    <cellStyle name="_P3 WD7 Report 3 2 2_Gross" xfId="7725"/>
    <cellStyle name="_P3 WD7 Report 3 2 2_Gross 2" xfId="7726"/>
    <cellStyle name="_P3 WD7 Report 3 2 3" xfId="7727"/>
    <cellStyle name="_P3 WD7 Report 3 2 4" xfId="7728"/>
    <cellStyle name="_P3 WD7 Report 3 2_Gross" xfId="7729"/>
    <cellStyle name="_P3 WD7 Report 3 2_Gross 2" xfId="7730"/>
    <cellStyle name="_P3 WD7 Report 3 3" xfId="7731"/>
    <cellStyle name="_P3 WD7 Report 3 3 2" xfId="7732"/>
    <cellStyle name="_P3 WD7 Report 3 3 2 2" xfId="7733"/>
    <cellStyle name="_P3 WD7 Report 3 3 2 3" xfId="7734"/>
    <cellStyle name="_P3 WD7 Report 3 3 2_Gross" xfId="7735"/>
    <cellStyle name="_P3 WD7 Report 3 3 2_Gross 2" xfId="7736"/>
    <cellStyle name="_P3 WD7 Report 3 3 3" xfId="7737"/>
    <cellStyle name="_P3 WD7 Report 3 3 4" xfId="7738"/>
    <cellStyle name="_P3 WD7 Report 3 3_August 2014 IMBE" xfId="7739"/>
    <cellStyle name="_P3 WD7 Report 3 3_August 2014 IMBE 2" xfId="7740"/>
    <cellStyle name="_P3 WD7 Report 3 3_August 2014 IMBE 2 2" xfId="7741"/>
    <cellStyle name="_P3 WD7 Report 3 3_August 2014 IMBE 2 2 2" xfId="7742"/>
    <cellStyle name="_P3 WD7 Report 3 3_August 2014 IMBE 2 2_Gross" xfId="7743"/>
    <cellStyle name="_P3 WD7 Report 3 3_August 2014 IMBE 2 2_Gross 2" xfId="7744"/>
    <cellStyle name="_P3 WD7 Report 3 3_August 2014 IMBE 2 3" xfId="7745"/>
    <cellStyle name="_P3 WD7 Report 3 3_August 2014 IMBE 2 4" xfId="7746"/>
    <cellStyle name="_P3 WD7 Report 3 3_August 2014 IMBE 2_Gross" xfId="7747"/>
    <cellStyle name="_P3 WD7 Report 3 3_August 2014 IMBE 2_Gross 2" xfId="7748"/>
    <cellStyle name="_P3 WD7 Report 3 3_August 2014 IMBE 3" xfId="7749"/>
    <cellStyle name="_P3 WD7 Report 3 3_August 2014 IMBE 4" xfId="7750"/>
    <cellStyle name="_P3 WD7 Report 3 3_August 2014 IMBE_Gross" xfId="7751"/>
    <cellStyle name="_P3 WD7 Report 3 3_August 2014 IMBE_Gross 2" xfId="7752"/>
    <cellStyle name="_P3 WD7 Report 3 3_Gross" xfId="7753"/>
    <cellStyle name="_P3 WD7 Report 3 3_Gross 2" xfId="7754"/>
    <cellStyle name="_P3 WD7 Report 3 4" xfId="7755"/>
    <cellStyle name="_P3 WD7 Report 3 4 2" xfId="7756"/>
    <cellStyle name="_P3 WD7 Report 3 4 2 2" xfId="7757"/>
    <cellStyle name="_P3 WD7 Report 3 4 2 3" xfId="7758"/>
    <cellStyle name="_P3 WD7 Report 3 4 2_Gross" xfId="7759"/>
    <cellStyle name="_P3 WD7 Report 3 4 2_Gross 2" xfId="7760"/>
    <cellStyle name="_P3 WD7 Report 3 4 3" xfId="7761"/>
    <cellStyle name="_P3 WD7 Report 3 4 4" xfId="7762"/>
    <cellStyle name="_P3 WD7 Report 3 4_Gross" xfId="7763"/>
    <cellStyle name="_P3 WD7 Report 3 4_Gross 2" xfId="7764"/>
    <cellStyle name="_P3 WD7 Report 3 5" xfId="7765"/>
    <cellStyle name="_P3 WD7 Report 3 5 2" xfId="7766"/>
    <cellStyle name="_P3 WD7 Report 3 5 3" xfId="7767"/>
    <cellStyle name="_P3 WD7 Report 3 5_Gross" xfId="7768"/>
    <cellStyle name="_P3 WD7 Report 3 5_Gross 2" xfId="7769"/>
    <cellStyle name="_P3 WD7 Report 3 6" xfId="7770"/>
    <cellStyle name="_P3 WD7 Report 3 6 2" xfId="7771"/>
    <cellStyle name="_P3 WD7 Report 3 6 3" xfId="7772"/>
    <cellStyle name="_P3 WD7 Report 3 6 4" xfId="7773"/>
    <cellStyle name="_P3 WD7 Report 3 6_Gross" xfId="7774"/>
    <cellStyle name="_P3 WD7 Report 3 6_Gross 2" xfId="7775"/>
    <cellStyle name="_P3 WD7 Report 3 7" xfId="7776"/>
    <cellStyle name="_P3 WD7 Report 3 7 2" xfId="7777"/>
    <cellStyle name="_P3 WD7 Report 3 7 2 2" xfId="7778"/>
    <cellStyle name="_P3 WD7 Report 3 7 3" xfId="7779"/>
    <cellStyle name="_P3 WD7 Report 3 7 4" xfId="7780"/>
    <cellStyle name="_P3 WD7 Report 3 7_Gross" xfId="7781"/>
    <cellStyle name="_P3 WD7 Report 3 7_Gross 2" xfId="7782"/>
    <cellStyle name="_P3 WD7 Report 3 8" xfId="7783"/>
    <cellStyle name="_P3 WD7 Report 3 8 2" xfId="7784"/>
    <cellStyle name="_P3 WD7 Report 3 8 3" xfId="7785"/>
    <cellStyle name="_P3 WD7 Report 3 8_Gross" xfId="7786"/>
    <cellStyle name="_P3 WD7 Report 3 8_Gross 2" xfId="7787"/>
    <cellStyle name="_P3 WD7 Report 3 9" xfId="7788"/>
    <cellStyle name="_P3 WD7 Report 3 9 2" xfId="7789"/>
    <cellStyle name="_P3 WD7 Report 3_August 2014 IMBE" xfId="7790"/>
    <cellStyle name="_P3 WD7 Report 3_August 2014 IMBE 2" xfId="7791"/>
    <cellStyle name="_P3 WD7 Report 3_August 2014 IMBE 2 2" xfId="7792"/>
    <cellStyle name="_P3 WD7 Report 3_August 2014 IMBE 2 3" xfId="7793"/>
    <cellStyle name="_P3 WD7 Report 3_August 2014 IMBE 2_Gross" xfId="7794"/>
    <cellStyle name="_P3 WD7 Report 3_August 2014 IMBE 2_Gross 2" xfId="7795"/>
    <cellStyle name="_P3 WD7 Report 3_August 2014 IMBE 3" xfId="7796"/>
    <cellStyle name="_P3 WD7 Report 3_August 2014 IMBE 4" xfId="7797"/>
    <cellStyle name="_P3 WD7 Report 3_August 2014 IMBE_Gross" xfId="7798"/>
    <cellStyle name="_P3 WD7 Report 3_August 2014 IMBE_Gross 2" xfId="7799"/>
    <cellStyle name="_P3 WD7 Report 3_Gross" xfId="7800"/>
    <cellStyle name="_P3 WD7 Report 3_Gross 2" xfId="7801"/>
    <cellStyle name="_P3 WD7 Report 4" xfId="7802"/>
    <cellStyle name="_P3 WD7 Report 4 2" xfId="7803"/>
    <cellStyle name="_P3 WD7 Report 4 2 2" xfId="7804"/>
    <cellStyle name="_P3 WD7 Report 4 2 2 2" xfId="7805"/>
    <cellStyle name="_P3 WD7 Report 4 2 3" xfId="7806"/>
    <cellStyle name="_P3 WD7 Report 4 2_Gross" xfId="7807"/>
    <cellStyle name="_P3 WD7 Report 4 2_Gross 2" xfId="7808"/>
    <cellStyle name="_P3 WD7 Report 4 3" xfId="7809"/>
    <cellStyle name="_P3 WD7 Report 4 3 2" xfId="7810"/>
    <cellStyle name="_P3 WD7 Report 4 4" xfId="7811"/>
    <cellStyle name="_P3 WD7 Report 4 5" xfId="7812"/>
    <cellStyle name="_P3 WD7 Report 4 6" xfId="7813"/>
    <cellStyle name="_P3 WD7 Report 4_August 2014 IMBE" xfId="7814"/>
    <cellStyle name="_P3 WD7 Report 4_August 2014 IMBE 2" xfId="7815"/>
    <cellStyle name="_P3 WD7 Report 4_August 2014 IMBE 2 2" xfId="7816"/>
    <cellStyle name="_P3 WD7 Report 4_August 2014 IMBE 2 2 2" xfId="7817"/>
    <cellStyle name="_P3 WD7 Report 4_August 2014 IMBE 2 2_Gross" xfId="7818"/>
    <cellStyle name="_P3 WD7 Report 4_August 2014 IMBE 2 2_Gross 2" xfId="7819"/>
    <cellStyle name="_P3 WD7 Report 4_August 2014 IMBE 2 3" xfId="7820"/>
    <cellStyle name="_P3 WD7 Report 4_August 2014 IMBE 2 4" xfId="7821"/>
    <cellStyle name="_P3 WD7 Report 4_August 2014 IMBE 2_Gross" xfId="7822"/>
    <cellStyle name="_P3 WD7 Report 4_August 2014 IMBE 2_Gross 2" xfId="7823"/>
    <cellStyle name="_P3 WD7 Report 4_August 2014 IMBE 3" xfId="7824"/>
    <cellStyle name="_P3 WD7 Report 4_August 2014 IMBE 4" xfId="7825"/>
    <cellStyle name="_P3 WD7 Report 4_August 2014 IMBE_Gross" xfId="7826"/>
    <cellStyle name="_P3 WD7 Report 4_August 2014 IMBE_Gross 2" xfId="7827"/>
    <cellStyle name="_P3 WD7 Report 4_Gross" xfId="7828"/>
    <cellStyle name="_P3 WD7 Report 4_Gross 2" xfId="7829"/>
    <cellStyle name="_P3 WD7 Report 5" xfId="7830"/>
    <cellStyle name="_P3 WD7 Report 5 2" xfId="7831"/>
    <cellStyle name="_P3 WD7 Report 5 2 2" xfId="7832"/>
    <cellStyle name="_P3 WD7 Report 5 2 3" xfId="7833"/>
    <cellStyle name="_P3 WD7 Report 5 2 4" xfId="7834"/>
    <cellStyle name="_P3 WD7 Report 5 2_Gross" xfId="7835"/>
    <cellStyle name="_P3 WD7 Report 5 2_Gross 2" xfId="7836"/>
    <cellStyle name="_P3 WD7 Report 5 3" xfId="7837"/>
    <cellStyle name="_P3 WD7 Report 5 3 2" xfId="7838"/>
    <cellStyle name="_P3 WD7 Report 5 3 3" xfId="7839"/>
    <cellStyle name="_P3 WD7 Report 5 4" xfId="7840"/>
    <cellStyle name="_P3 WD7 Report 5 5" xfId="7841"/>
    <cellStyle name="_P3 WD7 Report 5_Gross" xfId="7842"/>
    <cellStyle name="_P3 WD7 Report 5_Gross 2" xfId="7843"/>
    <cellStyle name="_P3 WD7 Report 6" xfId="7844"/>
    <cellStyle name="_P3 WD7 Report 6 2" xfId="7845"/>
    <cellStyle name="_P3 WD7 Report 6 2 2" xfId="7846"/>
    <cellStyle name="_P3 WD7 Report 6 2 3" xfId="7847"/>
    <cellStyle name="_P3 WD7 Report 6 2_Gross" xfId="7848"/>
    <cellStyle name="_P3 WD7 Report 6 2_Gross 2" xfId="7849"/>
    <cellStyle name="_P3 WD7 Report 6 3" xfId="7850"/>
    <cellStyle name="_P3 WD7 Report 6 3 2" xfId="7851"/>
    <cellStyle name="_P3 WD7 Report 6 3 3" xfId="7852"/>
    <cellStyle name="_P3 WD7 Report 6 4" xfId="7853"/>
    <cellStyle name="_P3 WD7 Report 6 5" xfId="7854"/>
    <cellStyle name="_P3 WD7 Report 6_Gross" xfId="7855"/>
    <cellStyle name="_P3 WD7 Report 6_Gross 2" xfId="7856"/>
    <cellStyle name="_P3 WD7 Report 7" xfId="7857"/>
    <cellStyle name="_P3 WD7 Report 7 2" xfId="7858"/>
    <cellStyle name="_P3 WD7 Report 7 2 2" xfId="7859"/>
    <cellStyle name="_P3 WD7 Report 7 2 3" xfId="7860"/>
    <cellStyle name="_P3 WD7 Report 7 2_Gross" xfId="7861"/>
    <cellStyle name="_P3 WD7 Report 7 2_Gross 2" xfId="7862"/>
    <cellStyle name="_P3 WD7 Report 7 3" xfId="7863"/>
    <cellStyle name="_P3 WD7 Report 7 4" xfId="7864"/>
    <cellStyle name="_P3 WD7 Report 7_Gross" xfId="7865"/>
    <cellStyle name="_P3 WD7 Report 7_Gross 2" xfId="7866"/>
    <cellStyle name="_P3 WD7 Report 8" xfId="7867"/>
    <cellStyle name="_P3 WD7 Report 8 2" xfId="7868"/>
    <cellStyle name="_P3 WD7 Report 8 2 2" xfId="7869"/>
    <cellStyle name="_P3 WD7 Report 8 2 3" xfId="7870"/>
    <cellStyle name="_P3 WD7 Report 8 2_Gross" xfId="7871"/>
    <cellStyle name="_P3 WD7 Report 8 2_Gross 2" xfId="7872"/>
    <cellStyle name="_P3 WD7 Report 8 3" xfId="7873"/>
    <cellStyle name="_P3 WD7 Report 8 4" xfId="7874"/>
    <cellStyle name="_P3 WD7 Report 8_Gross" xfId="7875"/>
    <cellStyle name="_P3 WD7 Report 8_Gross 2" xfId="7876"/>
    <cellStyle name="_P3 WD7 Report 9" xfId="7877"/>
    <cellStyle name="_P3 WD7 Report 9 2" xfId="7878"/>
    <cellStyle name="_P3 WD7 Report 9 2 2" xfId="7879"/>
    <cellStyle name="_P3 WD7 Report 9 2 3" xfId="7880"/>
    <cellStyle name="_P3 WD7 Report 9 2_Gross" xfId="7881"/>
    <cellStyle name="_P3 WD7 Report 9 2_Gross 2" xfId="7882"/>
    <cellStyle name="_P3 WD7 Report 9 3" xfId="7883"/>
    <cellStyle name="_P3 WD7 Report 9 4" xfId="7884"/>
    <cellStyle name="_P3 WD7 Report 9 5" xfId="7885"/>
    <cellStyle name="_P3 WD7 Report 9_Gross" xfId="7886"/>
    <cellStyle name="_P3 WD7 Report 9_Gross 2" xfId="7887"/>
    <cellStyle name="_P3 WD7 Report_001. Test" xfId="7888"/>
    <cellStyle name="_P3 WD7 Report_001. Test 2" xfId="7889"/>
    <cellStyle name="_P3 WD7 Report_001. Test_Gross" xfId="7890"/>
    <cellStyle name="_P3 WD7 Report_001. Test_Gross 2" xfId="7891"/>
    <cellStyle name="_P3 WD7 Report_Gross" xfId="7892"/>
    <cellStyle name="_P3 WD7 Report_Gross 2" xfId="7893"/>
    <cellStyle name="_P3 WD7 Report_Gross 2 2" xfId="7894"/>
    <cellStyle name="_P3 WD7 Report_Gross 2 3" xfId="7895"/>
    <cellStyle name="_P3 WD7 Report_Gross 2_Gross" xfId="7896"/>
    <cellStyle name="_P3 WD7 Report_Gross 2_Gross 2" xfId="7897"/>
    <cellStyle name="_P3 WD7 Report_Gross 3" xfId="7898"/>
    <cellStyle name="_P3 WD7 Report_Gross 4" xfId="7899"/>
    <cellStyle name="_P3 WD7 Report_Gross_1" xfId="7900"/>
    <cellStyle name="_P3 WD7 Report_Gross_1 2" xfId="7901"/>
    <cellStyle name="_P3 WD7 Report_Gross_Gross" xfId="7902"/>
    <cellStyle name="_P3 WD7 Report_Gross_Gross 2" xfId="7903"/>
    <cellStyle name="_P3 WD7 Report_R0" xfId="7904"/>
    <cellStyle name="_P3 WD7 Report_R0 2" xfId="7905"/>
    <cellStyle name="_P3 WD7 Report_R0 2 2" xfId="7906"/>
    <cellStyle name="_P3 WD7 Report_R0 2 3" xfId="7907"/>
    <cellStyle name="_P3 WD7 Report_R0 3" xfId="7908"/>
    <cellStyle name="_P3 WD7 Report_R0 4" xfId="7909"/>
    <cellStyle name="_P3 WD7 Report_R0_1" xfId="7910"/>
    <cellStyle name="_P3 WD7 Report_R0_1 2" xfId="7911"/>
    <cellStyle name="_P3 WD7 Report_R0_1 3" xfId="7912"/>
    <cellStyle name="_P5 BP tables" xfId="7913"/>
    <cellStyle name="_P5 BP tables 10" xfId="7914"/>
    <cellStyle name="_P5 BP tables 10 2" xfId="7915"/>
    <cellStyle name="_P5 BP tables 10 2 2" xfId="7916"/>
    <cellStyle name="_P5 BP tables 10 2 3" xfId="7917"/>
    <cellStyle name="_P5 BP tables 10 2_Gross" xfId="7918"/>
    <cellStyle name="_P5 BP tables 10 2_Gross 2" xfId="7919"/>
    <cellStyle name="_P5 BP tables 10 3" xfId="7920"/>
    <cellStyle name="_P5 BP tables 10 4" xfId="7921"/>
    <cellStyle name="_P5 BP tables 10 5" xfId="7922"/>
    <cellStyle name="_P5 BP tables 10_Gross" xfId="7923"/>
    <cellStyle name="_P5 BP tables 10_Gross 2" xfId="7924"/>
    <cellStyle name="_P5 BP tables 11" xfId="7925"/>
    <cellStyle name="_P5 BP tables 11 2" xfId="7926"/>
    <cellStyle name="_P5 BP tables 11 2 2" xfId="7927"/>
    <cellStyle name="_P5 BP tables 11 3" xfId="7928"/>
    <cellStyle name="_P5 BP tables 11 4" xfId="7929"/>
    <cellStyle name="_P5 BP tables 11 5" xfId="7930"/>
    <cellStyle name="_P5 BP tables 11_Gross" xfId="7931"/>
    <cellStyle name="_P5 BP tables 11_Gross 2" xfId="7932"/>
    <cellStyle name="_P5 BP tables 12" xfId="7933"/>
    <cellStyle name="_P5 BP tables 12 2" xfId="7934"/>
    <cellStyle name="_P5 BP tables 12 2 2" xfId="7935"/>
    <cellStyle name="_P5 BP tables 12 3" xfId="7936"/>
    <cellStyle name="_P5 BP tables 12 4" xfId="7937"/>
    <cellStyle name="_P5 BP tables 12_Gross" xfId="7938"/>
    <cellStyle name="_P5 BP tables 12_Gross 2" xfId="7939"/>
    <cellStyle name="_P5 BP tables 13" xfId="7940"/>
    <cellStyle name="_P5 BP tables 13 2" xfId="7941"/>
    <cellStyle name="_P5 BP tables 13 3" xfId="7942"/>
    <cellStyle name="_P5 BP tables 13_Gross" xfId="7943"/>
    <cellStyle name="_P5 BP tables 13_Gross 2" xfId="7944"/>
    <cellStyle name="_P5 BP tables 14" xfId="7945"/>
    <cellStyle name="_P5 BP tables 14 2" xfId="7946"/>
    <cellStyle name="_P5 BP tables 14 2 2" xfId="7947"/>
    <cellStyle name="_P5 BP tables 14 3" xfId="7948"/>
    <cellStyle name="_P5 BP tables 14_Gross" xfId="7949"/>
    <cellStyle name="_P5 BP tables 14_Gross 2" xfId="7950"/>
    <cellStyle name="_P5 BP tables 15" xfId="7951"/>
    <cellStyle name="_P5 BP tables 15 2" xfId="7952"/>
    <cellStyle name="_P5 BP tables 15 3" xfId="7953"/>
    <cellStyle name="_P5 BP tables 15_Gross" xfId="7954"/>
    <cellStyle name="_P5 BP tables 15_Gross 2" xfId="7955"/>
    <cellStyle name="_P5 BP tables 16" xfId="7956"/>
    <cellStyle name="_P5 BP tables 16 2" xfId="7957"/>
    <cellStyle name="_P5 BP tables 16_Gross" xfId="7958"/>
    <cellStyle name="_P5 BP tables 16_Gross 2" xfId="7959"/>
    <cellStyle name="_P5 BP tables 17" xfId="7960"/>
    <cellStyle name="_P5 BP tables 17 2" xfId="7961"/>
    <cellStyle name="_P5 BP tables 17_Gross" xfId="7962"/>
    <cellStyle name="_P5 BP tables 17_Gross 2" xfId="7963"/>
    <cellStyle name="_P5 BP tables 18" xfId="7964"/>
    <cellStyle name="_P5 BP tables 18 2" xfId="7965"/>
    <cellStyle name="_P5 BP tables 19" xfId="7966"/>
    <cellStyle name="_P5 BP tables 19 2" xfId="7967"/>
    <cellStyle name="_P5 BP tables 2" xfId="7968"/>
    <cellStyle name="_P5 BP tables 2 10" xfId="7969"/>
    <cellStyle name="_P5 BP tables 2 11" xfId="7970"/>
    <cellStyle name="_P5 BP tables 2 12" xfId="7971"/>
    <cellStyle name="_P5 BP tables 2 2" xfId="7972"/>
    <cellStyle name="_P5 BP tables 2 2 2" xfId="7973"/>
    <cellStyle name="_P5 BP tables 2 2 2 2" xfId="7974"/>
    <cellStyle name="_P5 BP tables 2 2 3" xfId="7975"/>
    <cellStyle name="_P5 BP tables 2 2 3 2" xfId="7976"/>
    <cellStyle name="_P5 BP tables 2 2 4" xfId="7977"/>
    <cellStyle name="_P5 BP tables 2 2 5" xfId="7978"/>
    <cellStyle name="_P5 BP tables 2 2_Gross" xfId="7979"/>
    <cellStyle name="_P5 BP tables 2 2_Gross 2" xfId="7980"/>
    <cellStyle name="_P5 BP tables 2 3" xfId="7981"/>
    <cellStyle name="_P5 BP tables 2 3 2" xfId="7982"/>
    <cellStyle name="_P5 BP tables 2 3 2 2" xfId="7983"/>
    <cellStyle name="_P5 BP tables 2 3 2 3" xfId="7984"/>
    <cellStyle name="_P5 BP tables 2 3 3" xfId="7985"/>
    <cellStyle name="_P5 BP tables 2 3 4" xfId="7986"/>
    <cellStyle name="_P5 BP tables 2 3_Gross" xfId="7987"/>
    <cellStyle name="_P5 BP tables 2 3_Gross 2" xfId="7988"/>
    <cellStyle name="_P5 BP tables 2 4" xfId="7989"/>
    <cellStyle name="_P5 BP tables 2 4 2" xfId="7990"/>
    <cellStyle name="_P5 BP tables 2 4 3" xfId="7991"/>
    <cellStyle name="_P5 BP tables 2 4 4" xfId="7992"/>
    <cellStyle name="_P5 BP tables 2 5" xfId="7993"/>
    <cellStyle name="_P5 BP tables 2 5 2" xfId="7994"/>
    <cellStyle name="_P5 BP tables 2 5 2 2" xfId="7995"/>
    <cellStyle name="_P5 BP tables 2 5 3" xfId="7996"/>
    <cellStyle name="_P5 BP tables 2 6" xfId="7997"/>
    <cellStyle name="_P5 BP tables 2 6 2" xfId="7998"/>
    <cellStyle name="_P5 BP tables 2 6 3" xfId="7999"/>
    <cellStyle name="_P5 BP tables 2 7" xfId="8000"/>
    <cellStyle name="_P5 BP tables 2 7 2" xfId="8001"/>
    <cellStyle name="_P5 BP tables 2 8" xfId="8002"/>
    <cellStyle name="_P5 BP tables 2 9" xfId="8003"/>
    <cellStyle name="_P5 BP tables 2_Gross" xfId="8004"/>
    <cellStyle name="_P5 BP tables 2_Gross 2" xfId="8005"/>
    <cellStyle name="_P5 BP tables 20" xfId="8006"/>
    <cellStyle name="_P5 BP tables 20 2" xfId="8007"/>
    <cellStyle name="_P5 BP tables 21" xfId="8008"/>
    <cellStyle name="_P5 BP tables 21 2" xfId="8009"/>
    <cellStyle name="_P5 BP tables 22" xfId="8010"/>
    <cellStyle name="_P5 BP tables 23" xfId="8011"/>
    <cellStyle name="_P5 BP tables 24" xfId="8012"/>
    <cellStyle name="_P5 BP tables 24 2" xfId="8013"/>
    <cellStyle name="_P5 BP tables 25" xfId="8014"/>
    <cellStyle name="_P5 BP tables 26" xfId="8015"/>
    <cellStyle name="_P5 BP tables 27" xfId="8016"/>
    <cellStyle name="_P5 BP tables 28" xfId="8017"/>
    <cellStyle name="_P5 BP tables 29" xfId="8018"/>
    <cellStyle name="_P5 BP tables 3" xfId="8019"/>
    <cellStyle name="_P5 BP tables 3 10" xfId="8020"/>
    <cellStyle name="_P5 BP tables 3 10 2" xfId="8021"/>
    <cellStyle name="_P5 BP tables 3 11" xfId="8022"/>
    <cellStyle name="_P5 BP tables 3 11 2" xfId="8023"/>
    <cellStyle name="_P5 BP tables 3 12" xfId="8024"/>
    <cellStyle name="_P5 BP tables 3 2" xfId="8025"/>
    <cellStyle name="_P5 BP tables 3 2 2" xfId="8026"/>
    <cellStyle name="_P5 BP tables 3 2 2 2" xfId="8027"/>
    <cellStyle name="_P5 BP tables 3 2 2 3" xfId="8028"/>
    <cellStyle name="_P5 BP tables 3 2 2_Gross" xfId="8029"/>
    <cellStyle name="_P5 BP tables 3 2 2_Gross 2" xfId="8030"/>
    <cellStyle name="_P5 BP tables 3 2 3" xfId="8031"/>
    <cellStyle name="_P5 BP tables 3 2 4" xfId="8032"/>
    <cellStyle name="_P5 BP tables 3 2_Gross" xfId="8033"/>
    <cellStyle name="_P5 BP tables 3 2_Gross 2" xfId="8034"/>
    <cellStyle name="_P5 BP tables 3 3" xfId="8035"/>
    <cellStyle name="_P5 BP tables 3 3 2" xfId="8036"/>
    <cellStyle name="_P5 BP tables 3 3 2 2" xfId="8037"/>
    <cellStyle name="_P5 BP tables 3 3 2 3" xfId="8038"/>
    <cellStyle name="_P5 BP tables 3 3 2_Gross" xfId="8039"/>
    <cellStyle name="_P5 BP tables 3 3 2_Gross 2" xfId="8040"/>
    <cellStyle name="_P5 BP tables 3 3 3" xfId="8041"/>
    <cellStyle name="_P5 BP tables 3 3 4" xfId="8042"/>
    <cellStyle name="_P5 BP tables 3 3_August 2014 IMBE" xfId="8043"/>
    <cellStyle name="_P5 BP tables 3 3_August 2014 IMBE 2" xfId="8044"/>
    <cellStyle name="_P5 BP tables 3 3_August 2014 IMBE 2 2" xfId="8045"/>
    <cellStyle name="_P5 BP tables 3 3_August 2014 IMBE 2 2 2" xfId="8046"/>
    <cellStyle name="_P5 BP tables 3 3_August 2014 IMBE 2 2_Gross" xfId="8047"/>
    <cellStyle name="_P5 BP tables 3 3_August 2014 IMBE 2 2_Gross 2" xfId="8048"/>
    <cellStyle name="_P5 BP tables 3 3_August 2014 IMBE 2 3" xfId="8049"/>
    <cellStyle name="_P5 BP tables 3 3_August 2014 IMBE 2 4" xfId="8050"/>
    <cellStyle name="_P5 BP tables 3 3_August 2014 IMBE 2_Gross" xfId="8051"/>
    <cellStyle name="_P5 BP tables 3 3_August 2014 IMBE 2_Gross 2" xfId="8052"/>
    <cellStyle name="_P5 BP tables 3 3_August 2014 IMBE 3" xfId="8053"/>
    <cellStyle name="_P5 BP tables 3 3_August 2014 IMBE 4" xfId="8054"/>
    <cellStyle name="_P5 BP tables 3 3_August 2014 IMBE_Gross" xfId="8055"/>
    <cellStyle name="_P5 BP tables 3 3_August 2014 IMBE_Gross 2" xfId="8056"/>
    <cellStyle name="_P5 BP tables 3 3_Gross" xfId="8057"/>
    <cellStyle name="_P5 BP tables 3 3_Gross 2" xfId="8058"/>
    <cellStyle name="_P5 BP tables 3 4" xfId="8059"/>
    <cellStyle name="_P5 BP tables 3 4 2" xfId="8060"/>
    <cellStyle name="_P5 BP tables 3 4 2 2" xfId="8061"/>
    <cellStyle name="_P5 BP tables 3 4 2 3" xfId="8062"/>
    <cellStyle name="_P5 BP tables 3 4 2_Gross" xfId="8063"/>
    <cellStyle name="_P5 BP tables 3 4 2_Gross 2" xfId="8064"/>
    <cellStyle name="_P5 BP tables 3 4 3" xfId="8065"/>
    <cellStyle name="_P5 BP tables 3 4 4" xfId="8066"/>
    <cellStyle name="_P5 BP tables 3 4_Gross" xfId="8067"/>
    <cellStyle name="_P5 BP tables 3 4_Gross 2" xfId="8068"/>
    <cellStyle name="_P5 BP tables 3 5" xfId="8069"/>
    <cellStyle name="_P5 BP tables 3 5 2" xfId="8070"/>
    <cellStyle name="_P5 BP tables 3 5 3" xfId="8071"/>
    <cellStyle name="_P5 BP tables 3 5_Gross" xfId="8072"/>
    <cellStyle name="_P5 BP tables 3 5_Gross 2" xfId="8073"/>
    <cellStyle name="_P5 BP tables 3 6" xfId="8074"/>
    <cellStyle name="_P5 BP tables 3 6 2" xfId="8075"/>
    <cellStyle name="_P5 BP tables 3 6 3" xfId="8076"/>
    <cellStyle name="_P5 BP tables 3 6 4" xfId="8077"/>
    <cellStyle name="_P5 BP tables 3 6_Gross" xfId="8078"/>
    <cellStyle name="_P5 BP tables 3 6_Gross 2" xfId="8079"/>
    <cellStyle name="_P5 BP tables 3 7" xfId="8080"/>
    <cellStyle name="_P5 BP tables 3 7 2" xfId="8081"/>
    <cellStyle name="_P5 BP tables 3 7 2 2" xfId="8082"/>
    <cellStyle name="_P5 BP tables 3 7 3" xfId="8083"/>
    <cellStyle name="_P5 BP tables 3 7 4" xfId="8084"/>
    <cellStyle name="_P5 BP tables 3 7_Gross" xfId="8085"/>
    <cellStyle name="_P5 BP tables 3 7_Gross 2" xfId="8086"/>
    <cellStyle name="_P5 BP tables 3 8" xfId="8087"/>
    <cellStyle name="_P5 BP tables 3 8 2" xfId="8088"/>
    <cellStyle name="_P5 BP tables 3 8 3" xfId="8089"/>
    <cellStyle name="_P5 BP tables 3 8_Gross" xfId="8090"/>
    <cellStyle name="_P5 BP tables 3 8_Gross 2" xfId="8091"/>
    <cellStyle name="_P5 BP tables 3 9" xfId="8092"/>
    <cellStyle name="_P5 BP tables 3 9 2" xfId="8093"/>
    <cellStyle name="_P5 BP tables 3_August 2014 IMBE" xfId="8094"/>
    <cellStyle name="_P5 BP tables 3_August 2014 IMBE 2" xfId="8095"/>
    <cellStyle name="_P5 BP tables 3_August 2014 IMBE 2 2" xfId="8096"/>
    <cellStyle name="_P5 BP tables 3_August 2014 IMBE 2 3" xfId="8097"/>
    <cellStyle name="_P5 BP tables 3_August 2014 IMBE 2_Gross" xfId="8098"/>
    <cellStyle name="_P5 BP tables 3_August 2014 IMBE 2_Gross 2" xfId="8099"/>
    <cellStyle name="_P5 BP tables 3_August 2014 IMBE 3" xfId="8100"/>
    <cellStyle name="_P5 BP tables 3_August 2014 IMBE 4" xfId="8101"/>
    <cellStyle name="_P5 BP tables 3_August 2014 IMBE_Gross" xfId="8102"/>
    <cellStyle name="_P5 BP tables 3_August 2014 IMBE_Gross 2" xfId="8103"/>
    <cellStyle name="_P5 BP tables 3_Gross" xfId="8104"/>
    <cellStyle name="_P5 BP tables 3_Gross 2" xfId="8105"/>
    <cellStyle name="_P5 BP tables 4" xfId="8106"/>
    <cellStyle name="_P5 BP tables 4 2" xfId="8107"/>
    <cellStyle name="_P5 BP tables 4 2 2" xfId="8108"/>
    <cellStyle name="_P5 BP tables 4 2 2 2" xfId="8109"/>
    <cellStyle name="_P5 BP tables 4 2 3" xfId="8110"/>
    <cellStyle name="_P5 BP tables 4 2_Gross" xfId="8111"/>
    <cellStyle name="_P5 BP tables 4 2_Gross 2" xfId="8112"/>
    <cellStyle name="_P5 BP tables 4 3" xfId="8113"/>
    <cellStyle name="_P5 BP tables 4 3 2" xfId="8114"/>
    <cellStyle name="_P5 BP tables 4 4" xfId="8115"/>
    <cellStyle name="_P5 BP tables 4 5" xfId="8116"/>
    <cellStyle name="_P5 BP tables 4 6" xfId="8117"/>
    <cellStyle name="_P5 BP tables 4_August 2014 IMBE" xfId="8118"/>
    <cellStyle name="_P5 BP tables 4_August 2014 IMBE 2" xfId="8119"/>
    <cellStyle name="_P5 BP tables 4_August 2014 IMBE 2 2" xfId="8120"/>
    <cellStyle name="_P5 BP tables 4_August 2014 IMBE 2 2 2" xfId="8121"/>
    <cellStyle name="_P5 BP tables 4_August 2014 IMBE 2 2_Gross" xfId="8122"/>
    <cellStyle name="_P5 BP tables 4_August 2014 IMBE 2 2_Gross 2" xfId="8123"/>
    <cellStyle name="_P5 BP tables 4_August 2014 IMBE 2 3" xfId="8124"/>
    <cellStyle name="_P5 BP tables 4_August 2014 IMBE 2 4" xfId="8125"/>
    <cellStyle name="_P5 BP tables 4_August 2014 IMBE 2_Gross" xfId="8126"/>
    <cellStyle name="_P5 BP tables 4_August 2014 IMBE 2_Gross 2" xfId="8127"/>
    <cellStyle name="_P5 BP tables 4_August 2014 IMBE 3" xfId="8128"/>
    <cellStyle name="_P5 BP tables 4_August 2014 IMBE 4" xfId="8129"/>
    <cellStyle name="_P5 BP tables 4_August 2014 IMBE_Gross" xfId="8130"/>
    <cellStyle name="_P5 BP tables 4_August 2014 IMBE_Gross 2" xfId="8131"/>
    <cellStyle name="_P5 BP tables 4_Gross" xfId="8132"/>
    <cellStyle name="_P5 BP tables 4_Gross 2" xfId="8133"/>
    <cellStyle name="_P5 BP tables 5" xfId="8134"/>
    <cellStyle name="_P5 BP tables 5 2" xfId="8135"/>
    <cellStyle name="_P5 BP tables 5 2 2" xfId="8136"/>
    <cellStyle name="_P5 BP tables 5 2 3" xfId="8137"/>
    <cellStyle name="_P5 BP tables 5 2 4" xfId="8138"/>
    <cellStyle name="_P5 BP tables 5 2_Gross" xfId="8139"/>
    <cellStyle name="_P5 BP tables 5 2_Gross 2" xfId="8140"/>
    <cellStyle name="_P5 BP tables 5 3" xfId="8141"/>
    <cellStyle name="_P5 BP tables 5 3 2" xfId="8142"/>
    <cellStyle name="_P5 BP tables 5 3 3" xfId="8143"/>
    <cellStyle name="_P5 BP tables 5 4" xfId="8144"/>
    <cellStyle name="_P5 BP tables 5 5" xfId="8145"/>
    <cellStyle name="_P5 BP tables 5_Gross" xfId="8146"/>
    <cellStyle name="_P5 BP tables 5_Gross 2" xfId="8147"/>
    <cellStyle name="_P5 BP tables 6" xfId="8148"/>
    <cellStyle name="_P5 BP tables 6 2" xfId="8149"/>
    <cellStyle name="_P5 BP tables 6 2 2" xfId="8150"/>
    <cellStyle name="_P5 BP tables 6 2 3" xfId="8151"/>
    <cellStyle name="_P5 BP tables 6 2_Gross" xfId="8152"/>
    <cellStyle name="_P5 BP tables 6 2_Gross 2" xfId="8153"/>
    <cellStyle name="_P5 BP tables 6 3" xfId="8154"/>
    <cellStyle name="_P5 BP tables 6 3 2" xfId="8155"/>
    <cellStyle name="_P5 BP tables 6 3 3" xfId="8156"/>
    <cellStyle name="_P5 BP tables 6 4" xfId="8157"/>
    <cellStyle name="_P5 BP tables 6 5" xfId="8158"/>
    <cellStyle name="_P5 BP tables 6_Gross" xfId="8159"/>
    <cellStyle name="_P5 BP tables 6_Gross 2" xfId="8160"/>
    <cellStyle name="_P5 BP tables 7" xfId="8161"/>
    <cellStyle name="_P5 BP tables 7 2" xfId="8162"/>
    <cellStyle name="_P5 BP tables 7 2 2" xfId="8163"/>
    <cellStyle name="_P5 BP tables 7 2 3" xfId="8164"/>
    <cellStyle name="_P5 BP tables 7 2_Gross" xfId="8165"/>
    <cellStyle name="_P5 BP tables 7 2_Gross 2" xfId="8166"/>
    <cellStyle name="_P5 BP tables 7 3" xfId="8167"/>
    <cellStyle name="_P5 BP tables 7 4" xfId="8168"/>
    <cellStyle name="_P5 BP tables 7_Gross" xfId="8169"/>
    <cellStyle name="_P5 BP tables 7_Gross 2" xfId="8170"/>
    <cellStyle name="_P5 BP tables 8" xfId="8171"/>
    <cellStyle name="_P5 BP tables 8 2" xfId="8172"/>
    <cellStyle name="_P5 BP tables 8 2 2" xfId="8173"/>
    <cellStyle name="_P5 BP tables 8 2 3" xfId="8174"/>
    <cellStyle name="_P5 BP tables 8 2_Gross" xfId="8175"/>
    <cellStyle name="_P5 BP tables 8 2_Gross 2" xfId="8176"/>
    <cellStyle name="_P5 BP tables 8 3" xfId="8177"/>
    <cellStyle name="_P5 BP tables 8 4" xfId="8178"/>
    <cellStyle name="_P5 BP tables 8_Gross" xfId="8179"/>
    <cellStyle name="_P5 BP tables 8_Gross 2" xfId="8180"/>
    <cellStyle name="_P5 BP tables 9" xfId="8181"/>
    <cellStyle name="_P5 BP tables 9 2" xfId="8182"/>
    <cellStyle name="_P5 BP tables 9 2 2" xfId="8183"/>
    <cellStyle name="_P5 BP tables 9 2 3" xfId="8184"/>
    <cellStyle name="_P5 BP tables 9 2_Gross" xfId="8185"/>
    <cellStyle name="_P5 BP tables 9 2_Gross 2" xfId="8186"/>
    <cellStyle name="_P5 BP tables 9 3" xfId="8187"/>
    <cellStyle name="_P5 BP tables 9 4" xfId="8188"/>
    <cellStyle name="_P5 BP tables 9 5" xfId="8189"/>
    <cellStyle name="_P5 BP tables 9_Gross" xfId="8190"/>
    <cellStyle name="_P5 BP tables 9_Gross 2" xfId="8191"/>
    <cellStyle name="_P5 BP tables_001. Test" xfId="8192"/>
    <cellStyle name="_P5 BP tables_001. Test 2" xfId="8193"/>
    <cellStyle name="_P5 BP tables_001. Test_Gross" xfId="8194"/>
    <cellStyle name="_P5 BP tables_001. Test_Gross 2" xfId="8195"/>
    <cellStyle name="_P5 BP tables_Gross" xfId="8196"/>
    <cellStyle name="_P5 BP tables_Gross 2" xfId="8197"/>
    <cellStyle name="_P5 BP tables_Gross 2 2" xfId="8198"/>
    <cellStyle name="_P5 BP tables_Gross 2 3" xfId="8199"/>
    <cellStyle name="_P5 BP tables_Gross 2_Gross" xfId="8200"/>
    <cellStyle name="_P5 BP tables_Gross 2_Gross 2" xfId="8201"/>
    <cellStyle name="_P5 BP tables_Gross 3" xfId="8202"/>
    <cellStyle name="_P5 BP tables_Gross 4" xfId="8203"/>
    <cellStyle name="_P5 BP tables_Gross_1" xfId="8204"/>
    <cellStyle name="_P5 BP tables_Gross_1 2" xfId="8205"/>
    <cellStyle name="_P5 BP tables_Gross_Gross" xfId="8206"/>
    <cellStyle name="_P5 BP tables_Gross_Gross 2" xfId="8207"/>
    <cellStyle name="_P5 BP tables_R0" xfId="8208"/>
    <cellStyle name="_P5 BP tables_R0 2" xfId="8209"/>
    <cellStyle name="_P5 BP tables_R0 2 2" xfId="8210"/>
    <cellStyle name="_P5 BP tables_R0 2 3" xfId="8211"/>
    <cellStyle name="_P5 BP tables_R0 3" xfId="8212"/>
    <cellStyle name="_P5 BP tables_R0 4" xfId="8213"/>
    <cellStyle name="_P5 BP tables_R0_1" xfId="8214"/>
    <cellStyle name="_P5 BP tables_R0_1 2" xfId="8215"/>
    <cellStyle name="_P5 BP tables_R0_1 3" xfId="8216"/>
    <cellStyle name="_P7 OET tables" xfId="8217"/>
    <cellStyle name="_P7 OET tables 10" xfId="8218"/>
    <cellStyle name="_P7 OET tables 10 2" xfId="8219"/>
    <cellStyle name="_P7 OET tables 10 2 2" xfId="8220"/>
    <cellStyle name="_P7 OET tables 10 2 3" xfId="8221"/>
    <cellStyle name="_P7 OET tables 10 2_Gross" xfId="8222"/>
    <cellStyle name="_P7 OET tables 10 2_Gross 2" xfId="8223"/>
    <cellStyle name="_P7 OET tables 10 3" xfId="8224"/>
    <cellStyle name="_P7 OET tables 10 4" xfId="8225"/>
    <cellStyle name="_P7 OET tables 10 5" xfId="8226"/>
    <cellStyle name="_P7 OET tables 10_Gross" xfId="8227"/>
    <cellStyle name="_P7 OET tables 10_Gross 2" xfId="8228"/>
    <cellStyle name="_P7 OET tables 11" xfId="8229"/>
    <cellStyle name="_P7 OET tables 11 2" xfId="8230"/>
    <cellStyle name="_P7 OET tables 11 2 2" xfId="8231"/>
    <cellStyle name="_P7 OET tables 11 3" xfId="8232"/>
    <cellStyle name="_P7 OET tables 11 4" xfId="8233"/>
    <cellStyle name="_P7 OET tables 11 5" xfId="8234"/>
    <cellStyle name="_P7 OET tables 11_Gross" xfId="8235"/>
    <cellStyle name="_P7 OET tables 11_Gross 2" xfId="8236"/>
    <cellStyle name="_P7 OET tables 12" xfId="8237"/>
    <cellStyle name="_P7 OET tables 12 2" xfId="8238"/>
    <cellStyle name="_P7 OET tables 12 2 2" xfId="8239"/>
    <cellStyle name="_P7 OET tables 12 3" xfId="8240"/>
    <cellStyle name="_P7 OET tables 12 4" xfId="8241"/>
    <cellStyle name="_P7 OET tables 12_Gross" xfId="8242"/>
    <cellStyle name="_P7 OET tables 12_Gross 2" xfId="8243"/>
    <cellStyle name="_P7 OET tables 13" xfId="8244"/>
    <cellStyle name="_P7 OET tables 13 2" xfId="8245"/>
    <cellStyle name="_P7 OET tables 13 3" xfId="8246"/>
    <cellStyle name="_P7 OET tables 13_Gross" xfId="8247"/>
    <cellStyle name="_P7 OET tables 13_Gross 2" xfId="8248"/>
    <cellStyle name="_P7 OET tables 14" xfId="8249"/>
    <cellStyle name="_P7 OET tables 14 2" xfId="8250"/>
    <cellStyle name="_P7 OET tables 14 2 2" xfId="8251"/>
    <cellStyle name="_P7 OET tables 14 3" xfId="8252"/>
    <cellStyle name="_P7 OET tables 14_Gross" xfId="8253"/>
    <cellStyle name="_P7 OET tables 14_Gross 2" xfId="8254"/>
    <cellStyle name="_P7 OET tables 15" xfId="8255"/>
    <cellStyle name="_P7 OET tables 15 2" xfId="8256"/>
    <cellStyle name="_P7 OET tables 15 3" xfId="8257"/>
    <cellStyle name="_P7 OET tables 15_Gross" xfId="8258"/>
    <cellStyle name="_P7 OET tables 15_Gross 2" xfId="8259"/>
    <cellStyle name="_P7 OET tables 16" xfId="8260"/>
    <cellStyle name="_P7 OET tables 16 2" xfId="8261"/>
    <cellStyle name="_P7 OET tables 16_Gross" xfId="8262"/>
    <cellStyle name="_P7 OET tables 16_Gross 2" xfId="8263"/>
    <cellStyle name="_P7 OET tables 17" xfId="8264"/>
    <cellStyle name="_P7 OET tables 17 2" xfId="8265"/>
    <cellStyle name="_P7 OET tables 17_Gross" xfId="8266"/>
    <cellStyle name="_P7 OET tables 17_Gross 2" xfId="8267"/>
    <cellStyle name="_P7 OET tables 18" xfId="8268"/>
    <cellStyle name="_P7 OET tables 18 2" xfId="8269"/>
    <cellStyle name="_P7 OET tables 19" xfId="8270"/>
    <cellStyle name="_P7 OET tables 19 2" xfId="8271"/>
    <cellStyle name="_P7 OET tables 2" xfId="8272"/>
    <cellStyle name="_P7 OET tables 2 10" xfId="8273"/>
    <cellStyle name="_P7 OET tables 2 11" xfId="8274"/>
    <cellStyle name="_P7 OET tables 2 12" xfId="8275"/>
    <cellStyle name="_P7 OET tables 2 2" xfId="8276"/>
    <cellStyle name="_P7 OET tables 2 2 2" xfId="8277"/>
    <cellStyle name="_P7 OET tables 2 2 2 2" xfId="8278"/>
    <cellStyle name="_P7 OET tables 2 2 3" xfId="8279"/>
    <cellStyle name="_P7 OET tables 2 2 3 2" xfId="8280"/>
    <cellStyle name="_P7 OET tables 2 2 4" xfId="8281"/>
    <cellStyle name="_P7 OET tables 2 2 5" xfId="8282"/>
    <cellStyle name="_P7 OET tables 2 2_Gross" xfId="8283"/>
    <cellStyle name="_P7 OET tables 2 2_Gross 2" xfId="8284"/>
    <cellStyle name="_P7 OET tables 2 3" xfId="8285"/>
    <cellStyle name="_P7 OET tables 2 3 2" xfId="8286"/>
    <cellStyle name="_P7 OET tables 2 3 2 2" xfId="8287"/>
    <cellStyle name="_P7 OET tables 2 3 2 3" xfId="8288"/>
    <cellStyle name="_P7 OET tables 2 3 3" xfId="8289"/>
    <cellStyle name="_P7 OET tables 2 3 4" xfId="8290"/>
    <cellStyle name="_P7 OET tables 2 3_Gross" xfId="8291"/>
    <cellStyle name="_P7 OET tables 2 3_Gross 2" xfId="8292"/>
    <cellStyle name="_P7 OET tables 2 4" xfId="8293"/>
    <cellStyle name="_P7 OET tables 2 4 2" xfId="8294"/>
    <cellStyle name="_P7 OET tables 2 4 3" xfId="8295"/>
    <cellStyle name="_P7 OET tables 2 4 4" xfId="8296"/>
    <cellStyle name="_P7 OET tables 2 5" xfId="8297"/>
    <cellStyle name="_P7 OET tables 2 5 2" xfId="8298"/>
    <cellStyle name="_P7 OET tables 2 5 2 2" xfId="8299"/>
    <cellStyle name="_P7 OET tables 2 5 3" xfId="8300"/>
    <cellStyle name="_P7 OET tables 2 6" xfId="8301"/>
    <cellStyle name="_P7 OET tables 2 6 2" xfId="8302"/>
    <cellStyle name="_P7 OET tables 2 6 3" xfId="8303"/>
    <cellStyle name="_P7 OET tables 2 7" xfId="8304"/>
    <cellStyle name="_P7 OET tables 2 7 2" xfId="8305"/>
    <cellStyle name="_P7 OET tables 2 8" xfId="8306"/>
    <cellStyle name="_P7 OET tables 2 9" xfId="8307"/>
    <cellStyle name="_P7 OET tables 2_Gross" xfId="8308"/>
    <cellStyle name="_P7 OET tables 2_Gross 2" xfId="8309"/>
    <cellStyle name="_P7 OET tables 20" xfId="8310"/>
    <cellStyle name="_P7 OET tables 20 2" xfId="8311"/>
    <cellStyle name="_P7 OET tables 21" xfId="8312"/>
    <cellStyle name="_P7 OET tables 21 2" xfId="8313"/>
    <cellStyle name="_P7 OET tables 22" xfId="8314"/>
    <cellStyle name="_P7 OET tables 23" xfId="8315"/>
    <cellStyle name="_P7 OET tables 24" xfId="8316"/>
    <cellStyle name="_P7 OET tables 24 2" xfId="8317"/>
    <cellStyle name="_P7 OET tables 25" xfId="8318"/>
    <cellStyle name="_P7 OET tables 26" xfId="8319"/>
    <cellStyle name="_P7 OET tables 27" xfId="8320"/>
    <cellStyle name="_P7 OET tables 28" xfId="8321"/>
    <cellStyle name="_P7 OET tables 29" xfId="8322"/>
    <cellStyle name="_P7 OET tables 3" xfId="8323"/>
    <cellStyle name="_P7 OET tables 3 10" xfId="8324"/>
    <cellStyle name="_P7 OET tables 3 10 2" xfId="8325"/>
    <cellStyle name="_P7 OET tables 3 11" xfId="8326"/>
    <cellStyle name="_P7 OET tables 3 11 2" xfId="8327"/>
    <cellStyle name="_P7 OET tables 3 12" xfId="8328"/>
    <cellStyle name="_P7 OET tables 3 2" xfId="8329"/>
    <cellStyle name="_P7 OET tables 3 2 2" xfId="8330"/>
    <cellStyle name="_P7 OET tables 3 2 2 2" xfId="8331"/>
    <cellStyle name="_P7 OET tables 3 2 2 3" xfId="8332"/>
    <cellStyle name="_P7 OET tables 3 2 2_Gross" xfId="8333"/>
    <cellStyle name="_P7 OET tables 3 2 2_Gross 2" xfId="8334"/>
    <cellStyle name="_P7 OET tables 3 2 3" xfId="8335"/>
    <cellStyle name="_P7 OET tables 3 2 4" xfId="8336"/>
    <cellStyle name="_P7 OET tables 3 2_Gross" xfId="8337"/>
    <cellStyle name="_P7 OET tables 3 2_Gross 2" xfId="8338"/>
    <cellStyle name="_P7 OET tables 3 3" xfId="8339"/>
    <cellStyle name="_P7 OET tables 3 3 2" xfId="8340"/>
    <cellStyle name="_P7 OET tables 3 3 2 2" xfId="8341"/>
    <cellStyle name="_P7 OET tables 3 3 2 3" xfId="8342"/>
    <cellStyle name="_P7 OET tables 3 3 2_Gross" xfId="8343"/>
    <cellStyle name="_P7 OET tables 3 3 2_Gross 2" xfId="8344"/>
    <cellStyle name="_P7 OET tables 3 3 3" xfId="8345"/>
    <cellStyle name="_P7 OET tables 3 3 4" xfId="8346"/>
    <cellStyle name="_P7 OET tables 3 3_August 2014 IMBE" xfId="8347"/>
    <cellStyle name="_P7 OET tables 3 3_August 2014 IMBE 2" xfId="8348"/>
    <cellStyle name="_P7 OET tables 3 3_August 2014 IMBE 2 2" xfId="8349"/>
    <cellStyle name="_P7 OET tables 3 3_August 2014 IMBE 2 2 2" xfId="8350"/>
    <cellStyle name="_P7 OET tables 3 3_August 2014 IMBE 2 2_Gross" xfId="8351"/>
    <cellStyle name="_P7 OET tables 3 3_August 2014 IMBE 2 2_Gross 2" xfId="8352"/>
    <cellStyle name="_P7 OET tables 3 3_August 2014 IMBE 2 3" xfId="8353"/>
    <cellStyle name="_P7 OET tables 3 3_August 2014 IMBE 2 4" xfId="8354"/>
    <cellStyle name="_P7 OET tables 3 3_August 2014 IMBE 2_Gross" xfId="8355"/>
    <cellStyle name="_P7 OET tables 3 3_August 2014 IMBE 2_Gross 2" xfId="8356"/>
    <cellStyle name="_P7 OET tables 3 3_August 2014 IMBE 3" xfId="8357"/>
    <cellStyle name="_P7 OET tables 3 3_August 2014 IMBE 4" xfId="8358"/>
    <cellStyle name="_P7 OET tables 3 3_August 2014 IMBE_Gross" xfId="8359"/>
    <cellStyle name="_P7 OET tables 3 3_August 2014 IMBE_Gross 2" xfId="8360"/>
    <cellStyle name="_P7 OET tables 3 3_Gross" xfId="8361"/>
    <cellStyle name="_P7 OET tables 3 3_Gross 2" xfId="8362"/>
    <cellStyle name="_P7 OET tables 3 4" xfId="8363"/>
    <cellStyle name="_P7 OET tables 3 4 2" xfId="8364"/>
    <cellStyle name="_P7 OET tables 3 4 2 2" xfId="8365"/>
    <cellStyle name="_P7 OET tables 3 4 2 3" xfId="8366"/>
    <cellStyle name="_P7 OET tables 3 4 2_Gross" xfId="8367"/>
    <cellStyle name="_P7 OET tables 3 4 2_Gross 2" xfId="8368"/>
    <cellStyle name="_P7 OET tables 3 4 3" xfId="8369"/>
    <cellStyle name="_P7 OET tables 3 4 4" xfId="8370"/>
    <cellStyle name="_P7 OET tables 3 4_Gross" xfId="8371"/>
    <cellStyle name="_P7 OET tables 3 4_Gross 2" xfId="8372"/>
    <cellStyle name="_P7 OET tables 3 5" xfId="8373"/>
    <cellStyle name="_P7 OET tables 3 5 2" xfId="8374"/>
    <cellStyle name="_P7 OET tables 3 5 3" xfId="8375"/>
    <cellStyle name="_P7 OET tables 3 5_Gross" xfId="8376"/>
    <cellStyle name="_P7 OET tables 3 5_Gross 2" xfId="8377"/>
    <cellStyle name="_P7 OET tables 3 6" xfId="8378"/>
    <cellStyle name="_P7 OET tables 3 6 2" xfId="8379"/>
    <cellStyle name="_P7 OET tables 3 6 3" xfId="8380"/>
    <cellStyle name="_P7 OET tables 3 6 4" xfId="8381"/>
    <cellStyle name="_P7 OET tables 3 6_Gross" xfId="8382"/>
    <cellStyle name="_P7 OET tables 3 6_Gross 2" xfId="8383"/>
    <cellStyle name="_P7 OET tables 3 7" xfId="8384"/>
    <cellStyle name="_P7 OET tables 3 7 2" xfId="8385"/>
    <cellStyle name="_P7 OET tables 3 7 2 2" xfId="8386"/>
    <cellStyle name="_P7 OET tables 3 7 3" xfId="8387"/>
    <cellStyle name="_P7 OET tables 3 7 4" xfId="8388"/>
    <cellStyle name="_P7 OET tables 3 7_Gross" xfId="8389"/>
    <cellStyle name="_P7 OET tables 3 7_Gross 2" xfId="8390"/>
    <cellStyle name="_P7 OET tables 3 8" xfId="8391"/>
    <cellStyle name="_P7 OET tables 3 8 2" xfId="8392"/>
    <cellStyle name="_P7 OET tables 3 8 3" xfId="8393"/>
    <cellStyle name="_P7 OET tables 3 8_Gross" xfId="8394"/>
    <cellStyle name="_P7 OET tables 3 8_Gross 2" xfId="8395"/>
    <cellStyle name="_P7 OET tables 3 9" xfId="8396"/>
    <cellStyle name="_P7 OET tables 3 9 2" xfId="8397"/>
    <cellStyle name="_P7 OET tables 3_August 2014 IMBE" xfId="8398"/>
    <cellStyle name="_P7 OET tables 3_August 2014 IMBE 2" xfId="8399"/>
    <cellStyle name="_P7 OET tables 3_August 2014 IMBE 2 2" xfId="8400"/>
    <cellStyle name="_P7 OET tables 3_August 2014 IMBE 2 3" xfId="8401"/>
    <cellStyle name="_P7 OET tables 3_August 2014 IMBE 2_Gross" xfId="8402"/>
    <cellStyle name="_P7 OET tables 3_August 2014 IMBE 2_Gross 2" xfId="8403"/>
    <cellStyle name="_P7 OET tables 3_August 2014 IMBE 3" xfId="8404"/>
    <cellStyle name="_P7 OET tables 3_August 2014 IMBE 4" xfId="8405"/>
    <cellStyle name="_P7 OET tables 3_August 2014 IMBE_Gross" xfId="8406"/>
    <cellStyle name="_P7 OET tables 3_August 2014 IMBE_Gross 2" xfId="8407"/>
    <cellStyle name="_P7 OET tables 3_Gross" xfId="8408"/>
    <cellStyle name="_P7 OET tables 3_Gross 2" xfId="8409"/>
    <cellStyle name="_P7 OET tables 4" xfId="8410"/>
    <cellStyle name="_P7 OET tables 4 2" xfId="8411"/>
    <cellStyle name="_P7 OET tables 4 2 2" xfId="8412"/>
    <cellStyle name="_P7 OET tables 4 2 2 2" xfId="8413"/>
    <cellStyle name="_P7 OET tables 4 2 3" xfId="8414"/>
    <cellStyle name="_P7 OET tables 4 2_Gross" xfId="8415"/>
    <cellStyle name="_P7 OET tables 4 2_Gross 2" xfId="8416"/>
    <cellStyle name="_P7 OET tables 4 3" xfId="8417"/>
    <cellStyle name="_P7 OET tables 4 3 2" xfId="8418"/>
    <cellStyle name="_P7 OET tables 4 4" xfId="8419"/>
    <cellStyle name="_P7 OET tables 4 5" xfId="8420"/>
    <cellStyle name="_P7 OET tables 4 6" xfId="8421"/>
    <cellStyle name="_P7 OET tables 4_August 2014 IMBE" xfId="8422"/>
    <cellStyle name="_P7 OET tables 4_August 2014 IMBE 2" xfId="8423"/>
    <cellStyle name="_P7 OET tables 4_August 2014 IMBE 2 2" xfId="8424"/>
    <cellStyle name="_P7 OET tables 4_August 2014 IMBE 2 2 2" xfId="8425"/>
    <cellStyle name="_P7 OET tables 4_August 2014 IMBE 2 2_Gross" xfId="8426"/>
    <cellStyle name="_P7 OET tables 4_August 2014 IMBE 2 2_Gross 2" xfId="8427"/>
    <cellStyle name="_P7 OET tables 4_August 2014 IMBE 2 3" xfId="8428"/>
    <cellStyle name="_P7 OET tables 4_August 2014 IMBE 2 4" xfId="8429"/>
    <cellStyle name="_P7 OET tables 4_August 2014 IMBE 2_Gross" xfId="8430"/>
    <cellStyle name="_P7 OET tables 4_August 2014 IMBE 2_Gross 2" xfId="8431"/>
    <cellStyle name="_P7 OET tables 4_August 2014 IMBE 3" xfId="8432"/>
    <cellStyle name="_P7 OET tables 4_August 2014 IMBE 4" xfId="8433"/>
    <cellStyle name="_P7 OET tables 4_August 2014 IMBE_Gross" xfId="8434"/>
    <cellStyle name="_P7 OET tables 4_August 2014 IMBE_Gross 2" xfId="8435"/>
    <cellStyle name="_P7 OET tables 4_Gross" xfId="8436"/>
    <cellStyle name="_P7 OET tables 4_Gross 2" xfId="8437"/>
    <cellStyle name="_P7 OET tables 5" xfId="8438"/>
    <cellStyle name="_P7 OET tables 5 2" xfId="8439"/>
    <cellStyle name="_P7 OET tables 5 2 2" xfId="8440"/>
    <cellStyle name="_P7 OET tables 5 2 3" xfId="8441"/>
    <cellStyle name="_P7 OET tables 5 2 4" xfId="8442"/>
    <cellStyle name="_P7 OET tables 5 2_Gross" xfId="8443"/>
    <cellStyle name="_P7 OET tables 5 2_Gross 2" xfId="8444"/>
    <cellStyle name="_P7 OET tables 5 3" xfId="8445"/>
    <cellStyle name="_P7 OET tables 5 3 2" xfId="8446"/>
    <cellStyle name="_P7 OET tables 5 3 3" xfId="8447"/>
    <cellStyle name="_P7 OET tables 5 4" xfId="8448"/>
    <cellStyle name="_P7 OET tables 5 5" xfId="8449"/>
    <cellStyle name="_P7 OET tables 5_Gross" xfId="8450"/>
    <cellStyle name="_P7 OET tables 5_Gross 2" xfId="8451"/>
    <cellStyle name="_P7 OET tables 6" xfId="8452"/>
    <cellStyle name="_P7 OET tables 6 2" xfId="8453"/>
    <cellStyle name="_P7 OET tables 6 2 2" xfId="8454"/>
    <cellStyle name="_P7 OET tables 6 2 3" xfId="8455"/>
    <cellStyle name="_P7 OET tables 6 2_Gross" xfId="8456"/>
    <cellStyle name="_P7 OET tables 6 2_Gross 2" xfId="8457"/>
    <cellStyle name="_P7 OET tables 6 3" xfId="8458"/>
    <cellStyle name="_P7 OET tables 6 3 2" xfId="8459"/>
    <cellStyle name="_P7 OET tables 6 3 3" xfId="8460"/>
    <cellStyle name="_P7 OET tables 6 4" xfId="8461"/>
    <cellStyle name="_P7 OET tables 6 5" xfId="8462"/>
    <cellStyle name="_P7 OET tables 6_Gross" xfId="8463"/>
    <cellStyle name="_P7 OET tables 6_Gross 2" xfId="8464"/>
    <cellStyle name="_P7 OET tables 7" xfId="8465"/>
    <cellStyle name="_P7 OET tables 7 2" xfId="8466"/>
    <cellStyle name="_P7 OET tables 7 2 2" xfId="8467"/>
    <cellStyle name="_P7 OET tables 7 2 3" xfId="8468"/>
    <cellStyle name="_P7 OET tables 7 2_Gross" xfId="8469"/>
    <cellStyle name="_P7 OET tables 7 2_Gross 2" xfId="8470"/>
    <cellStyle name="_P7 OET tables 7 3" xfId="8471"/>
    <cellStyle name="_P7 OET tables 7 4" xfId="8472"/>
    <cellStyle name="_P7 OET tables 7_Gross" xfId="8473"/>
    <cellStyle name="_P7 OET tables 7_Gross 2" xfId="8474"/>
    <cellStyle name="_P7 OET tables 8" xfId="8475"/>
    <cellStyle name="_P7 OET tables 8 2" xfId="8476"/>
    <cellStyle name="_P7 OET tables 8 2 2" xfId="8477"/>
    <cellStyle name="_P7 OET tables 8 2 3" xfId="8478"/>
    <cellStyle name="_P7 OET tables 8 2_Gross" xfId="8479"/>
    <cellStyle name="_P7 OET tables 8 2_Gross 2" xfId="8480"/>
    <cellStyle name="_P7 OET tables 8 3" xfId="8481"/>
    <cellStyle name="_P7 OET tables 8 4" xfId="8482"/>
    <cellStyle name="_P7 OET tables 8_Gross" xfId="8483"/>
    <cellStyle name="_P7 OET tables 8_Gross 2" xfId="8484"/>
    <cellStyle name="_P7 OET tables 9" xfId="8485"/>
    <cellStyle name="_P7 OET tables 9 2" xfId="8486"/>
    <cellStyle name="_P7 OET tables 9 2 2" xfId="8487"/>
    <cellStyle name="_P7 OET tables 9 2 3" xfId="8488"/>
    <cellStyle name="_P7 OET tables 9 2_Gross" xfId="8489"/>
    <cellStyle name="_P7 OET tables 9 2_Gross 2" xfId="8490"/>
    <cellStyle name="_P7 OET tables 9 3" xfId="8491"/>
    <cellStyle name="_P7 OET tables 9 4" xfId="8492"/>
    <cellStyle name="_P7 OET tables 9 5" xfId="8493"/>
    <cellStyle name="_P7 OET tables 9_Gross" xfId="8494"/>
    <cellStyle name="_P7 OET tables 9_Gross 2" xfId="8495"/>
    <cellStyle name="_P7 OET tables_001. Test" xfId="8496"/>
    <cellStyle name="_P7 OET tables_001. Test 2" xfId="8497"/>
    <cellStyle name="_P7 OET tables_001. Test_Gross" xfId="8498"/>
    <cellStyle name="_P7 OET tables_001. Test_Gross 2" xfId="8499"/>
    <cellStyle name="_P7 OET tables_Gross" xfId="8500"/>
    <cellStyle name="_P7 OET tables_Gross 2" xfId="8501"/>
    <cellStyle name="_P7 OET tables_Gross 2 2" xfId="8502"/>
    <cellStyle name="_P7 OET tables_Gross 2 3" xfId="8503"/>
    <cellStyle name="_P7 OET tables_Gross 2_Gross" xfId="8504"/>
    <cellStyle name="_P7 OET tables_Gross 2_Gross 2" xfId="8505"/>
    <cellStyle name="_P7 OET tables_Gross 3" xfId="8506"/>
    <cellStyle name="_P7 OET tables_Gross 4" xfId="8507"/>
    <cellStyle name="_P7 OET tables_Gross_1" xfId="8508"/>
    <cellStyle name="_P7 OET tables_Gross_1 2" xfId="8509"/>
    <cellStyle name="_P7 OET tables_Gross_Gross" xfId="8510"/>
    <cellStyle name="_P7 OET tables_Gross_Gross 2" xfId="8511"/>
    <cellStyle name="_P7 OET tables_R0" xfId="8512"/>
    <cellStyle name="_P7 OET tables_R0 2" xfId="8513"/>
    <cellStyle name="_P7 OET tables_R0 2 2" xfId="8514"/>
    <cellStyle name="_P7 OET tables_R0 2 3" xfId="8515"/>
    <cellStyle name="_P7 OET tables_R0 3" xfId="8516"/>
    <cellStyle name="_P7 OET tables_R0 4" xfId="8517"/>
    <cellStyle name="_P7 OET tables_R0_1" xfId="8518"/>
    <cellStyle name="_P7 OET tables_R0_1 2" xfId="8519"/>
    <cellStyle name="_P7 OET tables_R0_1 3" xfId="8520"/>
    <cellStyle name="_Project Details Report Aug v0.12" xfId="8521"/>
    <cellStyle name="_RB_Update_current" xfId="8522"/>
    <cellStyle name="_RB_Update_current (SCA draft)PH review" xfId="8523"/>
    <cellStyle name="_RB_Update_current (SCA draft)PH review 2" xfId="8524"/>
    <cellStyle name="_RB_Update_current (SCA draft)PH review_20110317 Guarantee Data sheet with CDS Expected Losses" xfId="8525"/>
    <cellStyle name="_RB_Update_current (SCA draft)PH review_20110317 Guarantee Data sheet with CDS Expected Losses 2" xfId="8526"/>
    <cellStyle name="_RB_Update_current (SCA draft)revised" xfId="8527"/>
    <cellStyle name="_RB_Update_current (SCA draft)revised 2" xfId="8528"/>
    <cellStyle name="_RB_Update_current (SCA draft)revised_20110317 Guarantee Data sheet with CDS Expected Losses" xfId="8529"/>
    <cellStyle name="_RB_Update_current (SCA draft)revised_20110317 Guarantee Data sheet with CDS Expected Losses 2" xfId="8530"/>
    <cellStyle name="_RB_Update_current 2" xfId="8531"/>
    <cellStyle name="_RB_Update_current 3" xfId="8532"/>
    <cellStyle name="_RB_Update_current 4" xfId="8533"/>
    <cellStyle name="_RB_Update_current 5" xfId="8534"/>
    <cellStyle name="_RB_Update_current 6" xfId="8535"/>
    <cellStyle name="_RB_Update_current 7" xfId="8536"/>
    <cellStyle name="_RB_Update_current_20110317 Guarantee Data sheet with CDS Expected Losses" xfId="8537"/>
    <cellStyle name="_RB_Update_current_20110317 Guarantee Data sheet with CDS Expected Losses 2" xfId="8538"/>
    <cellStyle name="_Risks and Opps for P3 telekit book" xfId="8539"/>
    <cellStyle name="_Risks and Opps for P3 telekit book 10" xfId="8540"/>
    <cellStyle name="_Risks and Opps for P3 telekit book 10 2" xfId="8541"/>
    <cellStyle name="_Risks and Opps for P3 telekit book 10 2 2" xfId="8542"/>
    <cellStyle name="_Risks and Opps for P3 telekit book 10 2 3" xfId="8543"/>
    <cellStyle name="_Risks and Opps for P3 telekit book 10 2_Gross" xfId="8544"/>
    <cellStyle name="_Risks and Opps for P3 telekit book 10 2_Gross 2" xfId="8545"/>
    <cellStyle name="_Risks and Opps for P3 telekit book 10 3" xfId="8546"/>
    <cellStyle name="_Risks and Opps for P3 telekit book 10 4" xfId="8547"/>
    <cellStyle name="_Risks and Opps for P3 telekit book 10 5" xfId="8548"/>
    <cellStyle name="_Risks and Opps for P3 telekit book 10_Gross" xfId="8549"/>
    <cellStyle name="_Risks and Opps for P3 telekit book 10_Gross 2" xfId="8550"/>
    <cellStyle name="_Risks and Opps for P3 telekit book 11" xfId="8551"/>
    <cellStyle name="_Risks and Opps for P3 telekit book 11 2" xfId="8552"/>
    <cellStyle name="_Risks and Opps for P3 telekit book 11 2 2" xfId="8553"/>
    <cellStyle name="_Risks and Opps for P3 telekit book 11 3" xfId="8554"/>
    <cellStyle name="_Risks and Opps for P3 telekit book 11 4" xfId="8555"/>
    <cellStyle name="_Risks and Opps for P3 telekit book 11 5" xfId="8556"/>
    <cellStyle name="_Risks and Opps for P3 telekit book 11_Gross" xfId="8557"/>
    <cellStyle name="_Risks and Opps for P3 telekit book 11_Gross 2" xfId="8558"/>
    <cellStyle name="_Risks and Opps for P3 telekit book 12" xfId="8559"/>
    <cellStyle name="_Risks and Opps for P3 telekit book 12 2" xfId="8560"/>
    <cellStyle name="_Risks and Opps for P3 telekit book 12 2 2" xfId="8561"/>
    <cellStyle name="_Risks and Opps for P3 telekit book 12 3" xfId="8562"/>
    <cellStyle name="_Risks and Opps for P3 telekit book 12 4" xfId="8563"/>
    <cellStyle name="_Risks and Opps for P3 telekit book 12_Gross" xfId="8564"/>
    <cellStyle name="_Risks and Opps for P3 telekit book 12_Gross 2" xfId="8565"/>
    <cellStyle name="_Risks and Opps for P3 telekit book 13" xfId="8566"/>
    <cellStyle name="_Risks and Opps for P3 telekit book 13 2" xfId="8567"/>
    <cellStyle name="_Risks and Opps for P3 telekit book 13 3" xfId="8568"/>
    <cellStyle name="_Risks and Opps for P3 telekit book 13_Gross" xfId="8569"/>
    <cellStyle name="_Risks and Opps for P3 telekit book 13_Gross 2" xfId="8570"/>
    <cellStyle name="_Risks and Opps for P3 telekit book 14" xfId="8571"/>
    <cellStyle name="_Risks and Opps for P3 telekit book 14 2" xfId="8572"/>
    <cellStyle name="_Risks and Opps for P3 telekit book 14 2 2" xfId="8573"/>
    <cellStyle name="_Risks and Opps for P3 telekit book 14 3" xfId="8574"/>
    <cellStyle name="_Risks and Opps for P3 telekit book 14_Gross" xfId="8575"/>
    <cellStyle name="_Risks and Opps for P3 telekit book 14_Gross 2" xfId="8576"/>
    <cellStyle name="_Risks and Opps for P3 telekit book 15" xfId="8577"/>
    <cellStyle name="_Risks and Opps for P3 telekit book 15 2" xfId="8578"/>
    <cellStyle name="_Risks and Opps for P3 telekit book 15 3" xfId="8579"/>
    <cellStyle name="_Risks and Opps for P3 telekit book 15_Gross" xfId="8580"/>
    <cellStyle name="_Risks and Opps for P3 telekit book 15_Gross 2" xfId="8581"/>
    <cellStyle name="_Risks and Opps for P3 telekit book 16" xfId="8582"/>
    <cellStyle name="_Risks and Opps for P3 telekit book 16 2" xfId="8583"/>
    <cellStyle name="_Risks and Opps for P3 telekit book 16_Gross" xfId="8584"/>
    <cellStyle name="_Risks and Opps for P3 telekit book 16_Gross 2" xfId="8585"/>
    <cellStyle name="_Risks and Opps for P3 telekit book 17" xfId="8586"/>
    <cellStyle name="_Risks and Opps for P3 telekit book 17 2" xfId="8587"/>
    <cellStyle name="_Risks and Opps for P3 telekit book 17_Gross" xfId="8588"/>
    <cellStyle name="_Risks and Opps for P3 telekit book 17_Gross 2" xfId="8589"/>
    <cellStyle name="_Risks and Opps for P3 telekit book 18" xfId="8590"/>
    <cellStyle name="_Risks and Opps for P3 telekit book 18 2" xfId="8591"/>
    <cellStyle name="_Risks and Opps for P3 telekit book 19" xfId="8592"/>
    <cellStyle name="_Risks and Opps for P3 telekit book 19 2" xfId="8593"/>
    <cellStyle name="_Risks and Opps for P3 telekit book 2" xfId="8594"/>
    <cellStyle name="_Risks and Opps for P3 telekit book 2 10" xfId="8595"/>
    <cellStyle name="_Risks and Opps for P3 telekit book 2 11" xfId="8596"/>
    <cellStyle name="_Risks and Opps for P3 telekit book 2 12" xfId="8597"/>
    <cellStyle name="_Risks and Opps for P3 telekit book 2 2" xfId="8598"/>
    <cellStyle name="_Risks and Opps for P3 telekit book 2 2 2" xfId="8599"/>
    <cellStyle name="_Risks and Opps for P3 telekit book 2 2 2 2" xfId="8600"/>
    <cellStyle name="_Risks and Opps for P3 telekit book 2 2 3" xfId="8601"/>
    <cellStyle name="_Risks and Opps for P3 telekit book 2 2 3 2" xfId="8602"/>
    <cellStyle name="_Risks and Opps for P3 telekit book 2 2 4" xfId="8603"/>
    <cellStyle name="_Risks and Opps for P3 telekit book 2 2 5" xfId="8604"/>
    <cellStyle name="_Risks and Opps for P3 telekit book 2 2_Gross" xfId="8605"/>
    <cellStyle name="_Risks and Opps for P3 telekit book 2 2_Gross 2" xfId="8606"/>
    <cellStyle name="_Risks and Opps for P3 telekit book 2 3" xfId="8607"/>
    <cellStyle name="_Risks and Opps for P3 telekit book 2 3 2" xfId="8608"/>
    <cellStyle name="_Risks and Opps for P3 telekit book 2 3 2 2" xfId="8609"/>
    <cellStyle name="_Risks and Opps for P3 telekit book 2 3 2 3" xfId="8610"/>
    <cellStyle name="_Risks and Opps for P3 telekit book 2 3 3" xfId="8611"/>
    <cellStyle name="_Risks and Opps for P3 telekit book 2 3 4" xfId="8612"/>
    <cellStyle name="_Risks and Opps for P3 telekit book 2 3_Gross" xfId="8613"/>
    <cellStyle name="_Risks and Opps for P3 telekit book 2 3_Gross 2" xfId="8614"/>
    <cellStyle name="_Risks and Opps for P3 telekit book 2 4" xfId="8615"/>
    <cellStyle name="_Risks and Opps for P3 telekit book 2 4 2" xfId="8616"/>
    <cellStyle name="_Risks and Opps for P3 telekit book 2 4 3" xfId="8617"/>
    <cellStyle name="_Risks and Opps for P3 telekit book 2 4 4" xfId="8618"/>
    <cellStyle name="_Risks and Opps for P3 telekit book 2 5" xfId="8619"/>
    <cellStyle name="_Risks and Opps for P3 telekit book 2 5 2" xfId="8620"/>
    <cellStyle name="_Risks and Opps for P3 telekit book 2 5 2 2" xfId="8621"/>
    <cellStyle name="_Risks and Opps for P3 telekit book 2 5 3" xfId="8622"/>
    <cellStyle name="_Risks and Opps for P3 telekit book 2 6" xfId="8623"/>
    <cellStyle name="_Risks and Opps for P3 telekit book 2 6 2" xfId="8624"/>
    <cellStyle name="_Risks and Opps for P3 telekit book 2 6 3" xfId="8625"/>
    <cellStyle name="_Risks and Opps for P3 telekit book 2 7" xfId="8626"/>
    <cellStyle name="_Risks and Opps for P3 telekit book 2 7 2" xfId="8627"/>
    <cellStyle name="_Risks and Opps for P3 telekit book 2 8" xfId="8628"/>
    <cellStyle name="_Risks and Opps for P3 telekit book 2 9" xfId="8629"/>
    <cellStyle name="_Risks and Opps for P3 telekit book 2_Gross" xfId="8630"/>
    <cellStyle name="_Risks and Opps for P3 telekit book 2_Gross 2" xfId="8631"/>
    <cellStyle name="_Risks and Opps for P3 telekit book 20" xfId="8632"/>
    <cellStyle name="_Risks and Opps for P3 telekit book 20 2" xfId="8633"/>
    <cellStyle name="_Risks and Opps for P3 telekit book 21" xfId="8634"/>
    <cellStyle name="_Risks and Opps for P3 telekit book 21 2" xfId="8635"/>
    <cellStyle name="_Risks and Opps for P3 telekit book 22" xfId="8636"/>
    <cellStyle name="_Risks and Opps for P3 telekit book 23" xfId="8637"/>
    <cellStyle name="_Risks and Opps for P3 telekit book 24" xfId="8638"/>
    <cellStyle name="_Risks and Opps for P3 telekit book 24 2" xfId="8639"/>
    <cellStyle name="_Risks and Opps for P3 telekit book 25" xfId="8640"/>
    <cellStyle name="_Risks and Opps for P3 telekit book 26" xfId="8641"/>
    <cellStyle name="_Risks and Opps for P3 telekit book 27" xfId="8642"/>
    <cellStyle name="_Risks and Opps for P3 telekit book 28" xfId="8643"/>
    <cellStyle name="_Risks and Opps for P3 telekit book 29" xfId="8644"/>
    <cellStyle name="_Risks and Opps for P3 telekit book 3" xfId="8645"/>
    <cellStyle name="_Risks and Opps for P3 telekit book 3 10" xfId="8646"/>
    <cellStyle name="_Risks and Opps for P3 telekit book 3 10 2" xfId="8647"/>
    <cellStyle name="_Risks and Opps for P3 telekit book 3 11" xfId="8648"/>
    <cellStyle name="_Risks and Opps for P3 telekit book 3 11 2" xfId="8649"/>
    <cellStyle name="_Risks and Opps for P3 telekit book 3 12" xfId="8650"/>
    <cellStyle name="_Risks and Opps for P3 telekit book 3 2" xfId="8651"/>
    <cellStyle name="_Risks and Opps for P3 telekit book 3 2 2" xfId="8652"/>
    <cellStyle name="_Risks and Opps for P3 telekit book 3 2 2 2" xfId="8653"/>
    <cellStyle name="_Risks and Opps for P3 telekit book 3 2 2 3" xfId="8654"/>
    <cellStyle name="_Risks and Opps for P3 telekit book 3 2 2_Gross" xfId="8655"/>
    <cellStyle name="_Risks and Opps for P3 telekit book 3 2 2_Gross 2" xfId="8656"/>
    <cellStyle name="_Risks and Opps for P3 telekit book 3 2 3" xfId="8657"/>
    <cellStyle name="_Risks and Opps for P3 telekit book 3 2 4" xfId="8658"/>
    <cellStyle name="_Risks and Opps for P3 telekit book 3 2_Gross" xfId="8659"/>
    <cellStyle name="_Risks and Opps for P3 telekit book 3 2_Gross 2" xfId="8660"/>
    <cellStyle name="_Risks and Opps for P3 telekit book 3 3" xfId="8661"/>
    <cellStyle name="_Risks and Opps for P3 telekit book 3 3 2" xfId="8662"/>
    <cellStyle name="_Risks and Opps for P3 telekit book 3 3 2 2" xfId="8663"/>
    <cellStyle name="_Risks and Opps for P3 telekit book 3 3 2 3" xfId="8664"/>
    <cellStyle name="_Risks and Opps for P3 telekit book 3 3 2_Gross" xfId="8665"/>
    <cellStyle name="_Risks and Opps for P3 telekit book 3 3 2_Gross 2" xfId="8666"/>
    <cellStyle name="_Risks and Opps for P3 telekit book 3 3 3" xfId="8667"/>
    <cellStyle name="_Risks and Opps for P3 telekit book 3 3 4" xfId="8668"/>
    <cellStyle name="_Risks and Opps for P3 telekit book 3 3_August 2014 IMBE" xfId="8669"/>
    <cellStyle name="_Risks and Opps for P3 telekit book 3 3_August 2014 IMBE 2" xfId="8670"/>
    <cellStyle name="_Risks and Opps for P3 telekit book 3 3_August 2014 IMBE 2 2" xfId="8671"/>
    <cellStyle name="_Risks and Opps for P3 telekit book 3 3_August 2014 IMBE 2 2 2" xfId="8672"/>
    <cellStyle name="_Risks and Opps for P3 telekit book 3 3_August 2014 IMBE 2 2_Gross" xfId="8673"/>
    <cellStyle name="_Risks and Opps for P3 telekit book 3 3_August 2014 IMBE 2 2_Gross 2" xfId="8674"/>
    <cellStyle name="_Risks and Opps for P3 telekit book 3 3_August 2014 IMBE 2 3" xfId="8675"/>
    <cellStyle name="_Risks and Opps for P3 telekit book 3 3_August 2014 IMBE 2 4" xfId="8676"/>
    <cellStyle name="_Risks and Opps for P3 telekit book 3 3_August 2014 IMBE 2_Gross" xfId="8677"/>
    <cellStyle name="_Risks and Opps for P3 telekit book 3 3_August 2014 IMBE 2_Gross 2" xfId="8678"/>
    <cellStyle name="_Risks and Opps for P3 telekit book 3 3_August 2014 IMBE 3" xfId="8679"/>
    <cellStyle name="_Risks and Opps for P3 telekit book 3 3_August 2014 IMBE 4" xfId="8680"/>
    <cellStyle name="_Risks and Opps for P3 telekit book 3 3_August 2014 IMBE_Gross" xfId="8681"/>
    <cellStyle name="_Risks and Opps for P3 telekit book 3 3_August 2014 IMBE_Gross 2" xfId="8682"/>
    <cellStyle name="_Risks and Opps for P3 telekit book 3 3_Gross" xfId="8683"/>
    <cellStyle name="_Risks and Opps for P3 telekit book 3 3_Gross 2" xfId="8684"/>
    <cellStyle name="_Risks and Opps for P3 telekit book 3 4" xfId="8685"/>
    <cellStyle name="_Risks and Opps for P3 telekit book 3 4 2" xfId="8686"/>
    <cellStyle name="_Risks and Opps for P3 telekit book 3 4 2 2" xfId="8687"/>
    <cellStyle name="_Risks and Opps for P3 telekit book 3 4 2 3" xfId="8688"/>
    <cellStyle name="_Risks and Opps for P3 telekit book 3 4 2_Gross" xfId="8689"/>
    <cellStyle name="_Risks and Opps for P3 telekit book 3 4 2_Gross 2" xfId="8690"/>
    <cellStyle name="_Risks and Opps for P3 telekit book 3 4 3" xfId="8691"/>
    <cellStyle name="_Risks and Opps for P3 telekit book 3 4 4" xfId="8692"/>
    <cellStyle name="_Risks and Opps for P3 telekit book 3 4_Gross" xfId="8693"/>
    <cellStyle name="_Risks and Opps for P3 telekit book 3 4_Gross 2" xfId="8694"/>
    <cellStyle name="_Risks and Opps for P3 telekit book 3 5" xfId="8695"/>
    <cellStyle name="_Risks and Opps for P3 telekit book 3 5 2" xfId="8696"/>
    <cellStyle name="_Risks and Opps for P3 telekit book 3 5 3" xfId="8697"/>
    <cellStyle name="_Risks and Opps for P3 telekit book 3 5_Gross" xfId="8698"/>
    <cellStyle name="_Risks and Opps for P3 telekit book 3 5_Gross 2" xfId="8699"/>
    <cellStyle name="_Risks and Opps for P3 telekit book 3 6" xfId="8700"/>
    <cellStyle name="_Risks and Opps for P3 telekit book 3 6 2" xfId="8701"/>
    <cellStyle name="_Risks and Opps for P3 telekit book 3 6 3" xfId="8702"/>
    <cellStyle name="_Risks and Opps for P3 telekit book 3 6 4" xfId="8703"/>
    <cellStyle name="_Risks and Opps for P3 telekit book 3 6_Gross" xfId="8704"/>
    <cellStyle name="_Risks and Opps for P3 telekit book 3 6_Gross 2" xfId="8705"/>
    <cellStyle name="_Risks and Opps for P3 telekit book 3 7" xfId="8706"/>
    <cellStyle name="_Risks and Opps for P3 telekit book 3 7 2" xfId="8707"/>
    <cellStyle name="_Risks and Opps for P3 telekit book 3 7 2 2" xfId="8708"/>
    <cellStyle name="_Risks and Opps for P3 telekit book 3 7 3" xfId="8709"/>
    <cellStyle name="_Risks and Opps for P3 telekit book 3 7 4" xfId="8710"/>
    <cellStyle name="_Risks and Opps for P3 telekit book 3 7_Gross" xfId="8711"/>
    <cellStyle name="_Risks and Opps for P3 telekit book 3 7_Gross 2" xfId="8712"/>
    <cellStyle name="_Risks and Opps for P3 telekit book 3 8" xfId="8713"/>
    <cellStyle name="_Risks and Opps for P3 telekit book 3 8 2" xfId="8714"/>
    <cellStyle name="_Risks and Opps for P3 telekit book 3 8 3" xfId="8715"/>
    <cellStyle name="_Risks and Opps for P3 telekit book 3 8_Gross" xfId="8716"/>
    <cellStyle name="_Risks and Opps for P3 telekit book 3 8_Gross 2" xfId="8717"/>
    <cellStyle name="_Risks and Opps for P3 telekit book 3 9" xfId="8718"/>
    <cellStyle name="_Risks and Opps for P3 telekit book 3 9 2" xfId="8719"/>
    <cellStyle name="_Risks and Opps for P3 telekit book 3_August 2014 IMBE" xfId="8720"/>
    <cellStyle name="_Risks and Opps for P3 telekit book 3_August 2014 IMBE 2" xfId="8721"/>
    <cellStyle name="_Risks and Opps for P3 telekit book 3_August 2014 IMBE 2 2" xfId="8722"/>
    <cellStyle name="_Risks and Opps for P3 telekit book 3_August 2014 IMBE 2 3" xfId="8723"/>
    <cellStyle name="_Risks and Opps for P3 telekit book 3_August 2014 IMBE 2_Gross" xfId="8724"/>
    <cellStyle name="_Risks and Opps for P3 telekit book 3_August 2014 IMBE 2_Gross 2" xfId="8725"/>
    <cellStyle name="_Risks and Opps for P3 telekit book 3_August 2014 IMBE 3" xfId="8726"/>
    <cellStyle name="_Risks and Opps for P3 telekit book 3_August 2014 IMBE 4" xfId="8727"/>
    <cellStyle name="_Risks and Opps for P3 telekit book 3_August 2014 IMBE_Gross" xfId="8728"/>
    <cellStyle name="_Risks and Opps for P3 telekit book 3_August 2014 IMBE_Gross 2" xfId="8729"/>
    <cellStyle name="_Risks and Opps for P3 telekit book 3_Gross" xfId="8730"/>
    <cellStyle name="_Risks and Opps for P3 telekit book 3_Gross 2" xfId="8731"/>
    <cellStyle name="_Risks and Opps for P3 telekit book 4" xfId="8732"/>
    <cellStyle name="_Risks and Opps for P3 telekit book 4 2" xfId="8733"/>
    <cellStyle name="_Risks and Opps for P3 telekit book 4 2 2" xfId="8734"/>
    <cellStyle name="_Risks and Opps for P3 telekit book 4 2 2 2" xfId="8735"/>
    <cellStyle name="_Risks and Opps for P3 telekit book 4 2 3" xfId="8736"/>
    <cellStyle name="_Risks and Opps for P3 telekit book 4 2_Gross" xfId="8737"/>
    <cellStyle name="_Risks and Opps for P3 telekit book 4 2_Gross 2" xfId="8738"/>
    <cellStyle name="_Risks and Opps for P3 telekit book 4 3" xfId="8739"/>
    <cellStyle name="_Risks and Opps for P3 telekit book 4 3 2" xfId="8740"/>
    <cellStyle name="_Risks and Opps for P3 telekit book 4 4" xfId="8741"/>
    <cellStyle name="_Risks and Opps for P3 telekit book 4 5" xfId="8742"/>
    <cellStyle name="_Risks and Opps for P3 telekit book 4 6" xfId="8743"/>
    <cellStyle name="_Risks and Opps for P3 telekit book 4_August 2014 IMBE" xfId="8744"/>
    <cellStyle name="_Risks and Opps for P3 telekit book 4_August 2014 IMBE 2" xfId="8745"/>
    <cellStyle name="_Risks and Opps for P3 telekit book 4_August 2014 IMBE 2 2" xfId="8746"/>
    <cellStyle name="_Risks and Opps for P3 telekit book 4_August 2014 IMBE 2 2 2" xfId="8747"/>
    <cellStyle name="_Risks and Opps for P3 telekit book 4_August 2014 IMBE 2 2_Gross" xfId="8748"/>
    <cellStyle name="_Risks and Opps for P3 telekit book 4_August 2014 IMBE 2 2_Gross 2" xfId="8749"/>
    <cellStyle name="_Risks and Opps for P3 telekit book 4_August 2014 IMBE 2 3" xfId="8750"/>
    <cellStyle name="_Risks and Opps for P3 telekit book 4_August 2014 IMBE 2 4" xfId="8751"/>
    <cellStyle name="_Risks and Opps for P3 telekit book 4_August 2014 IMBE 2_Gross" xfId="8752"/>
    <cellStyle name="_Risks and Opps for P3 telekit book 4_August 2014 IMBE 2_Gross 2" xfId="8753"/>
    <cellStyle name="_Risks and Opps for P3 telekit book 4_August 2014 IMBE 3" xfId="8754"/>
    <cellStyle name="_Risks and Opps for P3 telekit book 4_August 2014 IMBE 4" xfId="8755"/>
    <cellStyle name="_Risks and Opps for P3 telekit book 4_August 2014 IMBE_Gross" xfId="8756"/>
    <cellStyle name="_Risks and Opps for P3 telekit book 4_August 2014 IMBE_Gross 2" xfId="8757"/>
    <cellStyle name="_Risks and Opps for P3 telekit book 4_Gross" xfId="8758"/>
    <cellStyle name="_Risks and Opps for P3 telekit book 4_Gross 2" xfId="8759"/>
    <cellStyle name="_Risks and Opps for P3 telekit book 5" xfId="8760"/>
    <cellStyle name="_Risks and Opps for P3 telekit book 5 2" xfId="8761"/>
    <cellStyle name="_Risks and Opps for P3 telekit book 5 2 2" xfId="8762"/>
    <cellStyle name="_Risks and Opps for P3 telekit book 5 2 3" xfId="8763"/>
    <cellStyle name="_Risks and Opps for P3 telekit book 5 2 4" xfId="8764"/>
    <cellStyle name="_Risks and Opps for P3 telekit book 5 2_Gross" xfId="8765"/>
    <cellStyle name="_Risks and Opps for P3 telekit book 5 2_Gross 2" xfId="8766"/>
    <cellStyle name="_Risks and Opps for P3 telekit book 5 3" xfId="8767"/>
    <cellStyle name="_Risks and Opps for P3 telekit book 5 3 2" xfId="8768"/>
    <cellStyle name="_Risks and Opps for P3 telekit book 5 3 3" xfId="8769"/>
    <cellStyle name="_Risks and Opps for P3 telekit book 5 4" xfId="8770"/>
    <cellStyle name="_Risks and Opps for P3 telekit book 5 5" xfId="8771"/>
    <cellStyle name="_Risks and Opps for P3 telekit book 5_Gross" xfId="8772"/>
    <cellStyle name="_Risks and Opps for P3 telekit book 5_Gross 2" xfId="8773"/>
    <cellStyle name="_Risks and Opps for P3 telekit book 6" xfId="8774"/>
    <cellStyle name="_Risks and Opps for P3 telekit book 6 2" xfId="8775"/>
    <cellStyle name="_Risks and Opps for P3 telekit book 6 2 2" xfId="8776"/>
    <cellStyle name="_Risks and Opps for P3 telekit book 6 2 3" xfId="8777"/>
    <cellStyle name="_Risks and Opps for P3 telekit book 6 2_Gross" xfId="8778"/>
    <cellStyle name="_Risks and Opps for P3 telekit book 6 2_Gross 2" xfId="8779"/>
    <cellStyle name="_Risks and Opps for P3 telekit book 6 3" xfId="8780"/>
    <cellStyle name="_Risks and Opps for P3 telekit book 6 3 2" xfId="8781"/>
    <cellStyle name="_Risks and Opps for P3 telekit book 6 3 3" xfId="8782"/>
    <cellStyle name="_Risks and Opps for P3 telekit book 6 4" xfId="8783"/>
    <cellStyle name="_Risks and Opps for P3 telekit book 6 5" xfId="8784"/>
    <cellStyle name="_Risks and Opps for P3 telekit book 6_Gross" xfId="8785"/>
    <cellStyle name="_Risks and Opps for P3 telekit book 6_Gross 2" xfId="8786"/>
    <cellStyle name="_Risks and Opps for P3 telekit book 7" xfId="8787"/>
    <cellStyle name="_Risks and Opps for P3 telekit book 7 2" xfId="8788"/>
    <cellStyle name="_Risks and Opps for P3 telekit book 7 2 2" xfId="8789"/>
    <cellStyle name="_Risks and Opps for P3 telekit book 7 2 3" xfId="8790"/>
    <cellStyle name="_Risks and Opps for P3 telekit book 7 2_Gross" xfId="8791"/>
    <cellStyle name="_Risks and Opps for P3 telekit book 7 2_Gross 2" xfId="8792"/>
    <cellStyle name="_Risks and Opps for P3 telekit book 7 3" xfId="8793"/>
    <cellStyle name="_Risks and Opps for P3 telekit book 7 4" xfId="8794"/>
    <cellStyle name="_Risks and Opps for P3 telekit book 7_Gross" xfId="8795"/>
    <cellStyle name="_Risks and Opps for P3 telekit book 7_Gross 2" xfId="8796"/>
    <cellStyle name="_Risks and Opps for P3 telekit book 8" xfId="8797"/>
    <cellStyle name="_Risks and Opps for P3 telekit book 8 2" xfId="8798"/>
    <cellStyle name="_Risks and Opps for P3 telekit book 8 2 2" xfId="8799"/>
    <cellStyle name="_Risks and Opps for P3 telekit book 8 2 3" xfId="8800"/>
    <cellStyle name="_Risks and Opps for P3 telekit book 8 2_Gross" xfId="8801"/>
    <cellStyle name="_Risks and Opps for P3 telekit book 8 2_Gross 2" xfId="8802"/>
    <cellStyle name="_Risks and Opps for P3 telekit book 8 3" xfId="8803"/>
    <cellStyle name="_Risks and Opps for P3 telekit book 8 4" xfId="8804"/>
    <cellStyle name="_Risks and Opps for P3 telekit book 8_Gross" xfId="8805"/>
    <cellStyle name="_Risks and Opps for P3 telekit book 8_Gross 2" xfId="8806"/>
    <cellStyle name="_Risks and Opps for P3 telekit book 9" xfId="8807"/>
    <cellStyle name="_Risks and Opps for P3 telekit book 9 2" xfId="8808"/>
    <cellStyle name="_Risks and Opps for P3 telekit book 9 2 2" xfId="8809"/>
    <cellStyle name="_Risks and Opps for P3 telekit book 9 2 3" xfId="8810"/>
    <cellStyle name="_Risks and Opps for P3 telekit book 9 2_Gross" xfId="8811"/>
    <cellStyle name="_Risks and Opps for P3 telekit book 9 2_Gross 2" xfId="8812"/>
    <cellStyle name="_Risks and Opps for P3 telekit book 9 3" xfId="8813"/>
    <cellStyle name="_Risks and Opps for P3 telekit book 9 4" xfId="8814"/>
    <cellStyle name="_Risks and Opps for P3 telekit book 9 5" xfId="8815"/>
    <cellStyle name="_Risks and Opps for P3 telekit book 9_Gross" xfId="8816"/>
    <cellStyle name="_Risks and Opps for P3 telekit book 9_Gross 2" xfId="8817"/>
    <cellStyle name="_Risks and Opps for P3 telekit book_001. Test" xfId="8818"/>
    <cellStyle name="_Risks and Opps for P3 telekit book_001. Test 2" xfId="8819"/>
    <cellStyle name="_Risks and Opps for P3 telekit book_001. Test_Gross" xfId="8820"/>
    <cellStyle name="_Risks and Opps for P3 telekit book_001. Test_Gross 2" xfId="8821"/>
    <cellStyle name="_Risks and Opps for P3 telekit book_Gross" xfId="8822"/>
    <cellStyle name="_Risks and Opps for P3 telekit book_Gross 2" xfId="8823"/>
    <cellStyle name="_Risks and Opps for P3 telekit book_Gross 2 2" xfId="8824"/>
    <cellStyle name="_Risks and Opps for P3 telekit book_Gross 2 3" xfId="8825"/>
    <cellStyle name="_Risks and Opps for P3 telekit book_Gross 2_Gross" xfId="8826"/>
    <cellStyle name="_Risks and Opps for P3 telekit book_Gross 2_Gross 2" xfId="8827"/>
    <cellStyle name="_Risks and Opps for P3 telekit book_Gross 3" xfId="8828"/>
    <cellStyle name="_Risks and Opps for P3 telekit book_Gross 4" xfId="8829"/>
    <cellStyle name="_Risks and Opps for P3 telekit book_Gross_1" xfId="8830"/>
    <cellStyle name="_Risks and Opps for P3 telekit book_Gross_1 2" xfId="8831"/>
    <cellStyle name="_Risks and Opps for P3 telekit book_Gross_Gross" xfId="8832"/>
    <cellStyle name="_Risks and Opps for P3 telekit book_Gross_Gross 2" xfId="8833"/>
    <cellStyle name="_Risks and Opps for P3 telekit book_R0" xfId="8834"/>
    <cellStyle name="_Risks and Opps for P3 telekit book_R0 2" xfId="8835"/>
    <cellStyle name="_Risks and Opps for P3 telekit book_R0 2 2" xfId="8836"/>
    <cellStyle name="_Risks and Opps for P3 telekit book_R0 2 3" xfId="8837"/>
    <cellStyle name="_Risks and Opps for P3 telekit book_R0 3" xfId="8838"/>
    <cellStyle name="_Risks and Opps for P3 telekit book_R0 4" xfId="8839"/>
    <cellStyle name="_Risks and Opps for P3 telekit book_R0_1" xfId="8840"/>
    <cellStyle name="_Risks and Opps for P3 telekit book_R0_1 2" xfId="8841"/>
    <cellStyle name="_Risks and Opps for P3 telekit book_R0_1 3" xfId="8842"/>
    <cellStyle name="_Risks and Opps for telekit book" xfId="8843"/>
    <cellStyle name="_Risks and Opps for telekit book 10" xfId="8844"/>
    <cellStyle name="_Risks and Opps for telekit book 10 2" xfId="8845"/>
    <cellStyle name="_Risks and Opps for telekit book 10 2 2" xfId="8846"/>
    <cellStyle name="_Risks and Opps for telekit book 10 2 3" xfId="8847"/>
    <cellStyle name="_Risks and Opps for telekit book 10 2_Gross" xfId="8848"/>
    <cellStyle name="_Risks and Opps for telekit book 10 2_Gross 2" xfId="8849"/>
    <cellStyle name="_Risks and Opps for telekit book 10 3" xfId="8850"/>
    <cellStyle name="_Risks and Opps for telekit book 10 4" xfId="8851"/>
    <cellStyle name="_Risks and Opps for telekit book 10 5" xfId="8852"/>
    <cellStyle name="_Risks and Opps for telekit book 10_Gross" xfId="8853"/>
    <cellStyle name="_Risks and Opps for telekit book 10_Gross 2" xfId="8854"/>
    <cellStyle name="_Risks and Opps for telekit book 11" xfId="8855"/>
    <cellStyle name="_Risks and Opps for telekit book 11 2" xfId="8856"/>
    <cellStyle name="_Risks and Opps for telekit book 11 2 2" xfId="8857"/>
    <cellStyle name="_Risks and Opps for telekit book 11 3" xfId="8858"/>
    <cellStyle name="_Risks and Opps for telekit book 11 4" xfId="8859"/>
    <cellStyle name="_Risks and Opps for telekit book 11 5" xfId="8860"/>
    <cellStyle name="_Risks and Opps for telekit book 11_Gross" xfId="8861"/>
    <cellStyle name="_Risks and Opps for telekit book 11_Gross 2" xfId="8862"/>
    <cellStyle name="_Risks and Opps for telekit book 12" xfId="8863"/>
    <cellStyle name="_Risks and Opps for telekit book 12 2" xfId="8864"/>
    <cellStyle name="_Risks and Opps for telekit book 12 2 2" xfId="8865"/>
    <cellStyle name="_Risks and Opps for telekit book 12 3" xfId="8866"/>
    <cellStyle name="_Risks and Opps for telekit book 12 4" xfId="8867"/>
    <cellStyle name="_Risks and Opps for telekit book 12_Gross" xfId="8868"/>
    <cellStyle name="_Risks and Opps for telekit book 12_Gross 2" xfId="8869"/>
    <cellStyle name="_Risks and Opps for telekit book 13" xfId="8870"/>
    <cellStyle name="_Risks and Opps for telekit book 13 2" xfId="8871"/>
    <cellStyle name="_Risks and Opps for telekit book 13 3" xfId="8872"/>
    <cellStyle name="_Risks and Opps for telekit book 13_Gross" xfId="8873"/>
    <cellStyle name="_Risks and Opps for telekit book 13_Gross 2" xfId="8874"/>
    <cellStyle name="_Risks and Opps for telekit book 14" xfId="8875"/>
    <cellStyle name="_Risks and Opps for telekit book 14 2" xfId="8876"/>
    <cellStyle name="_Risks and Opps for telekit book 14 2 2" xfId="8877"/>
    <cellStyle name="_Risks and Opps for telekit book 14 3" xfId="8878"/>
    <cellStyle name="_Risks and Opps for telekit book 14_Gross" xfId="8879"/>
    <cellStyle name="_Risks and Opps for telekit book 14_Gross 2" xfId="8880"/>
    <cellStyle name="_Risks and Opps for telekit book 15" xfId="8881"/>
    <cellStyle name="_Risks and Opps for telekit book 15 2" xfId="8882"/>
    <cellStyle name="_Risks and Opps for telekit book 15 3" xfId="8883"/>
    <cellStyle name="_Risks and Opps for telekit book 15_Gross" xfId="8884"/>
    <cellStyle name="_Risks and Opps for telekit book 15_Gross 2" xfId="8885"/>
    <cellStyle name="_Risks and Opps for telekit book 16" xfId="8886"/>
    <cellStyle name="_Risks and Opps for telekit book 16 2" xfId="8887"/>
    <cellStyle name="_Risks and Opps for telekit book 16_Gross" xfId="8888"/>
    <cellStyle name="_Risks and Opps for telekit book 16_Gross 2" xfId="8889"/>
    <cellStyle name="_Risks and Opps for telekit book 17" xfId="8890"/>
    <cellStyle name="_Risks and Opps for telekit book 17 2" xfId="8891"/>
    <cellStyle name="_Risks and Opps for telekit book 17_Gross" xfId="8892"/>
    <cellStyle name="_Risks and Opps for telekit book 17_Gross 2" xfId="8893"/>
    <cellStyle name="_Risks and Opps for telekit book 18" xfId="8894"/>
    <cellStyle name="_Risks and Opps for telekit book 18 2" xfId="8895"/>
    <cellStyle name="_Risks and Opps for telekit book 19" xfId="8896"/>
    <cellStyle name="_Risks and Opps for telekit book 19 2" xfId="8897"/>
    <cellStyle name="_Risks and Opps for telekit book 2" xfId="8898"/>
    <cellStyle name="_Risks and Opps for telekit book 2 10" xfId="8899"/>
    <cellStyle name="_Risks and Opps for telekit book 2 11" xfId="8900"/>
    <cellStyle name="_Risks and Opps for telekit book 2 12" xfId="8901"/>
    <cellStyle name="_Risks and Opps for telekit book 2 2" xfId="8902"/>
    <cellStyle name="_Risks and Opps for telekit book 2 2 2" xfId="8903"/>
    <cellStyle name="_Risks and Opps for telekit book 2 2 2 2" xfId="8904"/>
    <cellStyle name="_Risks and Opps for telekit book 2 2 3" xfId="8905"/>
    <cellStyle name="_Risks and Opps for telekit book 2 2 3 2" xfId="8906"/>
    <cellStyle name="_Risks and Opps for telekit book 2 2 4" xfId="8907"/>
    <cellStyle name="_Risks and Opps for telekit book 2 2 5" xfId="8908"/>
    <cellStyle name="_Risks and Opps for telekit book 2 2_Gross" xfId="8909"/>
    <cellStyle name="_Risks and Opps for telekit book 2 2_Gross 2" xfId="8910"/>
    <cellStyle name="_Risks and Opps for telekit book 2 3" xfId="8911"/>
    <cellStyle name="_Risks and Opps for telekit book 2 3 2" xfId="8912"/>
    <cellStyle name="_Risks and Opps for telekit book 2 3 2 2" xfId="8913"/>
    <cellStyle name="_Risks and Opps for telekit book 2 3 2 3" xfId="8914"/>
    <cellStyle name="_Risks and Opps for telekit book 2 3 3" xfId="8915"/>
    <cellStyle name="_Risks and Opps for telekit book 2 3 4" xfId="8916"/>
    <cellStyle name="_Risks and Opps for telekit book 2 3_Gross" xfId="8917"/>
    <cellStyle name="_Risks and Opps for telekit book 2 3_Gross 2" xfId="8918"/>
    <cellStyle name="_Risks and Opps for telekit book 2 4" xfId="8919"/>
    <cellStyle name="_Risks and Opps for telekit book 2 4 2" xfId="8920"/>
    <cellStyle name="_Risks and Opps for telekit book 2 4 3" xfId="8921"/>
    <cellStyle name="_Risks and Opps for telekit book 2 4 4" xfId="8922"/>
    <cellStyle name="_Risks and Opps for telekit book 2 5" xfId="8923"/>
    <cellStyle name="_Risks and Opps for telekit book 2 5 2" xfId="8924"/>
    <cellStyle name="_Risks and Opps for telekit book 2 5 2 2" xfId="8925"/>
    <cellStyle name="_Risks and Opps for telekit book 2 5 3" xfId="8926"/>
    <cellStyle name="_Risks and Opps for telekit book 2 6" xfId="8927"/>
    <cellStyle name="_Risks and Opps for telekit book 2 6 2" xfId="8928"/>
    <cellStyle name="_Risks and Opps for telekit book 2 6 3" xfId="8929"/>
    <cellStyle name="_Risks and Opps for telekit book 2 7" xfId="8930"/>
    <cellStyle name="_Risks and Opps for telekit book 2 7 2" xfId="8931"/>
    <cellStyle name="_Risks and Opps for telekit book 2 8" xfId="8932"/>
    <cellStyle name="_Risks and Opps for telekit book 2 9" xfId="8933"/>
    <cellStyle name="_Risks and Opps for telekit book 2_Gross" xfId="8934"/>
    <cellStyle name="_Risks and Opps for telekit book 2_Gross 2" xfId="8935"/>
    <cellStyle name="_Risks and Opps for telekit book 20" xfId="8936"/>
    <cellStyle name="_Risks and Opps for telekit book 20 2" xfId="8937"/>
    <cellStyle name="_Risks and Opps for telekit book 21" xfId="8938"/>
    <cellStyle name="_Risks and Opps for telekit book 21 2" xfId="8939"/>
    <cellStyle name="_Risks and Opps for telekit book 22" xfId="8940"/>
    <cellStyle name="_Risks and Opps for telekit book 23" xfId="8941"/>
    <cellStyle name="_Risks and Opps for telekit book 24" xfId="8942"/>
    <cellStyle name="_Risks and Opps for telekit book 24 2" xfId="8943"/>
    <cellStyle name="_Risks and Opps for telekit book 25" xfId="8944"/>
    <cellStyle name="_Risks and Opps for telekit book 26" xfId="8945"/>
    <cellStyle name="_Risks and Opps for telekit book 27" xfId="8946"/>
    <cellStyle name="_Risks and Opps for telekit book 28" xfId="8947"/>
    <cellStyle name="_Risks and Opps for telekit book 29" xfId="8948"/>
    <cellStyle name="_Risks and Opps for telekit book 3" xfId="8949"/>
    <cellStyle name="_Risks and Opps for telekit book 3 10" xfId="8950"/>
    <cellStyle name="_Risks and Opps for telekit book 3 10 2" xfId="8951"/>
    <cellStyle name="_Risks and Opps for telekit book 3 11" xfId="8952"/>
    <cellStyle name="_Risks and Opps for telekit book 3 11 2" xfId="8953"/>
    <cellStyle name="_Risks and Opps for telekit book 3 12" xfId="8954"/>
    <cellStyle name="_Risks and Opps for telekit book 3 2" xfId="8955"/>
    <cellStyle name="_Risks and Opps for telekit book 3 2 2" xfId="8956"/>
    <cellStyle name="_Risks and Opps for telekit book 3 2 2 2" xfId="8957"/>
    <cellStyle name="_Risks and Opps for telekit book 3 2 2 3" xfId="8958"/>
    <cellStyle name="_Risks and Opps for telekit book 3 2 2_Gross" xfId="8959"/>
    <cellStyle name="_Risks and Opps for telekit book 3 2 2_Gross 2" xfId="8960"/>
    <cellStyle name="_Risks and Opps for telekit book 3 2 3" xfId="8961"/>
    <cellStyle name="_Risks and Opps for telekit book 3 2 4" xfId="8962"/>
    <cellStyle name="_Risks and Opps for telekit book 3 2_Gross" xfId="8963"/>
    <cellStyle name="_Risks and Opps for telekit book 3 2_Gross 2" xfId="8964"/>
    <cellStyle name="_Risks and Opps for telekit book 3 3" xfId="8965"/>
    <cellStyle name="_Risks and Opps for telekit book 3 3 2" xfId="8966"/>
    <cellStyle name="_Risks and Opps for telekit book 3 3 2 2" xfId="8967"/>
    <cellStyle name="_Risks and Opps for telekit book 3 3 2 3" xfId="8968"/>
    <cellStyle name="_Risks and Opps for telekit book 3 3 2_Gross" xfId="8969"/>
    <cellStyle name="_Risks and Opps for telekit book 3 3 2_Gross 2" xfId="8970"/>
    <cellStyle name="_Risks and Opps for telekit book 3 3 3" xfId="8971"/>
    <cellStyle name="_Risks and Opps for telekit book 3 3 4" xfId="8972"/>
    <cellStyle name="_Risks and Opps for telekit book 3 3_August 2014 IMBE" xfId="8973"/>
    <cellStyle name="_Risks and Opps for telekit book 3 3_August 2014 IMBE 2" xfId="8974"/>
    <cellStyle name="_Risks and Opps for telekit book 3 3_August 2014 IMBE 2 2" xfId="8975"/>
    <cellStyle name="_Risks and Opps for telekit book 3 3_August 2014 IMBE 2 2 2" xfId="8976"/>
    <cellStyle name="_Risks and Opps for telekit book 3 3_August 2014 IMBE 2 2_Gross" xfId="8977"/>
    <cellStyle name="_Risks and Opps for telekit book 3 3_August 2014 IMBE 2 2_Gross 2" xfId="8978"/>
    <cellStyle name="_Risks and Opps for telekit book 3 3_August 2014 IMBE 2 3" xfId="8979"/>
    <cellStyle name="_Risks and Opps for telekit book 3 3_August 2014 IMBE 2 4" xfId="8980"/>
    <cellStyle name="_Risks and Opps for telekit book 3 3_August 2014 IMBE 2_Gross" xfId="8981"/>
    <cellStyle name="_Risks and Opps for telekit book 3 3_August 2014 IMBE 2_Gross 2" xfId="8982"/>
    <cellStyle name="_Risks and Opps for telekit book 3 3_August 2014 IMBE 3" xfId="8983"/>
    <cellStyle name="_Risks and Opps for telekit book 3 3_August 2014 IMBE 4" xfId="8984"/>
    <cellStyle name="_Risks and Opps for telekit book 3 3_August 2014 IMBE_Gross" xfId="8985"/>
    <cellStyle name="_Risks and Opps for telekit book 3 3_August 2014 IMBE_Gross 2" xfId="8986"/>
    <cellStyle name="_Risks and Opps for telekit book 3 3_Gross" xfId="8987"/>
    <cellStyle name="_Risks and Opps for telekit book 3 3_Gross 2" xfId="8988"/>
    <cellStyle name="_Risks and Opps for telekit book 3 4" xfId="8989"/>
    <cellStyle name="_Risks and Opps for telekit book 3 4 2" xfId="8990"/>
    <cellStyle name="_Risks and Opps for telekit book 3 4 2 2" xfId="8991"/>
    <cellStyle name="_Risks and Opps for telekit book 3 4 2 3" xfId="8992"/>
    <cellStyle name="_Risks and Opps for telekit book 3 4 2_Gross" xfId="8993"/>
    <cellStyle name="_Risks and Opps for telekit book 3 4 2_Gross 2" xfId="8994"/>
    <cellStyle name="_Risks and Opps for telekit book 3 4 3" xfId="8995"/>
    <cellStyle name="_Risks and Opps for telekit book 3 4 4" xfId="8996"/>
    <cellStyle name="_Risks and Opps for telekit book 3 4_Gross" xfId="8997"/>
    <cellStyle name="_Risks and Opps for telekit book 3 4_Gross 2" xfId="8998"/>
    <cellStyle name="_Risks and Opps for telekit book 3 5" xfId="8999"/>
    <cellStyle name="_Risks and Opps for telekit book 3 5 2" xfId="9000"/>
    <cellStyle name="_Risks and Opps for telekit book 3 5 3" xfId="9001"/>
    <cellStyle name="_Risks and Opps for telekit book 3 5_Gross" xfId="9002"/>
    <cellStyle name="_Risks and Opps for telekit book 3 5_Gross 2" xfId="9003"/>
    <cellStyle name="_Risks and Opps for telekit book 3 6" xfId="9004"/>
    <cellStyle name="_Risks and Opps for telekit book 3 6 2" xfId="9005"/>
    <cellStyle name="_Risks and Opps for telekit book 3 6 3" xfId="9006"/>
    <cellStyle name="_Risks and Opps for telekit book 3 6 4" xfId="9007"/>
    <cellStyle name="_Risks and Opps for telekit book 3 6_Gross" xfId="9008"/>
    <cellStyle name="_Risks and Opps for telekit book 3 6_Gross 2" xfId="9009"/>
    <cellStyle name="_Risks and Opps for telekit book 3 7" xfId="9010"/>
    <cellStyle name="_Risks and Opps for telekit book 3 7 2" xfId="9011"/>
    <cellStyle name="_Risks and Opps for telekit book 3 7 2 2" xfId="9012"/>
    <cellStyle name="_Risks and Opps for telekit book 3 7 3" xfId="9013"/>
    <cellStyle name="_Risks and Opps for telekit book 3 7 4" xfId="9014"/>
    <cellStyle name="_Risks and Opps for telekit book 3 7_Gross" xfId="9015"/>
    <cellStyle name="_Risks and Opps for telekit book 3 7_Gross 2" xfId="9016"/>
    <cellStyle name="_Risks and Opps for telekit book 3 8" xfId="9017"/>
    <cellStyle name="_Risks and Opps for telekit book 3 8 2" xfId="9018"/>
    <cellStyle name="_Risks and Opps for telekit book 3 8 3" xfId="9019"/>
    <cellStyle name="_Risks and Opps for telekit book 3 8_Gross" xfId="9020"/>
    <cellStyle name="_Risks and Opps for telekit book 3 8_Gross 2" xfId="9021"/>
    <cellStyle name="_Risks and Opps for telekit book 3 9" xfId="9022"/>
    <cellStyle name="_Risks and Opps for telekit book 3 9 2" xfId="9023"/>
    <cellStyle name="_Risks and Opps for telekit book 3_August 2014 IMBE" xfId="9024"/>
    <cellStyle name="_Risks and Opps for telekit book 3_August 2014 IMBE 2" xfId="9025"/>
    <cellStyle name="_Risks and Opps for telekit book 3_August 2014 IMBE 2 2" xfId="9026"/>
    <cellStyle name="_Risks and Opps for telekit book 3_August 2014 IMBE 2 3" xfId="9027"/>
    <cellStyle name="_Risks and Opps for telekit book 3_August 2014 IMBE 2_Gross" xfId="9028"/>
    <cellStyle name="_Risks and Opps for telekit book 3_August 2014 IMBE 2_Gross 2" xfId="9029"/>
    <cellStyle name="_Risks and Opps for telekit book 3_August 2014 IMBE 3" xfId="9030"/>
    <cellStyle name="_Risks and Opps for telekit book 3_August 2014 IMBE 4" xfId="9031"/>
    <cellStyle name="_Risks and Opps for telekit book 3_August 2014 IMBE_Gross" xfId="9032"/>
    <cellStyle name="_Risks and Opps for telekit book 3_August 2014 IMBE_Gross 2" xfId="9033"/>
    <cellStyle name="_Risks and Opps for telekit book 3_Gross" xfId="9034"/>
    <cellStyle name="_Risks and Opps for telekit book 3_Gross 2" xfId="9035"/>
    <cellStyle name="_Risks and Opps for telekit book 4" xfId="9036"/>
    <cellStyle name="_Risks and Opps for telekit book 4 2" xfId="9037"/>
    <cellStyle name="_Risks and Opps for telekit book 4 2 2" xfId="9038"/>
    <cellStyle name="_Risks and Opps for telekit book 4 2 2 2" xfId="9039"/>
    <cellStyle name="_Risks and Opps for telekit book 4 2 3" xfId="9040"/>
    <cellStyle name="_Risks and Opps for telekit book 4 2_Gross" xfId="9041"/>
    <cellStyle name="_Risks and Opps for telekit book 4 2_Gross 2" xfId="9042"/>
    <cellStyle name="_Risks and Opps for telekit book 4 3" xfId="9043"/>
    <cellStyle name="_Risks and Opps for telekit book 4 3 2" xfId="9044"/>
    <cellStyle name="_Risks and Opps for telekit book 4 4" xfId="9045"/>
    <cellStyle name="_Risks and Opps for telekit book 4 5" xfId="9046"/>
    <cellStyle name="_Risks and Opps for telekit book 4 6" xfId="9047"/>
    <cellStyle name="_Risks and Opps for telekit book 4_August 2014 IMBE" xfId="9048"/>
    <cellStyle name="_Risks and Opps for telekit book 4_August 2014 IMBE 2" xfId="9049"/>
    <cellStyle name="_Risks and Opps for telekit book 4_August 2014 IMBE 2 2" xfId="9050"/>
    <cellStyle name="_Risks and Opps for telekit book 4_August 2014 IMBE 2 2 2" xfId="9051"/>
    <cellStyle name="_Risks and Opps for telekit book 4_August 2014 IMBE 2 2_Gross" xfId="9052"/>
    <cellStyle name="_Risks and Opps for telekit book 4_August 2014 IMBE 2 2_Gross 2" xfId="9053"/>
    <cellStyle name="_Risks and Opps for telekit book 4_August 2014 IMBE 2 3" xfId="9054"/>
    <cellStyle name="_Risks and Opps for telekit book 4_August 2014 IMBE 2 4" xfId="9055"/>
    <cellStyle name="_Risks and Opps for telekit book 4_August 2014 IMBE 2_Gross" xfId="9056"/>
    <cellStyle name="_Risks and Opps for telekit book 4_August 2014 IMBE 2_Gross 2" xfId="9057"/>
    <cellStyle name="_Risks and Opps for telekit book 4_August 2014 IMBE 3" xfId="9058"/>
    <cellStyle name="_Risks and Opps for telekit book 4_August 2014 IMBE 4" xfId="9059"/>
    <cellStyle name="_Risks and Opps for telekit book 4_August 2014 IMBE_Gross" xfId="9060"/>
    <cellStyle name="_Risks and Opps for telekit book 4_August 2014 IMBE_Gross 2" xfId="9061"/>
    <cellStyle name="_Risks and Opps for telekit book 4_Gross" xfId="9062"/>
    <cellStyle name="_Risks and Opps for telekit book 4_Gross 2" xfId="9063"/>
    <cellStyle name="_Risks and Opps for telekit book 5" xfId="9064"/>
    <cellStyle name="_Risks and Opps for telekit book 5 2" xfId="9065"/>
    <cellStyle name="_Risks and Opps for telekit book 5 2 2" xfId="9066"/>
    <cellStyle name="_Risks and Opps for telekit book 5 2 3" xfId="9067"/>
    <cellStyle name="_Risks and Opps for telekit book 5 2 4" xfId="9068"/>
    <cellStyle name="_Risks and Opps for telekit book 5 2_Gross" xfId="9069"/>
    <cellStyle name="_Risks and Opps for telekit book 5 2_Gross 2" xfId="9070"/>
    <cellStyle name="_Risks and Opps for telekit book 5 3" xfId="9071"/>
    <cellStyle name="_Risks and Opps for telekit book 5 3 2" xfId="9072"/>
    <cellStyle name="_Risks and Opps for telekit book 5 3 3" xfId="9073"/>
    <cellStyle name="_Risks and Opps for telekit book 5 4" xfId="9074"/>
    <cellStyle name="_Risks and Opps for telekit book 5 5" xfId="9075"/>
    <cellStyle name="_Risks and Opps for telekit book 5_Gross" xfId="9076"/>
    <cellStyle name="_Risks and Opps for telekit book 5_Gross 2" xfId="9077"/>
    <cellStyle name="_Risks and Opps for telekit book 6" xfId="9078"/>
    <cellStyle name="_Risks and Opps for telekit book 6 2" xfId="9079"/>
    <cellStyle name="_Risks and Opps for telekit book 6 2 2" xfId="9080"/>
    <cellStyle name="_Risks and Opps for telekit book 6 2 3" xfId="9081"/>
    <cellStyle name="_Risks and Opps for telekit book 6 2_Gross" xfId="9082"/>
    <cellStyle name="_Risks and Opps for telekit book 6 2_Gross 2" xfId="9083"/>
    <cellStyle name="_Risks and Opps for telekit book 6 3" xfId="9084"/>
    <cellStyle name="_Risks and Opps for telekit book 6 3 2" xfId="9085"/>
    <cellStyle name="_Risks and Opps for telekit book 6 3 3" xfId="9086"/>
    <cellStyle name="_Risks and Opps for telekit book 6 4" xfId="9087"/>
    <cellStyle name="_Risks and Opps for telekit book 6 5" xfId="9088"/>
    <cellStyle name="_Risks and Opps for telekit book 6_Gross" xfId="9089"/>
    <cellStyle name="_Risks and Opps for telekit book 6_Gross 2" xfId="9090"/>
    <cellStyle name="_Risks and Opps for telekit book 7" xfId="9091"/>
    <cellStyle name="_Risks and Opps for telekit book 7 2" xfId="9092"/>
    <cellStyle name="_Risks and Opps for telekit book 7 2 2" xfId="9093"/>
    <cellStyle name="_Risks and Opps for telekit book 7 2 3" xfId="9094"/>
    <cellStyle name="_Risks and Opps for telekit book 7 2_Gross" xfId="9095"/>
    <cellStyle name="_Risks and Opps for telekit book 7 2_Gross 2" xfId="9096"/>
    <cellStyle name="_Risks and Opps for telekit book 7 3" xfId="9097"/>
    <cellStyle name="_Risks and Opps for telekit book 7 4" xfId="9098"/>
    <cellStyle name="_Risks and Opps for telekit book 7_Gross" xfId="9099"/>
    <cellStyle name="_Risks and Opps for telekit book 7_Gross 2" xfId="9100"/>
    <cellStyle name="_Risks and Opps for telekit book 8" xfId="9101"/>
    <cellStyle name="_Risks and Opps for telekit book 8 2" xfId="9102"/>
    <cellStyle name="_Risks and Opps for telekit book 8 2 2" xfId="9103"/>
    <cellStyle name="_Risks and Opps for telekit book 8 2 3" xfId="9104"/>
    <cellStyle name="_Risks and Opps for telekit book 8 2_Gross" xfId="9105"/>
    <cellStyle name="_Risks and Opps for telekit book 8 2_Gross 2" xfId="9106"/>
    <cellStyle name="_Risks and Opps for telekit book 8 3" xfId="9107"/>
    <cellStyle name="_Risks and Opps for telekit book 8 4" xfId="9108"/>
    <cellStyle name="_Risks and Opps for telekit book 8_Gross" xfId="9109"/>
    <cellStyle name="_Risks and Opps for telekit book 8_Gross 2" xfId="9110"/>
    <cellStyle name="_Risks and Opps for telekit book 9" xfId="9111"/>
    <cellStyle name="_Risks and Opps for telekit book 9 2" xfId="9112"/>
    <cellStyle name="_Risks and Opps for telekit book 9 2 2" xfId="9113"/>
    <cellStyle name="_Risks and Opps for telekit book 9 2 3" xfId="9114"/>
    <cellStyle name="_Risks and Opps for telekit book 9 2_Gross" xfId="9115"/>
    <cellStyle name="_Risks and Opps for telekit book 9 2_Gross 2" xfId="9116"/>
    <cellStyle name="_Risks and Opps for telekit book 9 3" xfId="9117"/>
    <cellStyle name="_Risks and Opps for telekit book 9 4" xfId="9118"/>
    <cellStyle name="_Risks and Opps for telekit book 9 5" xfId="9119"/>
    <cellStyle name="_Risks and Opps for telekit book 9_Gross" xfId="9120"/>
    <cellStyle name="_Risks and Opps for telekit book 9_Gross 2" xfId="9121"/>
    <cellStyle name="_Risks and Opps for telekit book_001. Test" xfId="9122"/>
    <cellStyle name="_Risks and Opps for telekit book_001. Test 2" xfId="9123"/>
    <cellStyle name="_Risks and Opps for telekit book_001. Test_Gross" xfId="9124"/>
    <cellStyle name="_Risks and Opps for telekit book_001. Test_Gross 2" xfId="9125"/>
    <cellStyle name="_Risks and Opps for telekit book_Gross" xfId="9126"/>
    <cellStyle name="_Risks and Opps for telekit book_Gross 2" xfId="9127"/>
    <cellStyle name="_Risks and Opps for telekit book_Gross 2 2" xfId="9128"/>
    <cellStyle name="_Risks and Opps for telekit book_Gross 2 3" xfId="9129"/>
    <cellStyle name="_Risks and Opps for telekit book_Gross 2_Gross" xfId="9130"/>
    <cellStyle name="_Risks and Opps for telekit book_Gross 2_Gross 2" xfId="9131"/>
    <cellStyle name="_Risks and Opps for telekit book_Gross 3" xfId="9132"/>
    <cellStyle name="_Risks and Opps for telekit book_Gross 4" xfId="9133"/>
    <cellStyle name="_Risks and Opps for telekit book_Gross_1" xfId="9134"/>
    <cellStyle name="_Risks and Opps for telekit book_Gross_1 2" xfId="9135"/>
    <cellStyle name="_Risks and Opps for telekit book_Gross_Gross" xfId="9136"/>
    <cellStyle name="_Risks and Opps for telekit book_Gross_Gross 2" xfId="9137"/>
    <cellStyle name="_Risks and Opps for telekit book_R0" xfId="9138"/>
    <cellStyle name="_Risks and Opps for telekit book_R0 2" xfId="9139"/>
    <cellStyle name="_Risks and Opps for telekit book_R0 2 2" xfId="9140"/>
    <cellStyle name="_Risks and Opps for telekit book_R0 2 3" xfId="9141"/>
    <cellStyle name="_Risks and Opps for telekit book_R0 3" xfId="9142"/>
    <cellStyle name="_Risks and Opps for telekit book_R0 4" xfId="9143"/>
    <cellStyle name="_Risks and Opps for telekit book_R0_1" xfId="9144"/>
    <cellStyle name="_Risks and Opps for telekit book_R0_1 2" xfId="9145"/>
    <cellStyle name="_Risks and Opps for telekit book_R0_1 3" xfId="9146"/>
    <cellStyle name="_ROP Summary" xfId="9147"/>
    <cellStyle name="_ROP Summary 10" xfId="9148"/>
    <cellStyle name="_ROP Summary 10 2" xfId="9149"/>
    <cellStyle name="_ROP Summary 10 2 2" xfId="9150"/>
    <cellStyle name="_ROP Summary 10 2 3" xfId="9151"/>
    <cellStyle name="_ROP Summary 10 2_Gross" xfId="9152"/>
    <cellStyle name="_ROP Summary 10 2_Gross 2" xfId="9153"/>
    <cellStyle name="_ROP Summary 10 3" xfId="9154"/>
    <cellStyle name="_ROP Summary 10 4" xfId="9155"/>
    <cellStyle name="_ROP Summary 10 5" xfId="9156"/>
    <cellStyle name="_ROP Summary 10_Gross" xfId="9157"/>
    <cellStyle name="_ROP Summary 10_Gross 2" xfId="9158"/>
    <cellStyle name="_ROP Summary 11" xfId="9159"/>
    <cellStyle name="_ROP Summary 11 2" xfId="9160"/>
    <cellStyle name="_ROP Summary 11 2 2" xfId="9161"/>
    <cellStyle name="_ROP Summary 11 3" xfId="9162"/>
    <cellStyle name="_ROP Summary 11 4" xfId="9163"/>
    <cellStyle name="_ROP Summary 11 5" xfId="9164"/>
    <cellStyle name="_ROP Summary 11_Gross" xfId="9165"/>
    <cellStyle name="_ROP Summary 11_Gross 2" xfId="9166"/>
    <cellStyle name="_ROP Summary 12" xfId="9167"/>
    <cellStyle name="_ROP Summary 12 2" xfId="9168"/>
    <cellStyle name="_ROP Summary 12 2 2" xfId="9169"/>
    <cellStyle name="_ROP Summary 12 3" xfId="9170"/>
    <cellStyle name="_ROP Summary 12 4" xfId="9171"/>
    <cellStyle name="_ROP Summary 12_Gross" xfId="9172"/>
    <cellStyle name="_ROP Summary 12_Gross 2" xfId="9173"/>
    <cellStyle name="_ROP Summary 13" xfId="9174"/>
    <cellStyle name="_ROP Summary 13 2" xfId="9175"/>
    <cellStyle name="_ROP Summary 13 3" xfId="9176"/>
    <cellStyle name="_ROP Summary 13_Gross" xfId="9177"/>
    <cellStyle name="_ROP Summary 13_Gross 2" xfId="9178"/>
    <cellStyle name="_ROP Summary 14" xfId="9179"/>
    <cellStyle name="_ROP Summary 14 2" xfId="9180"/>
    <cellStyle name="_ROP Summary 14 2 2" xfId="9181"/>
    <cellStyle name="_ROP Summary 14 3" xfId="9182"/>
    <cellStyle name="_ROP Summary 14_Gross" xfId="9183"/>
    <cellStyle name="_ROP Summary 14_Gross 2" xfId="9184"/>
    <cellStyle name="_ROP Summary 15" xfId="9185"/>
    <cellStyle name="_ROP Summary 15 2" xfId="9186"/>
    <cellStyle name="_ROP Summary 15 3" xfId="9187"/>
    <cellStyle name="_ROP Summary 15_Gross" xfId="9188"/>
    <cellStyle name="_ROP Summary 15_Gross 2" xfId="9189"/>
    <cellStyle name="_ROP Summary 16" xfId="9190"/>
    <cellStyle name="_ROP Summary 16 2" xfId="9191"/>
    <cellStyle name="_ROP Summary 16_Gross" xfId="9192"/>
    <cellStyle name="_ROP Summary 16_Gross 2" xfId="9193"/>
    <cellStyle name="_ROP Summary 17" xfId="9194"/>
    <cellStyle name="_ROP Summary 17 2" xfId="9195"/>
    <cellStyle name="_ROP Summary 17_Gross" xfId="9196"/>
    <cellStyle name="_ROP Summary 17_Gross 2" xfId="9197"/>
    <cellStyle name="_ROP Summary 18" xfId="9198"/>
    <cellStyle name="_ROP Summary 18 2" xfId="9199"/>
    <cellStyle name="_ROP Summary 19" xfId="9200"/>
    <cellStyle name="_ROP Summary 19 2" xfId="9201"/>
    <cellStyle name="_ROP Summary 2" xfId="9202"/>
    <cellStyle name="_ROP Summary 2 10" xfId="9203"/>
    <cellStyle name="_ROP Summary 2 11" xfId="9204"/>
    <cellStyle name="_ROP Summary 2 12" xfId="9205"/>
    <cellStyle name="_ROP Summary 2 2" xfId="9206"/>
    <cellStyle name="_ROP Summary 2 2 2" xfId="9207"/>
    <cellStyle name="_ROP Summary 2 2 2 2" xfId="9208"/>
    <cellStyle name="_ROP Summary 2 2 3" xfId="9209"/>
    <cellStyle name="_ROP Summary 2 2 3 2" xfId="9210"/>
    <cellStyle name="_ROP Summary 2 2 4" xfId="9211"/>
    <cellStyle name="_ROP Summary 2 2 5" xfId="9212"/>
    <cellStyle name="_ROP Summary 2 2_Gross" xfId="9213"/>
    <cellStyle name="_ROP Summary 2 2_Gross 2" xfId="9214"/>
    <cellStyle name="_ROP Summary 2 3" xfId="9215"/>
    <cellStyle name="_ROP Summary 2 3 2" xfId="9216"/>
    <cellStyle name="_ROP Summary 2 3 2 2" xfId="9217"/>
    <cellStyle name="_ROP Summary 2 3 2 3" xfId="9218"/>
    <cellStyle name="_ROP Summary 2 3 3" xfId="9219"/>
    <cellStyle name="_ROP Summary 2 3 4" xfId="9220"/>
    <cellStyle name="_ROP Summary 2 3_Gross" xfId="9221"/>
    <cellStyle name="_ROP Summary 2 3_Gross 2" xfId="9222"/>
    <cellStyle name="_ROP Summary 2 4" xfId="9223"/>
    <cellStyle name="_ROP Summary 2 4 2" xfId="9224"/>
    <cellStyle name="_ROP Summary 2 4 3" xfId="9225"/>
    <cellStyle name="_ROP Summary 2 4 4" xfId="9226"/>
    <cellStyle name="_ROP Summary 2 5" xfId="9227"/>
    <cellStyle name="_ROP Summary 2 5 2" xfId="9228"/>
    <cellStyle name="_ROP Summary 2 5 2 2" xfId="9229"/>
    <cellStyle name="_ROP Summary 2 5 3" xfId="9230"/>
    <cellStyle name="_ROP Summary 2 6" xfId="9231"/>
    <cellStyle name="_ROP Summary 2 6 2" xfId="9232"/>
    <cellStyle name="_ROP Summary 2 6 3" xfId="9233"/>
    <cellStyle name="_ROP Summary 2 7" xfId="9234"/>
    <cellStyle name="_ROP Summary 2 7 2" xfId="9235"/>
    <cellStyle name="_ROP Summary 2 8" xfId="9236"/>
    <cellStyle name="_ROP Summary 2 9" xfId="9237"/>
    <cellStyle name="_ROP Summary 2_Gross" xfId="9238"/>
    <cellStyle name="_ROP Summary 2_Gross 2" xfId="9239"/>
    <cellStyle name="_ROP Summary 20" xfId="9240"/>
    <cellStyle name="_ROP Summary 20 2" xfId="9241"/>
    <cellStyle name="_ROP Summary 21" xfId="9242"/>
    <cellStyle name="_ROP Summary 21 2" xfId="9243"/>
    <cellStyle name="_ROP Summary 22" xfId="9244"/>
    <cellStyle name="_ROP Summary 23" xfId="9245"/>
    <cellStyle name="_ROP Summary 24" xfId="9246"/>
    <cellStyle name="_ROP Summary 24 2" xfId="9247"/>
    <cellStyle name="_ROP Summary 25" xfId="9248"/>
    <cellStyle name="_ROP Summary 26" xfId="9249"/>
    <cellStyle name="_ROP Summary 27" xfId="9250"/>
    <cellStyle name="_ROP Summary 28" xfId="9251"/>
    <cellStyle name="_ROP Summary 29" xfId="9252"/>
    <cellStyle name="_ROP Summary 3" xfId="9253"/>
    <cellStyle name="_ROP Summary 3 10" xfId="9254"/>
    <cellStyle name="_ROP Summary 3 10 2" xfId="9255"/>
    <cellStyle name="_ROP Summary 3 11" xfId="9256"/>
    <cellStyle name="_ROP Summary 3 11 2" xfId="9257"/>
    <cellStyle name="_ROP Summary 3 12" xfId="9258"/>
    <cellStyle name="_ROP Summary 3 2" xfId="9259"/>
    <cellStyle name="_ROP Summary 3 2 2" xfId="9260"/>
    <cellStyle name="_ROP Summary 3 2 2 2" xfId="9261"/>
    <cellStyle name="_ROP Summary 3 2 2 3" xfId="9262"/>
    <cellStyle name="_ROP Summary 3 2 2_Gross" xfId="9263"/>
    <cellStyle name="_ROP Summary 3 2 2_Gross 2" xfId="9264"/>
    <cellStyle name="_ROP Summary 3 2 3" xfId="9265"/>
    <cellStyle name="_ROP Summary 3 2 4" xfId="9266"/>
    <cellStyle name="_ROP Summary 3 2_Gross" xfId="9267"/>
    <cellStyle name="_ROP Summary 3 2_Gross 2" xfId="9268"/>
    <cellStyle name="_ROP Summary 3 3" xfId="9269"/>
    <cellStyle name="_ROP Summary 3 3 2" xfId="9270"/>
    <cellStyle name="_ROP Summary 3 3 2 2" xfId="9271"/>
    <cellStyle name="_ROP Summary 3 3 2 3" xfId="9272"/>
    <cellStyle name="_ROP Summary 3 3 2_Gross" xfId="9273"/>
    <cellStyle name="_ROP Summary 3 3 2_Gross 2" xfId="9274"/>
    <cellStyle name="_ROP Summary 3 3 3" xfId="9275"/>
    <cellStyle name="_ROP Summary 3 3 4" xfId="9276"/>
    <cellStyle name="_ROP Summary 3 3_August 2014 IMBE" xfId="9277"/>
    <cellStyle name="_ROP Summary 3 3_August 2014 IMBE 2" xfId="9278"/>
    <cellStyle name="_ROP Summary 3 3_August 2014 IMBE 2 2" xfId="9279"/>
    <cellStyle name="_ROP Summary 3 3_August 2014 IMBE 2 2 2" xfId="9280"/>
    <cellStyle name="_ROP Summary 3 3_August 2014 IMBE 2 2_Gross" xfId="9281"/>
    <cellStyle name="_ROP Summary 3 3_August 2014 IMBE 2 2_Gross 2" xfId="9282"/>
    <cellStyle name="_ROP Summary 3 3_August 2014 IMBE 2 3" xfId="9283"/>
    <cellStyle name="_ROP Summary 3 3_August 2014 IMBE 2 4" xfId="9284"/>
    <cellStyle name="_ROP Summary 3 3_August 2014 IMBE 2_Gross" xfId="9285"/>
    <cellStyle name="_ROP Summary 3 3_August 2014 IMBE 2_Gross 2" xfId="9286"/>
    <cellStyle name="_ROP Summary 3 3_August 2014 IMBE 3" xfId="9287"/>
    <cellStyle name="_ROP Summary 3 3_August 2014 IMBE 4" xfId="9288"/>
    <cellStyle name="_ROP Summary 3 3_August 2014 IMBE_Gross" xfId="9289"/>
    <cellStyle name="_ROP Summary 3 3_August 2014 IMBE_Gross 2" xfId="9290"/>
    <cellStyle name="_ROP Summary 3 3_Gross" xfId="9291"/>
    <cellStyle name="_ROP Summary 3 3_Gross 2" xfId="9292"/>
    <cellStyle name="_ROP Summary 3 4" xfId="9293"/>
    <cellStyle name="_ROP Summary 3 4 2" xfId="9294"/>
    <cellStyle name="_ROP Summary 3 4 2 2" xfId="9295"/>
    <cellStyle name="_ROP Summary 3 4 2 3" xfId="9296"/>
    <cellStyle name="_ROP Summary 3 4 2_Gross" xfId="9297"/>
    <cellStyle name="_ROP Summary 3 4 2_Gross 2" xfId="9298"/>
    <cellStyle name="_ROP Summary 3 4 3" xfId="9299"/>
    <cellStyle name="_ROP Summary 3 4 4" xfId="9300"/>
    <cellStyle name="_ROP Summary 3 4_Gross" xfId="9301"/>
    <cellStyle name="_ROP Summary 3 4_Gross 2" xfId="9302"/>
    <cellStyle name="_ROP Summary 3 5" xfId="9303"/>
    <cellStyle name="_ROP Summary 3 5 2" xfId="9304"/>
    <cellStyle name="_ROP Summary 3 5 3" xfId="9305"/>
    <cellStyle name="_ROP Summary 3 5_Gross" xfId="9306"/>
    <cellStyle name="_ROP Summary 3 5_Gross 2" xfId="9307"/>
    <cellStyle name="_ROP Summary 3 6" xfId="9308"/>
    <cellStyle name="_ROP Summary 3 6 2" xfId="9309"/>
    <cellStyle name="_ROP Summary 3 6 3" xfId="9310"/>
    <cellStyle name="_ROP Summary 3 6 4" xfId="9311"/>
    <cellStyle name="_ROP Summary 3 6_Gross" xfId="9312"/>
    <cellStyle name="_ROP Summary 3 6_Gross 2" xfId="9313"/>
    <cellStyle name="_ROP Summary 3 7" xfId="9314"/>
    <cellStyle name="_ROP Summary 3 7 2" xfId="9315"/>
    <cellStyle name="_ROP Summary 3 7 2 2" xfId="9316"/>
    <cellStyle name="_ROP Summary 3 7 3" xfId="9317"/>
    <cellStyle name="_ROP Summary 3 7 4" xfId="9318"/>
    <cellStyle name="_ROP Summary 3 7_Gross" xfId="9319"/>
    <cellStyle name="_ROP Summary 3 7_Gross 2" xfId="9320"/>
    <cellStyle name="_ROP Summary 3 8" xfId="9321"/>
    <cellStyle name="_ROP Summary 3 8 2" xfId="9322"/>
    <cellStyle name="_ROP Summary 3 8 3" xfId="9323"/>
    <cellStyle name="_ROP Summary 3 8_Gross" xfId="9324"/>
    <cellStyle name="_ROP Summary 3 8_Gross 2" xfId="9325"/>
    <cellStyle name="_ROP Summary 3 9" xfId="9326"/>
    <cellStyle name="_ROP Summary 3 9 2" xfId="9327"/>
    <cellStyle name="_ROP Summary 3_August 2014 IMBE" xfId="9328"/>
    <cellStyle name="_ROP Summary 3_August 2014 IMBE 2" xfId="9329"/>
    <cellStyle name="_ROP Summary 3_August 2014 IMBE 2 2" xfId="9330"/>
    <cellStyle name="_ROP Summary 3_August 2014 IMBE 2 3" xfId="9331"/>
    <cellStyle name="_ROP Summary 3_August 2014 IMBE 2_Gross" xfId="9332"/>
    <cellStyle name="_ROP Summary 3_August 2014 IMBE 2_Gross 2" xfId="9333"/>
    <cellStyle name="_ROP Summary 3_August 2014 IMBE 3" xfId="9334"/>
    <cellStyle name="_ROP Summary 3_August 2014 IMBE 4" xfId="9335"/>
    <cellStyle name="_ROP Summary 3_August 2014 IMBE_Gross" xfId="9336"/>
    <cellStyle name="_ROP Summary 3_August 2014 IMBE_Gross 2" xfId="9337"/>
    <cellStyle name="_ROP Summary 3_Gross" xfId="9338"/>
    <cellStyle name="_ROP Summary 3_Gross 2" xfId="9339"/>
    <cellStyle name="_ROP Summary 4" xfId="9340"/>
    <cellStyle name="_ROP Summary 4 2" xfId="9341"/>
    <cellStyle name="_ROP Summary 4 2 2" xfId="9342"/>
    <cellStyle name="_ROP Summary 4 2 2 2" xfId="9343"/>
    <cellStyle name="_ROP Summary 4 2 3" xfId="9344"/>
    <cellStyle name="_ROP Summary 4 2_Gross" xfId="9345"/>
    <cellStyle name="_ROP Summary 4 2_Gross 2" xfId="9346"/>
    <cellStyle name="_ROP Summary 4 3" xfId="9347"/>
    <cellStyle name="_ROP Summary 4 3 2" xfId="9348"/>
    <cellStyle name="_ROP Summary 4 4" xfId="9349"/>
    <cellStyle name="_ROP Summary 4 5" xfId="9350"/>
    <cellStyle name="_ROP Summary 4 6" xfId="9351"/>
    <cellStyle name="_ROP Summary 4_August 2014 IMBE" xfId="9352"/>
    <cellStyle name="_ROP Summary 4_August 2014 IMBE 2" xfId="9353"/>
    <cellStyle name="_ROP Summary 4_August 2014 IMBE 2 2" xfId="9354"/>
    <cellStyle name="_ROP Summary 4_August 2014 IMBE 2 2 2" xfId="9355"/>
    <cellStyle name="_ROP Summary 4_August 2014 IMBE 2 2_Gross" xfId="9356"/>
    <cellStyle name="_ROP Summary 4_August 2014 IMBE 2 2_Gross 2" xfId="9357"/>
    <cellStyle name="_ROP Summary 4_August 2014 IMBE 2 3" xfId="9358"/>
    <cellStyle name="_ROP Summary 4_August 2014 IMBE 2 4" xfId="9359"/>
    <cellStyle name="_ROP Summary 4_August 2014 IMBE 2_Gross" xfId="9360"/>
    <cellStyle name="_ROP Summary 4_August 2014 IMBE 2_Gross 2" xfId="9361"/>
    <cellStyle name="_ROP Summary 4_August 2014 IMBE 3" xfId="9362"/>
    <cellStyle name="_ROP Summary 4_August 2014 IMBE 4" xfId="9363"/>
    <cellStyle name="_ROP Summary 4_August 2014 IMBE_Gross" xfId="9364"/>
    <cellStyle name="_ROP Summary 4_August 2014 IMBE_Gross 2" xfId="9365"/>
    <cellStyle name="_ROP Summary 4_Gross" xfId="9366"/>
    <cellStyle name="_ROP Summary 4_Gross 2" xfId="9367"/>
    <cellStyle name="_ROP Summary 5" xfId="9368"/>
    <cellStyle name="_ROP Summary 5 2" xfId="9369"/>
    <cellStyle name="_ROP Summary 5 2 2" xfId="9370"/>
    <cellStyle name="_ROP Summary 5 2 3" xfId="9371"/>
    <cellStyle name="_ROP Summary 5 2 4" xfId="9372"/>
    <cellStyle name="_ROP Summary 5 2_Gross" xfId="9373"/>
    <cellStyle name="_ROP Summary 5 2_Gross 2" xfId="9374"/>
    <cellStyle name="_ROP Summary 5 3" xfId="9375"/>
    <cellStyle name="_ROP Summary 5 3 2" xfId="9376"/>
    <cellStyle name="_ROP Summary 5 3 3" xfId="9377"/>
    <cellStyle name="_ROP Summary 5 4" xfId="9378"/>
    <cellStyle name="_ROP Summary 5 5" xfId="9379"/>
    <cellStyle name="_ROP Summary 5_Gross" xfId="9380"/>
    <cellStyle name="_ROP Summary 5_Gross 2" xfId="9381"/>
    <cellStyle name="_ROP Summary 6" xfId="9382"/>
    <cellStyle name="_ROP Summary 6 2" xfId="9383"/>
    <cellStyle name="_ROP Summary 6 2 2" xfId="9384"/>
    <cellStyle name="_ROP Summary 6 2 3" xfId="9385"/>
    <cellStyle name="_ROP Summary 6 2_Gross" xfId="9386"/>
    <cellStyle name="_ROP Summary 6 2_Gross 2" xfId="9387"/>
    <cellStyle name="_ROP Summary 6 3" xfId="9388"/>
    <cellStyle name="_ROP Summary 6 3 2" xfId="9389"/>
    <cellStyle name="_ROP Summary 6 3 3" xfId="9390"/>
    <cellStyle name="_ROP Summary 6 4" xfId="9391"/>
    <cellStyle name="_ROP Summary 6 5" xfId="9392"/>
    <cellStyle name="_ROP Summary 6_Gross" xfId="9393"/>
    <cellStyle name="_ROP Summary 6_Gross 2" xfId="9394"/>
    <cellStyle name="_ROP Summary 7" xfId="9395"/>
    <cellStyle name="_ROP Summary 7 2" xfId="9396"/>
    <cellStyle name="_ROP Summary 7 2 2" xfId="9397"/>
    <cellStyle name="_ROP Summary 7 2 3" xfId="9398"/>
    <cellStyle name="_ROP Summary 7 2_Gross" xfId="9399"/>
    <cellStyle name="_ROP Summary 7 2_Gross 2" xfId="9400"/>
    <cellStyle name="_ROP Summary 7 3" xfId="9401"/>
    <cellStyle name="_ROP Summary 7 4" xfId="9402"/>
    <cellStyle name="_ROP Summary 7_Gross" xfId="9403"/>
    <cellStyle name="_ROP Summary 7_Gross 2" xfId="9404"/>
    <cellStyle name="_ROP Summary 8" xfId="9405"/>
    <cellStyle name="_ROP Summary 8 2" xfId="9406"/>
    <cellStyle name="_ROP Summary 8 2 2" xfId="9407"/>
    <cellStyle name="_ROP Summary 8 2 3" xfId="9408"/>
    <cellStyle name="_ROP Summary 8 2_Gross" xfId="9409"/>
    <cellStyle name="_ROP Summary 8 2_Gross 2" xfId="9410"/>
    <cellStyle name="_ROP Summary 8 3" xfId="9411"/>
    <cellStyle name="_ROP Summary 8 4" xfId="9412"/>
    <cellStyle name="_ROP Summary 8_Gross" xfId="9413"/>
    <cellStyle name="_ROP Summary 8_Gross 2" xfId="9414"/>
    <cellStyle name="_ROP Summary 9" xfId="9415"/>
    <cellStyle name="_ROP Summary 9 2" xfId="9416"/>
    <cellStyle name="_ROP Summary 9 2 2" xfId="9417"/>
    <cellStyle name="_ROP Summary 9 2 3" xfId="9418"/>
    <cellStyle name="_ROP Summary 9 2_Gross" xfId="9419"/>
    <cellStyle name="_ROP Summary 9 2_Gross 2" xfId="9420"/>
    <cellStyle name="_ROP Summary 9 3" xfId="9421"/>
    <cellStyle name="_ROP Summary 9 4" xfId="9422"/>
    <cellStyle name="_ROP Summary 9 5" xfId="9423"/>
    <cellStyle name="_ROP Summary 9_Gross" xfId="9424"/>
    <cellStyle name="_ROP Summary 9_Gross 2" xfId="9425"/>
    <cellStyle name="_ROP Summary_001. Test" xfId="9426"/>
    <cellStyle name="_ROP Summary_001. Test 2" xfId="9427"/>
    <cellStyle name="_ROP Summary_001. Test_Gross" xfId="9428"/>
    <cellStyle name="_ROP Summary_001. Test_Gross 2" xfId="9429"/>
    <cellStyle name="_ROP Summary_Gross" xfId="9430"/>
    <cellStyle name="_ROP Summary_Gross 2" xfId="9431"/>
    <cellStyle name="_ROP Summary_Gross 2 2" xfId="9432"/>
    <cellStyle name="_ROP Summary_Gross 2 3" xfId="9433"/>
    <cellStyle name="_ROP Summary_Gross 2_Gross" xfId="9434"/>
    <cellStyle name="_ROP Summary_Gross 2_Gross 2" xfId="9435"/>
    <cellStyle name="_ROP Summary_Gross 3" xfId="9436"/>
    <cellStyle name="_ROP Summary_Gross 4" xfId="9437"/>
    <cellStyle name="_ROP Summary_Gross_1" xfId="9438"/>
    <cellStyle name="_ROP Summary_Gross_1 2" xfId="9439"/>
    <cellStyle name="_ROP Summary_Gross_Gross" xfId="9440"/>
    <cellStyle name="_ROP Summary_Gross_Gross 2" xfId="9441"/>
    <cellStyle name="_ROP Summary_R0" xfId="9442"/>
    <cellStyle name="_ROP Summary_R0 2" xfId="9443"/>
    <cellStyle name="_ROP Summary_R0 2 2" xfId="9444"/>
    <cellStyle name="_ROP Summary_R0 2 3" xfId="9445"/>
    <cellStyle name="_ROP Summary_R0 3" xfId="9446"/>
    <cellStyle name="_ROP Summary_R0 4" xfId="9447"/>
    <cellStyle name="_ROP Summary_R0_1" xfId="9448"/>
    <cellStyle name="_ROP Summary_R0_1 2" xfId="9449"/>
    <cellStyle name="_ROP Summary_R0_1 3" xfId="9450"/>
    <cellStyle name="_Sample change log v0 2" xfId="9451"/>
    <cellStyle name="_Sample change log v0 2 2" xfId="9452"/>
    <cellStyle name="_Sample change log v0 2_20110317 Guarantee Data sheet with CDS Expected Losses" xfId="9453"/>
    <cellStyle name="_Sample change log v0 2_20110317 Guarantee Data sheet with CDS Expected Losses 2" xfId="9454"/>
    <cellStyle name="_STAFF" xfId="9455"/>
    <cellStyle name="_STAFF 10" xfId="9456"/>
    <cellStyle name="_STAFF 10 2" xfId="9457"/>
    <cellStyle name="_STAFF 10 3" xfId="9458"/>
    <cellStyle name="_STAFF 10_Gross" xfId="9459"/>
    <cellStyle name="_STAFF 11" xfId="9460"/>
    <cellStyle name="_STAFF 11 2" xfId="9461"/>
    <cellStyle name="_STAFF 11_Gross" xfId="9462"/>
    <cellStyle name="_STAFF 12" xfId="9463"/>
    <cellStyle name="_STAFF 12 2" xfId="9464"/>
    <cellStyle name="_STAFF 12_Gross" xfId="9465"/>
    <cellStyle name="_STAFF 13" xfId="9466"/>
    <cellStyle name="_STAFF 13 2" xfId="9467"/>
    <cellStyle name="_STAFF 13_Gross" xfId="9468"/>
    <cellStyle name="_STAFF 14" xfId="9469"/>
    <cellStyle name="_STAFF 14 2" xfId="9470"/>
    <cellStyle name="_STAFF 14_Gross" xfId="9471"/>
    <cellStyle name="_STAFF 15" xfId="9472"/>
    <cellStyle name="_STAFF 15 2" xfId="9473"/>
    <cellStyle name="_STAFF 15_Gross" xfId="9474"/>
    <cellStyle name="_STAFF 16" xfId="9475"/>
    <cellStyle name="_STAFF 16 2" xfId="9476"/>
    <cellStyle name="_STAFF 16_Gross" xfId="9477"/>
    <cellStyle name="_STAFF 17" xfId="9478"/>
    <cellStyle name="_STAFF 17 2" xfId="9479"/>
    <cellStyle name="_STAFF 18" xfId="9480"/>
    <cellStyle name="_STAFF 18 2" xfId="9481"/>
    <cellStyle name="_STAFF 19" xfId="9482"/>
    <cellStyle name="_STAFF 19 2" xfId="9483"/>
    <cellStyle name="_STAFF 2" xfId="9484"/>
    <cellStyle name="_STAFF 2 2" xfId="9485"/>
    <cellStyle name="_STAFF 2 2 2" xfId="9486"/>
    <cellStyle name="_STAFF 2 3" xfId="9487"/>
    <cellStyle name="_STAFF 2 3 2" xfId="9488"/>
    <cellStyle name="_STAFF 2 3 3" xfId="9489"/>
    <cellStyle name="_STAFF 2 3_Gross" xfId="9490"/>
    <cellStyle name="_STAFF 2 4" xfId="9491"/>
    <cellStyle name="_STAFF 2 4 2" xfId="9492"/>
    <cellStyle name="_STAFF 2 4 3" xfId="9493"/>
    <cellStyle name="_STAFF 2 4_Gross" xfId="9494"/>
    <cellStyle name="_STAFF 2 5" xfId="9495"/>
    <cellStyle name="_STAFF 2 5 2" xfId="9496"/>
    <cellStyle name="_STAFF 2 5 3" xfId="9497"/>
    <cellStyle name="_STAFF 2 5 4" xfId="9498"/>
    <cellStyle name="_STAFF 2 5_Gross" xfId="9499"/>
    <cellStyle name="_STAFF 2 6" xfId="9500"/>
    <cellStyle name="_STAFF 2 7" xfId="9501"/>
    <cellStyle name="_STAFF 2 8" xfId="9502"/>
    <cellStyle name="_STAFF 2 9" xfId="9503"/>
    <cellStyle name="_STAFF 2_August 2014 IMBE" xfId="9504"/>
    <cellStyle name="_STAFF 2_August 2014 IMBE 2" xfId="9505"/>
    <cellStyle name="_STAFF 2_Gross" xfId="9506"/>
    <cellStyle name="_STAFF 20" xfId="9507"/>
    <cellStyle name="_STAFF 20 2" xfId="9508"/>
    <cellStyle name="_STAFF 21" xfId="9509"/>
    <cellStyle name="_STAFF 22" xfId="9510"/>
    <cellStyle name="_STAFF 23" xfId="9511"/>
    <cellStyle name="_STAFF 3" xfId="9512"/>
    <cellStyle name="_STAFF 3 2" xfId="9513"/>
    <cellStyle name="_STAFF 4" xfId="9514"/>
    <cellStyle name="_STAFF 4 2" xfId="9515"/>
    <cellStyle name="_STAFF 4 3" xfId="9516"/>
    <cellStyle name="_STAFF 4_Gross" xfId="9517"/>
    <cellStyle name="_STAFF 5" xfId="9518"/>
    <cellStyle name="_STAFF 5 2" xfId="9519"/>
    <cellStyle name="_STAFF 5 3" xfId="9520"/>
    <cellStyle name="_STAFF 5_Gross" xfId="9521"/>
    <cellStyle name="_STAFF 6" xfId="9522"/>
    <cellStyle name="_STAFF 6 2" xfId="9523"/>
    <cellStyle name="_STAFF 6 3" xfId="9524"/>
    <cellStyle name="_STAFF 7" xfId="9525"/>
    <cellStyle name="_STAFF 7 2" xfId="9526"/>
    <cellStyle name="_STAFF 7 3" xfId="9527"/>
    <cellStyle name="_STAFF 7 4" xfId="9528"/>
    <cellStyle name="_STAFF 7_Gross" xfId="9529"/>
    <cellStyle name="_STAFF 8" xfId="9530"/>
    <cellStyle name="_STAFF 8 2" xfId="9531"/>
    <cellStyle name="_STAFF 8_Gross" xfId="9532"/>
    <cellStyle name="_STAFF 9" xfId="9533"/>
    <cellStyle name="_STAFF 9 2" xfId="9534"/>
    <cellStyle name="_STAFF 9_Gross" xfId="9535"/>
    <cellStyle name="_STAFF_July 2014 IMBE" xfId="9536"/>
    <cellStyle name="_STAFF_July 2014 IMBE 2" xfId="9537"/>
    <cellStyle name="_STAFF_July 2014 IMBE 3" xfId="9538"/>
    <cellStyle name="_STAFF_R0 Caseloads" xfId="9539"/>
    <cellStyle name="_STAFF_WCMG updates 1415p3" xfId="9540"/>
    <cellStyle name="_STAFF_WCMG updates 1415p3 2" xfId="9541"/>
    <cellStyle name="_Sub debt extension discount table 31 1 11 v2" xfId="9542"/>
    <cellStyle name="_Sub debt extension discount table 31 1 11 v2 2" xfId="9543"/>
    <cellStyle name="_sub debt int" xfId="9544"/>
    <cellStyle name="_sub debt int 2" xfId="9545"/>
    <cellStyle name="_sub debt int_20110317 Guarantee Data sheet with CDS Expected Losses" xfId="9546"/>
    <cellStyle name="_sub debt int_20110317 Guarantee Data sheet with CDS Expected Losses 2" xfId="9547"/>
    <cellStyle name="_Summer 2011 long-term working age" xfId="9548"/>
    <cellStyle name="_TableHead" xfId="9549"/>
    <cellStyle name="_TableHead 2" xfId="9550"/>
    <cellStyle name="_Tailor Analysis 1.11 (1 Dec take up rates)" xfId="9551"/>
    <cellStyle name="_Tailor Analysis 1.11 (1 Dec take up rates) 2" xfId="9552"/>
    <cellStyle name="_Telekit book P2 WD6 Ruth Owen draft" xfId="9553"/>
    <cellStyle name="_Telekit book P2 WD6 Ruth Owen draft 10" xfId="9554"/>
    <cellStyle name="_Telekit book P2 WD6 Ruth Owen draft 10 2" xfId="9555"/>
    <cellStyle name="_Telekit book P2 WD6 Ruth Owen draft 10 3" xfId="9556"/>
    <cellStyle name="_Telekit book P2 WD6 Ruth Owen draft 10_Gross" xfId="9557"/>
    <cellStyle name="_Telekit book P2 WD6 Ruth Owen draft 11" xfId="9558"/>
    <cellStyle name="_Telekit book P2 WD6 Ruth Owen draft 11 2" xfId="9559"/>
    <cellStyle name="_Telekit book P2 WD6 Ruth Owen draft 11_Gross" xfId="9560"/>
    <cellStyle name="_Telekit book P2 WD6 Ruth Owen draft 12" xfId="9561"/>
    <cellStyle name="_Telekit book P2 WD6 Ruth Owen draft 12 2" xfId="9562"/>
    <cellStyle name="_Telekit book P2 WD6 Ruth Owen draft 12_Gross" xfId="9563"/>
    <cellStyle name="_Telekit book P2 WD6 Ruth Owen draft 13" xfId="9564"/>
    <cellStyle name="_Telekit book P2 WD6 Ruth Owen draft 13 2" xfId="9565"/>
    <cellStyle name="_Telekit book P2 WD6 Ruth Owen draft 13_Gross" xfId="9566"/>
    <cellStyle name="_Telekit book P2 WD6 Ruth Owen draft 14" xfId="9567"/>
    <cellStyle name="_Telekit book P2 WD6 Ruth Owen draft 14 2" xfId="9568"/>
    <cellStyle name="_Telekit book P2 WD6 Ruth Owen draft 14_Gross" xfId="9569"/>
    <cellStyle name="_Telekit book P2 WD6 Ruth Owen draft 15" xfId="9570"/>
    <cellStyle name="_Telekit book P2 WD6 Ruth Owen draft 15 2" xfId="9571"/>
    <cellStyle name="_Telekit book P2 WD6 Ruth Owen draft 15_Gross" xfId="9572"/>
    <cellStyle name="_Telekit book P2 WD6 Ruth Owen draft 16" xfId="9573"/>
    <cellStyle name="_Telekit book P2 WD6 Ruth Owen draft 16 2" xfId="9574"/>
    <cellStyle name="_Telekit book P2 WD6 Ruth Owen draft 16_Gross" xfId="9575"/>
    <cellStyle name="_Telekit book P2 WD6 Ruth Owen draft 17" xfId="9576"/>
    <cellStyle name="_Telekit book P2 WD6 Ruth Owen draft 17 2" xfId="9577"/>
    <cellStyle name="_Telekit book P2 WD6 Ruth Owen draft 18" xfId="9578"/>
    <cellStyle name="_Telekit book P2 WD6 Ruth Owen draft 18 2" xfId="9579"/>
    <cellStyle name="_Telekit book P2 WD6 Ruth Owen draft 19" xfId="9580"/>
    <cellStyle name="_Telekit book P2 WD6 Ruth Owen draft 19 2" xfId="9581"/>
    <cellStyle name="_Telekit book P2 WD6 Ruth Owen draft 2" xfId="9582"/>
    <cellStyle name="_Telekit book P2 WD6 Ruth Owen draft 2 2" xfId="9583"/>
    <cellStyle name="_Telekit book P2 WD6 Ruth Owen draft 2 2 2" xfId="9584"/>
    <cellStyle name="_Telekit book P2 WD6 Ruth Owen draft 2 3" xfId="9585"/>
    <cellStyle name="_Telekit book P2 WD6 Ruth Owen draft 2 3 2" xfId="9586"/>
    <cellStyle name="_Telekit book P2 WD6 Ruth Owen draft 2 3 3" xfId="9587"/>
    <cellStyle name="_Telekit book P2 WD6 Ruth Owen draft 2 3_Gross" xfId="9588"/>
    <cellStyle name="_Telekit book P2 WD6 Ruth Owen draft 2 4" xfId="9589"/>
    <cellStyle name="_Telekit book P2 WD6 Ruth Owen draft 2 4 2" xfId="9590"/>
    <cellStyle name="_Telekit book P2 WD6 Ruth Owen draft 2 4 3" xfId="9591"/>
    <cellStyle name="_Telekit book P2 WD6 Ruth Owen draft 2 4_Gross" xfId="9592"/>
    <cellStyle name="_Telekit book P2 WD6 Ruth Owen draft 2 5" xfId="9593"/>
    <cellStyle name="_Telekit book P2 WD6 Ruth Owen draft 2 5 2" xfId="9594"/>
    <cellStyle name="_Telekit book P2 WD6 Ruth Owen draft 2 5 3" xfId="9595"/>
    <cellStyle name="_Telekit book P2 WD6 Ruth Owen draft 2 5 4" xfId="9596"/>
    <cellStyle name="_Telekit book P2 WD6 Ruth Owen draft 2 5_Gross" xfId="9597"/>
    <cellStyle name="_Telekit book P2 WD6 Ruth Owen draft 2 6" xfId="9598"/>
    <cellStyle name="_Telekit book P2 WD6 Ruth Owen draft 2 7" xfId="9599"/>
    <cellStyle name="_Telekit book P2 WD6 Ruth Owen draft 2 8" xfId="9600"/>
    <cellStyle name="_Telekit book P2 WD6 Ruth Owen draft 2 9" xfId="9601"/>
    <cellStyle name="_Telekit book P2 WD6 Ruth Owen draft 2_August 2014 IMBE" xfId="9602"/>
    <cellStyle name="_Telekit book P2 WD6 Ruth Owen draft 2_August 2014 IMBE 2" xfId="9603"/>
    <cellStyle name="_Telekit book P2 WD6 Ruth Owen draft 2_Gross" xfId="9604"/>
    <cellStyle name="_Telekit book P2 WD6 Ruth Owen draft 20" xfId="9605"/>
    <cellStyle name="_Telekit book P2 WD6 Ruth Owen draft 20 2" xfId="9606"/>
    <cellStyle name="_Telekit book P2 WD6 Ruth Owen draft 21" xfId="9607"/>
    <cellStyle name="_Telekit book P2 WD6 Ruth Owen draft 22" xfId="9608"/>
    <cellStyle name="_Telekit book P2 WD6 Ruth Owen draft 23" xfId="9609"/>
    <cellStyle name="_Telekit book P2 WD6 Ruth Owen draft 3" xfId="9610"/>
    <cellStyle name="_Telekit book P2 WD6 Ruth Owen draft 3 2" xfId="9611"/>
    <cellStyle name="_Telekit book P2 WD6 Ruth Owen draft 4" xfId="9612"/>
    <cellStyle name="_Telekit book P2 WD6 Ruth Owen draft 4 2" xfId="9613"/>
    <cellStyle name="_Telekit book P2 WD6 Ruth Owen draft 4 3" xfId="9614"/>
    <cellStyle name="_Telekit book P2 WD6 Ruth Owen draft 4_Gross" xfId="9615"/>
    <cellStyle name="_Telekit book P2 WD6 Ruth Owen draft 5" xfId="9616"/>
    <cellStyle name="_Telekit book P2 WD6 Ruth Owen draft 5 2" xfId="9617"/>
    <cellStyle name="_Telekit book P2 WD6 Ruth Owen draft 5 3" xfId="9618"/>
    <cellStyle name="_Telekit book P2 WD6 Ruth Owen draft 5_Gross" xfId="9619"/>
    <cellStyle name="_Telekit book P2 WD6 Ruth Owen draft 6" xfId="9620"/>
    <cellStyle name="_Telekit book P2 WD6 Ruth Owen draft 6 2" xfId="9621"/>
    <cellStyle name="_Telekit book P2 WD6 Ruth Owen draft 6 3" xfId="9622"/>
    <cellStyle name="_Telekit book P2 WD6 Ruth Owen draft 7" xfId="9623"/>
    <cellStyle name="_Telekit book P2 WD6 Ruth Owen draft 7 2" xfId="9624"/>
    <cellStyle name="_Telekit book P2 WD6 Ruth Owen draft 7 3" xfId="9625"/>
    <cellStyle name="_Telekit book P2 WD6 Ruth Owen draft 7 4" xfId="9626"/>
    <cellStyle name="_Telekit book P2 WD6 Ruth Owen draft 7_Gross" xfId="9627"/>
    <cellStyle name="_Telekit book P2 WD6 Ruth Owen draft 8" xfId="9628"/>
    <cellStyle name="_Telekit book P2 WD6 Ruth Owen draft 8 2" xfId="9629"/>
    <cellStyle name="_Telekit book P2 WD6 Ruth Owen draft 8_Gross" xfId="9630"/>
    <cellStyle name="_Telekit book P2 WD6 Ruth Owen draft 9" xfId="9631"/>
    <cellStyle name="_Telekit book P2 WD6 Ruth Owen draft 9 2" xfId="9632"/>
    <cellStyle name="_Telekit book P2 WD6 Ruth Owen draft 9_Gross" xfId="9633"/>
    <cellStyle name="_Telekit book P2 WD6 Ruth Owen draft_July 2014 IMBE" xfId="9634"/>
    <cellStyle name="_Telekit book P2 WD6 Ruth Owen draft_July 2014 IMBE 2" xfId="9635"/>
    <cellStyle name="_Telekit book P2 WD6 Ruth Owen draft_July 2014 IMBE 3" xfId="9636"/>
    <cellStyle name="_Telekit book P2 WD6 Ruth Owen draft_R0 Caseloads" xfId="9637"/>
    <cellStyle name="_Telekit book P2 WD6 Ruth Owen draft_WCMG updates 1415p3" xfId="9638"/>
    <cellStyle name="_Telekit book P2 WD6 Ruth Owen draft_WCMG updates 1415p3 2" xfId="9639"/>
    <cellStyle name="_WD6 OPPC Narrative" xfId="9640"/>
    <cellStyle name="_WD6 OPPC Narrative 10" xfId="9641"/>
    <cellStyle name="_WD6 OPPC Narrative 10 2" xfId="9642"/>
    <cellStyle name="_WD6 OPPC Narrative 10 2 2" xfId="9643"/>
    <cellStyle name="_WD6 OPPC Narrative 10 2 3" xfId="9644"/>
    <cellStyle name="_WD6 OPPC Narrative 10 2_Gross" xfId="9645"/>
    <cellStyle name="_WD6 OPPC Narrative 10 2_Gross 2" xfId="9646"/>
    <cellStyle name="_WD6 OPPC Narrative 10 3" xfId="9647"/>
    <cellStyle name="_WD6 OPPC Narrative 10 4" xfId="9648"/>
    <cellStyle name="_WD6 OPPC Narrative 10 5" xfId="9649"/>
    <cellStyle name="_WD6 OPPC Narrative 10_Gross" xfId="9650"/>
    <cellStyle name="_WD6 OPPC Narrative 10_Gross 2" xfId="9651"/>
    <cellStyle name="_WD6 OPPC Narrative 11" xfId="9652"/>
    <cellStyle name="_WD6 OPPC Narrative 11 2" xfId="9653"/>
    <cellStyle name="_WD6 OPPC Narrative 11 2 2" xfId="9654"/>
    <cellStyle name="_WD6 OPPC Narrative 11 3" xfId="9655"/>
    <cellStyle name="_WD6 OPPC Narrative 11 4" xfId="9656"/>
    <cellStyle name="_WD6 OPPC Narrative 11 5" xfId="9657"/>
    <cellStyle name="_WD6 OPPC Narrative 11_Gross" xfId="9658"/>
    <cellStyle name="_WD6 OPPC Narrative 11_Gross 2" xfId="9659"/>
    <cellStyle name="_WD6 OPPC Narrative 12" xfId="9660"/>
    <cellStyle name="_WD6 OPPC Narrative 12 2" xfId="9661"/>
    <cellStyle name="_WD6 OPPC Narrative 12 2 2" xfId="9662"/>
    <cellStyle name="_WD6 OPPC Narrative 12 3" xfId="9663"/>
    <cellStyle name="_WD6 OPPC Narrative 12 4" xfId="9664"/>
    <cellStyle name="_WD6 OPPC Narrative 12_Gross" xfId="9665"/>
    <cellStyle name="_WD6 OPPC Narrative 12_Gross 2" xfId="9666"/>
    <cellStyle name="_WD6 OPPC Narrative 13" xfId="9667"/>
    <cellStyle name="_WD6 OPPC Narrative 13 2" xfId="9668"/>
    <cellStyle name="_WD6 OPPC Narrative 13 3" xfId="9669"/>
    <cellStyle name="_WD6 OPPC Narrative 13_Gross" xfId="9670"/>
    <cellStyle name="_WD6 OPPC Narrative 13_Gross 2" xfId="9671"/>
    <cellStyle name="_WD6 OPPC Narrative 14" xfId="9672"/>
    <cellStyle name="_WD6 OPPC Narrative 14 2" xfId="9673"/>
    <cellStyle name="_WD6 OPPC Narrative 14 2 2" xfId="9674"/>
    <cellStyle name="_WD6 OPPC Narrative 14 3" xfId="9675"/>
    <cellStyle name="_WD6 OPPC Narrative 14_Gross" xfId="9676"/>
    <cellStyle name="_WD6 OPPC Narrative 14_Gross 2" xfId="9677"/>
    <cellStyle name="_WD6 OPPC Narrative 15" xfId="9678"/>
    <cellStyle name="_WD6 OPPC Narrative 15 2" xfId="9679"/>
    <cellStyle name="_WD6 OPPC Narrative 15 3" xfId="9680"/>
    <cellStyle name="_WD6 OPPC Narrative 15_Gross" xfId="9681"/>
    <cellStyle name="_WD6 OPPC Narrative 15_Gross 2" xfId="9682"/>
    <cellStyle name="_WD6 OPPC Narrative 16" xfId="9683"/>
    <cellStyle name="_WD6 OPPC Narrative 16 2" xfId="9684"/>
    <cellStyle name="_WD6 OPPC Narrative 16_Gross" xfId="9685"/>
    <cellStyle name="_WD6 OPPC Narrative 16_Gross 2" xfId="9686"/>
    <cellStyle name="_WD6 OPPC Narrative 17" xfId="9687"/>
    <cellStyle name="_WD6 OPPC Narrative 17 2" xfId="9688"/>
    <cellStyle name="_WD6 OPPC Narrative 17_Gross" xfId="9689"/>
    <cellStyle name="_WD6 OPPC Narrative 17_Gross 2" xfId="9690"/>
    <cellStyle name="_WD6 OPPC Narrative 18" xfId="9691"/>
    <cellStyle name="_WD6 OPPC Narrative 18 2" xfId="9692"/>
    <cellStyle name="_WD6 OPPC Narrative 19" xfId="9693"/>
    <cellStyle name="_WD6 OPPC Narrative 19 2" xfId="9694"/>
    <cellStyle name="_WD6 OPPC Narrative 2" xfId="9695"/>
    <cellStyle name="_WD6 OPPC Narrative 2 10" xfId="9696"/>
    <cellStyle name="_WD6 OPPC Narrative 2 11" xfId="9697"/>
    <cellStyle name="_WD6 OPPC Narrative 2 12" xfId="9698"/>
    <cellStyle name="_WD6 OPPC Narrative 2 2" xfId="9699"/>
    <cellStyle name="_WD6 OPPC Narrative 2 2 2" xfId="9700"/>
    <cellStyle name="_WD6 OPPC Narrative 2 2 2 2" xfId="9701"/>
    <cellStyle name="_WD6 OPPC Narrative 2 2 3" xfId="9702"/>
    <cellStyle name="_WD6 OPPC Narrative 2 2 3 2" xfId="9703"/>
    <cellStyle name="_WD6 OPPC Narrative 2 2 4" xfId="9704"/>
    <cellStyle name="_WD6 OPPC Narrative 2 2 5" xfId="9705"/>
    <cellStyle name="_WD6 OPPC Narrative 2 2_Gross" xfId="9706"/>
    <cellStyle name="_WD6 OPPC Narrative 2 2_Gross 2" xfId="9707"/>
    <cellStyle name="_WD6 OPPC Narrative 2 3" xfId="9708"/>
    <cellStyle name="_WD6 OPPC Narrative 2 3 2" xfId="9709"/>
    <cellStyle name="_WD6 OPPC Narrative 2 3 2 2" xfId="9710"/>
    <cellStyle name="_WD6 OPPC Narrative 2 3 2 3" xfId="9711"/>
    <cellStyle name="_WD6 OPPC Narrative 2 3 3" xfId="9712"/>
    <cellStyle name="_WD6 OPPC Narrative 2 3 4" xfId="9713"/>
    <cellStyle name="_WD6 OPPC Narrative 2 3_Gross" xfId="9714"/>
    <cellStyle name="_WD6 OPPC Narrative 2 3_Gross 2" xfId="9715"/>
    <cellStyle name="_WD6 OPPC Narrative 2 4" xfId="9716"/>
    <cellStyle name="_WD6 OPPC Narrative 2 4 2" xfId="9717"/>
    <cellStyle name="_WD6 OPPC Narrative 2 4 3" xfId="9718"/>
    <cellStyle name="_WD6 OPPC Narrative 2 4 4" xfId="9719"/>
    <cellStyle name="_WD6 OPPC Narrative 2 5" xfId="9720"/>
    <cellStyle name="_WD6 OPPC Narrative 2 5 2" xfId="9721"/>
    <cellStyle name="_WD6 OPPC Narrative 2 5 2 2" xfId="9722"/>
    <cellStyle name="_WD6 OPPC Narrative 2 5 3" xfId="9723"/>
    <cellStyle name="_WD6 OPPC Narrative 2 6" xfId="9724"/>
    <cellStyle name="_WD6 OPPC Narrative 2 6 2" xfId="9725"/>
    <cellStyle name="_WD6 OPPC Narrative 2 6 3" xfId="9726"/>
    <cellStyle name="_WD6 OPPC Narrative 2 7" xfId="9727"/>
    <cellStyle name="_WD6 OPPC Narrative 2 7 2" xfId="9728"/>
    <cellStyle name="_WD6 OPPC Narrative 2 8" xfId="9729"/>
    <cellStyle name="_WD6 OPPC Narrative 2 9" xfId="9730"/>
    <cellStyle name="_WD6 OPPC Narrative 2_Gross" xfId="9731"/>
    <cellStyle name="_WD6 OPPC Narrative 2_Gross 2" xfId="9732"/>
    <cellStyle name="_WD6 OPPC Narrative 20" xfId="9733"/>
    <cellStyle name="_WD6 OPPC Narrative 20 2" xfId="9734"/>
    <cellStyle name="_WD6 OPPC Narrative 21" xfId="9735"/>
    <cellStyle name="_WD6 OPPC Narrative 21 2" xfId="9736"/>
    <cellStyle name="_WD6 OPPC Narrative 22" xfId="9737"/>
    <cellStyle name="_WD6 OPPC Narrative 23" xfId="9738"/>
    <cellStyle name="_WD6 OPPC Narrative 24" xfId="9739"/>
    <cellStyle name="_WD6 OPPC Narrative 24 2" xfId="9740"/>
    <cellStyle name="_WD6 OPPC Narrative 25" xfId="9741"/>
    <cellStyle name="_WD6 OPPC Narrative 26" xfId="9742"/>
    <cellStyle name="_WD6 OPPC Narrative 27" xfId="9743"/>
    <cellStyle name="_WD6 OPPC Narrative 28" xfId="9744"/>
    <cellStyle name="_WD6 OPPC Narrative 29" xfId="9745"/>
    <cellStyle name="_WD6 OPPC Narrative 3" xfId="9746"/>
    <cellStyle name="_WD6 OPPC Narrative 3 10" xfId="9747"/>
    <cellStyle name="_WD6 OPPC Narrative 3 10 2" xfId="9748"/>
    <cellStyle name="_WD6 OPPC Narrative 3 11" xfId="9749"/>
    <cellStyle name="_WD6 OPPC Narrative 3 11 2" xfId="9750"/>
    <cellStyle name="_WD6 OPPC Narrative 3 12" xfId="9751"/>
    <cellStyle name="_WD6 OPPC Narrative 3 2" xfId="9752"/>
    <cellStyle name="_WD6 OPPC Narrative 3 2 2" xfId="9753"/>
    <cellStyle name="_WD6 OPPC Narrative 3 2 2 2" xfId="9754"/>
    <cellStyle name="_WD6 OPPC Narrative 3 2 2 3" xfId="9755"/>
    <cellStyle name="_WD6 OPPC Narrative 3 2 2_Gross" xfId="9756"/>
    <cellStyle name="_WD6 OPPC Narrative 3 2 2_Gross 2" xfId="9757"/>
    <cellStyle name="_WD6 OPPC Narrative 3 2 3" xfId="9758"/>
    <cellStyle name="_WD6 OPPC Narrative 3 2 4" xfId="9759"/>
    <cellStyle name="_WD6 OPPC Narrative 3 2_Gross" xfId="9760"/>
    <cellStyle name="_WD6 OPPC Narrative 3 2_Gross 2" xfId="9761"/>
    <cellStyle name="_WD6 OPPC Narrative 3 3" xfId="9762"/>
    <cellStyle name="_WD6 OPPC Narrative 3 3 2" xfId="9763"/>
    <cellStyle name="_WD6 OPPC Narrative 3 3 2 2" xfId="9764"/>
    <cellStyle name="_WD6 OPPC Narrative 3 3 2 3" xfId="9765"/>
    <cellStyle name="_WD6 OPPC Narrative 3 3 2_Gross" xfId="9766"/>
    <cellStyle name="_WD6 OPPC Narrative 3 3 2_Gross 2" xfId="9767"/>
    <cellStyle name="_WD6 OPPC Narrative 3 3 3" xfId="9768"/>
    <cellStyle name="_WD6 OPPC Narrative 3 3 4" xfId="9769"/>
    <cellStyle name="_WD6 OPPC Narrative 3 3_August 2014 IMBE" xfId="9770"/>
    <cellStyle name="_WD6 OPPC Narrative 3 3_August 2014 IMBE 2" xfId="9771"/>
    <cellStyle name="_WD6 OPPC Narrative 3 3_August 2014 IMBE 2 2" xfId="9772"/>
    <cellStyle name="_WD6 OPPC Narrative 3 3_August 2014 IMBE 2 2 2" xfId="9773"/>
    <cellStyle name="_WD6 OPPC Narrative 3 3_August 2014 IMBE 2 2_Gross" xfId="9774"/>
    <cellStyle name="_WD6 OPPC Narrative 3 3_August 2014 IMBE 2 2_Gross 2" xfId="9775"/>
    <cellStyle name="_WD6 OPPC Narrative 3 3_August 2014 IMBE 2 3" xfId="9776"/>
    <cellStyle name="_WD6 OPPC Narrative 3 3_August 2014 IMBE 2 4" xfId="9777"/>
    <cellStyle name="_WD6 OPPC Narrative 3 3_August 2014 IMBE 2_Gross" xfId="9778"/>
    <cellStyle name="_WD6 OPPC Narrative 3 3_August 2014 IMBE 2_Gross 2" xfId="9779"/>
    <cellStyle name="_WD6 OPPC Narrative 3 3_August 2014 IMBE 3" xfId="9780"/>
    <cellStyle name="_WD6 OPPC Narrative 3 3_August 2014 IMBE 4" xfId="9781"/>
    <cellStyle name="_WD6 OPPC Narrative 3 3_August 2014 IMBE_Gross" xfId="9782"/>
    <cellStyle name="_WD6 OPPC Narrative 3 3_August 2014 IMBE_Gross 2" xfId="9783"/>
    <cellStyle name="_WD6 OPPC Narrative 3 3_Gross" xfId="9784"/>
    <cellStyle name="_WD6 OPPC Narrative 3 3_Gross 2" xfId="9785"/>
    <cellStyle name="_WD6 OPPC Narrative 3 4" xfId="9786"/>
    <cellStyle name="_WD6 OPPC Narrative 3 4 2" xfId="9787"/>
    <cellStyle name="_WD6 OPPC Narrative 3 4 2 2" xfId="9788"/>
    <cellStyle name="_WD6 OPPC Narrative 3 4 2 3" xfId="9789"/>
    <cellStyle name="_WD6 OPPC Narrative 3 4 2_Gross" xfId="9790"/>
    <cellStyle name="_WD6 OPPC Narrative 3 4 2_Gross 2" xfId="9791"/>
    <cellStyle name="_WD6 OPPC Narrative 3 4 3" xfId="9792"/>
    <cellStyle name="_WD6 OPPC Narrative 3 4 4" xfId="9793"/>
    <cellStyle name="_WD6 OPPC Narrative 3 4_Gross" xfId="9794"/>
    <cellStyle name="_WD6 OPPC Narrative 3 4_Gross 2" xfId="9795"/>
    <cellStyle name="_WD6 OPPC Narrative 3 5" xfId="9796"/>
    <cellStyle name="_WD6 OPPC Narrative 3 5 2" xfId="9797"/>
    <cellStyle name="_WD6 OPPC Narrative 3 5 3" xfId="9798"/>
    <cellStyle name="_WD6 OPPC Narrative 3 5_Gross" xfId="9799"/>
    <cellStyle name="_WD6 OPPC Narrative 3 5_Gross 2" xfId="9800"/>
    <cellStyle name="_WD6 OPPC Narrative 3 6" xfId="9801"/>
    <cellStyle name="_WD6 OPPC Narrative 3 6 2" xfId="9802"/>
    <cellStyle name="_WD6 OPPC Narrative 3 6 3" xfId="9803"/>
    <cellStyle name="_WD6 OPPC Narrative 3 6 4" xfId="9804"/>
    <cellStyle name="_WD6 OPPC Narrative 3 6_Gross" xfId="9805"/>
    <cellStyle name="_WD6 OPPC Narrative 3 6_Gross 2" xfId="9806"/>
    <cellStyle name="_WD6 OPPC Narrative 3 7" xfId="9807"/>
    <cellStyle name="_WD6 OPPC Narrative 3 7 2" xfId="9808"/>
    <cellStyle name="_WD6 OPPC Narrative 3 7 2 2" xfId="9809"/>
    <cellStyle name="_WD6 OPPC Narrative 3 7 3" xfId="9810"/>
    <cellStyle name="_WD6 OPPC Narrative 3 7 4" xfId="9811"/>
    <cellStyle name="_WD6 OPPC Narrative 3 7_Gross" xfId="9812"/>
    <cellStyle name="_WD6 OPPC Narrative 3 7_Gross 2" xfId="9813"/>
    <cellStyle name="_WD6 OPPC Narrative 3 8" xfId="9814"/>
    <cellStyle name="_WD6 OPPC Narrative 3 8 2" xfId="9815"/>
    <cellStyle name="_WD6 OPPC Narrative 3 8 3" xfId="9816"/>
    <cellStyle name="_WD6 OPPC Narrative 3 8_Gross" xfId="9817"/>
    <cellStyle name="_WD6 OPPC Narrative 3 8_Gross 2" xfId="9818"/>
    <cellStyle name="_WD6 OPPC Narrative 3 9" xfId="9819"/>
    <cellStyle name="_WD6 OPPC Narrative 3 9 2" xfId="9820"/>
    <cellStyle name="_WD6 OPPC Narrative 3_August 2014 IMBE" xfId="9821"/>
    <cellStyle name="_WD6 OPPC Narrative 3_August 2014 IMBE 2" xfId="9822"/>
    <cellStyle name="_WD6 OPPC Narrative 3_August 2014 IMBE 2 2" xfId="9823"/>
    <cellStyle name="_WD6 OPPC Narrative 3_August 2014 IMBE 2 3" xfId="9824"/>
    <cellStyle name="_WD6 OPPC Narrative 3_August 2014 IMBE 2_Gross" xfId="9825"/>
    <cellStyle name="_WD6 OPPC Narrative 3_August 2014 IMBE 2_Gross 2" xfId="9826"/>
    <cellStyle name="_WD6 OPPC Narrative 3_August 2014 IMBE 3" xfId="9827"/>
    <cellStyle name="_WD6 OPPC Narrative 3_August 2014 IMBE 4" xfId="9828"/>
    <cellStyle name="_WD6 OPPC Narrative 3_August 2014 IMBE_Gross" xfId="9829"/>
    <cellStyle name="_WD6 OPPC Narrative 3_August 2014 IMBE_Gross 2" xfId="9830"/>
    <cellStyle name="_WD6 OPPC Narrative 3_Gross" xfId="9831"/>
    <cellStyle name="_WD6 OPPC Narrative 3_Gross 2" xfId="9832"/>
    <cellStyle name="_WD6 OPPC Narrative 4" xfId="9833"/>
    <cellStyle name="_WD6 OPPC Narrative 4 2" xfId="9834"/>
    <cellStyle name="_WD6 OPPC Narrative 4 2 2" xfId="9835"/>
    <cellStyle name="_WD6 OPPC Narrative 4 2 2 2" xfId="9836"/>
    <cellStyle name="_WD6 OPPC Narrative 4 2 3" xfId="9837"/>
    <cellStyle name="_WD6 OPPC Narrative 4 2_Gross" xfId="9838"/>
    <cellStyle name="_WD6 OPPC Narrative 4 2_Gross 2" xfId="9839"/>
    <cellStyle name="_WD6 OPPC Narrative 4 3" xfId="9840"/>
    <cellStyle name="_WD6 OPPC Narrative 4 3 2" xfId="9841"/>
    <cellStyle name="_WD6 OPPC Narrative 4 4" xfId="9842"/>
    <cellStyle name="_WD6 OPPC Narrative 4 5" xfId="9843"/>
    <cellStyle name="_WD6 OPPC Narrative 4 6" xfId="9844"/>
    <cellStyle name="_WD6 OPPC Narrative 4_August 2014 IMBE" xfId="9845"/>
    <cellStyle name="_WD6 OPPC Narrative 4_August 2014 IMBE 2" xfId="9846"/>
    <cellStyle name="_WD6 OPPC Narrative 4_August 2014 IMBE 2 2" xfId="9847"/>
    <cellStyle name="_WD6 OPPC Narrative 4_August 2014 IMBE 2 2 2" xfId="9848"/>
    <cellStyle name="_WD6 OPPC Narrative 4_August 2014 IMBE 2 2_Gross" xfId="9849"/>
    <cellStyle name="_WD6 OPPC Narrative 4_August 2014 IMBE 2 2_Gross 2" xfId="9850"/>
    <cellStyle name="_WD6 OPPC Narrative 4_August 2014 IMBE 2 3" xfId="9851"/>
    <cellStyle name="_WD6 OPPC Narrative 4_August 2014 IMBE 2 4" xfId="9852"/>
    <cellStyle name="_WD6 OPPC Narrative 4_August 2014 IMBE 2_Gross" xfId="9853"/>
    <cellStyle name="_WD6 OPPC Narrative 4_August 2014 IMBE 2_Gross 2" xfId="9854"/>
    <cellStyle name="_WD6 OPPC Narrative 4_August 2014 IMBE 3" xfId="9855"/>
    <cellStyle name="_WD6 OPPC Narrative 4_August 2014 IMBE 4" xfId="9856"/>
    <cellStyle name="_WD6 OPPC Narrative 4_August 2014 IMBE_Gross" xfId="9857"/>
    <cellStyle name="_WD6 OPPC Narrative 4_August 2014 IMBE_Gross 2" xfId="9858"/>
    <cellStyle name="_WD6 OPPC Narrative 4_Gross" xfId="9859"/>
    <cellStyle name="_WD6 OPPC Narrative 4_Gross 2" xfId="9860"/>
    <cellStyle name="_WD6 OPPC Narrative 5" xfId="9861"/>
    <cellStyle name="_WD6 OPPC Narrative 5 2" xfId="9862"/>
    <cellStyle name="_WD6 OPPC Narrative 5 2 2" xfId="9863"/>
    <cellStyle name="_WD6 OPPC Narrative 5 2 3" xfId="9864"/>
    <cellStyle name="_WD6 OPPC Narrative 5 2 4" xfId="9865"/>
    <cellStyle name="_WD6 OPPC Narrative 5 2_Gross" xfId="9866"/>
    <cellStyle name="_WD6 OPPC Narrative 5 2_Gross 2" xfId="9867"/>
    <cellStyle name="_WD6 OPPC Narrative 5 3" xfId="9868"/>
    <cellStyle name="_WD6 OPPC Narrative 5 3 2" xfId="9869"/>
    <cellStyle name="_WD6 OPPC Narrative 5 3 3" xfId="9870"/>
    <cellStyle name="_WD6 OPPC Narrative 5 4" xfId="9871"/>
    <cellStyle name="_WD6 OPPC Narrative 5 5" xfId="9872"/>
    <cellStyle name="_WD6 OPPC Narrative 5_Gross" xfId="9873"/>
    <cellStyle name="_WD6 OPPC Narrative 5_Gross 2" xfId="9874"/>
    <cellStyle name="_WD6 OPPC Narrative 6" xfId="9875"/>
    <cellStyle name="_WD6 OPPC Narrative 6 2" xfId="9876"/>
    <cellStyle name="_WD6 OPPC Narrative 6 2 2" xfId="9877"/>
    <cellStyle name="_WD6 OPPC Narrative 6 2 3" xfId="9878"/>
    <cellStyle name="_WD6 OPPC Narrative 6 2_Gross" xfId="9879"/>
    <cellStyle name="_WD6 OPPC Narrative 6 2_Gross 2" xfId="9880"/>
    <cellStyle name="_WD6 OPPC Narrative 6 3" xfId="9881"/>
    <cellStyle name="_WD6 OPPC Narrative 6 3 2" xfId="9882"/>
    <cellStyle name="_WD6 OPPC Narrative 6 3 3" xfId="9883"/>
    <cellStyle name="_WD6 OPPC Narrative 6 4" xfId="9884"/>
    <cellStyle name="_WD6 OPPC Narrative 6 5" xfId="9885"/>
    <cellStyle name="_WD6 OPPC Narrative 6_Gross" xfId="9886"/>
    <cellStyle name="_WD6 OPPC Narrative 6_Gross 2" xfId="9887"/>
    <cellStyle name="_WD6 OPPC Narrative 7" xfId="9888"/>
    <cellStyle name="_WD6 OPPC Narrative 7 2" xfId="9889"/>
    <cellStyle name="_WD6 OPPC Narrative 7 2 2" xfId="9890"/>
    <cellStyle name="_WD6 OPPC Narrative 7 2 3" xfId="9891"/>
    <cellStyle name="_WD6 OPPC Narrative 7 2_Gross" xfId="9892"/>
    <cellStyle name="_WD6 OPPC Narrative 7 2_Gross 2" xfId="9893"/>
    <cellStyle name="_WD6 OPPC Narrative 7 3" xfId="9894"/>
    <cellStyle name="_WD6 OPPC Narrative 7 4" xfId="9895"/>
    <cellStyle name="_WD6 OPPC Narrative 7_Gross" xfId="9896"/>
    <cellStyle name="_WD6 OPPC Narrative 7_Gross 2" xfId="9897"/>
    <cellStyle name="_WD6 OPPC Narrative 8" xfId="9898"/>
    <cellStyle name="_WD6 OPPC Narrative 8 2" xfId="9899"/>
    <cellStyle name="_WD6 OPPC Narrative 8 2 2" xfId="9900"/>
    <cellStyle name="_WD6 OPPC Narrative 8 2 3" xfId="9901"/>
    <cellStyle name="_WD6 OPPC Narrative 8 2_Gross" xfId="9902"/>
    <cellStyle name="_WD6 OPPC Narrative 8 2_Gross 2" xfId="9903"/>
    <cellStyle name="_WD6 OPPC Narrative 8 3" xfId="9904"/>
    <cellStyle name="_WD6 OPPC Narrative 8 4" xfId="9905"/>
    <cellStyle name="_WD6 OPPC Narrative 8_Gross" xfId="9906"/>
    <cellStyle name="_WD6 OPPC Narrative 8_Gross 2" xfId="9907"/>
    <cellStyle name="_WD6 OPPC Narrative 9" xfId="9908"/>
    <cellStyle name="_WD6 OPPC Narrative 9 2" xfId="9909"/>
    <cellStyle name="_WD6 OPPC Narrative 9 2 2" xfId="9910"/>
    <cellStyle name="_WD6 OPPC Narrative 9 2 3" xfId="9911"/>
    <cellStyle name="_WD6 OPPC Narrative 9 2_Gross" xfId="9912"/>
    <cellStyle name="_WD6 OPPC Narrative 9 2_Gross 2" xfId="9913"/>
    <cellStyle name="_WD6 OPPC Narrative 9 3" xfId="9914"/>
    <cellStyle name="_WD6 OPPC Narrative 9 4" xfId="9915"/>
    <cellStyle name="_WD6 OPPC Narrative 9 5" xfId="9916"/>
    <cellStyle name="_WD6 OPPC Narrative 9_Gross" xfId="9917"/>
    <cellStyle name="_WD6 OPPC Narrative 9_Gross 2" xfId="9918"/>
    <cellStyle name="_WD6 OPPC Narrative_001. Test" xfId="9919"/>
    <cellStyle name="_WD6 OPPC Narrative_001. Test 2" xfId="9920"/>
    <cellStyle name="_WD6 OPPC Narrative_001. Test_Gross" xfId="9921"/>
    <cellStyle name="_WD6 OPPC Narrative_001. Test_Gross 2" xfId="9922"/>
    <cellStyle name="_WD6 OPPC Narrative_Gross" xfId="9923"/>
    <cellStyle name="_WD6 OPPC Narrative_Gross 2" xfId="9924"/>
    <cellStyle name="_WD6 OPPC Narrative_Gross 2 2" xfId="9925"/>
    <cellStyle name="_WD6 OPPC Narrative_Gross 2 3" xfId="9926"/>
    <cellStyle name="_WD6 OPPC Narrative_Gross 2_Gross" xfId="9927"/>
    <cellStyle name="_WD6 OPPC Narrative_Gross 2_Gross 2" xfId="9928"/>
    <cellStyle name="_WD6 OPPC Narrative_Gross 3" xfId="9929"/>
    <cellStyle name="_WD6 OPPC Narrative_Gross 4" xfId="9930"/>
    <cellStyle name="_WD6 OPPC Narrative_Gross_1" xfId="9931"/>
    <cellStyle name="_WD6 OPPC Narrative_Gross_1 2" xfId="9932"/>
    <cellStyle name="_WD6 OPPC Narrative_Gross_Gross" xfId="9933"/>
    <cellStyle name="_WD6 OPPC Narrative_Gross_Gross 2" xfId="9934"/>
    <cellStyle name="_WD6 OPPC Narrative_R0" xfId="9935"/>
    <cellStyle name="_WD6 OPPC Narrative_R0 2" xfId="9936"/>
    <cellStyle name="_WD6 OPPC Narrative_R0 2 2" xfId="9937"/>
    <cellStyle name="_WD6 OPPC Narrative_R0 2 3" xfId="9938"/>
    <cellStyle name="_WD6 OPPC Narrative_R0 3" xfId="9939"/>
    <cellStyle name="_WD6 OPPC Narrative_R0 4" xfId="9940"/>
    <cellStyle name="_WD6 OPPC Narrative_R0_1" xfId="9941"/>
    <cellStyle name="_WD6 OPPC Narrative_R0_1 2" xfId="9942"/>
    <cellStyle name="_WD6 OPPC Narrative_R0_1 3" xfId="9943"/>
    <cellStyle name="_WD6 Report DEL P" xfId="9944"/>
    <cellStyle name="_WD6 Report DEL P 10" xfId="9945"/>
    <cellStyle name="_WD6 Report DEL P 10 2" xfId="9946"/>
    <cellStyle name="_WD6 Report DEL P 10 2 2" xfId="9947"/>
    <cellStyle name="_WD6 Report DEL P 10 2 3" xfId="9948"/>
    <cellStyle name="_WD6 Report DEL P 10 2_Gross" xfId="9949"/>
    <cellStyle name="_WD6 Report DEL P 10 2_Gross 2" xfId="9950"/>
    <cellStyle name="_WD6 Report DEL P 10 3" xfId="9951"/>
    <cellStyle name="_WD6 Report DEL P 10 4" xfId="9952"/>
    <cellStyle name="_WD6 Report DEL P 10 5" xfId="9953"/>
    <cellStyle name="_WD6 Report DEL P 10_Gross" xfId="9954"/>
    <cellStyle name="_WD6 Report DEL P 10_Gross 2" xfId="9955"/>
    <cellStyle name="_WD6 Report DEL P 11" xfId="9956"/>
    <cellStyle name="_WD6 Report DEL P 11 2" xfId="9957"/>
    <cellStyle name="_WD6 Report DEL P 11 2 2" xfId="9958"/>
    <cellStyle name="_WD6 Report DEL P 11 3" xfId="9959"/>
    <cellStyle name="_WD6 Report DEL P 11 4" xfId="9960"/>
    <cellStyle name="_WD6 Report DEL P 11 5" xfId="9961"/>
    <cellStyle name="_WD6 Report DEL P 11_Gross" xfId="9962"/>
    <cellStyle name="_WD6 Report DEL P 11_Gross 2" xfId="9963"/>
    <cellStyle name="_WD6 Report DEL P 12" xfId="9964"/>
    <cellStyle name="_WD6 Report DEL P 12 2" xfId="9965"/>
    <cellStyle name="_WD6 Report DEL P 12 2 2" xfId="9966"/>
    <cellStyle name="_WD6 Report DEL P 12 3" xfId="9967"/>
    <cellStyle name="_WD6 Report DEL P 12 4" xfId="9968"/>
    <cellStyle name="_WD6 Report DEL P 12_Gross" xfId="9969"/>
    <cellStyle name="_WD6 Report DEL P 12_Gross 2" xfId="9970"/>
    <cellStyle name="_WD6 Report DEL P 13" xfId="9971"/>
    <cellStyle name="_WD6 Report DEL P 13 2" xfId="9972"/>
    <cellStyle name="_WD6 Report DEL P 13 3" xfId="9973"/>
    <cellStyle name="_WD6 Report DEL P 13_Gross" xfId="9974"/>
    <cellStyle name="_WD6 Report DEL P 13_Gross 2" xfId="9975"/>
    <cellStyle name="_WD6 Report DEL P 14" xfId="9976"/>
    <cellStyle name="_WD6 Report DEL P 14 2" xfId="9977"/>
    <cellStyle name="_WD6 Report DEL P 14 2 2" xfId="9978"/>
    <cellStyle name="_WD6 Report DEL P 14 3" xfId="9979"/>
    <cellStyle name="_WD6 Report DEL P 14_Gross" xfId="9980"/>
    <cellStyle name="_WD6 Report DEL P 14_Gross 2" xfId="9981"/>
    <cellStyle name="_WD6 Report DEL P 15" xfId="9982"/>
    <cellStyle name="_WD6 Report DEL P 15 2" xfId="9983"/>
    <cellStyle name="_WD6 Report DEL P 15 3" xfId="9984"/>
    <cellStyle name="_WD6 Report DEL P 15_Gross" xfId="9985"/>
    <cellStyle name="_WD6 Report DEL P 15_Gross 2" xfId="9986"/>
    <cellStyle name="_WD6 Report DEL P 16" xfId="9987"/>
    <cellStyle name="_WD6 Report DEL P 16 2" xfId="9988"/>
    <cellStyle name="_WD6 Report DEL P 16_Gross" xfId="9989"/>
    <cellStyle name="_WD6 Report DEL P 16_Gross 2" xfId="9990"/>
    <cellStyle name="_WD6 Report DEL P 17" xfId="9991"/>
    <cellStyle name="_WD6 Report DEL P 17 2" xfId="9992"/>
    <cellStyle name="_WD6 Report DEL P 17_Gross" xfId="9993"/>
    <cellStyle name="_WD6 Report DEL P 17_Gross 2" xfId="9994"/>
    <cellStyle name="_WD6 Report DEL P 18" xfId="9995"/>
    <cellStyle name="_WD6 Report DEL P 18 2" xfId="9996"/>
    <cellStyle name="_WD6 Report DEL P 19" xfId="9997"/>
    <cellStyle name="_WD6 Report DEL P 19 2" xfId="9998"/>
    <cellStyle name="_WD6 Report DEL P 2" xfId="9999"/>
    <cellStyle name="_WD6 Report DEL P 2 10" xfId="10000"/>
    <cellStyle name="_WD6 Report DEL P 2 11" xfId="10001"/>
    <cellStyle name="_WD6 Report DEL P 2 12" xfId="10002"/>
    <cellStyle name="_WD6 Report DEL P 2 2" xfId="10003"/>
    <cellStyle name="_WD6 Report DEL P 2 2 2" xfId="10004"/>
    <cellStyle name="_WD6 Report DEL P 2 2 2 2" xfId="10005"/>
    <cellStyle name="_WD6 Report DEL P 2 2 3" xfId="10006"/>
    <cellStyle name="_WD6 Report DEL P 2 2 3 2" xfId="10007"/>
    <cellStyle name="_WD6 Report DEL P 2 2 4" xfId="10008"/>
    <cellStyle name="_WD6 Report DEL P 2 2 5" xfId="10009"/>
    <cellStyle name="_WD6 Report DEL P 2 2_Gross" xfId="10010"/>
    <cellStyle name="_WD6 Report DEL P 2 2_Gross 2" xfId="10011"/>
    <cellStyle name="_WD6 Report DEL P 2 3" xfId="10012"/>
    <cellStyle name="_WD6 Report DEL P 2 3 2" xfId="10013"/>
    <cellStyle name="_WD6 Report DEL P 2 3 2 2" xfId="10014"/>
    <cellStyle name="_WD6 Report DEL P 2 3 2 3" xfId="10015"/>
    <cellStyle name="_WD6 Report DEL P 2 3 3" xfId="10016"/>
    <cellStyle name="_WD6 Report DEL P 2 3 4" xfId="10017"/>
    <cellStyle name="_WD6 Report DEL P 2 3_Gross" xfId="10018"/>
    <cellStyle name="_WD6 Report DEL P 2 3_Gross 2" xfId="10019"/>
    <cellStyle name="_WD6 Report DEL P 2 4" xfId="10020"/>
    <cellStyle name="_WD6 Report DEL P 2 4 2" xfId="10021"/>
    <cellStyle name="_WD6 Report DEL P 2 4 3" xfId="10022"/>
    <cellStyle name="_WD6 Report DEL P 2 4 4" xfId="10023"/>
    <cellStyle name="_WD6 Report DEL P 2 5" xfId="10024"/>
    <cellStyle name="_WD6 Report DEL P 2 5 2" xfId="10025"/>
    <cellStyle name="_WD6 Report DEL P 2 5 2 2" xfId="10026"/>
    <cellStyle name="_WD6 Report DEL P 2 5 3" xfId="10027"/>
    <cellStyle name="_WD6 Report DEL P 2 6" xfId="10028"/>
    <cellStyle name="_WD6 Report DEL P 2 6 2" xfId="10029"/>
    <cellStyle name="_WD6 Report DEL P 2 6 3" xfId="10030"/>
    <cellStyle name="_WD6 Report DEL P 2 7" xfId="10031"/>
    <cellStyle name="_WD6 Report DEL P 2 7 2" xfId="10032"/>
    <cellStyle name="_WD6 Report DEL P 2 8" xfId="10033"/>
    <cellStyle name="_WD6 Report DEL P 2 9" xfId="10034"/>
    <cellStyle name="_WD6 Report DEL P 2_Gross" xfId="10035"/>
    <cellStyle name="_WD6 Report DEL P 2_Gross 2" xfId="10036"/>
    <cellStyle name="_WD6 Report DEL P 20" xfId="10037"/>
    <cellStyle name="_WD6 Report DEL P 20 2" xfId="10038"/>
    <cellStyle name="_WD6 Report DEL P 21" xfId="10039"/>
    <cellStyle name="_WD6 Report DEL P 21 2" xfId="10040"/>
    <cellStyle name="_WD6 Report DEL P 22" xfId="10041"/>
    <cellStyle name="_WD6 Report DEL P 23" xfId="10042"/>
    <cellStyle name="_WD6 Report DEL P 24" xfId="10043"/>
    <cellStyle name="_WD6 Report DEL P 24 2" xfId="10044"/>
    <cellStyle name="_WD6 Report DEL P 25" xfId="10045"/>
    <cellStyle name="_WD6 Report DEL P 26" xfId="10046"/>
    <cellStyle name="_WD6 Report DEL P 27" xfId="10047"/>
    <cellStyle name="_WD6 Report DEL P 28" xfId="10048"/>
    <cellStyle name="_WD6 Report DEL P 29" xfId="10049"/>
    <cellStyle name="_WD6 Report DEL P 3" xfId="10050"/>
    <cellStyle name="_WD6 Report DEL P 3 10" xfId="10051"/>
    <cellStyle name="_WD6 Report DEL P 3 10 2" xfId="10052"/>
    <cellStyle name="_WD6 Report DEL P 3 11" xfId="10053"/>
    <cellStyle name="_WD6 Report DEL P 3 11 2" xfId="10054"/>
    <cellStyle name="_WD6 Report DEL P 3 12" xfId="10055"/>
    <cellStyle name="_WD6 Report DEL P 3 2" xfId="10056"/>
    <cellStyle name="_WD6 Report DEL P 3 2 2" xfId="10057"/>
    <cellStyle name="_WD6 Report DEL P 3 2 2 2" xfId="10058"/>
    <cellStyle name="_WD6 Report DEL P 3 2 2 3" xfId="10059"/>
    <cellStyle name="_WD6 Report DEL P 3 2 2_Gross" xfId="10060"/>
    <cellStyle name="_WD6 Report DEL P 3 2 2_Gross 2" xfId="10061"/>
    <cellStyle name="_WD6 Report DEL P 3 2 3" xfId="10062"/>
    <cellStyle name="_WD6 Report DEL P 3 2 4" xfId="10063"/>
    <cellStyle name="_WD6 Report DEL P 3 2_Gross" xfId="10064"/>
    <cellStyle name="_WD6 Report DEL P 3 2_Gross 2" xfId="10065"/>
    <cellStyle name="_WD6 Report DEL P 3 3" xfId="10066"/>
    <cellStyle name="_WD6 Report DEL P 3 3 2" xfId="10067"/>
    <cellStyle name="_WD6 Report DEL P 3 3 2 2" xfId="10068"/>
    <cellStyle name="_WD6 Report DEL P 3 3 2 3" xfId="10069"/>
    <cellStyle name="_WD6 Report DEL P 3 3 2_Gross" xfId="10070"/>
    <cellStyle name="_WD6 Report DEL P 3 3 2_Gross 2" xfId="10071"/>
    <cellStyle name="_WD6 Report DEL P 3 3 3" xfId="10072"/>
    <cellStyle name="_WD6 Report DEL P 3 3 4" xfId="10073"/>
    <cellStyle name="_WD6 Report DEL P 3 3_August 2014 IMBE" xfId="10074"/>
    <cellStyle name="_WD6 Report DEL P 3 3_August 2014 IMBE 2" xfId="10075"/>
    <cellStyle name="_WD6 Report DEL P 3 3_August 2014 IMBE 2 2" xfId="10076"/>
    <cellStyle name="_WD6 Report DEL P 3 3_August 2014 IMBE 2 2 2" xfId="10077"/>
    <cellStyle name="_WD6 Report DEL P 3 3_August 2014 IMBE 2 2_Gross" xfId="10078"/>
    <cellStyle name="_WD6 Report DEL P 3 3_August 2014 IMBE 2 2_Gross 2" xfId="10079"/>
    <cellStyle name="_WD6 Report DEL P 3 3_August 2014 IMBE 2 3" xfId="10080"/>
    <cellStyle name="_WD6 Report DEL P 3 3_August 2014 IMBE 2 4" xfId="10081"/>
    <cellStyle name="_WD6 Report DEL P 3 3_August 2014 IMBE 2_Gross" xfId="10082"/>
    <cellStyle name="_WD6 Report DEL P 3 3_August 2014 IMBE 2_Gross 2" xfId="10083"/>
    <cellStyle name="_WD6 Report DEL P 3 3_August 2014 IMBE 3" xfId="10084"/>
    <cellStyle name="_WD6 Report DEL P 3 3_August 2014 IMBE 4" xfId="10085"/>
    <cellStyle name="_WD6 Report DEL P 3 3_August 2014 IMBE_Gross" xfId="10086"/>
    <cellStyle name="_WD6 Report DEL P 3 3_August 2014 IMBE_Gross 2" xfId="10087"/>
    <cellStyle name="_WD6 Report DEL P 3 3_Gross" xfId="10088"/>
    <cellStyle name="_WD6 Report DEL P 3 3_Gross 2" xfId="10089"/>
    <cellStyle name="_WD6 Report DEL P 3 4" xfId="10090"/>
    <cellStyle name="_WD6 Report DEL P 3 4 2" xfId="10091"/>
    <cellStyle name="_WD6 Report DEL P 3 4 2 2" xfId="10092"/>
    <cellStyle name="_WD6 Report DEL P 3 4 2 3" xfId="10093"/>
    <cellStyle name="_WD6 Report DEL P 3 4 2_Gross" xfId="10094"/>
    <cellStyle name="_WD6 Report DEL P 3 4 2_Gross 2" xfId="10095"/>
    <cellStyle name="_WD6 Report DEL P 3 4 3" xfId="10096"/>
    <cellStyle name="_WD6 Report DEL P 3 4 4" xfId="10097"/>
    <cellStyle name="_WD6 Report DEL P 3 4_Gross" xfId="10098"/>
    <cellStyle name="_WD6 Report DEL P 3 4_Gross 2" xfId="10099"/>
    <cellStyle name="_WD6 Report DEL P 3 5" xfId="10100"/>
    <cellStyle name="_WD6 Report DEL P 3 5 2" xfId="10101"/>
    <cellStyle name="_WD6 Report DEL P 3 5 3" xfId="10102"/>
    <cellStyle name="_WD6 Report DEL P 3 5_Gross" xfId="10103"/>
    <cellStyle name="_WD6 Report DEL P 3 5_Gross 2" xfId="10104"/>
    <cellStyle name="_WD6 Report DEL P 3 6" xfId="10105"/>
    <cellStyle name="_WD6 Report DEL P 3 6 2" xfId="10106"/>
    <cellStyle name="_WD6 Report DEL P 3 6 3" xfId="10107"/>
    <cellStyle name="_WD6 Report DEL P 3 6 4" xfId="10108"/>
    <cellStyle name="_WD6 Report DEL P 3 6_Gross" xfId="10109"/>
    <cellStyle name="_WD6 Report DEL P 3 6_Gross 2" xfId="10110"/>
    <cellStyle name="_WD6 Report DEL P 3 7" xfId="10111"/>
    <cellStyle name="_WD6 Report DEL P 3 7 2" xfId="10112"/>
    <cellStyle name="_WD6 Report DEL P 3 7 2 2" xfId="10113"/>
    <cellStyle name="_WD6 Report DEL P 3 7 3" xfId="10114"/>
    <cellStyle name="_WD6 Report DEL P 3 7 4" xfId="10115"/>
    <cellStyle name="_WD6 Report DEL P 3 7_Gross" xfId="10116"/>
    <cellStyle name="_WD6 Report DEL P 3 7_Gross 2" xfId="10117"/>
    <cellStyle name="_WD6 Report DEL P 3 8" xfId="10118"/>
    <cellStyle name="_WD6 Report DEL P 3 8 2" xfId="10119"/>
    <cellStyle name="_WD6 Report DEL P 3 8 3" xfId="10120"/>
    <cellStyle name="_WD6 Report DEL P 3 8_Gross" xfId="10121"/>
    <cellStyle name="_WD6 Report DEL P 3 8_Gross 2" xfId="10122"/>
    <cellStyle name="_WD6 Report DEL P 3 9" xfId="10123"/>
    <cellStyle name="_WD6 Report DEL P 3 9 2" xfId="10124"/>
    <cellStyle name="_WD6 Report DEL P 3_August 2014 IMBE" xfId="10125"/>
    <cellStyle name="_WD6 Report DEL P 3_August 2014 IMBE 2" xfId="10126"/>
    <cellStyle name="_WD6 Report DEL P 3_August 2014 IMBE 2 2" xfId="10127"/>
    <cellStyle name="_WD6 Report DEL P 3_August 2014 IMBE 2 3" xfId="10128"/>
    <cellStyle name="_WD6 Report DEL P 3_August 2014 IMBE 2_Gross" xfId="10129"/>
    <cellStyle name="_WD6 Report DEL P 3_August 2014 IMBE 2_Gross 2" xfId="10130"/>
    <cellStyle name="_WD6 Report DEL P 3_August 2014 IMBE 3" xfId="10131"/>
    <cellStyle name="_WD6 Report DEL P 3_August 2014 IMBE 4" xfId="10132"/>
    <cellStyle name="_WD6 Report DEL P 3_August 2014 IMBE_Gross" xfId="10133"/>
    <cellStyle name="_WD6 Report DEL P 3_August 2014 IMBE_Gross 2" xfId="10134"/>
    <cellStyle name="_WD6 Report DEL P 3_Gross" xfId="10135"/>
    <cellStyle name="_WD6 Report DEL P 3_Gross 2" xfId="10136"/>
    <cellStyle name="_WD6 Report DEL P 4" xfId="10137"/>
    <cellStyle name="_WD6 Report DEL P 4 2" xfId="10138"/>
    <cellStyle name="_WD6 Report DEL P 4 2 2" xfId="10139"/>
    <cellStyle name="_WD6 Report DEL P 4 2 2 2" xfId="10140"/>
    <cellStyle name="_WD6 Report DEL P 4 2 3" xfId="10141"/>
    <cellStyle name="_WD6 Report DEL P 4 2_Gross" xfId="10142"/>
    <cellStyle name="_WD6 Report DEL P 4 2_Gross 2" xfId="10143"/>
    <cellStyle name="_WD6 Report DEL P 4 3" xfId="10144"/>
    <cellStyle name="_WD6 Report DEL P 4 3 2" xfId="10145"/>
    <cellStyle name="_WD6 Report DEL P 4 4" xfId="10146"/>
    <cellStyle name="_WD6 Report DEL P 4 5" xfId="10147"/>
    <cellStyle name="_WD6 Report DEL P 4 6" xfId="10148"/>
    <cellStyle name="_WD6 Report DEL P 4_August 2014 IMBE" xfId="10149"/>
    <cellStyle name="_WD6 Report DEL P 4_August 2014 IMBE 2" xfId="10150"/>
    <cellStyle name="_WD6 Report DEL P 4_August 2014 IMBE 2 2" xfId="10151"/>
    <cellStyle name="_WD6 Report DEL P 4_August 2014 IMBE 2 2 2" xfId="10152"/>
    <cellStyle name="_WD6 Report DEL P 4_August 2014 IMBE 2 2_Gross" xfId="10153"/>
    <cellStyle name="_WD6 Report DEL P 4_August 2014 IMBE 2 2_Gross 2" xfId="10154"/>
    <cellStyle name="_WD6 Report DEL P 4_August 2014 IMBE 2 3" xfId="10155"/>
    <cellStyle name="_WD6 Report DEL P 4_August 2014 IMBE 2 4" xfId="10156"/>
    <cellStyle name="_WD6 Report DEL P 4_August 2014 IMBE 2_Gross" xfId="10157"/>
    <cellStyle name="_WD6 Report DEL P 4_August 2014 IMBE 2_Gross 2" xfId="10158"/>
    <cellStyle name="_WD6 Report DEL P 4_August 2014 IMBE 3" xfId="10159"/>
    <cellStyle name="_WD6 Report DEL P 4_August 2014 IMBE 4" xfId="10160"/>
    <cellStyle name="_WD6 Report DEL P 4_August 2014 IMBE_Gross" xfId="10161"/>
    <cellStyle name="_WD6 Report DEL P 4_August 2014 IMBE_Gross 2" xfId="10162"/>
    <cellStyle name="_WD6 Report DEL P 4_Gross" xfId="10163"/>
    <cellStyle name="_WD6 Report DEL P 4_Gross 2" xfId="10164"/>
    <cellStyle name="_WD6 Report DEL P 5" xfId="10165"/>
    <cellStyle name="_WD6 Report DEL P 5 2" xfId="10166"/>
    <cellStyle name="_WD6 Report DEL P 5 2 2" xfId="10167"/>
    <cellStyle name="_WD6 Report DEL P 5 2 3" xfId="10168"/>
    <cellStyle name="_WD6 Report DEL P 5 2 4" xfId="10169"/>
    <cellStyle name="_WD6 Report DEL P 5 2_Gross" xfId="10170"/>
    <cellStyle name="_WD6 Report DEL P 5 2_Gross 2" xfId="10171"/>
    <cellStyle name="_WD6 Report DEL P 5 3" xfId="10172"/>
    <cellStyle name="_WD6 Report DEL P 5 3 2" xfId="10173"/>
    <cellStyle name="_WD6 Report DEL P 5 3 3" xfId="10174"/>
    <cellStyle name="_WD6 Report DEL P 5 4" xfId="10175"/>
    <cellStyle name="_WD6 Report DEL P 5 5" xfId="10176"/>
    <cellStyle name="_WD6 Report DEL P 5_Gross" xfId="10177"/>
    <cellStyle name="_WD6 Report DEL P 5_Gross 2" xfId="10178"/>
    <cellStyle name="_WD6 Report DEL P 6" xfId="10179"/>
    <cellStyle name="_WD6 Report DEL P 6 2" xfId="10180"/>
    <cellStyle name="_WD6 Report DEL P 6 2 2" xfId="10181"/>
    <cellStyle name="_WD6 Report DEL P 6 2 3" xfId="10182"/>
    <cellStyle name="_WD6 Report DEL P 6 2_Gross" xfId="10183"/>
    <cellStyle name="_WD6 Report DEL P 6 2_Gross 2" xfId="10184"/>
    <cellStyle name="_WD6 Report DEL P 6 3" xfId="10185"/>
    <cellStyle name="_WD6 Report DEL P 6 3 2" xfId="10186"/>
    <cellStyle name="_WD6 Report DEL P 6 3 3" xfId="10187"/>
    <cellStyle name="_WD6 Report DEL P 6 4" xfId="10188"/>
    <cellStyle name="_WD6 Report DEL P 6 5" xfId="10189"/>
    <cellStyle name="_WD6 Report DEL P 6_Gross" xfId="10190"/>
    <cellStyle name="_WD6 Report DEL P 6_Gross 2" xfId="10191"/>
    <cellStyle name="_WD6 Report DEL P 7" xfId="10192"/>
    <cellStyle name="_WD6 Report DEL P 7 2" xfId="10193"/>
    <cellStyle name="_WD6 Report DEL P 7 2 2" xfId="10194"/>
    <cellStyle name="_WD6 Report DEL P 7 2 3" xfId="10195"/>
    <cellStyle name="_WD6 Report DEL P 7 2_Gross" xfId="10196"/>
    <cellStyle name="_WD6 Report DEL P 7 2_Gross 2" xfId="10197"/>
    <cellStyle name="_WD6 Report DEL P 7 3" xfId="10198"/>
    <cellStyle name="_WD6 Report DEL P 7 4" xfId="10199"/>
    <cellStyle name="_WD6 Report DEL P 7_Gross" xfId="10200"/>
    <cellStyle name="_WD6 Report DEL P 7_Gross 2" xfId="10201"/>
    <cellStyle name="_WD6 Report DEL P 8" xfId="10202"/>
    <cellStyle name="_WD6 Report DEL P 8 2" xfId="10203"/>
    <cellStyle name="_WD6 Report DEL P 8 2 2" xfId="10204"/>
    <cellStyle name="_WD6 Report DEL P 8 2 3" xfId="10205"/>
    <cellStyle name="_WD6 Report DEL P 8 2_Gross" xfId="10206"/>
    <cellStyle name="_WD6 Report DEL P 8 2_Gross 2" xfId="10207"/>
    <cellStyle name="_WD6 Report DEL P 8 3" xfId="10208"/>
    <cellStyle name="_WD6 Report DEL P 8 4" xfId="10209"/>
    <cellStyle name="_WD6 Report DEL P 8_Gross" xfId="10210"/>
    <cellStyle name="_WD6 Report DEL P 8_Gross 2" xfId="10211"/>
    <cellStyle name="_WD6 Report DEL P 9" xfId="10212"/>
    <cellStyle name="_WD6 Report DEL P 9 2" xfId="10213"/>
    <cellStyle name="_WD6 Report DEL P 9 2 2" xfId="10214"/>
    <cellStyle name="_WD6 Report DEL P 9 2 3" xfId="10215"/>
    <cellStyle name="_WD6 Report DEL P 9 2_Gross" xfId="10216"/>
    <cellStyle name="_WD6 Report DEL P 9 2_Gross 2" xfId="10217"/>
    <cellStyle name="_WD6 Report DEL P 9 3" xfId="10218"/>
    <cellStyle name="_WD6 Report DEL P 9 4" xfId="10219"/>
    <cellStyle name="_WD6 Report DEL P 9 5" xfId="10220"/>
    <cellStyle name="_WD6 Report DEL P 9_Gross" xfId="10221"/>
    <cellStyle name="_WD6 Report DEL P 9_Gross 2" xfId="10222"/>
    <cellStyle name="_WD6 Report DEL P_001. Test" xfId="10223"/>
    <cellStyle name="_WD6 Report DEL P_001. Test 2" xfId="10224"/>
    <cellStyle name="_WD6 Report DEL P_001. Test_Gross" xfId="10225"/>
    <cellStyle name="_WD6 Report DEL P_001. Test_Gross 2" xfId="10226"/>
    <cellStyle name="_WD6 Report DEL P_Gross" xfId="10227"/>
    <cellStyle name="_WD6 Report DEL P_Gross 2" xfId="10228"/>
    <cellStyle name="_WD6 Report DEL P_Gross 2 2" xfId="10229"/>
    <cellStyle name="_WD6 Report DEL P_Gross 2 3" xfId="10230"/>
    <cellStyle name="_WD6 Report DEL P_Gross 2_Gross" xfId="10231"/>
    <cellStyle name="_WD6 Report DEL P_Gross 2_Gross 2" xfId="10232"/>
    <cellStyle name="_WD6 Report DEL P_Gross 3" xfId="10233"/>
    <cellStyle name="_WD6 Report DEL P_Gross 4" xfId="10234"/>
    <cellStyle name="_WD6 Report DEL P_Gross_1" xfId="10235"/>
    <cellStyle name="_WD6 Report DEL P_Gross_1 2" xfId="10236"/>
    <cellStyle name="_WD6 Report DEL P_Gross_Gross" xfId="10237"/>
    <cellStyle name="_WD6 Report DEL P_Gross_Gross 2" xfId="10238"/>
    <cellStyle name="_WD6 Report DEL P_R0" xfId="10239"/>
    <cellStyle name="_WD6 Report DEL P_R0 2" xfId="10240"/>
    <cellStyle name="_WD6 Report DEL P_R0 2 2" xfId="10241"/>
    <cellStyle name="_WD6 Report DEL P_R0 2 3" xfId="10242"/>
    <cellStyle name="_WD6 Report DEL P_R0 3" xfId="10243"/>
    <cellStyle name="_WD6 Report DEL P_R0 4" xfId="10244"/>
    <cellStyle name="_WD6 Report DEL P_R0_1" xfId="10245"/>
    <cellStyle name="_WD6 Report DEL P_R0_1 2" xfId="10246"/>
    <cellStyle name="_WD6 Report DEL P_R0_1 3" xfId="10247"/>
    <cellStyle name="_WD7 Templates for FRCT" xfId="10248"/>
    <cellStyle name="_WD7 Templates for FRCT 10" xfId="10249"/>
    <cellStyle name="_WD7 Templates for FRCT 10 2" xfId="10250"/>
    <cellStyle name="_WD7 Templates for FRCT 10 2 2" xfId="10251"/>
    <cellStyle name="_WD7 Templates for FRCT 10 2 3" xfId="10252"/>
    <cellStyle name="_WD7 Templates for FRCT 10 2_Gross" xfId="10253"/>
    <cellStyle name="_WD7 Templates for FRCT 10 2_Gross 2" xfId="10254"/>
    <cellStyle name="_WD7 Templates for FRCT 10 3" xfId="10255"/>
    <cellStyle name="_WD7 Templates for FRCT 10 4" xfId="10256"/>
    <cellStyle name="_WD7 Templates for FRCT 10 5" xfId="10257"/>
    <cellStyle name="_WD7 Templates for FRCT 10_Gross" xfId="10258"/>
    <cellStyle name="_WD7 Templates for FRCT 10_Gross 2" xfId="10259"/>
    <cellStyle name="_WD7 Templates for FRCT 11" xfId="10260"/>
    <cellStyle name="_WD7 Templates for FRCT 11 2" xfId="10261"/>
    <cellStyle name="_WD7 Templates for FRCT 11 2 2" xfId="10262"/>
    <cellStyle name="_WD7 Templates for FRCT 11 3" xfId="10263"/>
    <cellStyle name="_WD7 Templates for FRCT 11 4" xfId="10264"/>
    <cellStyle name="_WD7 Templates for FRCT 11 5" xfId="10265"/>
    <cellStyle name="_WD7 Templates for FRCT 11_Gross" xfId="10266"/>
    <cellStyle name="_WD7 Templates for FRCT 11_Gross 2" xfId="10267"/>
    <cellStyle name="_WD7 Templates for FRCT 12" xfId="10268"/>
    <cellStyle name="_WD7 Templates for FRCT 12 2" xfId="10269"/>
    <cellStyle name="_WD7 Templates for FRCT 12 2 2" xfId="10270"/>
    <cellStyle name="_WD7 Templates for FRCT 12 3" xfId="10271"/>
    <cellStyle name="_WD7 Templates for FRCT 12 4" xfId="10272"/>
    <cellStyle name="_WD7 Templates for FRCT 12_Gross" xfId="10273"/>
    <cellStyle name="_WD7 Templates for FRCT 12_Gross 2" xfId="10274"/>
    <cellStyle name="_WD7 Templates for FRCT 13" xfId="10275"/>
    <cellStyle name="_WD7 Templates for FRCT 13 2" xfId="10276"/>
    <cellStyle name="_WD7 Templates for FRCT 13 3" xfId="10277"/>
    <cellStyle name="_WD7 Templates for FRCT 13_Gross" xfId="10278"/>
    <cellStyle name="_WD7 Templates for FRCT 13_Gross 2" xfId="10279"/>
    <cellStyle name="_WD7 Templates for FRCT 14" xfId="10280"/>
    <cellStyle name="_WD7 Templates for FRCT 14 2" xfId="10281"/>
    <cellStyle name="_WD7 Templates for FRCT 14 2 2" xfId="10282"/>
    <cellStyle name="_WD7 Templates for FRCT 14 3" xfId="10283"/>
    <cellStyle name="_WD7 Templates for FRCT 14_Gross" xfId="10284"/>
    <cellStyle name="_WD7 Templates for FRCT 14_Gross 2" xfId="10285"/>
    <cellStyle name="_WD7 Templates for FRCT 15" xfId="10286"/>
    <cellStyle name="_WD7 Templates for FRCT 15 2" xfId="10287"/>
    <cellStyle name="_WD7 Templates for FRCT 15 3" xfId="10288"/>
    <cellStyle name="_WD7 Templates for FRCT 15_Gross" xfId="10289"/>
    <cellStyle name="_WD7 Templates for FRCT 15_Gross 2" xfId="10290"/>
    <cellStyle name="_WD7 Templates for FRCT 16" xfId="10291"/>
    <cellStyle name="_WD7 Templates for FRCT 16 2" xfId="10292"/>
    <cellStyle name="_WD7 Templates for FRCT 16_Gross" xfId="10293"/>
    <cellStyle name="_WD7 Templates for FRCT 16_Gross 2" xfId="10294"/>
    <cellStyle name="_WD7 Templates for FRCT 17" xfId="10295"/>
    <cellStyle name="_WD7 Templates for FRCT 17 2" xfId="10296"/>
    <cellStyle name="_WD7 Templates for FRCT 17_Gross" xfId="10297"/>
    <cellStyle name="_WD7 Templates for FRCT 17_Gross 2" xfId="10298"/>
    <cellStyle name="_WD7 Templates for FRCT 18" xfId="10299"/>
    <cellStyle name="_WD7 Templates for FRCT 18 2" xfId="10300"/>
    <cellStyle name="_WD7 Templates for FRCT 19" xfId="10301"/>
    <cellStyle name="_WD7 Templates for FRCT 19 2" xfId="10302"/>
    <cellStyle name="_WD7 Templates for FRCT 2" xfId="10303"/>
    <cellStyle name="_WD7 Templates for FRCT 2 10" xfId="10304"/>
    <cellStyle name="_WD7 Templates for FRCT 2 11" xfId="10305"/>
    <cellStyle name="_WD7 Templates for FRCT 2 12" xfId="10306"/>
    <cellStyle name="_WD7 Templates for FRCT 2 2" xfId="10307"/>
    <cellStyle name="_WD7 Templates for FRCT 2 2 2" xfId="10308"/>
    <cellStyle name="_WD7 Templates for FRCT 2 2 2 2" xfId="10309"/>
    <cellStyle name="_WD7 Templates for FRCT 2 2 3" xfId="10310"/>
    <cellStyle name="_WD7 Templates for FRCT 2 2 3 2" xfId="10311"/>
    <cellStyle name="_WD7 Templates for FRCT 2 2 4" xfId="10312"/>
    <cellStyle name="_WD7 Templates for FRCT 2 2 5" xfId="10313"/>
    <cellStyle name="_WD7 Templates for FRCT 2 2_Gross" xfId="10314"/>
    <cellStyle name="_WD7 Templates for FRCT 2 2_Gross 2" xfId="10315"/>
    <cellStyle name="_WD7 Templates for FRCT 2 3" xfId="10316"/>
    <cellStyle name="_WD7 Templates for FRCT 2 3 2" xfId="10317"/>
    <cellStyle name="_WD7 Templates for FRCT 2 3 2 2" xfId="10318"/>
    <cellStyle name="_WD7 Templates for FRCT 2 3 2 3" xfId="10319"/>
    <cellStyle name="_WD7 Templates for FRCT 2 3 3" xfId="10320"/>
    <cellStyle name="_WD7 Templates for FRCT 2 3 4" xfId="10321"/>
    <cellStyle name="_WD7 Templates for FRCT 2 3_Gross" xfId="10322"/>
    <cellStyle name="_WD7 Templates for FRCT 2 3_Gross 2" xfId="10323"/>
    <cellStyle name="_WD7 Templates for FRCT 2 4" xfId="10324"/>
    <cellStyle name="_WD7 Templates for FRCT 2 4 2" xfId="10325"/>
    <cellStyle name="_WD7 Templates for FRCT 2 4 3" xfId="10326"/>
    <cellStyle name="_WD7 Templates for FRCT 2 4 4" xfId="10327"/>
    <cellStyle name="_WD7 Templates for FRCT 2 5" xfId="10328"/>
    <cellStyle name="_WD7 Templates for FRCT 2 5 2" xfId="10329"/>
    <cellStyle name="_WD7 Templates for FRCT 2 5 2 2" xfId="10330"/>
    <cellStyle name="_WD7 Templates for FRCT 2 5 3" xfId="10331"/>
    <cellStyle name="_WD7 Templates for FRCT 2 6" xfId="10332"/>
    <cellStyle name="_WD7 Templates for FRCT 2 6 2" xfId="10333"/>
    <cellStyle name="_WD7 Templates for FRCT 2 6 3" xfId="10334"/>
    <cellStyle name="_WD7 Templates for FRCT 2 7" xfId="10335"/>
    <cellStyle name="_WD7 Templates for FRCT 2 7 2" xfId="10336"/>
    <cellStyle name="_WD7 Templates for FRCT 2 8" xfId="10337"/>
    <cellStyle name="_WD7 Templates for FRCT 2 9" xfId="10338"/>
    <cellStyle name="_WD7 Templates for FRCT 2_Gross" xfId="10339"/>
    <cellStyle name="_WD7 Templates for FRCT 2_Gross 2" xfId="10340"/>
    <cellStyle name="_WD7 Templates for FRCT 20" xfId="10341"/>
    <cellStyle name="_WD7 Templates for FRCT 20 2" xfId="10342"/>
    <cellStyle name="_WD7 Templates for FRCT 21" xfId="10343"/>
    <cellStyle name="_WD7 Templates for FRCT 21 2" xfId="10344"/>
    <cellStyle name="_WD7 Templates for FRCT 22" xfId="10345"/>
    <cellStyle name="_WD7 Templates for FRCT 23" xfId="10346"/>
    <cellStyle name="_WD7 Templates for FRCT 24" xfId="10347"/>
    <cellStyle name="_WD7 Templates for FRCT 24 2" xfId="10348"/>
    <cellStyle name="_WD7 Templates for FRCT 25" xfId="10349"/>
    <cellStyle name="_WD7 Templates for FRCT 26" xfId="10350"/>
    <cellStyle name="_WD7 Templates for FRCT 27" xfId="10351"/>
    <cellStyle name="_WD7 Templates for FRCT 28" xfId="10352"/>
    <cellStyle name="_WD7 Templates for FRCT 29" xfId="10353"/>
    <cellStyle name="_WD7 Templates for FRCT 3" xfId="10354"/>
    <cellStyle name="_WD7 Templates for FRCT 3 10" xfId="10355"/>
    <cellStyle name="_WD7 Templates for FRCT 3 10 2" xfId="10356"/>
    <cellStyle name="_WD7 Templates for FRCT 3 11" xfId="10357"/>
    <cellStyle name="_WD7 Templates for FRCT 3 11 2" xfId="10358"/>
    <cellStyle name="_WD7 Templates for FRCT 3 12" xfId="10359"/>
    <cellStyle name="_WD7 Templates for FRCT 3 2" xfId="10360"/>
    <cellStyle name="_WD7 Templates for FRCT 3 2 2" xfId="10361"/>
    <cellStyle name="_WD7 Templates for FRCT 3 2 2 2" xfId="10362"/>
    <cellStyle name="_WD7 Templates for FRCT 3 2 2 3" xfId="10363"/>
    <cellStyle name="_WD7 Templates for FRCT 3 2 2_Gross" xfId="10364"/>
    <cellStyle name="_WD7 Templates for FRCT 3 2 2_Gross 2" xfId="10365"/>
    <cellStyle name="_WD7 Templates for FRCT 3 2 3" xfId="10366"/>
    <cellStyle name="_WD7 Templates for FRCT 3 2 4" xfId="10367"/>
    <cellStyle name="_WD7 Templates for FRCT 3 2_Gross" xfId="10368"/>
    <cellStyle name="_WD7 Templates for FRCT 3 2_Gross 2" xfId="10369"/>
    <cellStyle name="_WD7 Templates for FRCT 3 3" xfId="10370"/>
    <cellStyle name="_WD7 Templates for FRCT 3 3 2" xfId="10371"/>
    <cellStyle name="_WD7 Templates for FRCT 3 3 2 2" xfId="10372"/>
    <cellStyle name="_WD7 Templates for FRCT 3 3 2 3" xfId="10373"/>
    <cellStyle name="_WD7 Templates for FRCT 3 3 2_Gross" xfId="10374"/>
    <cellStyle name="_WD7 Templates for FRCT 3 3 2_Gross 2" xfId="10375"/>
    <cellStyle name="_WD7 Templates for FRCT 3 3 3" xfId="10376"/>
    <cellStyle name="_WD7 Templates for FRCT 3 3 4" xfId="10377"/>
    <cellStyle name="_WD7 Templates for FRCT 3 3_August 2014 IMBE" xfId="10378"/>
    <cellStyle name="_WD7 Templates for FRCT 3 3_August 2014 IMBE 2" xfId="10379"/>
    <cellStyle name="_WD7 Templates for FRCT 3 3_August 2014 IMBE 2 2" xfId="10380"/>
    <cellStyle name="_WD7 Templates for FRCT 3 3_August 2014 IMBE 2 2 2" xfId="10381"/>
    <cellStyle name="_WD7 Templates for FRCT 3 3_August 2014 IMBE 2 2_Gross" xfId="10382"/>
    <cellStyle name="_WD7 Templates for FRCT 3 3_August 2014 IMBE 2 2_Gross 2" xfId="10383"/>
    <cellStyle name="_WD7 Templates for FRCT 3 3_August 2014 IMBE 2 3" xfId="10384"/>
    <cellStyle name="_WD7 Templates for FRCT 3 3_August 2014 IMBE 2 4" xfId="10385"/>
    <cellStyle name="_WD7 Templates for FRCT 3 3_August 2014 IMBE 2_Gross" xfId="10386"/>
    <cellStyle name="_WD7 Templates for FRCT 3 3_August 2014 IMBE 2_Gross 2" xfId="10387"/>
    <cellStyle name="_WD7 Templates for FRCT 3 3_August 2014 IMBE 3" xfId="10388"/>
    <cellStyle name="_WD7 Templates for FRCT 3 3_August 2014 IMBE 4" xfId="10389"/>
    <cellStyle name="_WD7 Templates for FRCT 3 3_August 2014 IMBE_Gross" xfId="10390"/>
    <cellStyle name="_WD7 Templates for FRCT 3 3_August 2014 IMBE_Gross 2" xfId="10391"/>
    <cellStyle name="_WD7 Templates for FRCT 3 3_Gross" xfId="10392"/>
    <cellStyle name="_WD7 Templates for FRCT 3 3_Gross 2" xfId="10393"/>
    <cellStyle name="_WD7 Templates for FRCT 3 4" xfId="10394"/>
    <cellStyle name="_WD7 Templates for FRCT 3 4 2" xfId="10395"/>
    <cellStyle name="_WD7 Templates for FRCT 3 4 2 2" xfId="10396"/>
    <cellStyle name="_WD7 Templates for FRCT 3 4 2 3" xfId="10397"/>
    <cellStyle name="_WD7 Templates for FRCT 3 4 2_Gross" xfId="10398"/>
    <cellStyle name="_WD7 Templates for FRCT 3 4 2_Gross 2" xfId="10399"/>
    <cellStyle name="_WD7 Templates for FRCT 3 4 3" xfId="10400"/>
    <cellStyle name="_WD7 Templates for FRCT 3 4 4" xfId="10401"/>
    <cellStyle name="_WD7 Templates for FRCT 3 4_Gross" xfId="10402"/>
    <cellStyle name="_WD7 Templates for FRCT 3 4_Gross 2" xfId="10403"/>
    <cellStyle name="_WD7 Templates for FRCT 3 5" xfId="10404"/>
    <cellStyle name="_WD7 Templates for FRCT 3 5 2" xfId="10405"/>
    <cellStyle name="_WD7 Templates for FRCT 3 5 3" xfId="10406"/>
    <cellStyle name="_WD7 Templates for FRCT 3 5_Gross" xfId="10407"/>
    <cellStyle name="_WD7 Templates for FRCT 3 5_Gross 2" xfId="10408"/>
    <cellStyle name="_WD7 Templates for FRCT 3 6" xfId="10409"/>
    <cellStyle name="_WD7 Templates for FRCT 3 6 2" xfId="10410"/>
    <cellStyle name="_WD7 Templates for FRCT 3 6 3" xfId="10411"/>
    <cellStyle name="_WD7 Templates for FRCT 3 6 4" xfId="10412"/>
    <cellStyle name="_WD7 Templates for FRCT 3 6_Gross" xfId="10413"/>
    <cellStyle name="_WD7 Templates for FRCT 3 6_Gross 2" xfId="10414"/>
    <cellStyle name="_WD7 Templates for FRCT 3 7" xfId="10415"/>
    <cellStyle name="_WD7 Templates for FRCT 3 7 2" xfId="10416"/>
    <cellStyle name="_WD7 Templates for FRCT 3 7 2 2" xfId="10417"/>
    <cellStyle name="_WD7 Templates for FRCT 3 7 3" xfId="10418"/>
    <cellStyle name="_WD7 Templates for FRCT 3 7 4" xfId="10419"/>
    <cellStyle name="_WD7 Templates for FRCT 3 7_Gross" xfId="10420"/>
    <cellStyle name="_WD7 Templates for FRCT 3 7_Gross 2" xfId="10421"/>
    <cellStyle name="_WD7 Templates for FRCT 3 8" xfId="10422"/>
    <cellStyle name="_WD7 Templates for FRCT 3 8 2" xfId="10423"/>
    <cellStyle name="_WD7 Templates for FRCT 3 8 3" xfId="10424"/>
    <cellStyle name="_WD7 Templates for FRCT 3 8_Gross" xfId="10425"/>
    <cellStyle name="_WD7 Templates for FRCT 3 8_Gross 2" xfId="10426"/>
    <cellStyle name="_WD7 Templates for FRCT 3 9" xfId="10427"/>
    <cellStyle name="_WD7 Templates for FRCT 3 9 2" xfId="10428"/>
    <cellStyle name="_WD7 Templates for FRCT 3_August 2014 IMBE" xfId="10429"/>
    <cellStyle name="_WD7 Templates for FRCT 3_August 2014 IMBE 2" xfId="10430"/>
    <cellStyle name="_WD7 Templates for FRCT 3_August 2014 IMBE 2 2" xfId="10431"/>
    <cellStyle name="_WD7 Templates for FRCT 3_August 2014 IMBE 2 3" xfId="10432"/>
    <cellStyle name="_WD7 Templates for FRCT 3_August 2014 IMBE 2_Gross" xfId="10433"/>
    <cellStyle name="_WD7 Templates for FRCT 3_August 2014 IMBE 2_Gross 2" xfId="10434"/>
    <cellStyle name="_WD7 Templates for FRCT 3_August 2014 IMBE 3" xfId="10435"/>
    <cellStyle name="_WD7 Templates for FRCT 3_August 2014 IMBE 4" xfId="10436"/>
    <cellStyle name="_WD7 Templates for FRCT 3_August 2014 IMBE_Gross" xfId="10437"/>
    <cellStyle name="_WD7 Templates for FRCT 3_August 2014 IMBE_Gross 2" xfId="10438"/>
    <cellStyle name="_WD7 Templates for FRCT 3_Gross" xfId="10439"/>
    <cellStyle name="_WD7 Templates for FRCT 3_Gross 2" xfId="10440"/>
    <cellStyle name="_WD7 Templates for FRCT 4" xfId="10441"/>
    <cellStyle name="_WD7 Templates for FRCT 4 2" xfId="10442"/>
    <cellStyle name="_WD7 Templates for FRCT 4 2 2" xfId="10443"/>
    <cellStyle name="_WD7 Templates for FRCT 4 2 2 2" xfId="10444"/>
    <cellStyle name="_WD7 Templates for FRCT 4 2 3" xfId="10445"/>
    <cellStyle name="_WD7 Templates for FRCT 4 2_Gross" xfId="10446"/>
    <cellStyle name="_WD7 Templates for FRCT 4 2_Gross 2" xfId="10447"/>
    <cellStyle name="_WD7 Templates for FRCT 4 3" xfId="10448"/>
    <cellStyle name="_WD7 Templates for FRCT 4 3 2" xfId="10449"/>
    <cellStyle name="_WD7 Templates for FRCT 4 4" xfId="10450"/>
    <cellStyle name="_WD7 Templates for FRCT 4 5" xfId="10451"/>
    <cellStyle name="_WD7 Templates for FRCT 4 6" xfId="10452"/>
    <cellStyle name="_WD7 Templates for FRCT 4_August 2014 IMBE" xfId="10453"/>
    <cellStyle name="_WD7 Templates for FRCT 4_August 2014 IMBE 2" xfId="10454"/>
    <cellStyle name="_WD7 Templates for FRCT 4_August 2014 IMBE 2 2" xfId="10455"/>
    <cellStyle name="_WD7 Templates for FRCT 4_August 2014 IMBE 2 2 2" xfId="10456"/>
    <cellStyle name="_WD7 Templates for FRCT 4_August 2014 IMBE 2 2_Gross" xfId="10457"/>
    <cellStyle name="_WD7 Templates for FRCT 4_August 2014 IMBE 2 2_Gross 2" xfId="10458"/>
    <cellStyle name="_WD7 Templates for FRCT 4_August 2014 IMBE 2 3" xfId="10459"/>
    <cellStyle name="_WD7 Templates for FRCT 4_August 2014 IMBE 2 4" xfId="10460"/>
    <cellStyle name="_WD7 Templates for FRCT 4_August 2014 IMBE 2_Gross" xfId="10461"/>
    <cellStyle name="_WD7 Templates for FRCT 4_August 2014 IMBE 2_Gross 2" xfId="10462"/>
    <cellStyle name="_WD7 Templates for FRCT 4_August 2014 IMBE 3" xfId="10463"/>
    <cellStyle name="_WD7 Templates for FRCT 4_August 2014 IMBE 4" xfId="10464"/>
    <cellStyle name="_WD7 Templates for FRCT 4_August 2014 IMBE_Gross" xfId="10465"/>
    <cellStyle name="_WD7 Templates for FRCT 4_August 2014 IMBE_Gross 2" xfId="10466"/>
    <cellStyle name="_WD7 Templates for FRCT 4_Gross" xfId="10467"/>
    <cellStyle name="_WD7 Templates for FRCT 4_Gross 2" xfId="10468"/>
    <cellStyle name="_WD7 Templates for FRCT 5" xfId="10469"/>
    <cellStyle name="_WD7 Templates for FRCT 5 2" xfId="10470"/>
    <cellStyle name="_WD7 Templates for FRCT 5 2 2" xfId="10471"/>
    <cellStyle name="_WD7 Templates for FRCT 5 2 3" xfId="10472"/>
    <cellStyle name="_WD7 Templates for FRCT 5 2 4" xfId="10473"/>
    <cellStyle name="_WD7 Templates for FRCT 5 2_Gross" xfId="10474"/>
    <cellStyle name="_WD7 Templates for FRCT 5 2_Gross 2" xfId="10475"/>
    <cellStyle name="_WD7 Templates for FRCT 5 3" xfId="10476"/>
    <cellStyle name="_WD7 Templates for FRCT 5 3 2" xfId="10477"/>
    <cellStyle name="_WD7 Templates for FRCT 5 3 3" xfId="10478"/>
    <cellStyle name="_WD7 Templates for FRCT 5 4" xfId="10479"/>
    <cellStyle name="_WD7 Templates for FRCT 5 5" xfId="10480"/>
    <cellStyle name="_WD7 Templates for FRCT 5_Gross" xfId="10481"/>
    <cellStyle name="_WD7 Templates for FRCT 5_Gross 2" xfId="10482"/>
    <cellStyle name="_WD7 Templates for FRCT 6" xfId="10483"/>
    <cellStyle name="_WD7 Templates for FRCT 6 2" xfId="10484"/>
    <cellStyle name="_WD7 Templates for FRCT 6 2 2" xfId="10485"/>
    <cellStyle name="_WD7 Templates for FRCT 6 2 3" xfId="10486"/>
    <cellStyle name="_WD7 Templates for FRCT 6 2_Gross" xfId="10487"/>
    <cellStyle name="_WD7 Templates for FRCT 6 2_Gross 2" xfId="10488"/>
    <cellStyle name="_WD7 Templates for FRCT 6 3" xfId="10489"/>
    <cellStyle name="_WD7 Templates for FRCT 6 3 2" xfId="10490"/>
    <cellStyle name="_WD7 Templates for FRCT 6 3 3" xfId="10491"/>
    <cellStyle name="_WD7 Templates for FRCT 6 4" xfId="10492"/>
    <cellStyle name="_WD7 Templates for FRCT 6 5" xfId="10493"/>
    <cellStyle name="_WD7 Templates for FRCT 6_Gross" xfId="10494"/>
    <cellStyle name="_WD7 Templates for FRCT 6_Gross 2" xfId="10495"/>
    <cellStyle name="_WD7 Templates for FRCT 7" xfId="10496"/>
    <cellStyle name="_WD7 Templates for FRCT 7 2" xfId="10497"/>
    <cellStyle name="_WD7 Templates for FRCT 7 2 2" xfId="10498"/>
    <cellStyle name="_WD7 Templates for FRCT 7 2 3" xfId="10499"/>
    <cellStyle name="_WD7 Templates for FRCT 7 2_Gross" xfId="10500"/>
    <cellStyle name="_WD7 Templates for FRCT 7 2_Gross 2" xfId="10501"/>
    <cellStyle name="_WD7 Templates for FRCT 7 3" xfId="10502"/>
    <cellStyle name="_WD7 Templates for FRCT 7 4" xfId="10503"/>
    <cellStyle name="_WD7 Templates for FRCT 7_Gross" xfId="10504"/>
    <cellStyle name="_WD7 Templates for FRCT 7_Gross 2" xfId="10505"/>
    <cellStyle name="_WD7 Templates for FRCT 8" xfId="10506"/>
    <cellStyle name="_WD7 Templates for FRCT 8 2" xfId="10507"/>
    <cellStyle name="_WD7 Templates for FRCT 8 2 2" xfId="10508"/>
    <cellStyle name="_WD7 Templates for FRCT 8 2 3" xfId="10509"/>
    <cellStyle name="_WD7 Templates for FRCT 8 2_Gross" xfId="10510"/>
    <cellStyle name="_WD7 Templates for FRCT 8 2_Gross 2" xfId="10511"/>
    <cellStyle name="_WD7 Templates for FRCT 8 3" xfId="10512"/>
    <cellStyle name="_WD7 Templates for FRCT 8 4" xfId="10513"/>
    <cellStyle name="_WD7 Templates for FRCT 8_Gross" xfId="10514"/>
    <cellStyle name="_WD7 Templates for FRCT 8_Gross 2" xfId="10515"/>
    <cellStyle name="_WD7 Templates for FRCT 9" xfId="10516"/>
    <cellStyle name="_WD7 Templates for FRCT 9 2" xfId="10517"/>
    <cellStyle name="_WD7 Templates for FRCT 9 2 2" xfId="10518"/>
    <cellStyle name="_WD7 Templates for FRCT 9 2 3" xfId="10519"/>
    <cellStyle name="_WD7 Templates for FRCT 9 2_Gross" xfId="10520"/>
    <cellStyle name="_WD7 Templates for FRCT 9 2_Gross 2" xfId="10521"/>
    <cellStyle name="_WD7 Templates for FRCT 9 3" xfId="10522"/>
    <cellStyle name="_WD7 Templates for FRCT 9 4" xfId="10523"/>
    <cellStyle name="_WD7 Templates for FRCT 9 5" xfId="10524"/>
    <cellStyle name="_WD7 Templates for FRCT 9_Gross" xfId="10525"/>
    <cellStyle name="_WD7 Templates for FRCT 9_Gross 2" xfId="10526"/>
    <cellStyle name="_WD7 Templates for FRCT_001. Test" xfId="10527"/>
    <cellStyle name="_WD7 Templates for FRCT_001. Test 2" xfId="10528"/>
    <cellStyle name="_WD7 Templates for FRCT_001. Test_Gross" xfId="10529"/>
    <cellStyle name="_WD7 Templates for FRCT_001. Test_Gross 2" xfId="10530"/>
    <cellStyle name="_WD7 Templates for FRCT_Gross" xfId="10531"/>
    <cellStyle name="_WD7 Templates for FRCT_Gross 2" xfId="10532"/>
    <cellStyle name="_WD7 Templates for FRCT_Gross 2 2" xfId="10533"/>
    <cellStyle name="_WD7 Templates for FRCT_Gross 2 3" xfId="10534"/>
    <cellStyle name="_WD7 Templates for FRCT_Gross 2_Gross" xfId="10535"/>
    <cellStyle name="_WD7 Templates for FRCT_Gross 2_Gross 2" xfId="10536"/>
    <cellStyle name="_WD7 Templates for FRCT_Gross 3" xfId="10537"/>
    <cellStyle name="_WD7 Templates for FRCT_Gross 4" xfId="10538"/>
    <cellStyle name="_WD7 Templates for FRCT_Gross_1" xfId="10539"/>
    <cellStyle name="_WD7 Templates for FRCT_Gross_1 2" xfId="10540"/>
    <cellStyle name="_WD7 Templates for FRCT_Gross_Gross" xfId="10541"/>
    <cellStyle name="_WD7 Templates for FRCT_Gross_Gross 2" xfId="10542"/>
    <cellStyle name="_WD7 Templates for FRCT_R0" xfId="10543"/>
    <cellStyle name="_WD7 Templates for FRCT_R0 2" xfId="10544"/>
    <cellStyle name="_WD7 Templates for FRCT_R0 2 2" xfId="10545"/>
    <cellStyle name="_WD7 Templates for FRCT_R0 2 3" xfId="10546"/>
    <cellStyle name="_WD7 Templates for FRCT_R0 3" xfId="10547"/>
    <cellStyle name="_WD7 Templates for FRCT_R0 4" xfId="10548"/>
    <cellStyle name="_WD7 Templates for FRCT_R0_1" xfId="10549"/>
    <cellStyle name="_WD7 Templates for FRCT_R0_1 2" xfId="10550"/>
    <cellStyle name="_WD7 Templates for FRCT_R0_1 3" xfId="10551"/>
    <cellStyle name="_White Paper 170409 for HMT for PB_29.04.09" xfId="10552"/>
    <cellStyle name="_White Paper 170409 for HMT for PB_29.04.09 2" xfId="10553"/>
    <cellStyle name="_White Paper 170409 for HMT for PB_29.04.09 2 2" xfId="10554"/>
    <cellStyle name="_White Paper 170409 for HMT for PB_29.04.09 2 3" xfId="10555"/>
    <cellStyle name="_White Paper 170409 for HMT for PB_29.04.09 2_Gross" xfId="10556"/>
    <cellStyle name="_White Paper 170409 for HMT for PB_29.04.09 2_Gross 2" xfId="10557"/>
    <cellStyle name="_White Paper 170409 for HMT for PB_29.04.09 3" xfId="10558"/>
    <cellStyle name="_White Paper 170409 for HMT for PB_29.04.09 4" xfId="10559"/>
    <cellStyle name="_White Paper 170409 for HMT for PB_29.04.09_Gross" xfId="10560"/>
    <cellStyle name="_White Paper 170409 for HMT for PB_29.04.09_Gross 2" xfId="10561"/>
    <cellStyle name="_Winter 2011 LTP table" xfId="10562"/>
    <cellStyle name="_WWEG Perf Agreement v3" xfId="10563"/>
    <cellStyle name="_WWEG Perf Agreement v3 10" xfId="10564"/>
    <cellStyle name="_WWEG Perf Agreement v3 10 2" xfId="10565"/>
    <cellStyle name="_WWEG Perf Agreement v3 11" xfId="10566"/>
    <cellStyle name="_WWEG Perf Agreement v3 11 2" xfId="10567"/>
    <cellStyle name="_WWEG Perf Agreement v3 12" xfId="10568"/>
    <cellStyle name="_WWEG Perf Agreement v3 13" xfId="10569"/>
    <cellStyle name="_WWEG Perf Agreement v3 14" xfId="10570"/>
    <cellStyle name="_WWEG Perf Agreement v3 2" xfId="10571"/>
    <cellStyle name="_WWEG Perf Agreement v3 2 2" xfId="10572"/>
    <cellStyle name="_WWEG Perf Agreement v3 2 2 2" xfId="10573"/>
    <cellStyle name="_WWEG Perf Agreement v3 2 3" xfId="10574"/>
    <cellStyle name="_WWEG Perf Agreement v3 2_Gross" xfId="10575"/>
    <cellStyle name="_WWEG Perf Agreement v3 2_Gross 2" xfId="10576"/>
    <cellStyle name="_WWEG Perf Agreement v3 3" xfId="10577"/>
    <cellStyle name="_WWEG Perf Agreement v3 3 2" xfId="10578"/>
    <cellStyle name="_WWEG Perf Agreement v3 3 2 2" xfId="10579"/>
    <cellStyle name="_WWEG Perf Agreement v3 3 2 3" xfId="10580"/>
    <cellStyle name="_WWEG Perf Agreement v3 3 2_Gross" xfId="10581"/>
    <cellStyle name="_WWEG Perf Agreement v3 3 2_Gross 2" xfId="10582"/>
    <cellStyle name="_WWEG Perf Agreement v3 3 3" xfId="10583"/>
    <cellStyle name="_WWEG Perf Agreement v3 3 4" xfId="10584"/>
    <cellStyle name="_WWEG Perf Agreement v3 3 5" xfId="10585"/>
    <cellStyle name="_WWEG Perf Agreement v3 3_Gross" xfId="10586"/>
    <cellStyle name="_WWEG Perf Agreement v3 3_Gross 2" xfId="10587"/>
    <cellStyle name="_WWEG Perf Agreement v3 4" xfId="10588"/>
    <cellStyle name="_WWEG Perf Agreement v3 4 2" xfId="10589"/>
    <cellStyle name="_WWEG Perf Agreement v3 4 2 2" xfId="10590"/>
    <cellStyle name="_WWEG Perf Agreement v3 4 3" xfId="10591"/>
    <cellStyle name="_WWEG Perf Agreement v3 4_Gross" xfId="10592"/>
    <cellStyle name="_WWEG Perf Agreement v3 4_Gross 2" xfId="10593"/>
    <cellStyle name="_WWEG Perf Agreement v3 5" xfId="10594"/>
    <cellStyle name="_WWEG Perf Agreement v3 5 2" xfId="10595"/>
    <cellStyle name="_WWEG Perf Agreement v3 5 3" xfId="10596"/>
    <cellStyle name="_WWEG Perf Agreement v3 5_Gross" xfId="10597"/>
    <cellStyle name="_WWEG Perf Agreement v3 5_Gross 2" xfId="10598"/>
    <cellStyle name="_WWEG Perf Agreement v3 6" xfId="10599"/>
    <cellStyle name="_WWEG Perf Agreement v3 6 2" xfId="10600"/>
    <cellStyle name="_WWEG Perf Agreement v3 6_Gross" xfId="10601"/>
    <cellStyle name="_WWEG Perf Agreement v3 6_Gross 2" xfId="10602"/>
    <cellStyle name="_WWEG Perf Agreement v3 7" xfId="10603"/>
    <cellStyle name="_WWEG Perf Agreement v3 7 2" xfId="10604"/>
    <cellStyle name="_WWEG Perf Agreement v3 7_Gross" xfId="10605"/>
    <cellStyle name="_WWEG Perf Agreement v3 7_Gross 2" xfId="10606"/>
    <cellStyle name="_WWEG Perf Agreement v3 8" xfId="10607"/>
    <cellStyle name="_WWEG Perf Agreement v3 8 2" xfId="10608"/>
    <cellStyle name="_WWEG Perf Agreement v3 9" xfId="10609"/>
    <cellStyle name="_WWEG Perf Agreement v3 9 2" xfId="10610"/>
    <cellStyle name="_WWEG Perf Agreement v3_Gross" xfId="10611"/>
    <cellStyle name="_WWEG Perf Agreement v3_Gross 2" xfId="10612"/>
    <cellStyle name="0,0_x000d__x000a_NA_x000d__x000a_" xfId="10613"/>
    <cellStyle name="0,0_x000d__x000a_NA_x000d__x000a_ 2" xfId="10614"/>
    <cellStyle name="0,0_x000d__x000a_NA_x000d__x000a_ 2 2" xfId="10615"/>
    <cellStyle name="0,0_x000d__x000a_NA_x000d__x000a_ 2 2 2" xfId="10616"/>
    <cellStyle name="0,0_x000d__x000a_NA_x000d__x000a_ 2 2 3" xfId="10617"/>
    <cellStyle name="0,0_x000d__x000a_NA_x000d__x000a_ 2 3" xfId="10618"/>
    <cellStyle name="0,0_x000d__x000a_NA_x000d__x000a_ 2 3 2" xfId="10619"/>
    <cellStyle name="0,0_x000d__x000a_NA_x000d__x000a_ 2 4" xfId="10620"/>
    <cellStyle name="0,0_x000d__x000a_NA_x000d__x000a_ 2 5" xfId="10621"/>
    <cellStyle name="0,0_x000d__x000a_NA_x000d__x000a_ 3" xfId="10622"/>
    <cellStyle name="0,0_x000d__x000a_NA_x000d__x000a_ 3 2" xfId="10623"/>
    <cellStyle name="0,0_x000d__x000a_NA_x000d__x000a_ 3 3" xfId="10624"/>
    <cellStyle name="0,0_x000d__x000a_NA_x000d__x000a_ 4" xfId="10625"/>
    <cellStyle name="0,0_x000d__x000a_NA_x000d__x000a_ 4 2" xfId="10626"/>
    <cellStyle name="0,0_x000d__x000a_NA_x000d__x000a_ 5" xfId="10627"/>
    <cellStyle name="0,0_x000d__x000a_NA_x000d__x000a_ 6" xfId="10628"/>
    <cellStyle name="0,0_x000d__x000a_NA_x000d__x000a__August 2014 IMBE" xfId="10629"/>
    <cellStyle name="1dp" xfId="10630"/>
    <cellStyle name="1dp 2" xfId="10631"/>
    <cellStyle name="1dp 2 2" xfId="10632"/>
    <cellStyle name="1dp 3" xfId="10633"/>
    <cellStyle name="1dp 4" xfId="10634"/>
    <cellStyle name="20% - Accent1 2" xfId="10635"/>
    <cellStyle name="20% - Accent1 2 2" xfId="10636"/>
    <cellStyle name="20% - Accent1 2 2 2" xfId="10637"/>
    <cellStyle name="20% - Accent1 2 2 2 2" xfId="10638"/>
    <cellStyle name="20% - Accent1 2 2 2 3" xfId="10639"/>
    <cellStyle name="20% - Accent1 2 2 3" xfId="10640"/>
    <cellStyle name="20% - Accent1 2 2 4" xfId="10641"/>
    <cellStyle name="20% - Accent1 2 3" xfId="10642"/>
    <cellStyle name="20% - Accent1 2 3 2" xfId="10643"/>
    <cellStyle name="20% - Accent1 2 3 3" xfId="10644"/>
    <cellStyle name="20% - Accent1 2 3 4" xfId="10645"/>
    <cellStyle name="20% - Accent1 2 4" xfId="10646"/>
    <cellStyle name="20% - Accent1 2 4 2" xfId="10647"/>
    <cellStyle name="20% - Accent1 2 5" xfId="10648"/>
    <cellStyle name="20% - Accent1 2_BB" xfId="10649"/>
    <cellStyle name="20% - Accent1 3" xfId="10650"/>
    <cellStyle name="20% - Accent1 3 2" xfId="10651"/>
    <cellStyle name="20% - Accent1 3 2 2" xfId="10652"/>
    <cellStyle name="20% - Accent1 3 2 2 2" xfId="10653"/>
    <cellStyle name="20% - Accent1 3 2 3" xfId="10654"/>
    <cellStyle name="20% - Accent1 3 2 4" xfId="10655"/>
    <cellStyle name="20% - Accent1 3 2 5" xfId="10656"/>
    <cellStyle name="20% - Accent1 3 2 6" xfId="10657"/>
    <cellStyle name="20% - Accent1 3 2_Gross" xfId="10658"/>
    <cellStyle name="20% - Accent1 3 3" xfId="10659"/>
    <cellStyle name="20% - Accent1 4" xfId="10660"/>
    <cellStyle name="20% - Accent1 4 2" xfId="10661"/>
    <cellStyle name="20% - Accent1 4 2 2" xfId="10662"/>
    <cellStyle name="20% - Accent1 4 3" xfId="10663"/>
    <cellStyle name="20% - Accent1 4 4" xfId="10664"/>
    <cellStyle name="20% - Accent1 5" xfId="10665"/>
    <cellStyle name="20% - Accent1 5 2" xfId="10666"/>
    <cellStyle name="20% - Accent1 6" xfId="10667"/>
    <cellStyle name="20% - Accent1 6 2" xfId="10668"/>
    <cellStyle name="20% - Accent1 7" xfId="10669"/>
    <cellStyle name="20% - Accent1 8" xfId="10670"/>
    <cellStyle name="20% - Accent2 2" xfId="10671"/>
    <cellStyle name="20% - Accent2 2 2" xfId="10672"/>
    <cellStyle name="20% - Accent2 2 2 2" xfId="10673"/>
    <cellStyle name="20% - Accent2 2 2 2 2" xfId="10674"/>
    <cellStyle name="20% - Accent2 2 2 2 3" xfId="10675"/>
    <cellStyle name="20% - Accent2 2 2 3" xfId="10676"/>
    <cellStyle name="20% - Accent2 2 2 4" xfId="10677"/>
    <cellStyle name="20% - Accent2 2 3" xfId="10678"/>
    <cellStyle name="20% - Accent2 2 3 2" xfId="10679"/>
    <cellStyle name="20% - Accent2 2 3 3" xfId="10680"/>
    <cellStyle name="20% - Accent2 2 3 4" xfId="10681"/>
    <cellStyle name="20% - Accent2 2 4" xfId="10682"/>
    <cellStyle name="20% - Accent2 2 4 2" xfId="10683"/>
    <cellStyle name="20% - Accent2 2 5" xfId="10684"/>
    <cellStyle name="20% - Accent2 2_BB" xfId="10685"/>
    <cellStyle name="20% - Accent2 3" xfId="10686"/>
    <cellStyle name="20% - Accent2 3 2" xfId="10687"/>
    <cellStyle name="20% - Accent2 3 2 2" xfId="10688"/>
    <cellStyle name="20% - Accent2 3 2 2 2" xfId="10689"/>
    <cellStyle name="20% - Accent2 3 2 3" xfId="10690"/>
    <cellStyle name="20% - Accent2 3 2 4" xfId="10691"/>
    <cellStyle name="20% - Accent2 3 2 5" xfId="10692"/>
    <cellStyle name="20% - Accent2 3 2 6" xfId="10693"/>
    <cellStyle name="20% - Accent2 3 2_Gross" xfId="10694"/>
    <cellStyle name="20% - Accent2 3 3" xfId="10695"/>
    <cellStyle name="20% - Accent2 4" xfId="10696"/>
    <cellStyle name="20% - Accent2 4 2" xfId="10697"/>
    <cellStyle name="20% - Accent2 4 2 2" xfId="10698"/>
    <cellStyle name="20% - Accent2 4 3" xfId="10699"/>
    <cellStyle name="20% - Accent2 4 4" xfId="10700"/>
    <cellStyle name="20% - Accent2 5" xfId="10701"/>
    <cellStyle name="20% - Accent2 5 2" xfId="10702"/>
    <cellStyle name="20% - Accent2 6" xfId="10703"/>
    <cellStyle name="20% - Accent2 6 2" xfId="10704"/>
    <cellStyle name="20% - Accent2 7" xfId="10705"/>
    <cellStyle name="20% - Accent2 8" xfId="10706"/>
    <cellStyle name="20% - Accent3 2" xfId="10707"/>
    <cellStyle name="20% - Accent3 2 2" xfId="10708"/>
    <cellStyle name="20% - Accent3 2 2 2" xfId="10709"/>
    <cellStyle name="20% - Accent3 2 2 2 2" xfId="10710"/>
    <cellStyle name="20% - Accent3 2 2 2 3" xfId="10711"/>
    <cellStyle name="20% - Accent3 2 2 3" xfId="10712"/>
    <cellStyle name="20% - Accent3 2 2 4" xfId="10713"/>
    <cellStyle name="20% - Accent3 2 3" xfId="10714"/>
    <cellStyle name="20% - Accent3 2 3 2" xfId="10715"/>
    <cellStyle name="20% - Accent3 2 3 3" xfId="10716"/>
    <cellStyle name="20% - Accent3 2 3 4" xfId="10717"/>
    <cellStyle name="20% - Accent3 2 4" xfId="10718"/>
    <cellStyle name="20% - Accent3 2 4 2" xfId="10719"/>
    <cellStyle name="20% - Accent3 2 5" xfId="10720"/>
    <cellStyle name="20% - Accent3 2_BB" xfId="10721"/>
    <cellStyle name="20% - Accent3 3" xfId="10722"/>
    <cellStyle name="20% - Accent3 3 2" xfId="10723"/>
    <cellStyle name="20% - Accent3 3 2 2" xfId="10724"/>
    <cellStyle name="20% - Accent3 3 2 2 2" xfId="10725"/>
    <cellStyle name="20% - Accent3 3 2 3" xfId="10726"/>
    <cellStyle name="20% - Accent3 3 2 4" xfId="10727"/>
    <cellStyle name="20% - Accent3 3 2 5" xfId="10728"/>
    <cellStyle name="20% - Accent3 3 2 6" xfId="10729"/>
    <cellStyle name="20% - Accent3 3 2_Gross" xfId="10730"/>
    <cellStyle name="20% - Accent3 3 3" xfId="10731"/>
    <cellStyle name="20% - Accent3 4" xfId="10732"/>
    <cellStyle name="20% - Accent3 4 2" xfId="10733"/>
    <cellStyle name="20% - Accent3 4 2 2" xfId="10734"/>
    <cellStyle name="20% - Accent3 4 3" xfId="10735"/>
    <cellStyle name="20% - Accent3 4 4" xfId="10736"/>
    <cellStyle name="20% - Accent3 5" xfId="10737"/>
    <cellStyle name="20% - Accent3 5 2" xfId="10738"/>
    <cellStyle name="20% - Accent3 6" xfId="10739"/>
    <cellStyle name="20% - Accent3 6 2" xfId="10740"/>
    <cellStyle name="20% - Accent3 7" xfId="10741"/>
    <cellStyle name="20% - Accent3 8" xfId="10742"/>
    <cellStyle name="20% - Accent4 2" xfId="10743"/>
    <cellStyle name="20% - Accent4 2 2" xfId="10744"/>
    <cellStyle name="20% - Accent4 2 2 2" xfId="10745"/>
    <cellStyle name="20% - Accent4 2 2 2 2" xfId="10746"/>
    <cellStyle name="20% - Accent4 2 2 2 3" xfId="10747"/>
    <cellStyle name="20% - Accent4 2 2 3" xfId="10748"/>
    <cellStyle name="20% - Accent4 2 2 4" xfId="10749"/>
    <cellStyle name="20% - Accent4 2 3" xfId="10750"/>
    <cellStyle name="20% - Accent4 2 3 2" xfId="10751"/>
    <cellStyle name="20% - Accent4 2 3 3" xfId="10752"/>
    <cellStyle name="20% - Accent4 2 3 4" xfId="10753"/>
    <cellStyle name="20% - Accent4 2 4" xfId="10754"/>
    <cellStyle name="20% - Accent4 2 4 2" xfId="10755"/>
    <cellStyle name="20% - Accent4 2 5" xfId="10756"/>
    <cellStyle name="20% - Accent4 2_BB" xfId="10757"/>
    <cellStyle name="20% - Accent4 3" xfId="10758"/>
    <cellStyle name="20% - Accent4 3 2" xfId="10759"/>
    <cellStyle name="20% - Accent4 3 2 2" xfId="10760"/>
    <cellStyle name="20% - Accent4 3 2 2 2" xfId="10761"/>
    <cellStyle name="20% - Accent4 3 2 3" xfId="10762"/>
    <cellStyle name="20% - Accent4 3 2 4" xfId="10763"/>
    <cellStyle name="20% - Accent4 3 2 5" xfId="10764"/>
    <cellStyle name="20% - Accent4 3 2 6" xfId="10765"/>
    <cellStyle name="20% - Accent4 3 2_Gross" xfId="10766"/>
    <cellStyle name="20% - Accent4 3 3" xfId="10767"/>
    <cellStyle name="20% - Accent4 4" xfId="10768"/>
    <cellStyle name="20% - Accent4 4 2" xfId="10769"/>
    <cellStyle name="20% - Accent4 4 2 2" xfId="10770"/>
    <cellStyle name="20% - Accent4 4 3" xfId="10771"/>
    <cellStyle name="20% - Accent4 4 4" xfId="10772"/>
    <cellStyle name="20% - Accent4 5" xfId="10773"/>
    <cellStyle name="20% - Accent4 5 2" xfId="10774"/>
    <cellStyle name="20% - Accent4 6" xfId="10775"/>
    <cellStyle name="20% - Accent4 6 2" xfId="10776"/>
    <cellStyle name="20% - Accent4 7" xfId="10777"/>
    <cellStyle name="20% - Accent4 8" xfId="10778"/>
    <cellStyle name="20% - Accent5 2" xfId="10779"/>
    <cellStyle name="20% - Accent5 2 2" xfId="10780"/>
    <cellStyle name="20% - Accent5 2 2 2" xfId="10781"/>
    <cellStyle name="20% - Accent5 2 2 2 2" xfId="10782"/>
    <cellStyle name="20% - Accent5 2 2 2 3" xfId="10783"/>
    <cellStyle name="20% - Accent5 2 2 3" xfId="10784"/>
    <cellStyle name="20% - Accent5 2 2 4" xfId="10785"/>
    <cellStyle name="20% - Accent5 2 3" xfId="10786"/>
    <cellStyle name="20% - Accent5 2 3 2" xfId="10787"/>
    <cellStyle name="20% - Accent5 2 3 3" xfId="10788"/>
    <cellStyle name="20% - Accent5 2 3 4" xfId="10789"/>
    <cellStyle name="20% - Accent5 2 4" xfId="10790"/>
    <cellStyle name="20% - Accent5 2 4 2" xfId="10791"/>
    <cellStyle name="20% - Accent5 2 5" xfId="10792"/>
    <cellStyle name="20% - Accent5 2_BB" xfId="10793"/>
    <cellStyle name="20% - Accent5 3" xfId="10794"/>
    <cellStyle name="20% - Accent5 3 2" xfId="10795"/>
    <cellStyle name="20% - Accent5 3 2 2" xfId="10796"/>
    <cellStyle name="20% - Accent5 3 2 2 2" xfId="10797"/>
    <cellStyle name="20% - Accent5 3 2 3" xfId="10798"/>
    <cellStyle name="20% - Accent5 3 2 4" xfId="10799"/>
    <cellStyle name="20% - Accent5 3 2 5" xfId="10800"/>
    <cellStyle name="20% - Accent5 3 2 6" xfId="10801"/>
    <cellStyle name="20% - Accent5 3 2_Gross" xfId="10802"/>
    <cellStyle name="20% - Accent5 3 3" xfId="10803"/>
    <cellStyle name="20% - Accent5 4" xfId="10804"/>
    <cellStyle name="20% - Accent5 4 2" xfId="10805"/>
    <cellStyle name="20% - Accent5 4 2 2" xfId="10806"/>
    <cellStyle name="20% - Accent5 4 3" xfId="10807"/>
    <cellStyle name="20% - Accent5 4 4" xfId="10808"/>
    <cellStyle name="20% - Accent5 5" xfId="10809"/>
    <cellStyle name="20% - Accent5 5 2" xfId="10810"/>
    <cellStyle name="20% - Accent5 6" xfId="10811"/>
    <cellStyle name="20% - Accent5 6 2" xfId="10812"/>
    <cellStyle name="20% - Accent5 7" xfId="10813"/>
    <cellStyle name="20% - Accent5 8" xfId="10814"/>
    <cellStyle name="20% - Accent6 2" xfId="10815"/>
    <cellStyle name="20% - Accent6 2 2" xfId="10816"/>
    <cellStyle name="20% - Accent6 2 2 2" xfId="10817"/>
    <cellStyle name="20% - Accent6 2 2 2 2" xfId="10818"/>
    <cellStyle name="20% - Accent6 2 2 2 3" xfId="10819"/>
    <cellStyle name="20% - Accent6 2 2 3" xfId="10820"/>
    <cellStyle name="20% - Accent6 2 2 4" xfId="10821"/>
    <cellStyle name="20% - Accent6 2 3" xfId="10822"/>
    <cellStyle name="20% - Accent6 2 3 2" xfId="10823"/>
    <cellStyle name="20% - Accent6 2 3 3" xfId="10824"/>
    <cellStyle name="20% - Accent6 2 3 4" xfId="10825"/>
    <cellStyle name="20% - Accent6 2 4" xfId="10826"/>
    <cellStyle name="20% - Accent6 2 4 2" xfId="10827"/>
    <cellStyle name="20% - Accent6 2 5" xfId="10828"/>
    <cellStyle name="20% - Accent6 2_BB" xfId="10829"/>
    <cellStyle name="20% - Accent6 3" xfId="10830"/>
    <cellStyle name="20% - Accent6 3 2" xfId="10831"/>
    <cellStyle name="20% - Accent6 3 2 2" xfId="10832"/>
    <cellStyle name="20% - Accent6 3 2 2 2" xfId="10833"/>
    <cellStyle name="20% - Accent6 3 2 3" xfId="10834"/>
    <cellStyle name="20% - Accent6 3 2 4" xfId="10835"/>
    <cellStyle name="20% - Accent6 3 2 5" xfId="10836"/>
    <cellStyle name="20% - Accent6 3 2 6" xfId="10837"/>
    <cellStyle name="20% - Accent6 3 2_Gross" xfId="10838"/>
    <cellStyle name="20% - Accent6 3 3" xfId="10839"/>
    <cellStyle name="20% - Accent6 4" xfId="10840"/>
    <cellStyle name="20% - Accent6 4 2" xfId="10841"/>
    <cellStyle name="20% - Accent6 4 3" xfId="10842"/>
    <cellStyle name="20% - Accent6 5" xfId="10843"/>
    <cellStyle name="20% - Accent6 5 2" xfId="10844"/>
    <cellStyle name="20% - Accent6 5 3" xfId="10845"/>
    <cellStyle name="20% - Accent6 6" xfId="10846"/>
    <cellStyle name="20% - Accent6 6 2" xfId="10847"/>
    <cellStyle name="20% - Accent6 7" xfId="10848"/>
    <cellStyle name="20% - Accent6 8" xfId="10849"/>
    <cellStyle name="3dp" xfId="10850"/>
    <cellStyle name="3dp 2" xfId="10851"/>
    <cellStyle name="3dp 2 2" xfId="10852"/>
    <cellStyle name="3dp 3" xfId="10853"/>
    <cellStyle name="3dp 4" xfId="10854"/>
    <cellStyle name="40% - Accent1 2" xfId="10855"/>
    <cellStyle name="40% - Accent1 2 2" xfId="10856"/>
    <cellStyle name="40% - Accent1 2 2 2" xfId="10857"/>
    <cellStyle name="40% - Accent1 2 2 2 2" xfId="10858"/>
    <cellStyle name="40% - Accent1 2 2 2 3" xfId="10859"/>
    <cellStyle name="40% - Accent1 2 2 3" xfId="10860"/>
    <cellStyle name="40% - Accent1 2 2 4" xfId="10861"/>
    <cellStyle name="40% - Accent1 2 3" xfId="10862"/>
    <cellStyle name="40% - Accent1 2 3 2" xfId="10863"/>
    <cellStyle name="40% - Accent1 2 3 3" xfId="10864"/>
    <cellStyle name="40% - Accent1 2 3 4" xfId="10865"/>
    <cellStyle name="40% - Accent1 2 4" xfId="10866"/>
    <cellStyle name="40% - Accent1 2 4 2" xfId="10867"/>
    <cellStyle name="40% - Accent1 2 5" xfId="10868"/>
    <cellStyle name="40% - Accent1 2_BB" xfId="10869"/>
    <cellStyle name="40% - Accent1 3" xfId="10870"/>
    <cellStyle name="40% - Accent1 3 2" xfId="10871"/>
    <cellStyle name="40% - Accent1 3 2 2" xfId="10872"/>
    <cellStyle name="40% - Accent1 3 2 2 2" xfId="10873"/>
    <cellStyle name="40% - Accent1 3 2 3" xfId="10874"/>
    <cellStyle name="40% - Accent1 3 2 4" xfId="10875"/>
    <cellStyle name="40% - Accent1 3 2 5" xfId="10876"/>
    <cellStyle name="40% - Accent1 3 2 6" xfId="10877"/>
    <cellStyle name="40% - Accent1 3 2_Gross" xfId="10878"/>
    <cellStyle name="40% - Accent1 3 3" xfId="10879"/>
    <cellStyle name="40% - Accent1 4" xfId="10880"/>
    <cellStyle name="40% - Accent1 4 2" xfId="10881"/>
    <cellStyle name="40% - Accent1 4 2 2" xfId="10882"/>
    <cellStyle name="40% - Accent1 4 3" xfId="10883"/>
    <cellStyle name="40% - Accent1 4 4" xfId="10884"/>
    <cellStyle name="40% - Accent1 5" xfId="10885"/>
    <cellStyle name="40% - Accent1 5 2" xfId="10886"/>
    <cellStyle name="40% - Accent1 6" xfId="10887"/>
    <cellStyle name="40% - Accent1 6 2" xfId="10888"/>
    <cellStyle name="40% - Accent1 7" xfId="10889"/>
    <cellStyle name="40% - Accent1 8" xfId="10890"/>
    <cellStyle name="40% - Accent2 2" xfId="10891"/>
    <cellStyle name="40% - Accent2 2 2" xfId="10892"/>
    <cellStyle name="40% - Accent2 2 2 2" xfId="10893"/>
    <cellStyle name="40% - Accent2 2 2 2 2" xfId="10894"/>
    <cellStyle name="40% - Accent2 2 2 2 3" xfId="10895"/>
    <cellStyle name="40% - Accent2 2 2 3" xfId="10896"/>
    <cellStyle name="40% - Accent2 2 2 4" xfId="10897"/>
    <cellStyle name="40% - Accent2 2 3" xfId="10898"/>
    <cellStyle name="40% - Accent2 2 3 2" xfId="10899"/>
    <cellStyle name="40% - Accent2 2 3 3" xfId="10900"/>
    <cellStyle name="40% - Accent2 2 3 4" xfId="10901"/>
    <cellStyle name="40% - Accent2 2 4" xfId="10902"/>
    <cellStyle name="40% - Accent2 2 4 2" xfId="10903"/>
    <cellStyle name="40% - Accent2 2 5" xfId="10904"/>
    <cellStyle name="40% - Accent2 2_BB" xfId="10905"/>
    <cellStyle name="40% - Accent2 3" xfId="10906"/>
    <cellStyle name="40% - Accent2 3 2" xfId="10907"/>
    <cellStyle name="40% - Accent2 3 2 2" xfId="10908"/>
    <cellStyle name="40% - Accent2 3 2 2 2" xfId="10909"/>
    <cellStyle name="40% - Accent2 3 2 3" xfId="10910"/>
    <cellStyle name="40% - Accent2 3 2 4" xfId="10911"/>
    <cellStyle name="40% - Accent2 3 2 5" xfId="10912"/>
    <cellStyle name="40% - Accent2 3 2 6" xfId="10913"/>
    <cellStyle name="40% - Accent2 3 2_Gross" xfId="10914"/>
    <cellStyle name="40% - Accent2 3 3" xfId="10915"/>
    <cellStyle name="40% - Accent2 4" xfId="10916"/>
    <cellStyle name="40% - Accent2 4 2" xfId="10917"/>
    <cellStyle name="40% - Accent2 4 3" xfId="10918"/>
    <cellStyle name="40% - Accent2 5" xfId="10919"/>
    <cellStyle name="40% - Accent2 5 2" xfId="10920"/>
    <cellStyle name="40% - Accent2 5 3" xfId="10921"/>
    <cellStyle name="40% - Accent2 6" xfId="10922"/>
    <cellStyle name="40% - Accent2 6 2" xfId="10923"/>
    <cellStyle name="40% - Accent2 7" xfId="10924"/>
    <cellStyle name="40% - Accent2 8" xfId="10925"/>
    <cellStyle name="40% - Accent3 2" xfId="10926"/>
    <cellStyle name="40% - Accent3 2 2" xfId="10927"/>
    <cellStyle name="40% - Accent3 2 2 2" xfId="10928"/>
    <cellStyle name="40% - Accent3 2 2 2 2" xfId="10929"/>
    <cellStyle name="40% - Accent3 2 2 2 3" xfId="10930"/>
    <cellStyle name="40% - Accent3 2 2 3" xfId="10931"/>
    <cellStyle name="40% - Accent3 2 2 4" xfId="10932"/>
    <cellStyle name="40% - Accent3 2 3" xfId="10933"/>
    <cellStyle name="40% - Accent3 2 3 2" xfId="10934"/>
    <cellStyle name="40% - Accent3 2 3 3" xfId="10935"/>
    <cellStyle name="40% - Accent3 2 3 4" xfId="10936"/>
    <cellStyle name="40% - Accent3 2 4" xfId="10937"/>
    <cellStyle name="40% - Accent3 2 4 2" xfId="10938"/>
    <cellStyle name="40% - Accent3 2 5" xfId="10939"/>
    <cellStyle name="40% - Accent3 2_BB" xfId="10940"/>
    <cellStyle name="40% - Accent3 3" xfId="10941"/>
    <cellStyle name="40% - Accent3 3 2" xfId="10942"/>
    <cellStyle name="40% - Accent3 3 2 2" xfId="10943"/>
    <cellStyle name="40% - Accent3 3 2 2 2" xfId="10944"/>
    <cellStyle name="40% - Accent3 3 2 3" xfId="10945"/>
    <cellStyle name="40% - Accent3 3 2 4" xfId="10946"/>
    <cellStyle name="40% - Accent3 3 2 5" xfId="10947"/>
    <cellStyle name="40% - Accent3 3 2 6" xfId="10948"/>
    <cellStyle name="40% - Accent3 3 2_Gross" xfId="10949"/>
    <cellStyle name="40% - Accent3 3 3" xfId="10950"/>
    <cellStyle name="40% - Accent3 4" xfId="10951"/>
    <cellStyle name="40% - Accent3 4 2" xfId="10952"/>
    <cellStyle name="40% - Accent3 4 2 2" xfId="10953"/>
    <cellStyle name="40% - Accent3 4 3" xfId="10954"/>
    <cellStyle name="40% - Accent3 4 4" xfId="10955"/>
    <cellStyle name="40% - Accent3 5" xfId="10956"/>
    <cellStyle name="40% - Accent3 5 2" xfId="10957"/>
    <cellStyle name="40% - Accent3 6" xfId="10958"/>
    <cellStyle name="40% - Accent3 6 2" xfId="10959"/>
    <cellStyle name="40% - Accent3 7" xfId="10960"/>
    <cellStyle name="40% - Accent3 8" xfId="10961"/>
    <cellStyle name="40% - Accent4 2" xfId="10962"/>
    <cellStyle name="40% - Accent4 2 2" xfId="10963"/>
    <cellStyle name="40% - Accent4 2 2 2" xfId="10964"/>
    <cellStyle name="40% - Accent4 2 2 2 2" xfId="10965"/>
    <cellStyle name="40% - Accent4 2 2 2 3" xfId="10966"/>
    <cellStyle name="40% - Accent4 2 2 3" xfId="10967"/>
    <cellStyle name="40% - Accent4 2 2 4" xfId="10968"/>
    <cellStyle name="40% - Accent4 2 3" xfId="10969"/>
    <cellStyle name="40% - Accent4 2 3 2" xfId="10970"/>
    <cellStyle name="40% - Accent4 2 3 3" xfId="10971"/>
    <cellStyle name="40% - Accent4 2 3 4" xfId="10972"/>
    <cellStyle name="40% - Accent4 2 4" xfId="10973"/>
    <cellStyle name="40% - Accent4 2 4 2" xfId="10974"/>
    <cellStyle name="40% - Accent4 2 5" xfId="10975"/>
    <cellStyle name="40% - Accent4 2_BB" xfId="10976"/>
    <cellStyle name="40% - Accent4 3" xfId="10977"/>
    <cellStyle name="40% - Accent4 3 2" xfId="10978"/>
    <cellStyle name="40% - Accent4 3 2 2" xfId="10979"/>
    <cellStyle name="40% - Accent4 3 2 2 2" xfId="10980"/>
    <cellStyle name="40% - Accent4 3 2 3" xfId="10981"/>
    <cellStyle name="40% - Accent4 3 2 4" xfId="10982"/>
    <cellStyle name="40% - Accent4 3 2 5" xfId="10983"/>
    <cellStyle name="40% - Accent4 3 2 6" xfId="10984"/>
    <cellStyle name="40% - Accent4 3 2_Gross" xfId="10985"/>
    <cellStyle name="40% - Accent4 3 3" xfId="10986"/>
    <cellStyle name="40% - Accent4 4" xfId="10987"/>
    <cellStyle name="40% - Accent4 4 2" xfId="10988"/>
    <cellStyle name="40% - Accent4 4 3" xfId="10989"/>
    <cellStyle name="40% - Accent4 5" xfId="10990"/>
    <cellStyle name="40% - Accent4 5 2" xfId="10991"/>
    <cellStyle name="40% - Accent4 5 3" xfId="10992"/>
    <cellStyle name="40% - Accent4 6" xfId="10993"/>
    <cellStyle name="40% - Accent4 6 2" xfId="10994"/>
    <cellStyle name="40% - Accent4 7" xfId="10995"/>
    <cellStyle name="40% - Accent4 8" xfId="10996"/>
    <cellStyle name="40% - Accent5 2" xfId="10997"/>
    <cellStyle name="40% - Accent5 2 2" xfId="10998"/>
    <cellStyle name="40% - Accent5 2 2 2" xfId="10999"/>
    <cellStyle name="40% - Accent5 2 2 2 2" xfId="11000"/>
    <cellStyle name="40% - Accent5 2 2 2 3" xfId="11001"/>
    <cellStyle name="40% - Accent5 2 2 3" xfId="11002"/>
    <cellStyle name="40% - Accent5 2 2 4" xfId="11003"/>
    <cellStyle name="40% - Accent5 2 3" xfId="11004"/>
    <cellStyle name="40% - Accent5 2 3 2" xfId="11005"/>
    <cellStyle name="40% - Accent5 2 3 3" xfId="11006"/>
    <cellStyle name="40% - Accent5 2 3 4" xfId="11007"/>
    <cellStyle name="40% - Accent5 2 4" xfId="11008"/>
    <cellStyle name="40% - Accent5 2 4 2" xfId="11009"/>
    <cellStyle name="40% - Accent5 2 5" xfId="11010"/>
    <cellStyle name="40% - Accent5 2_BB" xfId="11011"/>
    <cellStyle name="40% - Accent5 3" xfId="11012"/>
    <cellStyle name="40% - Accent5 3 2" xfId="11013"/>
    <cellStyle name="40% - Accent5 3 2 2" xfId="11014"/>
    <cellStyle name="40% - Accent5 3 2 2 2" xfId="11015"/>
    <cellStyle name="40% - Accent5 3 2 3" xfId="11016"/>
    <cellStyle name="40% - Accent5 3 2 4" xfId="11017"/>
    <cellStyle name="40% - Accent5 3 2 5" xfId="11018"/>
    <cellStyle name="40% - Accent5 3 2 6" xfId="11019"/>
    <cellStyle name="40% - Accent5 3 2_Gross" xfId="11020"/>
    <cellStyle name="40% - Accent5 3 3" xfId="11021"/>
    <cellStyle name="40% - Accent5 4" xfId="11022"/>
    <cellStyle name="40% - Accent5 4 2" xfId="11023"/>
    <cellStyle name="40% - Accent5 4 2 2" xfId="11024"/>
    <cellStyle name="40% - Accent5 4 3" xfId="11025"/>
    <cellStyle name="40% - Accent5 4 4" xfId="11026"/>
    <cellStyle name="40% - Accent5 5" xfId="11027"/>
    <cellStyle name="40% - Accent5 5 2" xfId="11028"/>
    <cellStyle name="40% - Accent5 6" xfId="11029"/>
    <cellStyle name="40% - Accent5 6 2" xfId="11030"/>
    <cellStyle name="40% - Accent5 7" xfId="11031"/>
    <cellStyle name="40% - Accent5 8" xfId="11032"/>
    <cellStyle name="40% - Accent6 2" xfId="11033"/>
    <cellStyle name="40% - Accent6 2 2" xfId="11034"/>
    <cellStyle name="40% - Accent6 2 2 2" xfId="11035"/>
    <cellStyle name="40% - Accent6 2 2 2 2" xfId="11036"/>
    <cellStyle name="40% - Accent6 2 2 2 3" xfId="11037"/>
    <cellStyle name="40% - Accent6 2 2 3" xfId="11038"/>
    <cellStyle name="40% - Accent6 2 2 4" xfId="11039"/>
    <cellStyle name="40% - Accent6 2 3" xfId="11040"/>
    <cellStyle name="40% - Accent6 2 3 2" xfId="11041"/>
    <cellStyle name="40% - Accent6 2 3 3" xfId="11042"/>
    <cellStyle name="40% - Accent6 2 3 4" xfId="11043"/>
    <cellStyle name="40% - Accent6 2 4" xfId="11044"/>
    <cellStyle name="40% - Accent6 2 4 2" xfId="11045"/>
    <cellStyle name="40% - Accent6 2 5" xfId="11046"/>
    <cellStyle name="40% - Accent6 2_BB" xfId="11047"/>
    <cellStyle name="40% - Accent6 3" xfId="11048"/>
    <cellStyle name="40% - Accent6 3 2" xfId="11049"/>
    <cellStyle name="40% - Accent6 3 2 2" xfId="11050"/>
    <cellStyle name="40% - Accent6 3 2 2 2" xfId="11051"/>
    <cellStyle name="40% - Accent6 3 2 3" xfId="11052"/>
    <cellStyle name="40% - Accent6 3 2 4" xfId="11053"/>
    <cellStyle name="40% - Accent6 3 2 5" xfId="11054"/>
    <cellStyle name="40% - Accent6 3 2 6" xfId="11055"/>
    <cellStyle name="40% - Accent6 3 2_Gross" xfId="11056"/>
    <cellStyle name="40% - Accent6 3 3" xfId="11057"/>
    <cellStyle name="40% - Accent6 4" xfId="11058"/>
    <cellStyle name="40% - Accent6 4 2" xfId="11059"/>
    <cellStyle name="40% - Accent6 4 2 2" xfId="11060"/>
    <cellStyle name="40% - Accent6 4 3" xfId="11061"/>
    <cellStyle name="40% - Accent6 4 4" xfId="11062"/>
    <cellStyle name="40% - Accent6 5" xfId="11063"/>
    <cellStyle name="40% - Accent6 5 2" xfId="11064"/>
    <cellStyle name="40% - Accent6 6" xfId="11065"/>
    <cellStyle name="40% - Accent6 6 2" xfId="11066"/>
    <cellStyle name="40% - Accent6 7" xfId="11067"/>
    <cellStyle name="40% - Accent6 8" xfId="11068"/>
    <cellStyle name="4dp" xfId="11069"/>
    <cellStyle name="4dp 2" xfId="11070"/>
    <cellStyle name="4dp 2 2" xfId="11071"/>
    <cellStyle name="4dp 3" xfId="11072"/>
    <cellStyle name="4dp 4" xfId="11073"/>
    <cellStyle name="60% - Accent1 2" xfId="11074"/>
    <cellStyle name="60% - Accent1 2 2" xfId="11075"/>
    <cellStyle name="60% - Accent1 2 2 2" xfId="11076"/>
    <cellStyle name="60% - Accent1 2 2 2 2" xfId="11077"/>
    <cellStyle name="60% - Accent1 2 2 3" xfId="11078"/>
    <cellStyle name="60% - Accent1 2 2 4" xfId="11079"/>
    <cellStyle name="60% - Accent1 2 3" xfId="11080"/>
    <cellStyle name="60% - Accent1 2 3 2" xfId="11081"/>
    <cellStyle name="60% - Accent1 2 3 3" xfId="11082"/>
    <cellStyle name="60% - Accent1 2 3 4" xfId="11083"/>
    <cellStyle name="60% - Accent1 2 4" xfId="11084"/>
    <cellStyle name="60% - Accent1 2 4 2" xfId="11085"/>
    <cellStyle name="60% - Accent1 2 5" xfId="11086"/>
    <cellStyle name="60% - Accent1 2_BB" xfId="11087"/>
    <cellStyle name="60% - Accent1 3" xfId="11088"/>
    <cellStyle name="60% - Accent1 3 2" xfId="11089"/>
    <cellStyle name="60% - Accent1 3 2 2" xfId="11090"/>
    <cellStyle name="60% - Accent1 3 2 3" xfId="11091"/>
    <cellStyle name="60% - Accent1 3 3" xfId="11092"/>
    <cellStyle name="60% - Accent1 4" xfId="11093"/>
    <cellStyle name="60% - Accent1 4 2" xfId="11094"/>
    <cellStyle name="60% - Accent1 4 3" xfId="11095"/>
    <cellStyle name="60% - Accent1 4 4" xfId="11096"/>
    <cellStyle name="60% - Accent1 5" xfId="11097"/>
    <cellStyle name="60% - Accent1 5 2" xfId="11098"/>
    <cellStyle name="60% - Accent1 6" xfId="11099"/>
    <cellStyle name="60% - Accent1 6 2" xfId="11100"/>
    <cellStyle name="60% - Accent1 7" xfId="11101"/>
    <cellStyle name="60% - Accent1 8" xfId="11102"/>
    <cellStyle name="60% - Accent2 2" xfId="11103"/>
    <cellStyle name="60% - Accent2 2 2" xfId="11104"/>
    <cellStyle name="60% - Accent2 2 2 2" xfId="11105"/>
    <cellStyle name="60% - Accent2 2 2 2 2" xfId="11106"/>
    <cellStyle name="60% - Accent2 2 2 3" xfId="11107"/>
    <cellStyle name="60% - Accent2 2 2 4" xfId="11108"/>
    <cellStyle name="60% - Accent2 2 3" xfId="11109"/>
    <cellStyle name="60% - Accent2 2 3 2" xfId="11110"/>
    <cellStyle name="60% - Accent2 2 3 3" xfId="11111"/>
    <cellStyle name="60% - Accent2 2 3 4" xfId="11112"/>
    <cellStyle name="60% - Accent2 2 4" xfId="11113"/>
    <cellStyle name="60% - Accent2 2 4 2" xfId="11114"/>
    <cellStyle name="60% - Accent2 2 5" xfId="11115"/>
    <cellStyle name="60% - Accent2 2_BB" xfId="11116"/>
    <cellStyle name="60% - Accent2 3" xfId="11117"/>
    <cellStyle name="60% - Accent2 3 2" xfId="11118"/>
    <cellStyle name="60% - Accent2 3 2 2" xfId="11119"/>
    <cellStyle name="60% - Accent2 3 2 3" xfId="11120"/>
    <cellStyle name="60% - Accent2 3 3" xfId="11121"/>
    <cellStyle name="60% - Accent2 4" xfId="11122"/>
    <cellStyle name="60% - Accent2 4 2" xfId="11123"/>
    <cellStyle name="60% - Accent2 4 3" xfId="11124"/>
    <cellStyle name="60% - Accent2 5" xfId="11125"/>
    <cellStyle name="60% - Accent2 5 2" xfId="11126"/>
    <cellStyle name="60% - Accent2 6" xfId="11127"/>
    <cellStyle name="60% - Accent2 6 2" xfId="11128"/>
    <cellStyle name="60% - Accent2 7" xfId="11129"/>
    <cellStyle name="60% - Accent2 8" xfId="11130"/>
    <cellStyle name="60% - Accent3 2" xfId="11131"/>
    <cellStyle name="60% - Accent3 2 2" xfId="11132"/>
    <cellStyle name="60% - Accent3 2 2 2" xfId="11133"/>
    <cellStyle name="60% - Accent3 2 2 2 2" xfId="11134"/>
    <cellStyle name="60% - Accent3 2 2 3" xfId="11135"/>
    <cellStyle name="60% - Accent3 2 2 4" xfId="11136"/>
    <cellStyle name="60% - Accent3 2 3" xfId="11137"/>
    <cellStyle name="60% - Accent3 2 3 2" xfId="11138"/>
    <cellStyle name="60% - Accent3 2 3 3" xfId="11139"/>
    <cellStyle name="60% - Accent3 2 3 4" xfId="11140"/>
    <cellStyle name="60% - Accent3 2 4" xfId="11141"/>
    <cellStyle name="60% - Accent3 2 4 2" xfId="11142"/>
    <cellStyle name="60% - Accent3 2 5" xfId="11143"/>
    <cellStyle name="60% - Accent3 2_BB" xfId="11144"/>
    <cellStyle name="60% - Accent3 3" xfId="11145"/>
    <cellStyle name="60% - Accent3 3 2" xfId="11146"/>
    <cellStyle name="60% - Accent3 3 2 2" xfId="11147"/>
    <cellStyle name="60% - Accent3 3 2 3" xfId="11148"/>
    <cellStyle name="60% - Accent3 3 3" xfId="11149"/>
    <cellStyle name="60% - Accent3 4" xfId="11150"/>
    <cellStyle name="60% - Accent3 4 2" xfId="11151"/>
    <cellStyle name="60% - Accent3 4 3" xfId="11152"/>
    <cellStyle name="60% - Accent3 4 4" xfId="11153"/>
    <cellStyle name="60% - Accent3 5" xfId="11154"/>
    <cellStyle name="60% - Accent3 5 2" xfId="11155"/>
    <cellStyle name="60% - Accent3 6" xfId="11156"/>
    <cellStyle name="60% - Accent3 6 2" xfId="11157"/>
    <cellStyle name="60% - Accent3 7" xfId="11158"/>
    <cellStyle name="60% - Accent3 8" xfId="11159"/>
    <cellStyle name="60% - Accent4 2" xfId="11160"/>
    <cellStyle name="60% - Accent4 2 2" xfId="11161"/>
    <cellStyle name="60% - Accent4 2 2 2" xfId="11162"/>
    <cellStyle name="60% - Accent4 2 2 2 2" xfId="11163"/>
    <cellStyle name="60% - Accent4 2 2 3" xfId="11164"/>
    <cellStyle name="60% - Accent4 2 2 4" xfId="11165"/>
    <cellStyle name="60% - Accent4 2 3" xfId="11166"/>
    <cellStyle name="60% - Accent4 2 3 2" xfId="11167"/>
    <cellStyle name="60% - Accent4 2 3 3" xfId="11168"/>
    <cellStyle name="60% - Accent4 2 3 4" xfId="11169"/>
    <cellStyle name="60% - Accent4 2 4" xfId="11170"/>
    <cellStyle name="60% - Accent4 2 4 2" xfId="11171"/>
    <cellStyle name="60% - Accent4 2 5" xfId="11172"/>
    <cellStyle name="60% - Accent4 2_BB" xfId="11173"/>
    <cellStyle name="60% - Accent4 3" xfId="11174"/>
    <cellStyle name="60% - Accent4 3 2" xfId="11175"/>
    <cellStyle name="60% - Accent4 3 2 2" xfId="11176"/>
    <cellStyle name="60% - Accent4 3 2 3" xfId="11177"/>
    <cellStyle name="60% - Accent4 3 3" xfId="11178"/>
    <cellStyle name="60% - Accent4 4" xfId="11179"/>
    <cellStyle name="60% - Accent4 4 2" xfId="11180"/>
    <cellStyle name="60% - Accent4 4 3" xfId="11181"/>
    <cellStyle name="60% - Accent4 4 4" xfId="11182"/>
    <cellStyle name="60% - Accent4 5" xfId="11183"/>
    <cellStyle name="60% - Accent4 5 2" xfId="11184"/>
    <cellStyle name="60% - Accent4 6" xfId="11185"/>
    <cellStyle name="60% - Accent4 6 2" xfId="11186"/>
    <cellStyle name="60% - Accent4 7" xfId="11187"/>
    <cellStyle name="60% - Accent4 8" xfId="11188"/>
    <cellStyle name="60% - Accent5 2" xfId="11189"/>
    <cellStyle name="60% - Accent5 2 2" xfId="11190"/>
    <cellStyle name="60% - Accent5 2 2 2" xfId="11191"/>
    <cellStyle name="60% - Accent5 2 2 2 2" xfId="11192"/>
    <cellStyle name="60% - Accent5 2 2 3" xfId="11193"/>
    <cellStyle name="60% - Accent5 2 2 4" xfId="11194"/>
    <cellStyle name="60% - Accent5 2 3" xfId="11195"/>
    <cellStyle name="60% - Accent5 2 3 2" xfId="11196"/>
    <cellStyle name="60% - Accent5 2 3 3" xfId="11197"/>
    <cellStyle name="60% - Accent5 2 3 4" xfId="11198"/>
    <cellStyle name="60% - Accent5 2 4" xfId="11199"/>
    <cellStyle name="60% - Accent5 2 4 2" xfId="11200"/>
    <cellStyle name="60% - Accent5 2 5" xfId="11201"/>
    <cellStyle name="60% - Accent5 2_BB" xfId="11202"/>
    <cellStyle name="60% - Accent5 3" xfId="11203"/>
    <cellStyle name="60% - Accent5 3 2" xfId="11204"/>
    <cellStyle name="60% - Accent5 3 2 2" xfId="11205"/>
    <cellStyle name="60% - Accent5 3 2 3" xfId="11206"/>
    <cellStyle name="60% - Accent5 3 3" xfId="11207"/>
    <cellStyle name="60% - Accent5 4" xfId="11208"/>
    <cellStyle name="60% - Accent5 4 2" xfId="11209"/>
    <cellStyle name="60% - Accent5 4 3" xfId="11210"/>
    <cellStyle name="60% - Accent5 5" xfId="11211"/>
    <cellStyle name="60% - Accent5 5 2" xfId="11212"/>
    <cellStyle name="60% - Accent5 6" xfId="11213"/>
    <cellStyle name="60% - Accent5 6 2" xfId="11214"/>
    <cellStyle name="60% - Accent5 7" xfId="11215"/>
    <cellStyle name="60% - Accent5 8" xfId="11216"/>
    <cellStyle name="60% - Accent6 2" xfId="11217"/>
    <cellStyle name="60% - Accent6 2 2" xfId="11218"/>
    <cellStyle name="60% - Accent6 2 2 2" xfId="11219"/>
    <cellStyle name="60% - Accent6 2 2 2 2" xfId="11220"/>
    <cellStyle name="60% - Accent6 2 2 3" xfId="11221"/>
    <cellStyle name="60% - Accent6 2 2 4" xfId="11222"/>
    <cellStyle name="60% - Accent6 2 3" xfId="11223"/>
    <cellStyle name="60% - Accent6 2 3 2" xfId="11224"/>
    <cellStyle name="60% - Accent6 2 3 3" xfId="11225"/>
    <cellStyle name="60% - Accent6 2 3 4" xfId="11226"/>
    <cellStyle name="60% - Accent6 2 4" xfId="11227"/>
    <cellStyle name="60% - Accent6 2 4 2" xfId="11228"/>
    <cellStyle name="60% - Accent6 2 5" xfId="11229"/>
    <cellStyle name="60% - Accent6 2_BB" xfId="11230"/>
    <cellStyle name="60% - Accent6 3" xfId="11231"/>
    <cellStyle name="60% - Accent6 3 2" xfId="11232"/>
    <cellStyle name="60% - Accent6 3 2 2" xfId="11233"/>
    <cellStyle name="60% - Accent6 3 2 3" xfId="11234"/>
    <cellStyle name="60% - Accent6 3 3" xfId="11235"/>
    <cellStyle name="60% - Accent6 4" xfId="11236"/>
    <cellStyle name="60% - Accent6 4 2" xfId="11237"/>
    <cellStyle name="60% - Accent6 4 3" xfId="11238"/>
    <cellStyle name="60% - Accent6 4 4" xfId="11239"/>
    <cellStyle name="60% - Accent6 5" xfId="11240"/>
    <cellStyle name="60% - Accent6 5 2" xfId="11241"/>
    <cellStyle name="60% - Accent6 6" xfId="11242"/>
    <cellStyle name="60% - Accent6 6 2" xfId="11243"/>
    <cellStyle name="60% - Accent6 7" xfId="11244"/>
    <cellStyle name="60% - Accent6 8" xfId="11245"/>
    <cellStyle name="Accent1 - 20%" xfId="11246"/>
    <cellStyle name="Accent1 - 20% 2" xfId="11247"/>
    <cellStyle name="Accent1 - 20% 3" xfId="11248"/>
    <cellStyle name="Accent1 - 40%" xfId="11249"/>
    <cellStyle name="Accent1 - 40% 2" xfId="11250"/>
    <cellStyle name="Accent1 - 40% 3" xfId="11251"/>
    <cellStyle name="Accent1 - 60%" xfId="11252"/>
    <cellStyle name="Accent1 - 60% 2" xfId="11253"/>
    <cellStyle name="Accent1 - 60% 3" xfId="11254"/>
    <cellStyle name="Accent1 10" xfId="11255"/>
    <cellStyle name="Accent1 10 2" xfId="11256"/>
    <cellStyle name="Accent1 10 3" xfId="11257"/>
    <cellStyle name="Accent1 10 4" xfId="11258"/>
    <cellStyle name="Accent1 11" xfId="11259"/>
    <cellStyle name="Accent1 11 2" xfId="11260"/>
    <cellStyle name="Accent1 11 3" xfId="11261"/>
    <cellStyle name="Accent1 11 4" xfId="11262"/>
    <cellStyle name="Accent1 11 5" xfId="11263"/>
    <cellStyle name="Accent1 12" xfId="11264"/>
    <cellStyle name="Accent1 12 2" xfId="11265"/>
    <cellStyle name="Accent1 12 3" xfId="11266"/>
    <cellStyle name="Accent1 12 4" xfId="11267"/>
    <cellStyle name="Accent1 12 5" xfId="11268"/>
    <cellStyle name="Accent1 13" xfId="11269"/>
    <cellStyle name="Accent1 13 2" xfId="11270"/>
    <cellStyle name="Accent1 13 3" xfId="11271"/>
    <cellStyle name="Accent1 13 4" xfId="11272"/>
    <cellStyle name="Accent1 14" xfId="11273"/>
    <cellStyle name="Accent1 14 2" xfId="11274"/>
    <cellStyle name="Accent1 14 3" xfId="11275"/>
    <cellStyle name="Accent1 15" xfId="11276"/>
    <cellStyle name="Accent1 15 2" xfId="11277"/>
    <cellStyle name="Accent1 15 3" xfId="11278"/>
    <cellStyle name="Accent1 16" xfId="11279"/>
    <cellStyle name="Accent1 16 2" xfId="11280"/>
    <cellStyle name="Accent1 16 3" xfId="11281"/>
    <cellStyle name="Accent1 17" xfId="11282"/>
    <cellStyle name="Accent1 17 2" xfId="11283"/>
    <cellStyle name="Accent1 17 2 2" xfId="11284"/>
    <cellStyle name="Accent1 17 3" xfId="11285"/>
    <cellStyle name="Accent1 18" xfId="11286"/>
    <cellStyle name="Accent1 19" xfId="11287"/>
    <cellStyle name="Accent1 2" xfId="11288"/>
    <cellStyle name="Accent1 2 2" xfId="11289"/>
    <cellStyle name="Accent1 2 2 2" xfId="11290"/>
    <cellStyle name="Accent1 2 2 2 2" xfId="11291"/>
    <cellStyle name="Accent1 2 2 3" xfId="11292"/>
    <cellStyle name="Accent1 2 2 4" xfId="11293"/>
    <cellStyle name="Accent1 2 3" xfId="11294"/>
    <cellStyle name="Accent1 2 3 2" xfId="11295"/>
    <cellStyle name="Accent1 2 3 3" xfId="11296"/>
    <cellStyle name="Accent1 2 3 4" xfId="11297"/>
    <cellStyle name="Accent1 2 4" xfId="11298"/>
    <cellStyle name="Accent1 2 4 2" xfId="11299"/>
    <cellStyle name="Accent1 2 5" xfId="11300"/>
    <cellStyle name="Accent1 2_BB" xfId="11301"/>
    <cellStyle name="Accent1 20" xfId="11302"/>
    <cellStyle name="Accent1 21" xfId="11303"/>
    <cellStyle name="Accent1 22" xfId="11304"/>
    <cellStyle name="Accent1 23" xfId="11305"/>
    <cellStyle name="Accent1 24" xfId="11306"/>
    <cellStyle name="Accent1 3" xfId="11307"/>
    <cellStyle name="Accent1 3 2" xfId="11308"/>
    <cellStyle name="Accent1 3 2 2" xfId="11309"/>
    <cellStyle name="Accent1 3 2 3" xfId="11310"/>
    <cellStyle name="Accent1 3 2 4" xfId="11311"/>
    <cellStyle name="Accent1 3 3" xfId="11312"/>
    <cellStyle name="Accent1 3 4" xfId="11313"/>
    <cellStyle name="Accent1 4" xfId="11314"/>
    <cellStyle name="Accent1 4 2" xfId="11315"/>
    <cellStyle name="Accent1 4 2 2" xfId="11316"/>
    <cellStyle name="Accent1 4 2 3" xfId="11317"/>
    <cellStyle name="Accent1 4 3" xfId="11318"/>
    <cellStyle name="Accent1 5" xfId="11319"/>
    <cellStyle name="Accent1 5 2" xfId="11320"/>
    <cellStyle name="Accent1 5 2 2" xfId="11321"/>
    <cellStyle name="Accent1 5 2 3" xfId="11322"/>
    <cellStyle name="Accent1 5 3" xfId="11323"/>
    <cellStyle name="Accent1 6" xfId="11324"/>
    <cellStyle name="Accent1 6 2" xfId="11325"/>
    <cellStyle name="Accent1 6 3" xfId="11326"/>
    <cellStyle name="Accent1 6 4" xfId="11327"/>
    <cellStyle name="Accent1 7" xfId="11328"/>
    <cellStyle name="Accent1 7 2" xfId="11329"/>
    <cellStyle name="Accent1 7 3" xfId="11330"/>
    <cellStyle name="Accent1 7 4" xfId="11331"/>
    <cellStyle name="Accent1 8" xfId="11332"/>
    <cellStyle name="Accent1 8 2" xfId="11333"/>
    <cellStyle name="Accent1 8 3" xfId="11334"/>
    <cellStyle name="Accent1 8 4" xfId="11335"/>
    <cellStyle name="Accent1 9" xfId="11336"/>
    <cellStyle name="Accent1 9 2" xfId="11337"/>
    <cellStyle name="Accent1 9 3" xfId="11338"/>
    <cellStyle name="Accent1 9 4" xfId="11339"/>
    <cellStyle name="Accent2 - 20%" xfId="11340"/>
    <cellStyle name="Accent2 - 20% 2" xfId="11341"/>
    <cellStyle name="Accent2 - 20% 3" xfId="11342"/>
    <cellStyle name="Accent2 - 40%" xfId="11343"/>
    <cellStyle name="Accent2 - 40% 2" xfId="11344"/>
    <cellStyle name="Accent2 - 40% 3" xfId="11345"/>
    <cellStyle name="Accent2 - 60%" xfId="11346"/>
    <cellStyle name="Accent2 - 60% 2" xfId="11347"/>
    <cellStyle name="Accent2 - 60% 3" xfId="11348"/>
    <cellStyle name="Accent2 10" xfId="11349"/>
    <cellStyle name="Accent2 10 2" xfId="11350"/>
    <cellStyle name="Accent2 10 3" xfId="11351"/>
    <cellStyle name="Accent2 10 4" xfId="11352"/>
    <cellStyle name="Accent2 11" xfId="11353"/>
    <cellStyle name="Accent2 11 2" xfId="11354"/>
    <cellStyle name="Accent2 11 3" xfId="11355"/>
    <cellStyle name="Accent2 11 4" xfId="11356"/>
    <cellStyle name="Accent2 12" xfId="11357"/>
    <cellStyle name="Accent2 12 2" xfId="11358"/>
    <cellStyle name="Accent2 12 3" xfId="11359"/>
    <cellStyle name="Accent2 12 4" xfId="11360"/>
    <cellStyle name="Accent2 13" xfId="11361"/>
    <cellStyle name="Accent2 13 2" xfId="11362"/>
    <cellStyle name="Accent2 13 3" xfId="11363"/>
    <cellStyle name="Accent2 13 4" xfId="11364"/>
    <cellStyle name="Accent2 14" xfId="11365"/>
    <cellStyle name="Accent2 14 2" xfId="11366"/>
    <cellStyle name="Accent2 14 3" xfId="11367"/>
    <cellStyle name="Accent2 15" xfId="11368"/>
    <cellStyle name="Accent2 15 2" xfId="11369"/>
    <cellStyle name="Accent2 16" xfId="11370"/>
    <cellStyle name="Accent2 16 2" xfId="11371"/>
    <cellStyle name="Accent2 16 3" xfId="11372"/>
    <cellStyle name="Accent2 17" xfId="11373"/>
    <cellStyle name="Accent2 17 2" xfId="11374"/>
    <cellStyle name="Accent2 17 2 2" xfId="11375"/>
    <cellStyle name="Accent2 17 3" xfId="11376"/>
    <cellStyle name="Accent2 18" xfId="11377"/>
    <cellStyle name="Accent2 19" xfId="11378"/>
    <cellStyle name="Accent2 2" xfId="11379"/>
    <cellStyle name="Accent2 2 2" xfId="11380"/>
    <cellStyle name="Accent2 2 2 2" xfId="11381"/>
    <cellStyle name="Accent2 2 2 2 2" xfId="11382"/>
    <cellStyle name="Accent2 2 2 3" xfId="11383"/>
    <cellStyle name="Accent2 2 2 4" xfId="11384"/>
    <cellStyle name="Accent2 2 3" xfId="11385"/>
    <cellStyle name="Accent2 2 3 2" xfId="11386"/>
    <cellStyle name="Accent2 2 3 3" xfId="11387"/>
    <cellStyle name="Accent2 2 3 4" xfId="11388"/>
    <cellStyle name="Accent2 2 4" xfId="11389"/>
    <cellStyle name="Accent2 2 4 2" xfId="11390"/>
    <cellStyle name="Accent2 2 5" xfId="11391"/>
    <cellStyle name="Accent2 2_BB" xfId="11392"/>
    <cellStyle name="Accent2 20" xfId="11393"/>
    <cellStyle name="Accent2 21" xfId="11394"/>
    <cellStyle name="Accent2 22" xfId="11395"/>
    <cellStyle name="Accent2 23" xfId="11396"/>
    <cellStyle name="Accent2 24" xfId="11397"/>
    <cellStyle name="Accent2 25" xfId="11398"/>
    <cellStyle name="Accent2 26" xfId="11399"/>
    <cellStyle name="Accent2 3" xfId="11400"/>
    <cellStyle name="Accent2 3 2" xfId="11401"/>
    <cellStyle name="Accent2 3 2 2" xfId="11402"/>
    <cellStyle name="Accent2 3 2 3" xfId="11403"/>
    <cellStyle name="Accent2 3 2 4" xfId="11404"/>
    <cellStyle name="Accent2 3 3" xfId="11405"/>
    <cellStyle name="Accent2 3 4" xfId="11406"/>
    <cellStyle name="Accent2 4" xfId="11407"/>
    <cellStyle name="Accent2 4 2" xfId="11408"/>
    <cellStyle name="Accent2 4 2 2" xfId="11409"/>
    <cellStyle name="Accent2 4 2 3" xfId="11410"/>
    <cellStyle name="Accent2 4 3" xfId="11411"/>
    <cellStyle name="Accent2 5" xfId="11412"/>
    <cellStyle name="Accent2 5 2" xfId="11413"/>
    <cellStyle name="Accent2 5 2 2" xfId="11414"/>
    <cellStyle name="Accent2 5 2 3" xfId="11415"/>
    <cellStyle name="Accent2 5 3" xfId="11416"/>
    <cellStyle name="Accent2 6" xfId="11417"/>
    <cellStyle name="Accent2 6 2" xfId="11418"/>
    <cellStyle name="Accent2 6 3" xfId="11419"/>
    <cellStyle name="Accent2 6 4" xfId="11420"/>
    <cellStyle name="Accent2 7" xfId="11421"/>
    <cellStyle name="Accent2 7 2" xfId="11422"/>
    <cellStyle name="Accent2 7 3" xfId="11423"/>
    <cellStyle name="Accent2 7 4" xfId="11424"/>
    <cellStyle name="Accent2 8" xfId="11425"/>
    <cellStyle name="Accent2 8 2" xfId="11426"/>
    <cellStyle name="Accent2 8 3" xfId="11427"/>
    <cellStyle name="Accent2 8 4" xfId="11428"/>
    <cellStyle name="Accent2 9" xfId="11429"/>
    <cellStyle name="Accent2 9 2" xfId="11430"/>
    <cellStyle name="Accent2 9 3" xfId="11431"/>
    <cellStyle name="Accent2 9 4" xfId="11432"/>
    <cellStyle name="Accent3 - 20%" xfId="11433"/>
    <cellStyle name="Accent3 - 20% 2" xfId="11434"/>
    <cellStyle name="Accent3 - 20% 3" xfId="11435"/>
    <cellStyle name="Accent3 - 40%" xfId="11436"/>
    <cellStyle name="Accent3 - 40% 2" xfId="11437"/>
    <cellStyle name="Accent3 - 40% 3" xfId="11438"/>
    <cellStyle name="Accent3 - 60%" xfId="11439"/>
    <cellStyle name="Accent3 - 60% 2" xfId="11440"/>
    <cellStyle name="Accent3 - 60% 3" xfId="11441"/>
    <cellStyle name="Accent3 10" xfId="11442"/>
    <cellStyle name="Accent3 10 2" xfId="11443"/>
    <cellStyle name="Accent3 10 3" xfId="11444"/>
    <cellStyle name="Accent3 10 4" xfId="11445"/>
    <cellStyle name="Accent3 11" xfId="11446"/>
    <cellStyle name="Accent3 11 2" xfId="11447"/>
    <cellStyle name="Accent3 11 3" xfId="11448"/>
    <cellStyle name="Accent3 11 4" xfId="11449"/>
    <cellStyle name="Accent3 12" xfId="11450"/>
    <cellStyle name="Accent3 12 2" xfId="11451"/>
    <cellStyle name="Accent3 12 3" xfId="11452"/>
    <cellStyle name="Accent3 12 4" xfId="11453"/>
    <cellStyle name="Accent3 13" xfId="11454"/>
    <cellStyle name="Accent3 13 2" xfId="11455"/>
    <cellStyle name="Accent3 13 3" xfId="11456"/>
    <cellStyle name="Accent3 13 4" xfId="11457"/>
    <cellStyle name="Accent3 14" xfId="11458"/>
    <cellStyle name="Accent3 14 2" xfId="11459"/>
    <cellStyle name="Accent3 14 3" xfId="11460"/>
    <cellStyle name="Accent3 15" xfId="11461"/>
    <cellStyle name="Accent3 15 2" xfId="11462"/>
    <cellStyle name="Accent3 16" xfId="11463"/>
    <cellStyle name="Accent3 16 2" xfId="11464"/>
    <cellStyle name="Accent3 16 3" xfId="11465"/>
    <cellStyle name="Accent3 17" xfId="11466"/>
    <cellStyle name="Accent3 17 2" xfId="11467"/>
    <cellStyle name="Accent3 17 2 2" xfId="11468"/>
    <cellStyle name="Accent3 17 3" xfId="11469"/>
    <cellStyle name="Accent3 18" xfId="11470"/>
    <cellStyle name="Accent3 19" xfId="11471"/>
    <cellStyle name="Accent3 2" xfId="11472"/>
    <cellStyle name="Accent3 2 2" xfId="11473"/>
    <cellStyle name="Accent3 2 2 2" xfId="11474"/>
    <cellStyle name="Accent3 2 2 2 2" xfId="11475"/>
    <cellStyle name="Accent3 2 2 3" xfId="11476"/>
    <cellStyle name="Accent3 2 2 4" xfId="11477"/>
    <cellStyle name="Accent3 2 3" xfId="11478"/>
    <cellStyle name="Accent3 2 3 2" xfId="11479"/>
    <cellStyle name="Accent3 2 3 3" xfId="11480"/>
    <cellStyle name="Accent3 2 3 4" xfId="11481"/>
    <cellStyle name="Accent3 2 4" xfId="11482"/>
    <cellStyle name="Accent3 2 4 2" xfId="11483"/>
    <cellStyle name="Accent3 2 5" xfId="11484"/>
    <cellStyle name="Accent3 2_BB" xfId="11485"/>
    <cellStyle name="Accent3 20" xfId="11486"/>
    <cellStyle name="Accent3 21" xfId="11487"/>
    <cellStyle name="Accent3 22" xfId="11488"/>
    <cellStyle name="Accent3 23" xfId="11489"/>
    <cellStyle name="Accent3 24" xfId="11490"/>
    <cellStyle name="Accent3 25" xfId="11491"/>
    <cellStyle name="Accent3 26" xfId="11492"/>
    <cellStyle name="Accent3 3" xfId="11493"/>
    <cellStyle name="Accent3 3 2" xfId="11494"/>
    <cellStyle name="Accent3 3 2 2" xfId="11495"/>
    <cellStyle name="Accent3 3 2 3" xfId="11496"/>
    <cellStyle name="Accent3 3 2 4" xfId="11497"/>
    <cellStyle name="Accent3 3 3" xfId="11498"/>
    <cellStyle name="Accent3 3 4" xfId="11499"/>
    <cellStyle name="Accent3 4" xfId="11500"/>
    <cellStyle name="Accent3 4 2" xfId="11501"/>
    <cellStyle name="Accent3 4 2 2" xfId="11502"/>
    <cellStyle name="Accent3 4 2 3" xfId="11503"/>
    <cellStyle name="Accent3 4 3" xfId="11504"/>
    <cellStyle name="Accent3 5" xfId="11505"/>
    <cellStyle name="Accent3 5 2" xfId="11506"/>
    <cellStyle name="Accent3 5 2 2" xfId="11507"/>
    <cellStyle name="Accent3 5 2 3" xfId="11508"/>
    <cellStyle name="Accent3 5 3" xfId="11509"/>
    <cellStyle name="Accent3 6" xfId="11510"/>
    <cellStyle name="Accent3 6 2" xfId="11511"/>
    <cellStyle name="Accent3 6 3" xfId="11512"/>
    <cellStyle name="Accent3 6 4" xfId="11513"/>
    <cellStyle name="Accent3 7" xfId="11514"/>
    <cellStyle name="Accent3 7 2" xfId="11515"/>
    <cellStyle name="Accent3 7 3" xfId="11516"/>
    <cellStyle name="Accent3 7 4" xfId="11517"/>
    <cellStyle name="Accent3 8" xfId="11518"/>
    <cellStyle name="Accent3 8 2" xfId="11519"/>
    <cellStyle name="Accent3 8 3" xfId="11520"/>
    <cellStyle name="Accent3 8 4" xfId="11521"/>
    <cellStyle name="Accent3 9" xfId="11522"/>
    <cellStyle name="Accent3 9 2" xfId="11523"/>
    <cellStyle name="Accent3 9 3" xfId="11524"/>
    <cellStyle name="Accent3 9 4" xfId="11525"/>
    <cellStyle name="Accent4 - 20%" xfId="11526"/>
    <cellStyle name="Accent4 - 20% 2" xfId="11527"/>
    <cellStyle name="Accent4 - 20% 3" xfId="11528"/>
    <cellStyle name="Accent4 - 40%" xfId="11529"/>
    <cellStyle name="Accent4 - 40% 2" xfId="11530"/>
    <cellStyle name="Accent4 - 40% 3" xfId="11531"/>
    <cellStyle name="Accent4 - 60%" xfId="11532"/>
    <cellStyle name="Accent4 - 60% 2" xfId="11533"/>
    <cellStyle name="Accent4 - 60% 3" xfId="11534"/>
    <cellStyle name="Accent4 10" xfId="11535"/>
    <cellStyle name="Accent4 10 2" xfId="11536"/>
    <cellStyle name="Accent4 10 3" xfId="11537"/>
    <cellStyle name="Accent4 10 4" xfId="11538"/>
    <cellStyle name="Accent4 11" xfId="11539"/>
    <cellStyle name="Accent4 11 2" xfId="11540"/>
    <cellStyle name="Accent4 11 3" xfId="11541"/>
    <cellStyle name="Accent4 11 4" xfId="11542"/>
    <cellStyle name="Accent4 11 5" xfId="11543"/>
    <cellStyle name="Accent4 12" xfId="11544"/>
    <cellStyle name="Accent4 12 2" xfId="11545"/>
    <cellStyle name="Accent4 12 3" xfId="11546"/>
    <cellStyle name="Accent4 12 4" xfId="11547"/>
    <cellStyle name="Accent4 12 5" xfId="11548"/>
    <cellStyle name="Accent4 13" xfId="11549"/>
    <cellStyle name="Accent4 13 2" xfId="11550"/>
    <cellStyle name="Accent4 13 3" xfId="11551"/>
    <cellStyle name="Accent4 13 4" xfId="11552"/>
    <cellStyle name="Accent4 14" xfId="11553"/>
    <cellStyle name="Accent4 14 2" xfId="11554"/>
    <cellStyle name="Accent4 14 3" xfId="11555"/>
    <cellStyle name="Accent4 15" xfId="11556"/>
    <cellStyle name="Accent4 15 2" xfId="11557"/>
    <cellStyle name="Accent4 15 3" xfId="11558"/>
    <cellStyle name="Accent4 16" xfId="11559"/>
    <cellStyle name="Accent4 16 2" xfId="11560"/>
    <cellStyle name="Accent4 16 3" xfId="11561"/>
    <cellStyle name="Accent4 17" xfId="11562"/>
    <cellStyle name="Accent4 17 2" xfId="11563"/>
    <cellStyle name="Accent4 17 2 2" xfId="11564"/>
    <cellStyle name="Accent4 17 3" xfId="11565"/>
    <cellStyle name="Accent4 18" xfId="11566"/>
    <cellStyle name="Accent4 19" xfId="11567"/>
    <cellStyle name="Accent4 2" xfId="11568"/>
    <cellStyle name="Accent4 2 2" xfId="11569"/>
    <cellStyle name="Accent4 2 2 2" xfId="11570"/>
    <cellStyle name="Accent4 2 2 2 2" xfId="11571"/>
    <cellStyle name="Accent4 2 2 3" xfId="11572"/>
    <cellStyle name="Accent4 2 2 4" xfId="11573"/>
    <cellStyle name="Accent4 2 3" xfId="11574"/>
    <cellStyle name="Accent4 2 3 2" xfId="11575"/>
    <cellStyle name="Accent4 2 3 3" xfId="11576"/>
    <cellStyle name="Accent4 2 3 4" xfId="11577"/>
    <cellStyle name="Accent4 2 4" xfId="11578"/>
    <cellStyle name="Accent4 2 4 2" xfId="11579"/>
    <cellStyle name="Accent4 2 5" xfId="11580"/>
    <cellStyle name="Accent4 2_BB" xfId="11581"/>
    <cellStyle name="Accent4 20" xfId="11582"/>
    <cellStyle name="Accent4 21" xfId="11583"/>
    <cellStyle name="Accent4 22" xfId="11584"/>
    <cellStyle name="Accent4 23" xfId="11585"/>
    <cellStyle name="Accent4 24" xfId="11586"/>
    <cellStyle name="Accent4 3" xfId="11587"/>
    <cellStyle name="Accent4 3 2" xfId="11588"/>
    <cellStyle name="Accent4 3 2 2" xfId="11589"/>
    <cellStyle name="Accent4 3 2 3" xfId="11590"/>
    <cellStyle name="Accent4 3 2 4" xfId="11591"/>
    <cellStyle name="Accent4 3 3" xfId="11592"/>
    <cellStyle name="Accent4 3 4" xfId="11593"/>
    <cellStyle name="Accent4 4" xfId="11594"/>
    <cellStyle name="Accent4 4 2" xfId="11595"/>
    <cellStyle name="Accent4 4 2 2" xfId="11596"/>
    <cellStyle name="Accent4 4 2 3" xfId="11597"/>
    <cellStyle name="Accent4 4 3" xfId="11598"/>
    <cellStyle name="Accent4 5" xfId="11599"/>
    <cellStyle name="Accent4 5 2" xfId="11600"/>
    <cellStyle name="Accent4 5 2 2" xfId="11601"/>
    <cellStyle name="Accent4 5 2 3" xfId="11602"/>
    <cellStyle name="Accent4 5 3" xfId="11603"/>
    <cellStyle name="Accent4 6" xfId="11604"/>
    <cellStyle name="Accent4 6 2" xfId="11605"/>
    <cellStyle name="Accent4 6 3" xfId="11606"/>
    <cellStyle name="Accent4 6 4" xfId="11607"/>
    <cellStyle name="Accent4 7" xfId="11608"/>
    <cellStyle name="Accent4 7 2" xfId="11609"/>
    <cellStyle name="Accent4 7 3" xfId="11610"/>
    <cellStyle name="Accent4 7 4" xfId="11611"/>
    <cellStyle name="Accent4 8" xfId="11612"/>
    <cellStyle name="Accent4 8 2" xfId="11613"/>
    <cellStyle name="Accent4 8 3" xfId="11614"/>
    <cellStyle name="Accent4 8 4" xfId="11615"/>
    <cellStyle name="Accent4 9" xfId="11616"/>
    <cellStyle name="Accent4 9 2" xfId="11617"/>
    <cellStyle name="Accent4 9 3" xfId="11618"/>
    <cellStyle name="Accent4 9 4" xfId="11619"/>
    <cellStyle name="Accent5 - 20%" xfId="11620"/>
    <cellStyle name="Accent5 - 20% 2" xfId="11621"/>
    <cellStyle name="Accent5 - 20% 3" xfId="11622"/>
    <cellStyle name="Accent5 - 40%" xfId="11623"/>
    <cellStyle name="Accent5 - 40% 2" xfId="11624"/>
    <cellStyle name="Accent5 - 40% 3" xfId="11625"/>
    <cellStyle name="Accent5 - 60%" xfId="11626"/>
    <cellStyle name="Accent5 - 60% 2" xfId="11627"/>
    <cellStyle name="Accent5 - 60% 3" xfId="11628"/>
    <cellStyle name="Accent5 10" xfId="11629"/>
    <cellStyle name="Accent5 10 2" xfId="11630"/>
    <cellStyle name="Accent5 10 3" xfId="11631"/>
    <cellStyle name="Accent5 10 4" xfId="11632"/>
    <cellStyle name="Accent5 11" xfId="11633"/>
    <cellStyle name="Accent5 11 2" xfId="11634"/>
    <cellStyle name="Accent5 11 3" xfId="11635"/>
    <cellStyle name="Accent5 11 4" xfId="11636"/>
    <cellStyle name="Accent5 12" xfId="11637"/>
    <cellStyle name="Accent5 12 2" xfId="11638"/>
    <cellStyle name="Accent5 12 3" xfId="11639"/>
    <cellStyle name="Accent5 12 4" xfId="11640"/>
    <cellStyle name="Accent5 13" xfId="11641"/>
    <cellStyle name="Accent5 13 2" xfId="11642"/>
    <cellStyle name="Accent5 13 3" xfId="11643"/>
    <cellStyle name="Accent5 13 4" xfId="11644"/>
    <cellStyle name="Accent5 14" xfId="11645"/>
    <cellStyle name="Accent5 14 2" xfId="11646"/>
    <cellStyle name="Accent5 14 3" xfId="11647"/>
    <cellStyle name="Accent5 15" xfId="11648"/>
    <cellStyle name="Accent5 15 2" xfId="11649"/>
    <cellStyle name="Accent5 16" xfId="11650"/>
    <cellStyle name="Accent5 16 2" xfId="11651"/>
    <cellStyle name="Accent5 16 3" xfId="11652"/>
    <cellStyle name="Accent5 17" xfId="11653"/>
    <cellStyle name="Accent5 17 2" xfId="11654"/>
    <cellStyle name="Accent5 17 2 2" xfId="11655"/>
    <cellStyle name="Accent5 17 3" xfId="11656"/>
    <cellStyle name="Accent5 18" xfId="11657"/>
    <cellStyle name="Accent5 19" xfId="11658"/>
    <cellStyle name="Accent5 2" xfId="11659"/>
    <cellStyle name="Accent5 2 2" xfId="11660"/>
    <cellStyle name="Accent5 2 2 2" xfId="11661"/>
    <cellStyle name="Accent5 2 2 2 2" xfId="11662"/>
    <cellStyle name="Accent5 2 2 3" xfId="11663"/>
    <cellStyle name="Accent5 2 2 4" xfId="11664"/>
    <cellStyle name="Accent5 2 3" xfId="11665"/>
    <cellStyle name="Accent5 2 3 2" xfId="11666"/>
    <cellStyle name="Accent5 2 3 3" xfId="11667"/>
    <cellStyle name="Accent5 2 3 4" xfId="11668"/>
    <cellStyle name="Accent5 2 4" xfId="11669"/>
    <cellStyle name="Accent5 2 4 2" xfId="11670"/>
    <cellStyle name="Accent5 2 5" xfId="11671"/>
    <cellStyle name="Accent5 2_BB" xfId="11672"/>
    <cellStyle name="Accent5 20" xfId="11673"/>
    <cellStyle name="Accent5 21" xfId="11674"/>
    <cellStyle name="Accent5 22" xfId="11675"/>
    <cellStyle name="Accent5 23" xfId="11676"/>
    <cellStyle name="Accent5 24" xfId="11677"/>
    <cellStyle name="Accent5 25" xfId="11678"/>
    <cellStyle name="Accent5 26" xfId="11679"/>
    <cellStyle name="Accent5 3" xfId="11680"/>
    <cellStyle name="Accent5 3 2" xfId="11681"/>
    <cellStyle name="Accent5 3 2 2" xfId="11682"/>
    <cellStyle name="Accent5 3 2 3" xfId="11683"/>
    <cellStyle name="Accent5 3 2 4" xfId="11684"/>
    <cellStyle name="Accent5 3 3" xfId="11685"/>
    <cellStyle name="Accent5 3 4" xfId="11686"/>
    <cellStyle name="Accent5 4" xfId="11687"/>
    <cellStyle name="Accent5 4 2" xfId="11688"/>
    <cellStyle name="Accent5 4 2 2" xfId="11689"/>
    <cellStyle name="Accent5 4 2 3" xfId="11690"/>
    <cellStyle name="Accent5 4 3" xfId="11691"/>
    <cellStyle name="Accent5 5" xfId="11692"/>
    <cellStyle name="Accent5 5 2" xfId="11693"/>
    <cellStyle name="Accent5 5 2 2" xfId="11694"/>
    <cellStyle name="Accent5 5 2 3" xfId="11695"/>
    <cellStyle name="Accent5 5 3" xfId="11696"/>
    <cellStyle name="Accent5 6" xfId="11697"/>
    <cellStyle name="Accent5 6 2" xfId="11698"/>
    <cellStyle name="Accent5 6 3" xfId="11699"/>
    <cellStyle name="Accent5 6 4" xfId="11700"/>
    <cellStyle name="Accent5 7" xfId="11701"/>
    <cellStyle name="Accent5 7 2" xfId="11702"/>
    <cellStyle name="Accent5 7 3" xfId="11703"/>
    <cellStyle name="Accent5 7 4" xfId="11704"/>
    <cellStyle name="Accent5 8" xfId="11705"/>
    <cellStyle name="Accent5 8 2" xfId="11706"/>
    <cellStyle name="Accent5 8 3" xfId="11707"/>
    <cellStyle name="Accent5 8 4" xfId="11708"/>
    <cellStyle name="Accent5 9" xfId="11709"/>
    <cellStyle name="Accent5 9 2" xfId="11710"/>
    <cellStyle name="Accent5 9 3" xfId="11711"/>
    <cellStyle name="Accent5 9 4" xfId="11712"/>
    <cellStyle name="Accent6 - 20%" xfId="11713"/>
    <cellStyle name="Accent6 - 20% 2" xfId="11714"/>
    <cellStyle name="Accent6 - 20% 3" xfId="11715"/>
    <cellStyle name="Accent6 - 40%" xfId="11716"/>
    <cellStyle name="Accent6 - 40% 2" xfId="11717"/>
    <cellStyle name="Accent6 - 40% 3" xfId="11718"/>
    <cellStyle name="Accent6 - 60%" xfId="11719"/>
    <cellStyle name="Accent6 - 60% 2" xfId="11720"/>
    <cellStyle name="Accent6 - 60% 3" xfId="11721"/>
    <cellStyle name="Accent6 10" xfId="11722"/>
    <cellStyle name="Accent6 10 2" xfId="11723"/>
    <cellStyle name="Accent6 10 3" xfId="11724"/>
    <cellStyle name="Accent6 10 4" xfId="11725"/>
    <cellStyle name="Accent6 11" xfId="11726"/>
    <cellStyle name="Accent6 11 2" xfId="11727"/>
    <cellStyle name="Accent6 11 3" xfId="11728"/>
    <cellStyle name="Accent6 11 4" xfId="11729"/>
    <cellStyle name="Accent6 12" xfId="11730"/>
    <cellStyle name="Accent6 12 2" xfId="11731"/>
    <cellStyle name="Accent6 12 3" xfId="11732"/>
    <cellStyle name="Accent6 12 4" xfId="11733"/>
    <cellStyle name="Accent6 13" xfId="11734"/>
    <cellStyle name="Accent6 13 2" xfId="11735"/>
    <cellStyle name="Accent6 13 3" xfId="11736"/>
    <cellStyle name="Accent6 13 4" xfId="11737"/>
    <cellStyle name="Accent6 14" xfId="11738"/>
    <cellStyle name="Accent6 14 2" xfId="11739"/>
    <cellStyle name="Accent6 14 3" xfId="11740"/>
    <cellStyle name="Accent6 15" xfId="11741"/>
    <cellStyle name="Accent6 15 2" xfId="11742"/>
    <cellStyle name="Accent6 16" xfId="11743"/>
    <cellStyle name="Accent6 16 2" xfId="11744"/>
    <cellStyle name="Accent6 16 3" xfId="11745"/>
    <cellStyle name="Accent6 17" xfId="11746"/>
    <cellStyle name="Accent6 17 2" xfId="11747"/>
    <cellStyle name="Accent6 17 2 2" xfId="11748"/>
    <cellStyle name="Accent6 17 3" xfId="11749"/>
    <cellStyle name="Accent6 18" xfId="11750"/>
    <cellStyle name="Accent6 19" xfId="11751"/>
    <cellStyle name="Accent6 2" xfId="11752"/>
    <cellStyle name="Accent6 2 2" xfId="11753"/>
    <cellStyle name="Accent6 2 2 2" xfId="11754"/>
    <cellStyle name="Accent6 2 2 2 2" xfId="11755"/>
    <cellStyle name="Accent6 2 2 3" xfId="11756"/>
    <cellStyle name="Accent6 2 2 4" xfId="11757"/>
    <cellStyle name="Accent6 2 3" xfId="11758"/>
    <cellStyle name="Accent6 2 3 2" xfId="11759"/>
    <cellStyle name="Accent6 2 3 3" xfId="11760"/>
    <cellStyle name="Accent6 2 3 4" xfId="11761"/>
    <cellStyle name="Accent6 2 4" xfId="11762"/>
    <cellStyle name="Accent6 2 4 2" xfId="11763"/>
    <cellStyle name="Accent6 2 5" xfId="11764"/>
    <cellStyle name="Accent6 2_BB" xfId="11765"/>
    <cellStyle name="Accent6 20" xfId="11766"/>
    <cellStyle name="Accent6 21" xfId="11767"/>
    <cellStyle name="Accent6 22" xfId="11768"/>
    <cellStyle name="Accent6 23" xfId="11769"/>
    <cellStyle name="Accent6 24" xfId="11770"/>
    <cellStyle name="Accent6 25" xfId="11771"/>
    <cellStyle name="Accent6 26" xfId="11772"/>
    <cellStyle name="Accent6 3" xfId="11773"/>
    <cellStyle name="Accent6 3 2" xfId="11774"/>
    <cellStyle name="Accent6 3 2 2" xfId="11775"/>
    <cellStyle name="Accent6 3 2 3" xfId="11776"/>
    <cellStyle name="Accent6 3 2 4" xfId="11777"/>
    <cellStyle name="Accent6 3 3" xfId="11778"/>
    <cellStyle name="Accent6 3 4" xfId="11779"/>
    <cellStyle name="Accent6 4" xfId="11780"/>
    <cellStyle name="Accent6 4 2" xfId="11781"/>
    <cellStyle name="Accent6 4 2 2" xfId="11782"/>
    <cellStyle name="Accent6 4 2 3" xfId="11783"/>
    <cellStyle name="Accent6 4 3" xfId="11784"/>
    <cellStyle name="Accent6 5" xfId="11785"/>
    <cellStyle name="Accent6 5 2" xfId="11786"/>
    <cellStyle name="Accent6 5 2 2" xfId="11787"/>
    <cellStyle name="Accent6 5 2 3" xfId="11788"/>
    <cellStyle name="Accent6 5 3" xfId="11789"/>
    <cellStyle name="Accent6 6" xfId="11790"/>
    <cellStyle name="Accent6 6 2" xfId="11791"/>
    <cellStyle name="Accent6 6 3" xfId="11792"/>
    <cellStyle name="Accent6 6 4" xfId="11793"/>
    <cellStyle name="Accent6 7" xfId="11794"/>
    <cellStyle name="Accent6 7 2" xfId="11795"/>
    <cellStyle name="Accent6 7 3" xfId="11796"/>
    <cellStyle name="Accent6 7 4" xfId="11797"/>
    <cellStyle name="Accent6 8" xfId="11798"/>
    <cellStyle name="Accent6 8 2" xfId="11799"/>
    <cellStyle name="Accent6 8 3" xfId="11800"/>
    <cellStyle name="Accent6 8 4" xfId="11801"/>
    <cellStyle name="Accent6 9" xfId="11802"/>
    <cellStyle name="Accent6 9 2" xfId="11803"/>
    <cellStyle name="Accent6 9 3" xfId="11804"/>
    <cellStyle name="Accent6 9 4" xfId="11805"/>
    <cellStyle name="Adjustable" xfId="11806"/>
    <cellStyle name="ANCLAS,REZONES Y SUS PARTES,DE FUNDICION,DE HIERRO O DE ACERO" xfId="11807"/>
    <cellStyle name="ANCLAS,REZONES Y SUS PARTES,DE FUNDICION,DE HIERRO O DE ACERO 10" xfId="11808"/>
    <cellStyle name="ANCLAS,REZONES Y SUS PARTES,DE FUNDICION,DE HIERRO O DE ACERO 10 2" xfId="11809"/>
    <cellStyle name="ANCLAS,REZONES Y SUS PARTES,DE FUNDICION,DE HIERRO O DE ACERO 10 2 2" xfId="11810"/>
    <cellStyle name="ANCLAS,REZONES Y SUS PARTES,DE FUNDICION,DE HIERRO O DE ACERO 10 2 3" xfId="11811"/>
    <cellStyle name="ANCLAS,REZONES Y SUS PARTES,DE FUNDICION,DE HIERRO O DE ACERO 10 3" xfId="11812"/>
    <cellStyle name="ANCLAS,REZONES Y SUS PARTES,DE FUNDICION,DE HIERRO O DE ACERO 10 4" xfId="11813"/>
    <cellStyle name="ANCLAS,REZONES Y SUS PARTES,DE FUNDICION,DE HIERRO O DE ACERO 10 5" xfId="11814"/>
    <cellStyle name="ANCLAS,REZONES Y SUS PARTES,DE FUNDICION,DE HIERRO O DE ACERO 10_Gross" xfId="11815"/>
    <cellStyle name="ANCLAS,REZONES Y SUS PARTES,DE FUNDICION,DE HIERRO O DE ACERO 11" xfId="11816"/>
    <cellStyle name="ANCLAS,REZONES Y SUS PARTES,DE FUNDICION,DE HIERRO O DE ACERO 11 2" xfId="11817"/>
    <cellStyle name="ANCLAS,REZONES Y SUS PARTES,DE FUNDICION,DE HIERRO O DE ACERO 11 2 2" xfId="11818"/>
    <cellStyle name="ANCLAS,REZONES Y SUS PARTES,DE FUNDICION,DE HIERRO O DE ACERO 11 3" xfId="11819"/>
    <cellStyle name="ANCLAS,REZONES Y SUS PARTES,DE FUNDICION,DE HIERRO O DE ACERO 11 4" xfId="11820"/>
    <cellStyle name="ANCLAS,REZONES Y SUS PARTES,DE FUNDICION,DE HIERRO O DE ACERO 11 5" xfId="11821"/>
    <cellStyle name="ANCLAS,REZONES Y SUS PARTES,DE FUNDICION,DE HIERRO O DE ACERO 12" xfId="11822"/>
    <cellStyle name="ANCLAS,REZONES Y SUS PARTES,DE FUNDICION,DE HIERRO O DE ACERO 12 2" xfId="11823"/>
    <cellStyle name="ANCLAS,REZONES Y SUS PARTES,DE FUNDICION,DE HIERRO O DE ACERO 12 3" xfId="11824"/>
    <cellStyle name="ANCLAS,REZONES Y SUS PARTES,DE FUNDICION,DE HIERRO O DE ACERO 13" xfId="11825"/>
    <cellStyle name="ANCLAS,REZONES Y SUS PARTES,DE FUNDICION,DE HIERRO O DE ACERO 13 2" xfId="11826"/>
    <cellStyle name="ANCLAS,REZONES Y SUS PARTES,DE FUNDICION,DE HIERRO O DE ACERO 13 2 2" xfId="11827"/>
    <cellStyle name="ANCLAS,REZONES Y SUS PARTES,DE FUNDICION,DE HIERRO O DE ACERO 13 3" xfId="11828"/>
    <cellStyle name="ANCLAS,REZONES Y SUS PARTES,DE FUNDICION,DE HIERRO O DE ACERO 14" xfId="11829"/>
    <cellStyle name="ANCLAS,REZONES Y SUS PARTES,DE FUNDICION,DE HIERRO O DE ACERO 14 2" xfId="11830"/>
    <cellStyle name="ANCLAS,REZONES Y SUS PARTES,DE FUNDICION,DE HIERRO O DE ACERO 14 3" xfId="11831"/>
    <cellStyle name="ANCLAS,REZONES Y SUS PARTES,DE FUNDICION,DE HIERRO O DE ACERO 15" xfId="11832"/>
    <cellStyle name="ANCLAS,REZONES Y SUS PARTES,DE FUNDICION,DE HIERRO O DE ACERO 15 2" xfId="11833"/>
    <cellStyle name="ANCLAS,REZONES Y SUS PARTES,DE FUNDICION,DE HIERRO O DE ACERO 16" xfId="11834"/>
    <cellStyle name="ANCLAS,REZONES Y SUS PARTES,DE FUNDICION,DE HIERRO O DE ACERO 16 2" xfId="11835"/>
    <cellStyle name="ANCLAS,REZONES Y SUS PARTES,DE FUNDICION,DE HIERRO O DE ACERO 17" xfId="11836"/>
    <cellStyle name="ANCLAS,REZONES Y SUS PARTES,DE FUNDICION,DE HIERRO O DE ACERO 17 2" xfId="11837"/>
    <cellStyle name="ANCLAS,REZONES Y SUS PARTES,DE FUNDICION,DE HIERRO O DE ACERO 18" xfId="11838"/>
    <cellStyle name="ANCLAS,REZONES Y SUS PARTES,DE FUNDICION,DE HIERRO O DE ACERO 18 2" xfId="11839"/>
    <cellStyle name="ANCLAS,REZONES Y SUS PARTES,DE FUNDICION,DE HIERRO O DE ACERO 19" xfId="11840"/>
    <cellStyle name="ANCLAS,REZONES Y SUS PARTES,DE FUNDICION,DE HIERRO O DE ACERO 19 2" xfId="11841"/>
    <cellStyle name="ANCLAS,REZONES Y SUS PARTES,DE FUNDICION,DE HIERRO O DE ACERO 2" xfId="11842"/>
    <cellStyle name="ANCLAS,REZONES Y SUS PARTES,DE FUNDICION,DE HIERRO O DE ACERO 2 2" xfId="11843"/>
    <cellStyle name="ANCLAS,REZONES Y SUS PARTES,DE FUNDICION,DE HIERRO O DE ACERO 2 2 2" xfId="11844"/>
    <cellStyle name="ANCLAS,REZONES Y SUS PARTES,DE FUNDICION,DE HIERRO O DE ACERO 2 2 2 2" xfId="11845"/>
    <cellStyle name="ANCLAS,REZONES Y SUS PARTES,DE FUNDICION,DE HIERRO O DE ACERO 2 2 3" xfId="11846"/>
    <cellStyle name="ANCLAS,REZONES Y SUS PARTES,DE FUNDICION,DE HIERRO O DE ACERO 2 2 3 2" xfId="11847"/>
    <cellStyle name="ANCLAS,REZONES Y SUS PARTES,DE FUNDICION,DE HIERRO O DE ACERO 2 2 4" xfId="11848"/>
    <cellStyle name="ANCLAS,REZONES Y SUS PARTES,DE FUNDICION,DE HIERRO O DE ACERO 2 2 5" xfId="11849"/>
    <cellStyle name="ANCLAS,REZONES Y SUS PARTES,DE FUNDICION,DE HIERRO O DE ACERO 2 3" xfId="11850"/>
    <cellStyle name="ANCLAS,REZONES Y SUS PARTES,DE FUNDICION,DE HIERRO O DE ACERO 2 3 2" xfId="11851"/>
    <cellStyle name="ANCLAS,REZONES Y SUS PARTES,DE FUNDICION,DE HIERRO O DE ACERO 2 3 2 2" xfId="11852"/>
    <cellStyle name="ANCLAS,REZONES Y SUS PARTES,DE FUNDICION,DE HIERRO O DE ACERO 2 3 2 3" xfId="11853"/>
    <cellStyle name="ANCLAS,REZONES Y SUS PARTES,DE FUNDICION,DE HIERRO O DE ACERO 2 3 3" xfId="11854"/>
    <cellStyle name="ANCLAS,REZONES Y SUS PARTES,DE FUNDICION,DE HIERRO O DE ACERO 2 3 4" xfId="11855"/>
    <cellStyle name="ANCLAS,REZONES Y SUS PARTES,DE FUNDICION,DE HIERRO O DE ACERO 2 4" xfId="11856"/>
    <cellStyle name="ANCLAS,REZONES Y SUS PARTES,DE FUNDICION,DE HIERRO O DE ACERO 2 4 2" xfId="11857"/>
    <cellStyle name="ANCLAS,REZONES Y SUS PARTES,DE FUNDICION,DE HIERRO O DE ACERO 2 4 3" xfId="11858"/>
    <cellStyle name="ANCLAS,REZONES Y SUS PARTES,DE FUNDICION,DE HIERRO O DE ACERO 2 4 4" xfId="11859"/>
    <cellStyle name="ANCLAS,REZONES Y SUS PARTES,DE FUNDICION,DE HIERRO O DE ACERO 2 5" xfId="11860"/>
    <cellStyle name="ANCLAS,REZONES Y SUS PARTES,DE FUNDICION,DE HIERRO O DE ACERO 2 5 2" xfId="11861"/>
    <cellStyle name="ANCLAS,REZONES Y SUS PARTES,DE FUNDICION,DE HIERRO O DE ACERO 2 5 3" xfId="11862"/>
    <cellStyle name="ANCLAS,REZONES Y SUS PARTES,DE FUNDICION,DE HIERRO O DE ACERO 2 6" xfId="11863"/>
    <cellStyle name="ANCLAS,REZONES Y SUS PARTES,DE FUNDICION,DE HIERRO O DE ACERO 2 6 2" xfId="11864"/>
    <cellStyle name="ANCLAS,REZONES Y SUS PARTES,DE FUNDICION,DE HIERRO O DE ACERO 2 7" xfId="11865"/>
    <cellStyle name="ANCLAS,REZONES Y SUS PARTES,DE FUNDICION,DE HIERRO O DE ACERO 2_Gross" xfId="11866"/>
    <cellStyle name="ANCLAS,REZONES Y SUS PARTES,DE FUNDICION,DE HIERRO O DE ACERO 20" xfId="11867"/>
    <cellStyle name="ANCLAS,REZONES Y SUS PARTES,DE FUNDICION,DE HIERRO O DE ACERO 20 2" xfId="11868"/>
    <cellStyle name="ANCLAS,REZONES Y SUS PARTES,DE FUNDICION,DE HIERRO O DE ACERO 21" xfId="11869"/>
    <cellStyle name="ANCLAS,REZONES Y SUS PARTES,DE FUNDICION,DE HIERRO O DE ACERO 21 2" xfId="11870"/>
    <cellStyle name="ANCLAS,REZONES Y SUS PARTES,DE FUNDICION,DE HIERRO O DE ACERO 22" xfId="11871"/>
    <cellStyle name="ANCLAS,REZONES Y SUS PARTES,DE FUNDICION,DE HIERRO O DE ACERO 23" xfId="11872"/>
    <cellStyle name="ANCLAS,REZONES Y SUS PARTES,DE FUNDICION,DE HIERRO O DE ACERO 24" xfId="11873"/>
    <cellStyle name="ANCLAS,REZONES Y SUS PARTES,DE FUNDICION,DE HIERRO O DE ACERO 24 2" xfId="11874"/>
    <cellStyle name="ANCLAS,REZONES Y SUS PARTES,DE FUNDICION,DE HIERRO O DE ACERO 25" xfId="11875"/>
    <cellStyle name="ANCLAS,REZONES Y SUS PARTES,DE FUNDICION,DE HIERRO O DE ACERO 26" xfId="11876"/>
    <cellStyle name="ANCLAS,REZONES Y SUS PARTES,DE FUNDICION,DE HIERRO O DE ACERO 27" xfId="11877"/>
    <cellStyle name="ANCLAS,REZONES Y SUS PARTES,DE FUNDICION,DE HIERRO O DE ACERO 28" xfId="11878"/>
    <cellStyle name="ANCLAS,REZONES Y SUS PARTES,DE FUNDICION,DE HIERRO O DE ACERO 29" xfId="11879"/>
    <cellStyle name="ANCLAS,REZONES Y SUS PARTES,DE FUNDICION,DE HIERRO O DE ACERO 3" xfId="11880"/>
    <cellStyle name="ANCLAS,REZONES Y SUS PARTES,DE FUNDICION,DE HIERRO O DE ACERO 3 10" xfId="11881"/>
    <cellStyle name="ANCLAS,REZONES Y SUS PARTES,DE FUNDICION,DE HIERRO O DE ACERO 3 10 2" xfId="11882"/>
    <cellStyle name="ANCLAS,REZONES Y SUS PARTES,DE FUNDICION,DE HIERRO O DE ACERO 3 11" xfId="11883"/>
    <cellStyle name="ANCLAS,REZONES Y SUS PARTES,DE FUNDICION,DE HIERRO O DE ACERO 3 11 2" xfId="11884"/>
    <cellStyle name="ANCLAS,REZONES Y SUS PARTES,DE FUNDICION,DE HIERRO O DE ACERO 3 12" xfId="11885"/>
    <cellStyle name="ANCLAS,REZONES Y SUS PARTES,DE FUNDICION,DE HIERRO O DE ACERO 3 13" xfId="11886"/>
    <cellStyle name="ANCLAS,REZONES Y SUS PARTES,DE FUNDICION,DE HIERRO O DE ACERO 3 13 2" xfId="11887"/>
    <cellStyle name="ANCLAS,REZONES Y SUS PARTES,DE FUNDICION,DE HIERRO O DE ACERO 3 14" xfId="11888"/>
    <cellStyle name="ANCLAS,REZONES Y SUS PARTES,DE FUNDICION,DE HIERRO O DE ACERO 3 15" xfId="11889"/>
    <cellStyle name="ANCLAS,REZONES Y SUS PARTES,DE FUNDICION,DE HIERRO O DE ACERO 3 16" xfId="11890"/>
    <cellStyle name="ANCLAS,REZONES Y SUS PARTES,DE FUNDICION,DE HIERRO O DE ACERO 3 2" xfId="11891"/>
    <cellStyle name="ANCLAS,REZONES Y SUS PARTES,DE FUNDICION,DE HIERRO O DE ACERO 3 2 2" xfId="11892"/>
    <cellStyle name="ANCLAS,REZONES Y SUS PARTES,DE FUNDICION,DE HIERRO O DE ACERO 3 2 2 2" xfId="11893"/>
    <cellStyle name="ANCLAS,REZONES Y SUS PARTES,DE FUNDICION,DE HIERRO O DE ACERO 3 2 2 3" xfId="11894"/>
    <cellStyle name="ANCLAS,REZONES Y SUS PARTES,DE FUNDICION,DE HIERRO O DE ACERO 3 2 3" xfId="11895"/>
    <cellStyle name="ANCLAS,REZONES Y SUS PARTES,DE FUNDICION,DE HIERRO O DE ACERO 3 2 4" xfId="11896"/>
    <cellStyle name="ANCLAS,REZONES Y SUS PARTES,DE FUNDICION,DE HIERRO O DE ACERO 3 2_Gross" xfId="11897"/>
    <cellStyle name="ANCLAS,REZONES Y SUS PARTES,DE FUNDICION,DE HIERRO O DE ACERO 3 3" xfId="11898"/>
    <cellStyle name="ANCLAS,REZONES Y SUS PARTES,DE FUNDICION,DE HIERRO O DE ACERO 3 3 2" xfId="11899"/>
    <cellStyle name="ANCLAS,REZONES Y SUS PARTES,DE FUNDICION,DE HIERRO O DE ACERO 3 3 2 2" xfId="11900"/>
    <cellStyle name="ANCLAS,REZONES Y SUS PARTES,DE FUNDICION,DE HIERRO O DE ACERO 3 3 2 3" xfId="11901"/>
    <cellStyle name="ANCLAS,REZONES Y SUS PARTES,DE FUNDICION,DE HIERRO O DE ACERO 3 3 3" xfId="11902"/>
    <cellStyle name="ANCLAS,REZONES Y SUS PARTES,DE FUNDICION,DE HIERRO O DE ACERO 3 3 4" xfId="11903"/>
    <cellStyle name="ANCLAS,REZONES Y SUS PARTES,DE FUNDICION,DE HIERRO O DE ACERO 3 3_Gross" xfId="11904"/>
    <cellStyle name="ANCLAS,REZONES Y SUS PARTES,DE FUNDICION,DE HIERRO O DE ACERO 3 4" xfId="11905"/>
    <cellStyle name="ANCLAS,REZONES Y SUS PARTES,DE FUNDICION,DE HIERRO O DE ACERO 3 4 2" xfId="11906"/>
    <cellStyle name="ANCLAS,REZONES Y SUS PARTES,DE FUNDICION,DE HIERRO O DE ACERO 3 4 2 2" xfId="11907"/>
    <cellStyle name="ANCLAS,REZONES Y SUS PARTES,DE FUNDICION,DE HIERRO O DE ACERO 3 4 2 3" xfId="11908"/>
    <cellStyle name="ANCLAS,REZONES Y SUS PARTES,DE FUNDICION,DE HIERRO O DE ACERO 3 4 3" xfId="11909"/>
    <cellStyle name="ANCLAS,REZONES Y SUS PARTES,DE FUNDICION,DE HIERRO O DE ACERO 3 4 4" xfId="11910"/>
    <cellStyle name="ANCLAS,REZONES Y SUS PARTES,DE FUNDICION,DE HIERRO O DE ACERO 3 4_Gross" xfId="11911"/>
    <cellStyle name="ANCLAS,REZONES Y SUS PARTES,DE FUNDICION,DE HIERRO O DE ACERO 3 5" xfId="11912"/>
    <cellStyle name="ANCLAS,REZONES Y SUS PARTES,DE FUNDICION,DE HIERRO O DE ACERO 3 5 2" xfId="11913"/>
    <cellStyle name="ANCLAS,REZONES Y SUS PARTES,DE FUNDICION,DE HIERRO O DE ACERO 3 5 2 2" xfId="11914"/>
    <cellStyle name="ANCLAS,REZONES Y SUS PARTES,DE FUNDICION,DE HIERRO O DE ACERO 3 5 3" xfId="11915"/>
    <cellStyle name="ANCLAS,REZONES Y SUS PARTES,DE FUNDICION,DE HIERRO O DE ACERO 3 5 4" xfId="11916"/>
    <cellStyle name="ANCLAS,REZONES Y SUS PARTES,DE FUNDICION,DE HIERRO O DE ACERO 3 6" xfId="11917"/>
    <cellStyle name="ANCLAS,REZONES Y SUS PARTES,DE FUNDICION,DE HIERRO O DE ACERO 3 6 2" xfId="11918"/>
    <cellStyle name="ANCLAS,REZONES Y SUS PARTES,DE FUNDICION,DE HIERRO O DE ACERO 3 6 3" xfId="11919"/>
    <cellStyle name="ANCLAS,REZONES Y SUS PARTES,DE FUNDICION,DE HIERRO O DE ACERO 3 6 4" xfId="11920"/>
    <cellStyle name="ANCLAS,REZONES Y SUS PARTES,DE FUNDICION,DE HIERRO O DE ACERO 3 7" xfId="11921"/>
    <cellStyle name="ANCLAS,REZONES Y SUS PARTES,DE FUNDICION,DE HIERRO O DE ACERO 3 7 2" xfId="11922"/>
    <cellStyle name="ANCLAS,REZONES Y SUS PARTES,DE FUNDICION,DE HIERRO O DE ACERO 3 7 2 2" xfId="11923"/>
    <cellStyle name="ANCLAS,REZONES Y SUS PARTES,DE FUNDICION,DE HIERRO O DE ACERO 3 7 3" xfId="11924"/>
    <cellStyle name="ANCLAS,REZONES Y SUS PARTES,DE FUNDICION,DE HIERRO O DE ACERO 3 8" xfId="11925"/>
    <cellStyle name="ANCLAS,REZONES Y SUS PARTES,DE FUNDICION,DE HIERRO O DE ACERO 3 8 2" xfId="11926"/>
    <cellStyle name="ANCLAS,REZONES Y SUS PARTES,DE FUNDICION,DE HIERRO O DE ACERO 3 8 3" xfId="11927"/>
    <cellStyle name="ANCLAS,REZONES Y SUS PARTES,DE FUNDICION,DE HIERRO O DE ACERO 3 9" xfId="11928"/>
    <cellStyle name="ANCLAS,REZONES Y SUS PARTES,DE FUNDICION,DE HIERRO O DE ACERO 3 9 2" xfId="11929"/>
    <cellStyle name="ANCLAS,REZONES Y SUS PARTES,DE FUNDICION,DE HIERRO O DE ACERO 3_August 2014 IMBE" xfId="11930"/>
    <cellStyle name="ANCLAS,REZONES Y SUS PARTES,DE FUNDICION,DE HIERRO O DE ACERO 4" xfId="11931"/>
    <cellStyle name="ANCLAS,REZONES Y SUS PARTES,DE FUNDICION,DE HIERRO O DE ACERO 4 2" xfId="11932"/>
    <cellStyle name="ANCLAS,REZONES Y SUS PARTES,DE FUNDICION,DE HIERRO O DE ACERO 4 2 2" xfId="11933"/>
    <cellStyle name="ANCLAS,REZONES Y SUS PARTES,DE FUNDICION,DE HIERRO O DE ACERO 4 2 2 2" xfId="11934"/>
    <cellStyle name="ANCLAS,REZONES Y SUS PARTES,DE FUNDICION,DE HIERRO O DE ACERO 4 2 3" xfId="11935"/>
    <cellStyle name="ANCLAS,REZONES Y SUS PARTES,DE FUNDICION,DE HIERRO O DE ACERO 4 3" xfId="11936"/>
    <cellStyle name="ANCLAS,REZONES Y SUS PARTES,DE FUNDICION,DE HIERRO O DE ACERO 4 3 2" xfId="11937"/>
    <cellStyle name="ANCLAS,REZONES Y SUS PARTES,DE FUNDICION,DE HIERRO O DE ACERO 4 4" xfId="11938"/>
    <cellStyle name="ANCLAS,REZONES Y SUS PARTES,DE FUNDICION,DE HIERRO O DE ACERO 4_Gross" xfId="11939"/>
    <cellStyle name="ANCLAS,REZONES Y SUS PARTES,DE FUNDICION,DE HIERRO O DE ACERO 5" xfId="11940"/>
    <cellStyle name="ANCLAS,REZONES Y SUS PARTES,DE FUNDICION,DE HIERRO O DE ACERO 5 2" xfId="11941"/>
    <cellStyle name="ANCLAS,REZONES Y SUS PARTES,DE FUNDICION,DE HIERRO O DE ACERO 5 2 2" xfId="11942"/>
    <cellStyle name="ANCLAS,REZONES Y SUS PARTES,DE FUNDICION,DE HIERRO O DE ACERO 5 2 3" xfId="11943"/>
    <cellStyle name="ANCLAS,REZONES Y SUS PARTES,DE FUNDICION,DE HIERRO O DE ACERO 5 2 4" xfId="11944"/>
    <cellStyle name="ANCLAS,REZONES Y SUS PARTES,DE FUNDICION,DE HIERRO O DE ACERO 5 3" xfId="11945"/>
    <cellStyle name="ANCLAS,REZONES Y SUS PARTES,DE FUNDICION,DE HIERRO O DE ACERO 5 3 2" xfId="11946"/>
    <cellStyle name="ANCLAS,REZONES Y SUS PARTES,DE FUNDICION,DE HIERRO O DE ACERO 5 3 3" xfId="11947"/>
    <cellStyle name="ANCLAS,REZONES Y SUS PARTES,DE FUNDICION,DE HIERRO O DE ACERO 5 4" xfId="11948"/>
    <cellStyle name="ANCLAS,REZONES Y SUS PARTES,DE FUNDICION,DE HIERRO O DE ACERO 5 5" xfId="11949"/>
    <cellStyle name="ANCLAS,REZONES Y SUS PARTES,DE FUNDICION,DE HIERRO O DE ACERO 5_Gross" xfId="11950"/>
    <cellStyle name="ANCLAS,REZONES Y SUS PARTES,DE FUNDICION,DE HIERRO O DE ACERO 6" xfId="11951"/>
    <cellStyle name="ANCLAS,REZONES Y SUS PARTES,DE FUNDICION,DE HIERRO O DE ACERO 6 2" xfId="11952"/>
    <cellStyle name="ANCLAS,REZONES Y SUS PARTES,DE FUNDICION,DE HIERRO O DE ACERO 6 2 2" xfId="11953"/>
    <cellStyle name="ANCLAS,REZONES Y SUS PARTES,DE FUNDICION,DE HIERRO O DE ACERO 6 2 3" xfId="11954"/>
    <cellStyle name="ANCLAS,REZONES Y SUS PARTES,DE FUNDICION,DE HIERRO O DE ACERO 6 3" xfId="11955"/>
    <cellStyle name="ANCLAS,REZONES Y SUS PARTES,DE FUNDICION,DE HIERRO O DE ACERO 6 3 2" xfId="11956"/>
    <cellStyle name="ANCLAS,REZONES Y SUS PARTES,DE FUNDICION,DE HIERRO O DE ACERO 6 3 3" xfId="11957"/>
    <cellStyle name="ANCLAS,REZONES Y SUS PARTES,DE FUNDICION,DE HIERRO O DE ACERO 6 4" xfId="11958"/>
    <cellStyle name="ANCLAS,REZONES Y SUS PARTES,DE FUNDICION,DE HIERRO O DE ACERO 6 5" xfId="11959"/>
    <cellStyle name="ANCLAS,REZONES Y SUS PARTES,DE FUNDICION,DE HIERRO O DE ACERO 6_Gross" xfId="11960"/>
    <cellStyle name="ANCLAS,REZONES Y SUS PARTES,DE FUNDICION,DE HIERRO O DE ACERO 7" xfId="11961"/>
    <cellStyle name="ANCLAS,REZONES Y SUS PARTES,DE FUNDICION,DE HIERRO O DE ACERO 7 2" xfId="11962"/>
    <cellStyle name="ANCLAS,REZONES Y SUS PARTES,DE FUNDICION,DE HIERRO O DE ACERO 7 2 2" xfId="11963"/>
    <cellStyle name="ANCLAS,REZONES Y SUS PARTES,DE FUNDICION,DE HIERRO O DE ACERO 7 2 3" xfId="11964"/>
    <cellStyle name="ANCLAS,REZONES Y SUS PARTES,DE FUNDICION,DE HIERRO O DE ACERO 7 3" xfId="11965"/>
    <cellStyle name="ANCLAS,REZONES Y SUS PARTES,DE FUNDICION,DE HIERRO O DE ACERO 7 4" xfId="11966"/>
    <cellStyle name="ANCLAS,REZONES Y SUS PARTES,DE FUNDICION,DE HIERRO O DE ACERO 7_Gross" xfId="11967"/>
    <cellStyle name="ANCLAS,REZONES Y SUS PARTES,DE FUNDICION,DE HIERRO O DE ACERO 8" xfId="11968"/>
    <cellStyle name="ANCLAS,REZONES Y SUS PARTES,DE FUNDICION,DE HIERRO O DE ACERO 8 2" xfId="11969"/>
    <cellStyle name="ANCLAS,REZONES Y SUS PARTES,DE FUNDICION,DE HIERRO O DE ACERO 8 2 2" xfId="11970"/>
    <cellStyle name="ANCLAS,REZONES Y SUS PARTES,DE FUNDICION,DE HIERRO O DE ACERO 8 2 3" xfId="11971"/>
    <cellStyle name="ANCLAS,REZONES Y SUS PARTES,DE FUNDICION,DE HIERRO O DE ACERO 8 3" xfId="11972"/>
    <cellStyle name="ANCLAS,REZONES Y SUS PARTES,DE FUNDICION,DE HIERRO O DE ACERO 8 4" xfId="11973"/>
    <cellStyle name="ANCLAS,REZONES Y SUS PARTES,DE FUNDICION,DE HIERRO O DE ACERO 8 5" xfId="11974"/>
    <cellStyle name="ANCLAS,REZONES Y SUS PARTES,DE FUNDICION,DE HIERRO O DE ACERO 8_Gross" xfId="11975"/>
    <cellStyle name="ANCLAS,REZONES Y SUS PARTES,DE FUNDICION,DE HIERRO O DE ACERO 9" xfId="11976"/>
    <cellStyle name="ANCLAS,REZONES Y SUS PARTES,DE FUNDICION,DE HIERRO O DE ACERO 9 2" xfId="11977"/>
    <cellStyle name="ANCLAS,REZONES Y SUS PARTES,DE FUNDICION,DE HIERRO O DE ACERO 9 2 2" xfId="11978"/>
    <cellStyle name="ANCLAS,REZONES Y SUS PARTES,DE FUNDICION,DE HIERRO O DE ACERO 9 2 3" xfId="11979"/>
    <cellStyle name="ANCLAS,REZONES Y SUS PARTES,DE FUNDICION,DE HIERRO O DE ACERO 9 3" xfId="11980"/>
    <cellStyle name="ANCLAS,REZONES Y SUS PARTES,DE FUNDICION,DE HIERRO O DE ACERO 9 4" xfId="11981"/>
    <cellStyle name="ANCLAS,REZONES Y SUS PARTES,DE FUNDICION,DE HIERRO O DE ACERO 9 5" xfId="11982"/>
    <cellStyle name="ANCLAS,REZONES Y SUS PARTES,DE FUNDICION,DE HIERRO O DE ACERO 9_Gross" xfId="11983"/>
    <cellStyle name="ANCLAS,REZONES Y SUS PARTES,DE FUNDICION,DE HIERRO O DE ACERO_001. Test" xfId="11984"/>
    <cellStyle name="Bad 2" xfId="11985"/>
    <cellStyle name="Bad 2 2" xfId="11986"/>
    <cellStyle name="Bad 2 2 2" xfId="11987"/>
    <cellStyle name="Bad 2 2 2 2" xfId="11988"/>
    <cellStyle name="Bad 2 2 3" xfId="11989"/>
    <cellStyle name="Bad 2 2 4" xfId="11990"/>
    <cellStyle name="Bad 2 3" xfId="11991"/>
    <cellStyle name="Bad 2 3 2" xfId="11992"/>
    <cellStyle name="Bad 2 3 3" xfId="11993"/>
    <cellStyle name="Bad 2 3 4" xfId="11994"/>
    <cellStyle name="Bad 2 4" xfId="11995"/>
    <cellStyle name="Bad 2 4 2" xfId="11996"/>
    <cellStyle name="Bad 2 5" xfId="11997"/>
    <cellStyle name="Bad 2_BB" xfId="11998"/>
    <cellStyle name="Bad 3" xfId="11999"/>
    <cellStyle name="Bad 3 2" xfId="12000"/>
    <cellStyle name="Bad 3 2 2" xfId="12001"/>
    <cellStyle name="Bad 3 2 3" xfId="12002"/>
    <cellStyle name="Bad 3 3" xfId="12003"/>
    <cellStyle name="Bad 4" xfId="12004"/>
    <cellStyle name="Bad 4 2" xfId="12005"/>
    <cellStyle name="Bad 4 3" xfId="12006"/>
    <cellStyle name="Bad 4 4" xfId="12007"/>
    <cellStyle name="Bad 5" xfId="12008"/>
    <cellStyle name="Bad 5 2" xfId="12009"/>
    <cellStyle name="Bad 6" xfId="12010"/>
    <cellStyle name="Bad 6 2" xfId="12011"/>
    <cellStyle name="Bad 7" xfId="12012"/>
    <cellStyle name="Bad 8" xfId="12013"/>
    <cellStyle name="Bid £m format" xfId="12014"/>
    <cellStyle name="Bid £m format 2" xfId="12015"/>
    <cellStyle name="blue" xfId="12016"/>
    <cellStyle name="Bold" xfId="12017"/>
    <cellStyle name="Bold 2" xfId="12018"/>
    <cellStyle name="Bold 3" xfId="12019"/>
    <cellStyle name="Border" xfId="12020"/>
    <cellStyle name="Border 2" xfId="12021"/>
    <cellStyle name="Brand Align Left Text" xfId="12022"/>
    <cellStyle name="Brand Default" xfId="12023"/>
    <cellStyle name="Brand Percent" xfId="12024"/>
    <cellStyle name="Brand Source" xfId="12025"/>
    <cellStyle name="Brand Subtitle with Underline" xfId="12026"/>
    <cellStyle name="Brand Subtitle with Underline 2" xfId="12027"/>
    <cellStyle name="Brand Subtitle without Underline" xfId="12028"/>
    <cellStyle name="Brand Title" xfId="12029"/>
    <cellStyle name="Calculation 2" xfId="12030"/>
    <cellStyle name="Calculation 2 2" xfId="12031"/>
    <cellStyle name="Calculation 2 2 2" xfId="12032"/>
    <cellStyle name="Calculation 2 2 2 2" xfId="12033"/>
    <cellStyle name="Calculation 2 2 3" xfId="12034"/>
    <cellStyle name="Calculation 2 2 4" xfId="12035"/>
    <cellStyle name="Calculation 2 3" xfId="12036"/>
    <cellStyle name="Calculation 2 3 2" xfId="12037"/>
    <cellStyle name="Calculation 2 3 3" xfId="12038"/>
    <cellStyle name="Calculation 2 3 4" xfId="12039"/>
    <cellStyle name="Calculation 2 4" xfId="12040"/>
    <cellStyle name="Calculation 2 4 2" xfId="12041"/>
    <cellStyle name="Calculation 2 5" xfId="12042"/>
    <cellStyle name="Calculation 2 6" xfId="12043"/>
    <cellStyle name="Calculation 2_BB" xfId="12044"/>
    <cellStyle name="Calculation 3" xfId="12045"/>
    <cellStyle name="Calculation 3 2" xfId="12046"/>
    <cellStyle name="Calculation 3 2 2" xfId="12047"/>
    <cellStyle name="Calculation 3 2 3" xfId="12048"/>
    <cellStyle name="Calculation 3 3" xfId="12049"/>
    <cellStyle name="Calculation 4" xfId="12050"/>
    <cellStyle name="Calculation 4 2" xfId="12051"/>
    <cellStyle name="Calculation 4 3" xfId="12052"/>
    <cellStyle name="Calculation 4 4" xfId="12053"/>
    <cellStyle name="Calculation 5" xfId="12054"/>
    <cellStyle name="Calculation 5 2" xfId="12055"/>
    <cellStyle name="Calculation 6" xfId="12056"/>
    <cellStyle name="Calculation 6 2" xfId="12057"/>
    <cellStyle name="Calculation 7" xfId="12058"/>
    <cellStyle name="Calculation 8" xfId="12059"/>
    <cellStyle name="Characteristic" xfId="12060"/>
    <cellStyle name="Characteristic 2" xfId="12061"/>
    <cellStyle name="CharactGroup" xfId="12062"/>
    <cellStyle name="CharactGroup 2" xfId="12063"/>
    <cellStyle name="CharactNote" xfId="12064"/>
    <cellStyle name="CharactNote 2" xfId="12065"/>
    <cellStyle name="CharactType" xfId="12066"/>
    <cellStyle name="CharactType 2" xfId="12067"/>
    <cellStyle name="CharactValue" xfId="12068"/>
    <cellStyle name="CharactValue 2" xfId="12069"/>
    <cellStyle name="CharactValueNote" xfId="12070"/>
    <cellStyle name="CharactValueNote 2" xfId="12071"/>
    <cellStyle name="CharShortType" xfId="12072"/>
    <cellStyle name="CharShortType 2" xfId="12073"/>
    <cellStyle name="Check Cell 2" xfId="12074"/>
    <cellStyle name="Check Cell 2 2" xfId="12075"/>
    <cellStyle name="Check Cell 2 2 2" xfId="12076"/>
    <cellStyle name="Check Cell 2 2 2 2" xfId="12077"/>
    <cellStyle name="Check Cell 2 2 3" xfId="12078"/>
    <cellStyle name="Check Cell 2 2 4" xfId="12079"/>
    <cellStyle name="Check Cell 2 3" xfId="12080"/>
    <cellStyle name="Check Cell 2 3 2" xfId="12081"/>
    <cellStyle name="Check Cell 2 3 3" xfId="12082"/>
    <cellStyle name="Check Cell 2 3 4" xfId="12083"/>
    <cellStyle name="Check Cell 2 4" xfId="12084"/>
    <cellStyle name="Check Cell 2 4 2" xfId="12085"/>
    <cellStyle name="Check Cell 2 5" xfId="12086"/>
    <cellStyle name="Check Cell 2 6" xfId="12087"/>
    <cellStyle name="Check Cell 2_BB" xfId="12088"/>
    <cellStyle name="Check Cell 3" xfId="12089"/>
    <cellStyle name="Check Cell 3 2" xfId="12090"/>
    <cellStyle name="Check Cell 3 2 2" xfId="12091"/>
    <cellStyle name="Check Cell 3 2 3" xfId="12092"/>
    <cellStyle name="Check Cell 3 3" xfId="12093"/>
    <cellStyle name="Check Cell 4" xfId="12094"/>
    <cellStyle name="Check Cell 4 2" xfId="12095"/>
    <cellStyle name="Check Cell 4 3" xfId="12096"/>
    <cellStyle name="Check Cell 5" xfId="12097"/>
    <cellStyle name="Check Cell 5 2" xfId="12098"/>
    <cellStyle name="Check Cell 6" xfId="12099"/>
    <cellStyle name="Check Cell 6 2" xfId="12100"/>
    <cellStyle name="Check Cell 7" xfId="12101"/>
    <cellStyle name="Check Cell 8" xfId="12102"/>
    <cellStyle name="CIL" xfId="12103"/>
    <cellStyle name="CIU" xfId="12104"/>
    <cellStyle name="ColumnAttributeAbovePrompt" xfId="12105"/>
    <cellStyle name="ColumnAttributeAbovePrompt 2" xfId="12106"/>
    <cellStyle name="ColumnAttributeAbovePrompt 2 2" xfId="12107"/>
    <cellStyle name="ColumnAttributeAbovePrompt 3" xfId="12108"/>
    <cellStyle name="ColumnAttributePrompt" xfId="12109"/>
    <cellStyle name="ColumnAttributePrompt 2" xfId="12110"/>
    <cellStyle name="ColumnAttributePrompt 2 2" xfId="12111"/>
    <cellStyle name="ColumnAttributePrompt 3" xfId="12112"/>
    <cellStyle name="ColumnAttributeValue" xfId="12113"/>
    <cellStyle name="ColumnAttributeValue 2" xfId="12114"/>
    <cellStyle name="ColumnAttributeValue 3" xfId="12115"/>
    <cellStyle name="ColumnHeadingPrompt" xfId="12116"/>
    <cellStyle name="ColumnHeadingPrompt 2" xfId="12117"/>
    <cellStyle name="ColumnHeadingPrompt 2 2" xfId="12118"/>
    <cellStyle name="ColumnHeadingPrompt 3" xfId="12119"/>
    <cellStyle name="ColumnHeadingValue" xfId="12120"/>
    <cellStyle name="ColumnHeadingValue 2" xfId="12121"/>
    <cellStyle name="ColumnHeadingValue 3" xfId="12122"/>
    <cellStyle name="Comma -" xfId="12123"/>
    <cellStyle name="Comma  - Style1" xfId="12124"/>
    <cellStyle name="Comma  - Style2" xfId="12125"/>
    <cellStyle name="Comma  - Style3" xfId="12126"/>
    <cellStyle name="Comma  - Style4" xfId="12127"/>
    <cellStyle name="Comma  - Style5" xfId="12128"/>
    <cellStyle name="Comma  - Style6" xfId="12129"/>
    <cellStyle name="Comma  - Style7" xfId="12130"/>
    <cellStyle name="Comma  - Style8" xfId="12131"/>
    <cellStyle name="Comma [0] 2" xfId="12132"/>
    <cellStyle name="Comma [0] 3" xfId="12133"/>
    <cellStyle name="Comma 0" xfId="12134"/>
    <cellStyle name="Comma 0*" xfId="12135"/>
    <cellStyle name="Comma 0__MasterJRComps" xfId="12136"/>
    <cellStyle name="Comma 10" xfId="12137"/>
    <cellStyle name="Comma 10 2" xfId="12138"/>
    <cellStyle name="Comma 10 2 2" xfId="12139"/>
    <cellStyle name="Comma 10 2 3" xfId="12140"/>
    <cellStyle name="Comma 10 3" xfId="12141"/>
    <cellStyle name="Comma 10 4" xfId="12142"/>
    <cellStyle name="Comma 10 5" xfId="12143"/>
    <cellStyle name="Comma 11" xfId="12144"/>
    <cellStyle name="Comma 11 2" xfId="12145"/>
    <cellStyle name="Comma 11 2 2" xfId="12146"/>
    <cellStyle name="Comma 11 3" xfId="12147"/>
    <cellStyle name="Comma 11 4" xfId="12148"/>
    <cellStyle name="Comma 11 5" xfId="12149"/>
    <cellStyle name="Comma 12" xfId="12150"/>
    <cellStyle name="Comma 12 2" xfId="12151"/>
    <cellStyle name="Comma 12 2 2" xfId="12152"/>
    <cellStyle name="Comma 12 3" xfId="12153"/>
    <cellStyle name="Comma 12 4" xfId="12154"/>
    <cellStyle name="Comma 13" xfId="12155"/>
    <cellStyle name="Comma 13 2" xfId="12156"/>
    <cellStyle name="Comma 13 2 2" xfId="12157"/>
    <cellStyle name="Comma 13 2 2 2" xfId="12158"/>
    <cellStyle name="Comma 13 2 3" xfId="12159"/>
    <cellStyle name="Comma 13 2 4" xfId="12160"/>
    <cellStyle name="Comma 13 3" xfId="12161"/>
    <cellStyle name="Comma 13 3 2" xfId="12162"/>
    <cellStyle name="Comma 13 3 3" xfId="12163"/>
    <cellStyle name="Comma 13 4" xfId="12164"/>
    <cellStyle name="Comma 13 5" xfId="12165"/>
    <cellStyle name="Comma 13 5 2" xfId="12166"/>
    <cellStyle name="Comma 13 6" xfId="12167"/>
    <cellStyle name="Comma 14" xfId="12168"/>
    <cellStyle name="Comma 14 2" xfId="12169"/>
    <cellStyle name="Comma 14 2 2" xfId="12170"/>
    <cellStyle name="Comma 14 2 3" xfId="12171"/>
    <cellStyle name="Comma 14 3" xfId="12172"/>
    <cellStyle name="Comma 14 4" xfId="12173"/>
    <cellStyle name="Comma 15" xfId="12174"/>
    <cellStyle name="Comma 15 2" xfId="12175"/>
    <cellStyle name="Comma 15 2 2" xfId="12176"/>
    <cellStyle name="Comma 15 3" xfId="12177"/>
    <cellStyle name="Comma 16" xfId="12178"/>
    <cellStyle name="Comma 16 2" xfId="12179"/>
    <cellStyle name="Comma 16 2 2" xfId="12180"/>
    <cellStyle name="Comma 16 2 3" xfId="12181"/>
    <cellStyle name="Comma 16 3" xfId="12182"/>
    <cellStyle name="Comma 16 4" xfId="12183"/>
    <cellStyle name="Comma 17" xfId="12184"/>
    <cellStyle name="Comma 17 2" xfId="12185"/>
    <cellStyle name="Comma 17 2 2" xfId="12186"/>
    <cellStyle name="Comma 17 3" xfId="12187"/>
    <cellStyle name="Comma 18" xfId="12188"/>
    <cellStyle name="Comma 18 2" xfId="12189"/>
    <cellStyle name="Comma 18 2 2" xfId="12190"/>
    <cellStyle name="Comma 18 3" xfId="12191"/>
    <cellStyle name="Comma 19" xfId="12192"/>
    <cellStyle name="Comma 19 2" xfId="12193"/>
    <cellStyle name="Comma 19 2 2" xfId="12194"/>
    <cellStyle name="Comma 19 3" xfId="12195"/>
    <cellStyle name="Comma 2" xfId="12196"/>
    <cellStyle name="Comma 2 10" xfId="12197"/>
    <cellStyle name="Comma 2 10 2" xfId="12198"/>
    <cellStyle name="Comma 2 10 2 2" xfId="12199"/>
    <cellStyle name="Comma 2 10 3" xfId="12200"/>
    <cellStyle name="Comma 2 10 4" xfId="12201"/>
    <cellStyle name="Comma 2 11" xfId="12202"/>
    <cellStyle name="Comma 2 11 2" xfId="12203"/>
    <cellStyle name="Comma 2 11 3" xfId="12204"/>
    <cellStyle name="Comma 2 12" xfId="12205"/>
    <cellStyle name="Comma 2 12 2" xfId="12206"/>
    <cellStyle name="Comma 2 13" xfId="12207"/>
    <cellStyle name="Comma 2 13 2" xfId="12208"/>
    <cellStyle name="Comma 2 14" xfId="12209"/>
    <cellStyle name="Comma 2 14 2" xfId="12210"/>
    <cellStyle name="Comma 2 15" xfId="12211"/>
    <cellStyle name="Comma 2 16" xfId="12212"/>
    <cellStyle name="Comma 2 17" xfId="12213"/>
    <cellStyle name="Comma 2 18" xfId="12214"/>
    <cellStyle name="Comma 2 2" xfId="12215"/>
    <cellStyle name="Comma 2 2 2" xfId="12216"/>
    <cellStyle name="Comma 2 2 2 2" xfId="12217"/>
    <cellStyle name="Comma 2 2 2 2 2" xfId="12218"/>
    <cellStyle name="Comma 2 2 2 3" xfId="12219"/>
    <cellStyle name="Comma 2 2 2 3 2" xfId="12220"/>
    <cellStyle name="Comma 2 2 2 4" xfId="12221"/>
    <cellStyle name="Comma 2 2 2 5" xfId="12222"/>
    <cellStyle name="Comma 2 2 3" xfId="12223"/>
    <cellStyle name="Comma 2 2 3 2" xfId="12224"/>
    <cellStyle name="Comma 2 2 3 2 2" xfId="12225"/>
    <cellStyle name="Comma 2 2 3 2 3" xfId="12226"/>
    <cellStyle name="Comma 2 2 3 3" xfId="12227"/>
    <cellStyle name="Comma 2 2 3 4" xfId="12228"/>
    <cellStyle name="Comma 2 2 4" xfId="12229"/>
    <cellStyle name="Comma 2 2 4 2" xfId="12230"/>
    <cellStyle name="Comma 2 2 4 3" xfId="12231"/>
    <cellStyle name="Comma 2 2 4 4" xfId="12232"/>
    <cellStyle name="Comma 2 2 5" xfId="12233"/>
    <cellStyle name="Comma 2 2 5 2" xfId="12234"/>
    <cellStyle name="Comma 2 2 5 2 2" xfId="12235"/>
    <cellStyle name="Comma 2 2 5 3" xfId="12236"/>
    <cellStyle name="Comma 2 2 6" xfId="12237"/>
    <cellStyle name="Comma 2 2 6 2" xfId="12238"/>
    <cellStyle name="Comma 2 2 6 3" xfId="12239"/>
    <cellStyle name="Comma 2 2 7" xfId="12240"/>
    <cellStyle name="Comma 2 2 7 2" xfId="12241"/>
    <cellStyle name="Comma 2 2 7 3" xfId="12242"/>
    <cellStyle name="Comma 2 2 8" xfId="12243"/>
    <cellStyle name="Comma 2 2 9" xfId="12244"/>
    <cellStyle name="Comma 2 3" xfId="12245"/>
    <cellStyle name="Comma 2 3 2" xfId="12246"/>
    <cellStyle name="Comma 2 3 2 2" xfId="12247"/>
    <cellStyle name="Comma 2 3 2 2 2" xfId="12248"/>
    <cellStyle name="Comma 2 3 2 3" xfId="12249"/>
    <cellStyle name="Comma 2 3 3" xfId="12250"/>
    <cellStyle name="Comma 2 3 3 2" xfId="12251"/>
    <cellStyle name="Comma 2 3 3 2 2" xfId="12252"/>
    <cellStyle name="Comma 2 3 3 3" xfId="12253"/>
    <cellStyle name="Comma 2 3 4" xfId="12254"/>
    <cellStyle name="Comma 2 3 4 2" xfId="12255"/>
    <cellStyle name="Comma 2 3 5" xfId="12256"/>
    <cellStyle name="Comma 2 3 5 2" xfId="12257"/>
    <cellStyle name="Comma 2 3 6" xfId="12258"/>
    <cellStyle name="Comma 2 3 7" xfId="12259"/>
    <cellStyle name="Comma 2 4" xfId="12260"/>
    <cellStyle name="Comma 2 4 2" xfId="12261"/>
    <cellStyle name="Comma 2 4 2 2" xfId="12262"/>
    <cellStyle name="Comma 2 4 2 2 2" xfId="12263"/>
    <cellStyle name="Comma 2 4 2 2 3" xfId="12264"/>
    <cellStyle name="Comma 2 4 2 3" xfId="12265"/>
    <cellStyle name="Comma 2 4 2 4" xfId="12266"/>
    <cellStyle name="Comma 2 4 3" xfId="12267"/>
    <cellStyle name="Comma 2 4 3 2" xfId="12268"/>
    <cellStyle name="Comma 2 4 3 2 2" xfId="12269"/>
    <cellStyle name="Comma 2 4 3 2 3" xfId="12270"/>
    <cellStyle name="Comma 2 4 3 3" xfId="12271"/>
    <cellStyle name="Comma 2 4 3 4" xfId="12272"/>
    <cellStyle name="Comma 2 4 4" xfId="12273"/>
    <cellStyle name="Comma 2 4 4 2" xfId="12274"/>
    <cellStyle name="Comma 2 4 4 2 2" xfId="12275"/>
    <cellStyle name="Comma 2 4 4 2 3" xfId="12276"/>
    <cellStyle name="Comma 2 4 4 3" xfId="12277"/>
    <cellStyle name="Comma 2 4 4 4" xfId="12278"/>
    <cellStyle name="Comma 2 4 5" xfId="12279"/>
    <cellStyle name="Comma 2 4 5 2" xfId="12280"/>
    <cellStyle name="Comma 2 4 5 2 2" xfId="12281"/>
    <cellStyle name="Comma 2 4 5 3" xfId="12282"/>
    <cellStyle name="Comma 2 4 6" xfId="12283"/>
    <cellStyle name="Comma 2 4 6 2" xfId="12284"/>
    <cellStyle name="Comma 2 4 6 2 2" xfId="12285"/>
    <cellStyle name="Comma 2 4 6 3" xfId="12286"/>
    <cellStyle name="Comma 2 4 6 4" xfId="12287"/>
    <cellStyle name="Comma 2 4 7" xfId="12288"/>
    <cellStyle name="Comma 2 4 7 2" xfId="12289"/>
    <cellStyle name="Comma 2 4 8" xfId="12290"/>
    <cellStyle name="Comma 2 5" xfId="12291"/>
    <cellStyle name="Comma 2 5 2" xfId="12292"/>
    <cellStyle name="Comma 2 5 2 2" xfId="12293"/>
    <cellStyle name="Comma 2 5 2 3" xfId="12294"/>
    <cellStyle name="Comma 2 5 2 4" xfId="12295"/>
    <cellStyle name="Comma 2 5 3" xfId="12296"/>
    <cellStyle name="Comma 2 5 3 2" xfId="12297"/>
    <cellStyle name="Comma 2 5 3 3" xfId="12298"/>
    <cellStyle name="Comma 2 5 4" xfId="12299"/>
    <cellStyle name="Comma 2 5 5" xfId="12300"/>
    <cellStyle name="Comma 2 6" xfId="12301"/>
    <cellStyle name="Comma 2 6 2" xfId="12302"/>
    <cellStyle name="Comma 2 6 2 2" xfId="12303"/>
    <cellStyle name="Comma 2 6 2 2 2" xfId="12304"/>
    <cellStyle name="Comma 2 6 2 3" xfId="12305"/>
    <cellStyle name="Comma 2 6 3" xfId="12306"/>
    <cellStyle name="Comma 2 6 3 2" xfId="12307"/>
    <cellStyle name="Comma 2 6 4" xfId="12308"/>
    <cellStyle name="Comma 2 7" xfId="12309"/>
    <cellStyle name="Comma 2 7 2" xfId="12310"/>
    <cellStyle name="Comma 2 7 2 2" xfId="12311"/>
    <cellStyle name="Comma 2 7 2 2 2" xfId="12312"/>
    <cellStyle name="Comma 2 7 2 3" xfId="12313"/>
    <cellStyle name="Comma 2 7 2 4" xfId="12314"/>
    <cellStyle name="Comma 2 7 3" xfId="12315"/>
    <cellStyle name="Comma 2 7 3 2" xfId="12316"/>
    <cellStyle name="Comma 2 7 3 2 2" xfId="12317"/>
    <cellStyle name="Comma 2 7 3 3" xfId="12318"/>
    <cellStyle name="Comma 2 7 4" xfId="12319"/>
    <cellStyle name="Comma 2 7 4 2" xfId="12320"/>
    <cellStyle name="Comma 2 7 5" xfId="12321"/>
    <cellStyle name="Comma 2 8" xfId="12322"/>
    <cellStyle name="Comma 2 8 2" xfId="12323"/>
    <cellStyle name="Comma 2 8 2 2" xfId="12324"/>
    <cellStyle name="Comma 2 8 3" xfId="12325"/>
    <cellStyle name="Comma 2 8 4" xfId="12326"/>
    <cellStyle name="Comma 2 9" xfId="12327"/>
    <cellStyle name="Comma 2 9 2" xfId="12328"/>
    <cellStyle name="Comma 2 9 2 2" xfId="12329"/>
    <cellStyle name="Comma 2 9 3" xfId="12330"/>
    <cellStyle name="Comma 2 9 4" xfId="12331"/>
    <cellStyle name="Comma 2*" xfId="12332"/>
    <cellStyle name="Comma 2__MasterJRComps" xfId="12333"/>
    <cellStyle name="Comma 20" xfId="12334"/>
    <cellStyle name="Comma 20 2" xfId="12335"/>
    <cellStyle name="Comma 20 2 2" xfId="12336"/>
    <cellStyle name="Comma 20 3" xfId="12337"/>
    <cellStyle name="Comma 21" xfId="12338"/>
    <cellStyle name="Comma 21 2" xfId="12339"/>
    <cellStyle name="Comma 21 2 2" xfId="12340"/>
    <cellStyle name="Comma 21 2 3" xfId="12341"/>
    <cellStyle name="Comma 21 3" xfId="12342"/>
    <cellStyle name="Comma 22" xfId="12343"/>
    <cellStyle name="Comma 22 2" xfId="12344"/>
    <cellStyle name="Comma 22 2 2" xfId="12345"/>
    <cellStyle name="Comma 22 2 3" xfId="12346"/>
    <cellStyle name="Comma 22 3" xfId="12347"/>
    <cellStyle name="Comma 23" xfId="12348"/>
    <cellStyle name="Comma 23 2" xfId="12349"/>
    <cellStyle name="Comma 23 2 2" xfId="12350"/>
    <cellStyle name="Comma 23 2 3" xfId="12351"/>
    <cellStyle name="Comma 23 3" xfId="12352"/>
    <cellStyle name="Comma 24" xfId="12353"/>
    <cellStyle name="Comma 24 2" xfId="12354"/>
    <cellStyle name="Comma 25" xfId="12355"/>
    <cellStyle name="Comma 25 2" xfId="12356"/>
    <cellStyle name="Comma 25 3" xfId="12357"/>
    <cellStyle name="Comma 26" xfId="12358"/>
    <cellStyle name="Comma 26 2" xfId="12359"/>
    <cellStyle name="Comma 27" xfId="12360"/>
    <cellStyle name="Comma 27 2" xfId="12361"/>
    <cellStyle name="Comma 28" xfId="12362"/>
    <cellStyle name="Comma 28 2" xfId="12363"/>
    <cellStyle name="Comma 29" xfId="12364"/>
    <cellStyle name="Comma 29 2" xfId="12365"/>
    <cellStyle name="Comma 3" xfId="12366"/>
    <cellStyle name="Comma 3 10" xfId="12367"/>
    <cellStyle name="Comma 3 10 2" xfId="12368"/>
    <cellStyle name="Comma 3 10 3" xfId="12369"/>
    <cellStyle name="Comma 3 11" xfId="12370"/>
    <cellStyle name="Comma 3 12" xfId="12371"/>
    <cellStyle name="Comma 3 2" xfId="12372"/>
    <cellStyle name="Comma 3 2 2" xfId="12373"/>
    <cellStyle name="Comma 3 2 2 2" xfId="12374"/>
    <cellStyle name="Comma 3 2 2 2 2" xfId="12375"/>
    <cellStyle name="Comma 3 2 2 3" xfId="12376"/>
    <cellStyle name="Comma 3 2 2 3 2" xfId="12377"/>
    <cellStyle name="Comma 3 2 2 4" xfId="12378"/>
    <cellStyle name="Comma 3 2 2 5" xfId="12379"/>
    <cellStyle name="Comma 3 2 3" xfId="12380"/>
    <cellStyle name="Comma 3 2 3 2" xfId="12381"/>
    <cellStyle name="Comma 3 2 3 3" xfId="12382"/>
    <cellStyle name="Comma 3 2 4" xfId="12383"/>
    <cellStyle name="Comma 3 2 4 2" xfId="12384"/>
    <cellStyle name="Comma 3 2 5" xfId="12385"/>
    <cellStyle name="Comma 3 2 6" xfId="12386"/>
    <cellStyle name="Comma 3 3" xfId="12387"/>
    <cellStyle name="Comma 3 3 2" xfId="12388"/>
    <cellStyle name="Comma 3 3 2 2" xfId="12389"/>
    <cellStyle name="Comma 3 3 2 2 2" xfId="12390"/>
    <cellStyle name="Comma 3 3 2 3" xfId="12391"/>
    <cellStyle name="Comma 3 3 2 4" xfId="12392"/>
    <cellStyle name="Comma 3 3 3" xfId="12393"/>
    <cellStyle name="Comma 3 3 3 2" xfId="12394"/>
    <cellStyle name="Comma 3 3 4" xfId="12395"/>
    <cellStyle name="Comma 3 3 4 2" xfId="12396"/>
    <cellStyle name="Comma 3 3 5" xfId="12397"/>
    <cellStyle name="Comma 3 3 6" xfId="12398"/>
    <cellStyle name="Comma 3 3 7" xfId="12399"/>
    <cellStyle name="Comma 3 4" xfId="12400"/>
    <cellStyle name="Comma 3 4 2" xfId="12401"/>
    <cellStyle name="Comma 3 4 2 2" xfId="12402"/>
    <cellStyle name="Comma 3 4 2 3" xfId="12403"/>
    <cellStyle name="Comma 3 4 3" xfId="12404"/>
    <cellStyle name="Comma 3 4 3 2" xfId="12405"/>
    <cellStyle name="Comma 3 4 3 3" xfId="12406"/>
    <cellStyle name="Comma 3 4 4" xfId="12407"/>
    <cellStyle name="Comma 3 4 4 2" xfId="12408"/>
    <cellStyle name="Comma 3 4 5" xfId="12409"/>
    <cellStyle name="Comma 3 4 6" xfId="12410"/>
    <cellStyle name="Comma 3 5" xfId="12411"/>
    <cellStyle name="Comma 3 5 2" xfId="12412"/>
    <cellStyle name="Comma 3 5 2 2" xfId="12413"/>
    <cellStyle name="Comma 3 5 2 2 2" xfId="12414"/>
    <cellStyle name="Comma 3 5 2 3" xfId="12415"/>
    <cellStyle name="Comma 3 5 3" xfId="12416"/>
    <cellStyle name="Comma 3 5 3 2" xfId="12417"/>
    <cellStyle name="Comma 3 5 4" xfId="12418"/>
    <cellStyle name="Comma 3 5 5" xfId="12419"/>
    <cellStyle name="Comma 3 6" xfId="12420"/>
    <cellStyle name="Comma 3 6 2" xfId="12421"/>
    <cellStyle name="Comma 3 6 2 2" xfId="12422"/>
    <cellStyle name="Comma 3 6 2 3" xfId="12423"/>
    <cellStyle name="Comma 3 6 3" xfId="12424"/>
    <cellStyle name="Comma 3 6 4" xfId="12425"/>
    <cellStyle name="Comma 3 6 4 2" xfId="12426"/>
    <cellStyle name="Comma 3 6 5" xfId="12427"/>
    <cellStyle name="Comma 3 7" xfId="12428"/>
    <cellStyle name="Comma 3 7 2" xfId="12429"/>
    <cellStyle name="Comma 3 7 3" xfId="12430"/>
    <cellStyle name="Comma 3 8" xfId="12431"/>
    <cellStyle name="Comma 3 8 2" xfId="12432"/>
    <cellStyle name="Comma 3 8 3" xfId="12433"/>
    <cellStyle name="Comma 3 9" xfId="12434"/>
    <cellStyle name="Comma 3 9 2" xfId="12435"/>
    <cellStyle name="Comma 3 9 3" xfId="12436"/>
    <cellStyle name="Comma 3*" xfId="12437"/>
    <cellStyle name="Comma 30" xfId="12438"/>
    <cellStyle name="Comma 31" xfId="12439"/>
    <cellStyle name="Comma 32" xfId="12440"/>
    <cellStyle name="Comma 33" xfId="12441"/>
    <cellStyle name="Comma 34" xfId="12442"/>
    <cellStyle name="Comma 35" xfId="12443"/>
    <cellStyle name="Comma 4" xfId="12444"/>
    <cellStyle name="Comma 4 10" xfId="12445"/>
    <cellStyle name="Comma 4 11" xfId="12446"/>
    <cellStyle name="Comma 4 11 2" xfId="12447"/>
    <cellStyle name="Comma 4 12" xfId="12448"/>
    <cellStyle name="Comma 4 13" xfId="12449"/>
    <cellStyle name="Comma 4 2" xfId="12450"/>
    <cellStyle name="Comma 4 2 2" xfId="12451"/>
    <cellStyle name="Comma 4 2 2 2" xfId="12452"/>
    <cellStyle name="Comma 4 2 2 3" xfId="12453"/>
    <cellStyle name="Comma 4 2 3" xfId="12454"/>
    <cellStyle name="Comma 4 2 4" xfId="12455"/>
    <cellStyle name="Comma 4 3" xfId="12456"/>
    <cellStyle name="Comma 4 3 2" xfId="12457"/>
    <cellStyle name="Comma 4 3 2 2" xfId="12458"/>
    <cellStyle name="Comma 4 3 2 2 2" xfId="12459"/>
    <cellStyle name="Comma 4 3 2 3" xfId="12460"/>
    <cellStyle name="Comma 4 3 2 4" xfId="12461"/>
    <cellStyle name="Comma 4 3 3" xfId="12462"/>
    <cellStyle name="Comma 4 3 3 2" xfId="12463"/>
    <cellStyle name="Comma 4 3 4" xfId="12464"/>
    <cellStyle name="Comma 4 4" xfId="12465"/>
    <cellStyle name="Comma 4 4 2" xfId="12466"/>
    <cellStyle name="Comma 4 4 3" xfId="12467"/>
    <cellStyle name="Comma 4 4 4" xfId="12468"/>
    <cellStyle name="Comma 4 5" xfId="12469"/>
    <cellStyle name="Comma 4 5 2" xfId="12470"/>
    <cellStyle name="Comma 4 5 2 2" xfId="12471"/>
    <cellStyle name="Comma 4 5 3" xfId="12472"/>
    <cellStyle name="Comma 4 5 4" xfId="12473"/>
    <cellStyle name="Comma 4 6" xfId="12474"/>
    <cellStyle name="Comma 4 6 2" xfId="12475"/>
    <cellStyle name="Comma 4 6 2 2" xfId="12476"/>
    <cellStyle name="Comma 4 6 3" xfId="12477"/>
    <cellStyle name="Comma 4 7" xfId="12478"/>
    <cellStyle name="Comma 4 7 2" xfId="12479"/>
    <cellStyle name="Comma 4 7 3" xfId="12480"/>
    <cellStyle name="Comma 4 8" xfId="12481"/>
    <cellStyle name="Comma 4 8 2" xfId="12482"/>
    <cellStyle name="Comma 4 9" xfId="12483"/>
    <cellStyle name="Comma 4 9 2" xfId="12484"/>
    <cellStyle name="Comma 5" xfId="12485"/>
    <cellStyle name="Comma 5 2" xfId="12486"/>
    <cellStyle name="Comma 5 2 2" xfId="12487"/>
    <cellStyle name="Comma 5 2 2 2" xfId="12488"/>
    <cellStyle name="Comma 5 2 3" xfId="12489"/>
    <cellStyle name="Comma 5 3" xfId="12490"/>
    <cellStyle name="Comma 5 3 2" xfId="12491"/>
    <cellStyle name="Comma 5 3 2 2" xfId="12492"/>
    <cellStyle name="Comma 5 3 3" xfId="12493"/>
    <cellStyle name="Comma 5 3 4" xfId="12494"/>
    <cellStyle name="Comma 5 3 5" xfId="12495"/>
    <cellStyle name="Comma 5 4" xfId="12496"/>
    <cellStyle name="Comma 5 4 2" xfId="12497"/>
    <cellStyle name="Comma 5 4 2 2" xfId="12498"/>
    <cellStyle name="Comma 5 4 3" xfId="12499"/>
    <cellStyle name="Comma 5 5" xfId="12500"/>
    <cellStyle name="Comma 5 5 2" xfId="12501"/>
    <cellStyle name="Comma 5 5 3" xfId="12502"/>
    <cellStyle name="Comma 5 6" xfId="12503"/>
    <cellStyle name="Comma 5 6 2" xfId="12504"/>
    <cellStyle name="Comma 5 7" xfId="12505"/>
    <cellStyle name="Comma 6" xfId="12506"/>
    <cellStyle name="Comma 6 2" xfId="12507"/>
    <cellStyle name="Comma 6 2 2" xfId="12508"/>
    <cellStyle name="Comma 6 2 2 2" xfId="12509"/>
    <cellStyle name="Comma 6 2 2 3" xfId="12510"/>
    <cellStyle name="Comma 6 2 3" xfId="12511"/>
    <cellStyle name="Comma 6 2 4" xfId="12512"/>
    <cellStyle name="Comma 6 3" xfId="12513"/>
    <cellStyle name="Comma 6 3 2" xfId="12514"/>
    <cellStyle name="Comma 6 3 2 2" xfId="12515"/>
    <cellStyle name="Comma 6 3 3" xfId="12516"/>
    <cellStyle name="Comma 6 4" xfId="12517"/>
    <cellStyle name="Comma 6 4 2" xfId="12518"/>
    <cellStyle name="Comma 6 4 3" xfId="12519"/>
    <cellStyle name="Comma 6 5" xfId="12520"/>
    <cellStyle name="Comma 6 6" xfId="12521"/>
    <cellStyle name="Comma 7" xfId="12522"/>
    <cellStyle name="Comma 7 2" xfId="12523"/>
    <cellStyle name="Comma 7 2 2" xfId="12524"/>
    <cellStyle name="Comma 7 2 2 2" xfId="12525"/>
    <cellStyle name="Comma 7 2 3" xfId="12526"/>
    <cellStyle name="Comma 7 3" xfId="12527"/>
    <cellStyle name="Comma 7 3 2" xfId="12528"/>
    <cellStyle name="Comma 7 4" xfId="12529"/>
    <cellStyle name="Comma 7 5" xfId="12530"/>
    <cellStyle name="Comma 8" xfId="12531"/>
    <cellStyle name="Comma 8 2" xfId="12532"/>
    <cellStyle name="Comma 8 2 2" xfId="12533"/>
    <cellStyle name="Comma 8 2 2 2" xfId="12534"/>
    <cellStyle name="Comma 8 2 3" xfId="12535"/>
    <cellStyle name="Comma 8 3" xfId="12536"/>
    <cellStyle name="Comma 8 3 2" xfId="12537"/>
    <cellStyle name="Comma 8 4" xfId="12538"/>
    <cellStyle name="Comma 9" xfId="12539"/>
    <cellStyle name="Comma 9 2" xfId="12540"/>
    <cellStyle name="Comma 9 2 2" xfId="12541"/>
    <cellStyle name="Comma 9 2 3" xfId="12542"/>
    <cellStyle name="Comma 9 3" xfId="12543"/>
    <cellStyle name="Comma 9 4" xfId="12544"/>
    <cellStyle name="Comma 9 5" xfId="12545"/>
    <cellStyle name="Comma*" xfId="12546"/>
    <cellStyle name="Comma0" xfId="12547"/>
    <cellStyle name="Comma0 - Modelo1" xfId="12548"/>
    <cellStyle name="Comma0 - Style1" xfId="12549"/>
    <cellStyle name="Comma1 - Modelo2" xfId="12550"/>
    <cellStyle name="Comma1 - Style2" xfId="12551"/>
    <cellStyle name="Condition" xfId="12552"/>
    <cellStyle name="Condition 2" xfId="12553"/>
    <cellStyle name="CondMandatory" xfId="12554"/>
    <cellStyle name="CondMandatory 2" xfId="12555"/>
    <cellStyle name="Content1" xfId="12556"/>
    <cellStyle name="Content1 2" xfId="12557"/>
    <cellStyle name="Content2" xfId="12558"/>
    <cellStyle name="Content3" xfId="12559"/>
    <cellStyle name="Cover Date" xfId="12560"/>
    <cellStyle name="Cover Date 2" xfId="12561"/>
    <cellStyle name="Cover Subtitle" xfId="12562"/>
    <cellStyle name="Cover Subtitle 2" xfId="12563"/>
    <cellStyle name="Cover Title" xfId="12564"/>
    <cellStyle name="Cover Title 2" xfId="12565"/>
    <cellStyle name="Currency 0" xfId="12566"/>
    <cellStyle name="Currency 2" xfId="12567"/>
    <cellStyle name="Currency 2 10" xfId="12568"/>
    <cellStyle name="Currency 2 2" xfId="12569"/>
    <cellStyle name="Currency 2 2 2" xfId="12570"/>
    <cellStyle name="Currency 2 2 2 2" xfId="12571"/>
    <cellStyle name="Currency 2 2 2 2 2" xfId="12572"/>
    <cellStyle name="Currency 2 2 2 3" xfId="12573"/>
    <cellStyle name="Currency 2 2 2 3 2" xfId="12574"/>
    <cellStyle name="Currency 2 2 2 4" xfId="12575"/>
    <cellStyle name="Currency 2 2 2 5" xfId="12576"/>
    <cellStyle name="Currency 2 2 3" xfId="12577"/>
    <cellStyle name="Currency 2 2 3 2" xfId="12578"/>
    <cellStyle name="Currency 2 2 3 3" xfId="12579"/>
    <cellStyle name="Currency 2 2 4" xfId="12580"/>
    <cellStyle name="Currency 2 2 4 2" xfId="12581"/>
    <cellStyle name="Currency 2 2 5" xfId="12582"/>
    <cellStyle name="Currency 2 2 5 2" xfId="12583"/>
    <cellStyle name="Currency 2 2 6" xfId="12584"/>
    <cellStyle name="Currency 2 2 6 2" xfId="12585"/>
    <cellStyle name="Currency 2 2 7" xfId="12586"/>
    <cellStyle name="Currency 2 2 8" xfId="12587"/>
    <cellStyle name="Currency 2 3" xfId="12588"/>
    <cellStyle name="Currency 2 3 2" xfId="12589"/>
    <cellStyle name="Currency 2 3 2 2" xfId="12590"/>
    <cellStyle name="Currency 2 3 2 3" xfId="12591"/>
    <cellStyle name="Currency 2 3 3" xfId="12592"/>
    <cellStyle name="Currency 2 3 4" xfId="12593"/>
    <cellStyle name="Currency 2 3 4 2" xfId="12594"/>
    <cellStyle name="Currency 2 3 5" xfId="12595"/>
    <cellStyle name="Currency 2 3 5 2" xfId="12596"/>
    <cellStyle name="Currency 2 3 6" xfId="12597"/>
    <cellStyle name="Currency 2 3 7" xfId="12598"/>
    <cellStyle name="Currency 2 4" xfId="12599"/>
    <cellStyle name="Currency 2 4 2" xfId="12600"/>
    <cellStyle name="Currency 2 4 2 2" xfId="12601"/>
    <cellStyle name="Currency 2 4 2 3" xfId="12602"/>
    <cellStyle name="Currency 2 4 3" xfId="12603"/>
    <cellStyle name="Currency 2 4 3 2" xfId="12604"/>
    <cellStyle name="Currency 2 4 4" xfId="12605"/>
    <cellStyle name="Currency 2 4 5" xfId="12606"/>
    <cellStyle name="Currency 2 5" xfId="12607"/>
    <cellStyle name="Currency 2 5 2" xfId="12608"/>
    <cellStyle name="Currency 2 5 2 2" xfId="12609"/>
    <cellStyle name="Currency 2 5 2 3" xfId="12610"/>
    <cellStyle name="Currency 2 5 3" xfId="12611"/>
    <cellStyle name="Currency 2 5 3 2" xfId="12612"/>
    <cellStyle name="Currency 2 5 4" xfId="12613"/>
    <cellStyle name="Currency 2 6" xfId="12614"/>
    <cellStyle name="Currency 2 6 2" xfId="12615"/>
    <cellStyle name="Currency 2 6 3" xfId="12616"/>
    <cellStyle name="Currency 2 7" xfId="12617"/>
    <cellStyle name="Currency 2 8" xfId="12618"/>
    <cellStyle name="Currency 2 8 2" xfId="12619"/>
    <cellStyle name="Currency 2 9" xfId="12620"/>
    <cellStyle name="Currency 2*" xfId="12621"/>
    <cellStyle name="Currency 2_% Change" xfId="12622"/>
    <cellStyle name="Currency 3" xfId="12623"/>
    <cellStyle name="Currency 3 2" xfId="12624"/>
    <cellStyle name="Currency 3 2 2" xfId="12625"/>
    <cellStyle name="Currency 3 2 2 2" xfId="12626"/>
    <cellStyle name="Currency 3 2 2 3" xfId="12627"/>
    <cellStyle name="Currency 3 2 3" xfId="12628"/>
    <cellStyle name="Currency 3 2 3 2" xfId="12629"/>
    <cellStyle name="Currency 3 2 4" xfId="12630"/>
    <cellStyle name="Currency 3 2 5" xfId="12631"/>
    <cellStyle name="Currency 3 3" xfId="12632"/>
    <cellStyle name="Currency 3 3 2" xfId="12633"/>
    <cellStyle name="Currency 3 3 3" xfId="12634"/>
    <cellStyle name="Currency 3 4" xfId="12635"/>
    <cellStyle name="Currency 3 4 2" xfId="12636"/>
    <cellStyle name="Currency 3 4 3" xfId="12637"/>
    <cellStyle name="Currency 3 5" xfId="12638"/>
    <cellStyle name="Currency 3 5 2" xfId="12639"/>
    <cellStyle name="Currency 3 5 3" xfId="12640"/>
    <cellStyle name="Currency 3 5 3 2" xfId="12641"/>
    <cellStyle name="Currency 3 6" xfId="12642"/>
    <cellStyle name="Currency 3 7" xfId="12643"/>
    <cellStyle name="Currency 3*" xfId="12644"/>
    <cellStyle name="Currency 4" xfId="12645"/>
    <cellStyle name="Currency 4 2" xfId="12646"/>
    <cellStyle name="Currency 4 2 2" xfId="12647"/>
    <cellStyle name="Currency 4 2 2 2" xfId="12648"/>
    <cellStyle name="Currency 4 2 3" xfId="12649"/>
    <cellStyle name="Currency 4 3" xfId="12650"/>
    <cellStyle name="Currency 4 3 2" xfId="12651"/>
    <cellStyle name="Currency 4 3 3" xfId="12652"/>
    <cellStyle name="Currency 4 4" xfId="12653"/>
    <cellStyle name="Currency 4 5" xfId="12654"/>
    <cellStyle name="Currency 5" xfId="12655"/>
    <cellStyle name="Currency 5 2" xfId="12656"/>
    <cellStyle name="Currency 5 2 2" xfId="12657"/>
    <cellStyle name="Currency 5 2 3" xfId="12658"/>
    <cellStyle name="Currency 5 3" xfId="12659"/>
    <cellStyle name="Currency 5 3 2" xfId="12660"/>
    <cellStyle name="Currency 5 3 3" xfId="12661"/>
    <cellStyle name="Currency 5 4" xfId="12662"/>
    <cellStyle name="Currency 5 5" xfId="12663"/>
    <cellStyle name="Currency 6" xfId="12664"/>
    <cellStyle name="Currency 6 2" xfId="12665"/>
    <cellStyle name="Currency 6 2 2" xfId="12666"/>
    <cellStyle name="Currency 6 2 3" xfId="12667"/>
    <cellStyle name="Currency 6 3" xfId="12668"/>
    <cellStyle name="Currency 6 4" xfId="12669"/>
    <cellStyle name="Currency 7" xfId="12670"/>
    <cellStyle name="Currency 7 2" xfId="12671"/>
    <cellStyle name="Currency 7 3" xfId="12672"/>
    <cellStyle name="Currency*" xfId="12673"/>
    <cellStyle name="Currency0" xfId="12674"/>
    <cellStyle name="Data_Total" xfId="12675"/>
    <cellStyle name="Date" xfId="12676"/>
    <cellStyle name="Date Aligned" xfId="12677"/>
    <cellStyle name="Date Aligned*" xfId="12678"/>
    <cellStyle name="Date Aligned__MasterJRComps" xfId="12679"/>
    <cellStyle name="Description" xfId="12680"/>
    <cellStyle name="Description 2" xfId="12681"/>
    <cellStyle name="Description 2 2" xfId="12682"/>
    <cellStyle name="Description 3" xfId="12683"/>
    <cellStyle name="Dia" xfId="12684"/>
    <cellStyle name="Dia 2" xfId="12685"/>
    <cellStyle name="DistributionType" xfId="12686"/>
    <cellStyle name="DistributionType 2" xfId="12687"/>
    <cellStyle name="Dotted Line" xfId="12688"/>
    <cellStyle name="Emphasis 1" xfId="12689"/>
    <cellStyle name="Emphasis 1 2" xfId="12690"/>
    <cellStyle name="Emphasis 1 2 2" xfId="12691"/>
    <cellStyle name="Emphasis 1 3" xfId="12692"/>
    <cellStyle name="Emphasis 1 4" xfId="12693"/>
    <cellStyle name="Emphasis 2" xfId="12694"/>
    <cellStyle name="Emphasis 2 2" xfId="12695"/>
    <cellStyle name="Emphasis 2 2 2" xfId="12696"/>
    <cellStyle name="Emphasis 2 3" xfId="12697"/>
    <cellStyle name="Emphasis 2 4" xfId="12698"/>
    <cellStyle name="Emphasis 3" xfId="12699"/>
    <cellStyle name="Emphasis 3 2" xfId="12700"/>
    <cellStyle name="Emphasis 3 2 2" xfId="12701"/>
    <cellStyle name="Emphasis 3 3" xfId="12702"/>
    <cellStyle name="Emphasis 3 4" xfId="12703"/>
    <cellStyle name="Encabez1" xfId="12704"/>
    <cellStyle name="Encabez1 2" xfId="12705"/>
    <cellStyle name="Encabez2" xfId="12706"/>
    <cellStyle name="Encabez2 2" xfId="12707"/>
    <cellStyle name="Error" xfId="12708"/>
    <cellStyle name="Error 2" xfId="12709"/>
    <cellStyle name="Euro" xfId="12710"/>
    <cellStyle name="Euro 2" xfId="12711"/>
    <cellStyle name="Euro 2 2" xfId="12712"/>
    <cellStyle name="Euro 2 2 2" xfId="12713"/>
    <cellStyle name="Euro 2 3" xfId="12714"/>
    <cellStyle name="Euro 3" xfId="12715"/>
    <cellStyle name="Euro 3 2" xfId="12716"/>
    <cellStyle name="Euro 3 2 2" xfId="12717"/>
    <cellStyle name="Euro 3 3" xfId="12718"/>
    <cellStyle name="Euro 3 4" xfId="12719"/>
    <cellStyle name="Euro 4" xfId="12720"/>
    <cellStyle name="Euro 5" xfId="12721"/>
    <cellStyle name="Explanatory Text 2" xfId="12722"/>
    <cellStyle name="Explanatory Text 2 2" xfId="12723"/>
    <cellStyle name="Explanatory Text 2 2 2" xfId="12724"/>
    <cellStyle name="Explanatory Text 2 2 2 2" xfId="12725"/>
    <cellStyle name="Explanatory Text 2 2 3" xfId="12726"/>
    <cellStyle name="Explanatory Text 2 2 4" xfId="12727"/>
    <cellStyle name="Explanatory Text 2 3" xfId="12728"/>
    <cellStyle name="Explanatory Text 2 3 2" xfId="12729"/>
    <cellStyle name="Explanatory Text 2 3 3" xfId="12730"/>
    <cellStyle name="Explanatory Text 2 3 4" xfId="12731"/>
    <cellStyle name="Explanatory Text 2 4" xfId="12732"/>
    <cellStyle name="Explanatory Text 2 4 2" xfId="12733"/>
    <cellStyle name="Explanatory Text 2 5" xfId="12734"/>
    <cellStyle name="Explanatory Text 2_BB" xfId="12735"/>
    <cellStyle name="Explanatory Text 3" xfId="12736"/>
    <cellStyle name="Explanatory Text 3 2" xfId="12737"/>
    <cellStyle name="Explanatory Text 3 2 2" xfId="12738"/>
    <cellStyle name="Explanatory Text 3 2 3" xfId="12739"/>
    <cellStyle name="Explanatory Text 3 3" xfId="12740"/>
    <cellStyle name="Explanatory Text 4" xfId="12741"/>
    <cellStyle name="Explanatory Text 4 2" xfId="12742"/>
    <cellStyle name="Explanatory Text 4 3" xfId="12743"/>
    <cellStyle name="Explanatory Text 5" xfId="12744"/>
    <cellStyle name="Explanatory Text 5 2" xfId="12745"/>
    <cellStyle name="Explanatory Text 6" xfId="12746"/>
    <cellStyle name="Explanatory Text 6 2" xfId="12747"/>
    <cellStyle name="Explanatory Text 7" xfId="12748"/>
    <cellStyle name="Explanatory Text 8" xfId="12749"/>
    <cellStyle name="F2" xfId="12750"/>
    <cellStyle name="F2 2" xfId="12751"/>
    <cellStyle name="F3" xfId="12752"/>
    <cellStyle name="F3 2" xfId="12753"/>
    <cellStyle name="F4" xfId="12754"/>
    <cellStyle name="F4 2" xfId="12755"/>
    <cellStyle name="F5" xfId="12756"/>
    <cellStyle name="F5 2" xfId="12757"/>
    <cellStyle name="F6" xfId="12758"/>
    <cellStyle name="F6 2" xfId="12759"/>
    <cellStyle name="F7" xfId="12760"/>
    <cellStyle name="F7 2" xfId="12761"/>
    <cellStyle name="F8" xfId="12762"/>
    <cellStyle name="F8 2" xfId="12763"/>
    <cellStyle name="Fijo" xfId="12764"/>
    <cellStyle name="Fijo 2" xfId="12765"/>
    <cellStyle name="Financiero" xfId="12766"/>
    <cellStyle name="Financiero 2" xfId="12767"/>
    <cellStyle name="Fixed" xfId="12768"/>
    <cellStyle name="Flag" xfId="12769"/>
    <cellStyle name="Flash" xfId="12770"/>
    <cellStyle name="Followed Hyperlink 2" xfId="12771"/>
    <cellStyle name="Fonts" xfId="12772"/>
    <cellStyle name="Fonts 2" xfId="12773"/>
    <cellStyle name="Footer SBILogo1" xfId="12774"/>
    <cellStyle name="Footer SBILogo1 2" xfId="12775"/>
    <cellStyle name="Footer SBILogo2" xfId="12776"/>
    <cellStyle name="Footnote" xfId="12777"/>
    <cellStyle name="footnote ref" xfId="12778"/>
    <cellStyle name="Footnote Reference" xfId="12779"/>
    <cellStyle name="footnote text" xfId="12780"/>
    <cellStyle name="Footnote_% Change" xfId="12781"/>
    <cellStyle name="General" xfId="12782"/>
    <cellStyle name="General 2" xfId="12783"/>
    <cellStyle name="General 2 2" xfId="12784"/>
    <cellStyle name="General 3" xfId="12785"/>
    <cellStyle name="General 4" xfId="12786"/>
    <cellStyle name="Good 2" xfId="12787"/>
    <cellStyle name="Good 2 2" xfId="12788"/>
    <cellStyle name="Good 2 2 2" xfId="12789"/>
    <cellStyle name="Good 2 2 2 2" xfId="12790"/>
    <cellStyle name="Good 2 2 3" xfId="12791"/>
    <cellStyle name="Good 2 2 4" xfId="12792"/>
    <cellStyle name="Good 2 3" xfId="12793"/>
    <cellStyle name="Good 2 3 2" xfId="12794"/>
    <cellStyle name="Good 2 3 3" xfId="12795"/>
    <cellStyle name="Good 2 3 4" xfId="12796"/>
    <cellStyle name="Good 2 4" xfId="12797"/>
    <cellStyle name="Good 2 4 2" xfId="12798"/>
    <cellStyle name="Good 2 5" xfId="12799"/>
    <cellStyle name="Good 2_BB" xfId="12800"/>
    <cellStyle name="Good 3" xfId="12801"/>
    <cellStyle name="Good 3 2" xfId="12802"/>
    <cellStyle name="Good 3 2 2" xfId="12803"/>
    <cellStyle name="Good 3 2 3" xfId="12804"/>
    <cellStyle name="Good 3 3" xfId="12805"/>
    <cellStyle name="Good 4" xfId="12806"/>
    <cellStyle name="Good 4 2" xfId="12807"/>
    <cellStyle name="Good 4 3" xfId="12808"/>
    <cellStyle name="Good 4 4" xfId="12809"/>
    <cellStyle name="Good 5" xfId="12810"/>
    <cellStyle name="Good 5 2" xfId="12811"/>
    <cellStyle name="Good 6" xfId="12812"/>
    <cellStyle name="Good 6 2" xfId="12813"/>
    <cellStyle name="Good 7" xfId="12814"/>
    <cellStyle name="Good 8" xfId="12815"/>
    <cellStyle name="Grey" xfId="12816"/>
    <cellStyle name="Group" xfId="12817"/>
    <cellStyle name="Group 2" xfId="12818"/>
    <cellStyle name="GroupNote" xfId="12819"/>
    <cellStyle name="GroupNote 2" xfId="12820"/>
    <cellStyle name="Hard Percent" xfId="12821"/>
    <cellStyle name="Header" xfId="12822"/>
    <cellStyle name="Header Draft Stamp" xfId="12823"/>
    <cellStyle name="Header_% Change" xfId="12824"/>
    <cellStyle name="Header1" xfId="12825"/>
    <cellStyle name="Header2" xfId="12826"/>
    <cellStyle name="HeaderLabel" xfId="12827"/>
    <cellStyle name="HeaderLabel 2" xfId="12828"/>
    <cellStyle name="HeaderLabel 3" xfId="12829"/>
    <cellStyle name="HeaderText" xfId="12830"/>
    <cellStyle name="Heading" xfId="12831"/>
    <cellStyle name="Heading 1 10" xfId="12832"/>
    <cellStyle name="Heading 1 11" xfId="12833"/>
    <cellStyle name="Heading 1 12" xfId="12834"/>
    <cellStyle name="Heading 1 2" xfId="12835"/>
    <cellStyle name="Heading 1 2 2" xfId="12836"/>
    <cellStyle name="Heading 1 2 2 2" xfId="12837"/>
    <cellStyle name="Heading 1 2 2 2 2" xfId="12838"/>
    <cellStyle name="Heading 1 2 2 3" xfId="12839"/>
    <cellStyle name="Heading 1 2 2 4" xfId="12840"/>
    <cellStyle name="Heading 1 2 2 5" xfId="12841"/>
    <cellStyle name="Heading 1 2 3" xfId="12842"/>
    <cellStyle name="Heading 1 2 3 2" xfId="12843"/>
    <cellStyle name="Heading 1 2 4" xfId="12844"/>
    <cellStyle name="Heading 1 2 4 2" xfId="12845"/>
    <cellStyle name="Heading 1 2 5" xfId="12846"/>
    <cellStyle name="Heading 1 2_asset sales" xfId="12847"/>
    <cellStyle name="Heading 1 3" xfId="12848"/>
    <cellStyle name="Heading 1 3 2" xfId="12849"/>
    <cellStyle name="Heading 1 3 2 2" xfId="12850"/>
    <cellStyle name="Heading 1 3 2 3" xfId="12851"/>
    <cellStyle name="Heading 1 3 3" xfId="12852"/>
    <cellStyle name="Heading 1 3 4" xfId="12853"/>
    <cellStyle name="Heading 1 4" xfId="12854"/>
    <cellStyle name="Heading 1 4 2" xfId="12855"/>
    <cellStyle name="Heading 1 4 2 2" xfId="12856"/>
    <cellStyle name="Heading 1 4 3" xfId="12857"/>
    <cellStyle name="Heading 1 4 4" xfId="12858"/>
    <cellStyle name="Heading 1 5" xfId="12859"/>
    <cellStyle name="Heading 1 5 2" xfId="12860"/>
    <cellStyle name="Heading 1 6" xfId="12861"/>
    <cellStyle name="Heading 1 6 2" xfId="12862"/>
    <cellStyle name="Heading 1 7" xfId="12863"/>
    <cellStyle name="Heading 1 8" xfId="12864"/>
    <cellStyle name="Heading 1 9" xfId="12865"/>
    <cellStyle name="Heading 1 Above" xfId="12866"/>
    <cellStyle name="Heading 1+" xfId="12867"/>
    <cellStyle name="Heading 1+ 2" xfId="12868"/>
    <cellStyle name="Heading 2 10" xfId="12869"/>
    <cellStyle name="Heading 2 10 2" xfId="12870"/>
    <cellStyle name="Heading 2 11" xfId="12871"/>
    <cellStyle name="Heading 2 12" xfId="12872"/>
    <cellStyle name="Heading 2 2" xfId="12873"/>
    <cellStyle name="Heading 2 2 2" xfId="12874"/>
    <cellStyle name="Heading 2 2 2 2" xfId="12875"/>
    <cellStyle name="Heading 2 2 2 2 2" xfId="12876"/>
    <cellStyle name="Heading 2 2 2 3" xfId="12877"/>
    <cellStyle name="Heading 2 2 2 4" xfId="12878"/>
    <cellStyle name="Heading 2 2 3" xfId="12879"/>
    <cellStyle name="Heading 2 2 3 2" xfId="12880"/>
    <cellStyle name="Heading 2 2 4" xfId="12881"/>
    <cellStyle name="Heading 2 2 4 2" xfId="12882"/>
    <cellStyle name="Heading 2 2 5" xfId="12883"/>
    <cellStyle name="Heading 2 2_BB" xfId="12884"/>
    <cellStyle name="Heading 2 3" xfId="12885"/>
    <cellStyle name="Heading 2 3 2" xfId="12886"/>
    <cellStyle name="Heading 2 3 2 2" xfId="12887"/>
    <cellStyle name="Heading 2 3 2 3" xfId="12888"/>
    <cellStyle name="Heading 2 3 3" xfId="12889"/>
    <cellStyle name="Heading 2 3 4" xfId="12890"/>
    <cellStyle name="Heading 2 4" xfId="12891"/>
    <cellStyle name="Heading 2 4 2" xfId="12892"/>
    <cellStyle name="Heading 2 4 3" xfId="12893"/>
    <cellStyle name="Heading 2 4 4" xfId="12894"/>
    <cellStyle name="Heading 2 5" xfId="12895"/>
    <cellStyle name="Heading 2 5 2" xfId="12896"/>
    <cellStyle name="Heading 2 6" xfId="12897"/>
    <cellStyle name="Heading 2 6 2" xfId="12898"/>
    <cellStyle name="Heading 2 6 3" xfId="12899"/>
    <cellStyle name="Heading 2 7" xfId="12900"/>
    <cellStyle name="Heading 2 7 2" xfId="12901"/>
    <cellStyle name="Heading 2 8" xfId="12902"/>
    <cellStyle name="Heading 2 8 2" xfId="12903"/>
    <cellStyle name="Heading 2 9" xfId="12904"/>
    <cellStyle name="Heading 2 9 2" xfId="12905"/>
    <cellStyle name="Heading 2 Below" xfId="12906"/>
    <cellStyle name="Heading 2 Below 2" xfId="12907"/>
    <cellStyle name="Heading 2 Below 2 2" xfId="12908"/>
    <cellStyle name="Heading 2 Below 3" xfId="12909"/>
    <cellStyle name="Heading 2+" xfId="12910"/>
    <cellStyle name="Heading 2+ 2" xfId="12911"/>
    <cellStyle name="Heading 3 10" xfId="12912"/>
    <cellStyle name="Heading 3 10 2" xfId="12913"/>
    <cellStyle name="Heading 3 11" xfId="12914"/>
    <cellStyle name="Heading 3 12" xfId="12915"/>
    <cellStyle name="Heading 3 2" xfId="12916"/>
    <cellStyle name="Heading 3 2 2" xfId="12917"/>
    <cellStyle name="Heading 3 2 2 2" xfId="12918"/>
    <cellStyle name="Heading 3 2 2 2 2" xfId="12919"/>
    <cellStyle name="Heading 3 2 2 3" xfId="12920"/>
    <cellStyle name="Heading 3 2 2 4" xfId="12921"/>
    <cellStyle name="Heading 3 2 3" xfId="12922"/>
    <cellStyle name="Heading 3 2 3 2" xfId="12923"/>
    <cellStyle name="Heading 3 2 4" xfId="12924"/>
    <cellStyle name="Heading 3 2 4 2" xfId="12925"/>
    <cellStyle name="Heading 3 2 5" xfId="12926"/>
    <cellStyle name="Heading 3 2 6" xfId="12927"/>
    <cellStyle name="Heading 3 2_BB" xfId="12928"/>
    <cellStyle name="Heading 3 3" xfId="12929"/>
    <cellStyle name="Heading 3 3 2" xfId="12930"/>
    <cellStyle name="Heading 3 3 2 2" xfId="12931"/>
    <cellStyle name="Heading 3 3 2 3" xfId="12932"/>
    <cellStyle name="Heading 3 3 3" xfId="12933"/>
    <cellStyle name="Heading 3 3 4" xfId="12934"/>
    <cellStyle name="Heading 3 4" xfId="12935"/>
    <cellStyle name="Heading 3 4 2" xfId="12936"/>
    <cellStyle name="Heading 3 4 3" xfId="12937"/>
    <cellStyle name="Heading 3 4 4" xfId="12938"/>
    <cellStyle name="Heading 3 5" xfId="12939"/>
    <cellStyle name="Heading 3 5 2" xfId="12940"/>
    <cellStyle name="Heading 3 6" xfId="12941"/>
    <cellStyle name="Heading 3 6 2" xfId="12942"/>
    <cellStyle name="Heading 3 6 3" xfId="12943"/>
    <cellStyle name="Heading 3 7" xfId="12944"/>
    <cellStyle name="Heading 3 7 2" xfId="12945"/>
    <cellStyle name="Heading 3 8" xfId="12946"/>
    <cellStyle name="Heading 3 8 2" xfId="12947"/>
    <cellStyle name="Heading 3 9" xfId="12948"/>
    <cellStyle name="Heading 3 9 2" xfId="12949"/>
    <cellStyle name="Heading 3+" xfId="12950"/>
    <cellStyle name="Heading 4 10" xfId="12951"/>
    <cellStyle name="Heading 4 10 2" xfId="12952"/>
    <cellStyle name="Heading 4 11" xfId="12953"/>
    <cellStyle name="Heading 4 12" xfId="12954"/>
    <cellStyle name="Heading 4 2" xfId="12955"/>
    <cellStyle name="Heading 4 2 2" xfId="12956"/>
    <cellStyle name="Heading 4 2 2 2" xfId="12957"/>
    <cellStyle name="Heading 4 2 2 2 2" xfId="12958"/>
    <cellStyle name="Heading 4 2 2 3" xfId="12959"/>
    <cellStyle name="Heading 4 2 2 4" xfId="12960"/>
    <cellStyle name="Heading 4 2 3" xfId="12961"/>
    <cellStyle name="Heading 4 2 3 2" xfId="12962"/>
    <cellStyle name="Heading 4 2 4" xfId="12963"/>
    <cellStyle name="Heading 4 2 4 2" xfId="12964"/>
    <cellStyle name="Heading 4 2 5" xfId="12965"/>
    <cellStyle name="Heading 4 2_BB" xfId="12966"/>
    <cellStyle name="Heading 4 3" xfId="12967"/>
    <cellStyle name="Heading 4 3 2" xfId="12968"/>
    <cellStyle name="Heading 4 3 2 2" xfId="12969"/>
    <cellStyle name="Heading 4 3 2 3" xfId="12970"/>
    <cellStyle name="Heading 4 3 3" xfId="12971"/>
    <cellStyle name="Heading 4 3 4" xfId="12972"/>
    <cellStyle name="Heading 4 4" xfId="12973"/>
    <cellStyle name="Heading 4 4 2" xfId="12974"/>
    <cellStyle name="Heading 4 4 3" xfId="12975"/>
    <cellStyle name="Heading 4 4 4" xfId="12976"/>
    <cellStyle name="Heading 4 5" xfId="12977"/>
    <cellStyle name="Heading 4 5 2" xfId="12978"/>
    <cellStyle name="Heading 4 6" xfId="12979"/>
    <cellStyle name="Heading 4 6 2" xfId="12980"/>
    <cellStyle name="Heading 4 6 3" xfId="12981"/>
    <cellStyle name="Heading 4 7" xfId="12982"/>
    <cellStyle name="Heading 4 7 2" xfId="12983"/>
    <cellStyle name="Heading 4 8" xfId="12984"/>
    <cellStyle name="Heading 4 8 2" xfId="12985"/>
    <cellStyle name="Heading 4 9" xfId="12986"/>
    <cellStyle name="Heading 4 9 2" xfId="12987"/>
    <cellStyle name="Heading 5" xfId="12988"/>
    <cellStyle name="Heading 6" xfId="12989"/>
    <cellStyle name="Heading 7" xfId="12990"/>
    <cellStyle name="Heading 8" xfId="12991"/>
    <cellStyle name="Heading1" xfId="12992"/>
    <cellStyle name="Heading2" xfId="12993"/>
    <cellStyle name="Heading3" xfId="12994"/>
    <cellStyle name="Heading4" xfId="12995"/>
    <cellStyle name="Heading5" xfId="12996"/>
    <cellStyle name="Headings" xfId="12997"/>
    <cellStyle name="Headings 10" xfId="12998"/>
    <cellStyle name="Headings 10 2" xfId="12999"/>
    <cellStyle name="Headings 10 2 2" xfId="13000"/>
    <cellStyle name="Headings 10 3" xfId="13001"/>
    <cellStyle name="Headings 10_Gross" xfId="13002"/>
    <cellStyle name="Headings 11" xfId="13003"/>
    <cellStyle name="Headings 11 2" xfId="13004"/>
    <cellStyle name="Headings 11 2 2" xfId="13005"/>
    <cellStyle name="Headings 11 3" xfId="13006"/>
    <cellStyle name="Headings 11_Gross" xfId="13007"/>
    <cellStyle name="Headings 12" xfId="13008"/>
    <cellStyle name="Headings 12 2" xfId="13009"/>
    <cellStyle name="Headings 12 3" xfId="13010"/>
    <cellStyle name="Headings 12 4" xfId="13011"/>
    <cellStyle name="Headings 12 5" xfId="13012"/>
    <cellStyle name="Headings 13" xfId="13013"/>
    <cellStyle name="Headings 13 2" xfId="13014"/>
    <cellStyle name="Headings 13 3" xfId="13015"/>
    <cellStyle name="Headings 14" xfId="13016"/>
    <cellStyle name="Headings 14 2" xfId="13017"/>
    <cellStyle name="Headings 14 3" xfId="13018"/>
    <cellStyle name="Headings 14 4" xfId="13019"/>
    <cellStyle name="Headings 15" xfId="13020"/>
    <cellStyle name="Headings 15 2" xfId="13021"/>
    <cellStyle name="Headings 15 2 2" xfId="13022"/>
    <cellStyle name="Headings 15 3" xfId="13023"/>
    <cellStyle name="Headings 16" xfId="13024"/>
    <cellStyle name="Headings 16 2" xfId="13025"/>
    <cellStyle name="Headings 17" xfId="13026"/>
    <cellStyle name="Headings 17 2" xfId="13027"/>
    <cellStyle name="Headings 18" xfId="13028"/>
    <cellStyle name="Headings 18 2" xfId="13029"/>
    <cellStyle name="Headings 19" xfId="13030"/>
    <cellStyle name="Headings 19 2" xfId="13031"/>
    <cellStyle name="Headings 2" xfId="13032"/>
    <cellStyle name="Headings 2 2" xfId="13033"/>
    <cellStyle name="Headings 2 2 2" xfId="13034"/>
    <cellStyle name="Headings 2 2 2 2" xfId="13035"/>
    <cellStyle name="Headings 2 2 2 3" xfId="13036"/>
    <cellStyle name="Headings 2 2 3" xfId="13037"/>
    <cellStyle name="Headings 2 2_Gross" xfId="13038"/>
    <cellStyle name="Headings 2 3" xfId="13039"/>
    <cellStyle name="Headings 2 3 2" xfId="13040"/>
    <cellStyle name="Headings 2 3 2 2" xfId="13041"/>
    <cellStyle name="Headings 2 3 2 3" xfId="13042"/>
    <cellStyle name="Headings 2 3 2 4" xfId="13043"/>
    <cellStyle name="Headings 2 3 3" xfId="13044"/>
    <cellStyle name="Headings 2 3 3 2" xfId="13045"/>
    <cellStyle name="Headings 2 3 3 3" xfId="13046"/>
    <cellStyle name="Headings 2 3 4" xfId="13047"/>
    <cellStyle name="Headings 2 3 4 2" xfId="13048"/>
    <cellStyle name="Headings 2 3 5" xfId="13049"/>
    <cellStyle name="Headings 2 3_Gross" xfId="13050"/>
    <cellStyle name="Headings 2 4" xfId="13051"/>
    <cellStyle name="Headings 2 4 2" xfId="13052"/>
    <cellStyle name="Headings 2 4 2 2" xfId="13053"/>
    <cellStyle name="Headings 2 4 2 3" xfId="13054"/>
    <cellStyle name="Headings 2 4 3" xfId="13055"/>
    <cellStyle name="Headings 2 5" xfId="13056"/>
    <cellStyle name="Headings 2 5 2" xfId="13057"/>
    <cellStyle name="Headings 2 6" xfId="13058"/>
    <cellStyle name="Headings 2 6 2" xfId="13059"/>
    <cellStyle name="Headings 2 7" xfId="13060"/>
    <cellStyle name="Headings 2 8" xfId="13061"/>
    <cellStyle name="Headings 2_BB" xfId="13062"/>
    <cellStyle name="Headings 20" xfId="13063"/>
    <cellStyle name="Headings 20 2" xfId="13064"/>
    <cellStyle name="Headings 21" xfId="13065"/>
    <cellStyle name="Headings 21 2" xfId="13066"/>
    <cellStyle name="Headings 22" xfId="13067"/>
    <cellStyle name="Headings 22 2" xfId="13068"/>
    <cellStyle name="Headings 23" xfId="13069"/>
    <cellStyle name="Headings 24" xfId="13070"/>
    <cellStyle name="Headings 25" xfId="13071"/>
    <cellStyle name="Headings 26" xfId="13072"/>
    <cellStyle name="Headings 27" xfId="13073"/>
    <cellStyle name="Headings 3" xfId="13074"/>
    <cellStyle name="Headings 3 10" xfId="13075"/>
    <cellStyle name="Headings 3 11" xfId="13076"/>
    <cellStyle name="Headings 3 2" xfId="13077"/>
    <cellStyle name="Headings 3 2 2" xfId="13078"/>
    <cellStyle name="Headings 3 3" xfId="13079"/>
    <cellStyle name="Headings 3 3 2" xfId="13080"/>
    <cellStyle name="Headings 3 3 3" xfId="13081"/>
    <cellStyle name="Headings 3 3_Gross" xfId="13082"/>
    <cellStyle name="Headings 3 4" xfId="13083"/>
    <cellStyle name="Headings 3 4 2" xfId="13084"/>
    <cellStyle name="Headings 3 4 3" xfId="13085"/>
    <cellStyle name="Headings 3 4_Gross" xfId="13086"/>
    <cellStyle name="Headings 3 5" xfId="13087"/>
    <cellStyle name="Headings 3 5 2" xfId="13088"/>
    <cellStyle name="Headings 3 5 3" xfId="13089"/>
    <cellStyle name="Headings 3 6" xfId="13090"/>
    <cellStyle name="Headings 3 7" xfId="13091"/>
    <cellStyle name="Headings 3 8" xfId="13092"/>
    <cellStyle name="Headings 3 9" xfId="13093"/>
    <cellStyle name="Headings 3_August 2014 IMBE" xfId="13094"/>
    <cellStyle name="Headings 4" xfId="13095"/>
    <cellStyle name="Headings 4 2" xfId="13096"/>
    <cellStyle name="Headings 4 2 2" xfId="13097"/>
    <cellStyle name="Headings 4 3" xfId="13098"/>
    <cellStyle name="Headings 4 3 2" xfId="13099"/>
    <cellStyle name="Headings 4 3 3" xfId="13100"/>
    <cellStyle name="Headings 4 4" xfId="13101"/>
    <cellStyle name="Headings 4 5" xfId="13102"/>
    <cellStyle name="Headings 4_Gross" xfId="13103"/>
    <cellStyle name="Headings 5" xfId="13104"/>
    <cellStyle name="Headings 5 2" xfId="13105"/>
    <cellStyle name="Headings 5 2 2" xfId="13106"/>
    <cellStyle name="Headings 5 2 3" xfId="13107"/>
    <cellStyle name="Headings 5 3" xfId="13108"/>
    <cellStyle name="Headings 5 3 2" xfId="13109"/>
    <cellStyle name="Headings 5 3 3" xfId="13110"/>
    <cellStyle name="Headings 5 4" xfId="13111"/>
    <cellStyle name="Headings 5 4 2" xfId="13112"/>
    <cellStyle name="Headings 5 4 3" xfId="13113"/>
    <cellStyle name="Headings 5 5" xfId="13114"/>
    <cellStyle name="Headings 5_Gross" xfId="13115"/>
    <cellStyle name="Headings 6" xfId="13116"/>
    <cellStyle name="Headings 6 2" xfId="13117"/>
    <cellStyle name="Headings 6 2 2" xfId="13118"/>
    <cellStyle name="Headings 6 3" xfId="13119"/>
    <cellStyle name="Headings 6 3 2" xfId="13120"/>
    <cellStyle name="Headings 6 4" xfId="13121"/>
    <cellStyle name="Headings 6_Gross" xfId="13122"/>
    <cellStyle name="Headings 7" xfId="13123"/>
    <cellStyle name="Headings 7 2" xfId="13124"/>
    <cellStyle name="Headings 7 2 2" xfId="13125"/>
    <cellStyle name="Headings 7 3" xfId="13126"/>
    <cellStyle name="Headings 7 3 2" xfId="13127"/>
    <cellStyle name="Headings 7 4" xfId="13128"/>
    <cellStyle name="Headings 7_Gross" xfId="13129"/>
    <cellStyle name="Headings 8" xfId="13130"/>
    <cellStyle name="Headings 8 2" xfId="13131"/>
    <cellStyle name="Headings 8 2 2" xfId="13132"/>
    <cellStyle name="Headings 8 3" xfId="13133"/>
    <cellStyle name="Headings 8_Gross" xfId="13134"/>
    <cellStyle name="Headings 9" xfId="13135"/>
    <cellStyle name="Headings 9 2" xfId="13136"/>
    <cellStyle name="Headings 9 2 2" xfId="13137"/>
    <cellStyle name="Headings 9 3" xfId="13138"/>
    <cellStyle name="Headings 9_Gross" xfId="13139"/>
    <cellStyle name="Headings_000B - Autumn 14" xfId="13140"/>
    <cellStyle name="Horizontal" xfId="13141"/>
    <cellStyle name="Horizontal 2" xfId="13142"/>
    <cellStyle name="Hyperlink" xfId="1" builtinId="8"/>
    <cellStyle name="Hyperlink 10" xfId="13143"/>
    <cellStyle name="Hyperlink 10 2" xfId="13144"/>
    <cellStyle name="Hyperlink 10 2 2" xfId="13145"/>
    <cellStyle name="Hyperlink 10 2 3" xfId="13146"/>
    <cellStyle name="Hyperlink 10 3" xfId="13147"/>
    <cellStyle name="Hyperlink 10 3 2" xfId="13148"/>
    <cellStyle name="Hyperlink 10 3 3" xfId="13149"/>
    <cellStyle name="Hyperlink 10 4" xfId="13150"/>
    <cellStyle name="Hyperlink 10 5" xfId="13151"/>
    <cellStyle name="Hyperlink 11" xfId="13152"/>
    <cellStyle name="Hyperlink 11 2" xfId="13153"/>
    <cellStyle name="Hyperlink 11 2 2" xfId="13154"/>
    <cellStyle name="Hyperlink 11 2 3" xfId="13155"/>
    <cellStyle name="Hyperlink 11 3" xfId="13156"/>
    <cellStyle name="Hyperlink 11 4" xfId="13157"/>
    <cellStyle name="Hyperlink 12" xfId="13158"/>
    <cellStyle name="Hyperlink 12 2" xfId="13159"/>
    <cellStyle name="Hyperlink 13" xfId="13160"/>
    <cellStyle name="Hyperlink 13 2" xfId="13161"/>
    <cellStyle name="Hyperlink 13 3" xfId="13162"/>
    <cellStyle name="Hyperlink 14" xfId="13163"/>
    <cellStyle name="Hyperlink 14 2" xfId="13164"/>
    <cellStyle name="Hyperlink 14 3" xfId="13165"/>
    <cellStyle name="Hyperlink 15" xfId="13166"/>
    <cellStyle name="Hyperlink 15 2" xfId="13167"/>
    <cellStyle name="Hyperlink 15 3" xfId="13168"/>
    <cellStyle name="Hyperlink 16" xfId="13169"/>
    <cellStyle name="Hyperlink 16 2" xfId="13170"/>
    <cellStyle name="Hyperlink 16 3" xfId="13171"/>
    <cellStyle name="Hyperlink 16 3 2" xfId="13172"/>
    <cellStyle name="Hyperlink 16 4" xfId="13173"/>
    <cellStyle name="Hyperlink 17" xfId="13174"/>
    <cellStyle name="Hyperlink 17 2" xfId="13175"/>
    <cellStyle name="Hyperlink 2" xfId="13176"/>
    <cellStyle name="Hyperlink 2 2" xfId="13177"/>
    <cellStyle name="Hyperlink 2 2 2" xfId="13178"/>
    <cellStyle name="Hyperlink 2 2 2 2" xfId="13179"/>
    <cellStyle name="Hyperlink 2 2 2 3" xfId="13180"/>
    <cellStyle name="Hyperlink 2 2 3" xfId="13181"/>
    <cellStyle name="Hyperlink 2 2 4" xfId="13182"/>
    <cellStyle name="Hyperlink 2 2 5" xfId="13183"/>
    <cellStyle name="Hyperlink 2 2 6" xfId="13184"/>
    <cellStyle name="Hyperlink 2 3" xfId="13185"/>
    <cellStyle name="Hyperlink 2 3 2" xfId="13186"/>
    <cellStyle name="Hyperlink 2 3 2 2" xfId="13187"/>
    <cellStyle name="Hyperlink 2 3 2 3" xfId="13188"/>
    <cellStyle name="Hyperlink 2 3 3" xfId="13189"/>
    <cellStyle name="Hyperlink 2 3 3 2" xfId="13190"/>
    <cellStyle name="Hyperlink 2 3 3 3" xfId="13191"/>
    <cellStyle name="Hyperlink 2 3 4" xfId="13192"/>
    <cellStyle name="Hyperlink 2 4" xfId="13193"/>
    <cellStyle name="Hyperlink 2 4 2" xfId="13194"/>
    <cellStyle name="Hyperlink 2 4 2 2" xfId="13195"/>
    <cellStyle name="Hyperlink 2 4 3" xfId="13196"/>
    <cellStyle name="Hyperlink 2 5" xfId="13197"/>
    <cellStyle name="Hyperlink 2 5 2" xfId="13198"/>
    <cellStyle name="Hyperlink 2 5 3" xfId="13199"/>
    <cellStyle name="Hyperlink 2 6" xfId="13200"/>
    <cellStyle name="Hyperlink 2 7" xfId="13201"/>
    <cellStyle name="Hyperlink 2_BB" xfId="13202"/>
    <cellStyle name="Hyperlink 3" xfId="13203"/>
    <cellStyle name="Hyperlink 3 2" xfId="13204"/>
    <cellStyle name="Hyperlink 3 2 2" xfId="13205"/>
    <cellStyle name="Hyperlink 3 2 2 2" xfId="13206"/>
    <cellStyle name="Hyperlink 3 2 3" xfId="13207"/>
    <cellStyle name="Hyperlink 3 2 4" xfId="13208"/>
    <cellStyle name="Hyperlink 3 2 5" xfId="13209"/>
    <cellStyle name="Hyperlink 3 3" xfId="13210"/>
    <cellStyle name="Hyperlink 3 3 2" xfId="13211"/>
    <cellStyle name="Hyperlink 3 3 3" xfId="13212"/>
    <cellStyle name="Hyperlink 3 3 4" xfId="13213"/>
    <cellStyle name="Hyperlink 3 4" xfId="13214"/>
    <cellStyle name="Hyperlink 3 4 2" xfId="13215"/>
    <cellStyle name="Hyperlink 3 5" xfId="13216"/>
    <cellStyle name="Hyperlink 3 6" xfId="13217"/>
    <cellStyle name="Hyperlink 4" xfId="13218"/>
    <cellStyle name="Hyperlink 4 2" xfId="13219"/>
    <cellStyle name="Hyperlink 4 2 2" xfId="13220"/>
    <cellStyle name="Hyperlink 4 2 3" xfId="13221"/>
    <cellStyle name="Hyperlink 4 3" xfId="13222"/>
    <cellStyle name="Hyperlink 4 3 2" xfId="13223"/>
    <cellStyle name="Hyperlink 4 3 3" xfId="13224"/>
    <cellStyle name="Hyperlink 4 4" xfId="13225"/>
    <cellStyle name="Hyperlink 4 4 2" xfId="13226"/>
    <cellStyle name="Hyperlink 4 4 3" xfId="13227"/>
    <cellStyle name="Hyperlink 4 5" xfId="13228"/>
    <cellStyle name="Hyperlink 4 5 2" xfId="13229"/>
    <cellStyle name="Hyperlink 4 6" xfId="13230"/>
    <cellStyle name="Hyperlink 5" xfId="13231"/>
    <cellStyle name="Hyperlink 5 2" xfId="13232"/>
    <cellStyle name="Hyperlink 5 2 2" xfId="13233"/>
    <cellStyle name="Hyperlink 5 2 3" xfId="13234"/>
    <cellStyle name="Hyperlink 5 3" xfId="13235"/>
    <cellStyle name="Hyperlink 5 3 2" xfId="13236"/>
    <cellStyle name="Hyperlink 5 3 3" xfId="13237"/>
    <cellStyle name="Hyperlink 5 4" xfId="13238"/>
    <cellStyle name="Hyperlink 5 4 2" xfId="13239"/>
    <cellStyle name="Hyperlink 5 4 3" xfId="13240"/>
    <cellStyle name="Hyperlink 5 5" xfId="13241"/>
    <cellStyle name="Hyperlink 5 5 2" xfId="13242"/>
    <cellStyle name="Hyperlink 5 6" xfId="13243"/>
    <cellStyle name="Hyperlink 6" xfId="13244"/>
    <cellStyle name="Hyperlink 6 2" xfId="13245"/>
    <cellStyle name="Hyperlink 6 2 2" xfId="13246"/>
    <cellStyle name="Hyperlink 6 2 2 2" xfId="13247"/>
    <cellStyle name="Hyperlink 6 2 3" xfId="13248"/>
    <cellStyle name="Hyperlink 6 3" xfId="13249"/>
    <cellStyle name="Hyperlink 6 3 2" xfId="13250"/>
    <cellStyle name="Hyperlink 6 3 3" xfId="13251"/>
    <cellStyle name="Hyperlink 6 4" xfId="13252"/>
    <cellStyle name="Hyperlink 6 4 2" xfId="13253"/>
    <cellStyle name="Hyperlink 6 4 3" xfId="13254"/>
    <cellStyle name="Hyperlink 6 5" xfId="13255"/>
    <cellStyle name="Hyperlink 6 5 2" xfId="13256"/>
    <cellStyle name="Hyperlink 6 6" xfId="13257"/>
    <cellStyle name="Hyperlink 7" xfId="13258"/>
    <cellStyle name="Hyperlink 7 2" xfId="13259"/>
    <cellStyle name="Hyperlink 7 2 2" xfId="13260"/>
    <cellStyle name="Hyperlink 7 2 3" xfId="13261"/>
    <cellStyle name="Hyperlink 7 3" xfId="13262"/>
    <cellStyle name="Hyperlink 7 3 2" xfId="13263"/>
    <cellStyle name="Hyperlink 7 3 3" xfId="13264"/>
    <cellStyle name="Hyperlink 7 4" xfId="13265"/>
    <cellStyle name="Hyperlink 7 4 2" xfId="13266"/>
    <cellStyle name="Hyperlink 7 4 3" xfId="13267"/>
    <cellStyle name="Hyperlink 7 5" xfId="13268"/>
    <cellStyle name="Hyperlink 7 6" xfId="13269"/>
    <cellStyle name="Hyperlink 8" xfId="13270"/>
    <cellStyle name="Hyperlink 8 2" xfId="13271"/>
    <cellStyle name="Hyperlink 8 2 2" xfId="13272"/>
    <cellStyle name="Hyperlink 8 2 3" xfId="13273"/>
    <cellStyle name="Hyperlink 8 3" xfId="13274"/>
    <cellStyle name="Hyperlink 8 3 2" xfId="13275"/>
    <cellStyle name="Hyperlink 8 3 3" xfId="13276"/>
    <cellStyle name="Hyperlink 8 4" xfId="13277"/>
    <cellStyle name="Hyperlink 8 4 2" xfId="13278"/>
    <cellStyle name="Hyperlink 8 4 3" xfId="13279"/>
    <cellStyle name="Hyperlink 8 5" xfId="13280"/>
    <cellStyle name="Hyperlink 8 5 2" xfId="13281"/>
    <cellStyle name="Hyperlink 8 5 3" xfId="13282"/>
    <cellStyle name="Hyperlink 8 6" xfId="13283"/>
    <cellStyle name="Hyperlink 8 6 2" xfId="13284"/>
    <cellStyle name="Hyperlink 8 7" xfId="13285"/>
    <cellStyle name="Hyperlink 9" xfId="13286"/>
    <cellStyle name="Hyperlink 9 2" xfId="13287"/>
    <cellStyle name="Hyperlink 9 2 2" xfId="13288"/>
    <cellStyle name="Hyperlink 9 2 3" xfId="13289"/>
    <cellStyle name="Hyperlink 9 3" xfId="13290"/>
    <cellStyle name="Hyperlink 9 3 2" xfId="13291"/>
    <cellStyle name="Hyperlink 9 3 3" xfId="13292"/>
    <cellStyle name="Hyperlink 9 4" xfId="13293"/>
    <cellStyle name="Hyperlink 9 5" xfId="13294"/>
    <cellStyle name="Information" xfId="13295"/>
    <cellStyle name="Input [yellow]" xfId="13296"/>
    <cellStyle name="Input 10" xfId="13297"/>
    <cellStyle name="Input 10 2" xfId="13298"/>
    <cellStyle name="Input 11" xfId="13299"/>
    <cellStyle name="Input 11 2" xfId="13300"/>
    <cellStyle name="Input 12" xfId="13301"/>
    <cellStyle name="Input 12 2" xfId="13302"/>
    <cellStyle name="Input 13" xfId="13303"/>
    <cellStyle name="Input 13 2" xfId="13304"/>
    <cellStyle name="Input 14" xfId="13305"/>
    <cellStyle name="Input 14 2" xfId="13306"/>
    <cellStyle name="Input 15" xfId="13307"/>
    <cellStyle name="Input 15 2" xfId="13308"/>
    <cellStyle name="Input 16" xfId="13309"/>
    <cellStyle name="Input 16 2" xfId="13310"/>
    <cellStyle name="Input 17" xfId="13311"/>
    <cellStyle name="Input 17 2" xfId="13312"/>
    <cellStyle name="Input 18" xfId="13313"/>
    <cellStyle name="Input 18 2" xfId="13314"/>
    <cellStyle name="Input 19" xfId="13315"/>
    <cellStyle name="Input 19 2" xfId="13316"/>
    <cellStyle name="Input 2" xfId="13317"/>
    <cellStyle name="Input 2 2" xfId="13318"/>
    <cellStyle name="Input 2 2 2" xfId="13319"/>
    <cellStyle name="Input 2 2 2 2" xfId="13320"/>
    <cellStyle name="Input 2 2 3" xfId="13321"/>
    <cellStyle name="Input 2 2 4" xfId="13322"/>
    <cellStyle name="Input 2 3" xfId="13323"/>
    <cellStyle name="Input 2 3 2" xfId="13324"/>
    <cellStyle name="Input 2 3 3" xfId="13325"/>
    <cellStyle name="Input 2 3 4" xfId="13326"/>
    <cellStyle name="Input 2 4" xfId="13327"/>
    <cellStyle name="Input 2 4 2" xfId="13328"/>
    <cellStyle name="Input 2 5" xfId="13329"/>
    <cellStyle name="Input 2 6" xfId="13330"/>
    <cellStyle name="Input 2 7" xfId="13331"/>
    <cellStyle name="Input 2_BB" xfId="13332"/>
    <cellStyle name="Input 20" xfId="13333"/>
    <cellStyle name="Input 21" xfId="13334"/>
    <cellStyle name="Input 22" xfId="13335"/>
    <cellStyle name="Input 22 2" xfId="13336"/>
    <cellStyle name="Input 23" xfId="13337"/>
    <cellStyle name="Input 24" xfId="13338"/>
    <cellStyle name="Input 3" xfId="13339"/>
    <cellStyle name="Input 3 2" xfId="13340"/>
    <cellStyle name="Input 3 2 2" xfId="13341"/>
    <cellStyle name="Input 3 2 3" xfId="13342"/>
    <cellStyle name="Input 3 3" xfId="13343"/>
    <cellStyle name="Input 3 4" xfId="13344"/>
    <cellStyle name="Input 4" xfId="13345"/>
    <cellStyle name="Input 4 2" xfId="13346"/>
    <cellStyle name="Input 4 2 2" xfId="13347"/>
    <cellStyle name="Input 4 3" xfId="13348"/>
    <cellStyle name="Input 4 4" xfId="13349"/>
    <cellStyle name="Input 5" xfId="13350"/>
    <cellStyle name="Input 5 2" xfId="13351"/>
    <cellStyle name="Input 5 3" xfId="13352"/>
    <cellStyle name="Input 6" xfId="13353"/>
    <cellStyle name="Input 6 2" xfId="13354"/>
    <cellStyle name="Input 6 3" xfId="13355"/>
    <cellStyle name="Input 7" xfId="13356"/>
    <cellStyle name="Input 7 2" xfId="13357"/>
    <cellStyle name="Input 7 3" xfId="13358"/>
    <cellStyle name="Input 8" xfId="13359"/>
    <cellStyle name="Input 8 2" xfId="13360"/>
    <cellStyle name="Input 9" xfId="13361"/>
    <cellStyle name="Input 9 2" xfId="13362"/>
    <cellStyle name="Input Currency" xfId="13363"/>
    <cellStyle name="Input Currency 2" xfId="13364"/>
    <cellStyle name="Input Multiple" xfId="13365"/>
    <cellStyle name="Input Percent" xfId="13366"/>
    <cellStyle name="KPMG Heading 1" xfId="13367"/>
    <cellStyle name="KPMG Heading 1 2" xfId="13368"/>
    <cellStyle name="KPMG Heading 1 3" xfId="13369"/>
    <cellStyle name="KPMG Heading 2" xfId="13370"/>
    <cellStyle name="KPMG Heading 2 2" xfId="13371"/>
    <cellStyle name="KPMG Heading 2 3" xfId="13372"/>
    <cellStyle name="KPMG Heading 3" xfId="13373"/>
    <cellStyle name="KPMG Heading 3 2" xfId="13374"/>
    <cellStyle name="KPMG Heading 3 3" xfId="13375"/>
    <cellStyle name="KPMG Heading 4" xfId="13376"/>
    <cellStyle name="KPMG Heading 4 2" xfId="13377"/>
    <cellStyle name="KPMG Heading 4 3" xfId="13378"/>
    <cellStyle name="KPMG Normal" xfId="13379"/>
    <cellStyle name="KPMG Normal 2" xfId="13380"/>
    <cellStyle name="KPMG Normal 3" xfId="13381"/>
    <cellStyle name="KPMG Normal Text" xfId="13382"/>
    <cellStyle name="KPMG Normal Text 2" xfId="13383"/>
    <cellStyle name="KPMG Normal Text 3" xfId="13384"/>
    <cellStyle name="LabelIntersect" xfId="13385"/>
    <cellStyle name="LabelIntersect 2" xfId="13386"/>
    <cellStyle name="LabelIntersect 3" xfId="13387"/>
    <cellStyle name="LabelLeft" xfId="13388"/>
    <cellStyle name="LabelLeft 2" xfId="13389"/>
    <cellStyle name="LabelLeft 3" xfId="13390"/>
    <cellStyle name="LabelTop" xfId="13391"/>
    <cellStyle name="LabelTop 2" xfId="13392"/>
    <cellStyle name="LabelTop 3" xfId="13393"/>
    <cellStyle name="Level" xfId="13394"/>
    <cellStyle name="Level 2" xfId="13395"/>
    <cellStyle name="LineItemPrompt" xfId="13396"/>
    <cellStyle name="LineItemPrompt 2" xfId="13397"/>
    <cellStyle name="LineItemPrompt 2 2" xfId="13398"/>
    <cellStyle name="LineItemPrompt 3" xfId="13399"/>
    <cellStyle name="LineItemValue" xfId="13400"/>
    <cellStyle name="LineItemValue 2" xfId="13401"/>
    <cellStyle name="LineItemValue 3" xfId="13402"/>
    <cellStyle name="Linked Cell 2" xfId="13403"/>
    <cellStyle name="Linked Cell 2 2" xfId="13404"/>
    <cellStyle name="Linked Cell 2 2 2" xfId="13405"/>
    <cellStyle name="Linked Cell 2 2 2 2" xfId="13406"/>
    <cellStyle name="Linked Cell 2 2 3" xfId="13407"/>
    <cellStyle name="Linked Cell 2 2 4" xfId="13408"/>
    <cellStyle name="Linked Cell 2 3" xfId="13409"/>
    <cellStyle name="Linked Cell 2 3 2" xfId="13410"/>
    <cellStyle name="Linked Cell 2 3 3" xfId="13411"/>
    <cellStyle name="Linked Cell 2 3 4" xfId="13412"/>
    <cellStyle name="Linked Cell 2 4" xfId="13413"/>
    <cellStyle name="Linked Cell 2 4 2" xfId="13414"/>
    <cellStyle name="Linked Cell 2 5" xfId="13415"/>
    <cellStyle name="Linked Cell 2_BB" xfId="13416"/>
    <cellStyle name="Linked Cell 3" xfId="13417"/>
    <cellStyle name="Linked Cell 3 2" xfId="13418"/>
    <cellStyle name="Linked Cell 3 2 2" xfId="13419"/>
    <cellStyle name="Linked Cell 3 2 3" xfId="13420"/>
    <cellStyle name="Linked Cell 3 3" xfId="13421"/>
    <cellStyle name="Linked Cell 4" xfId="13422"/>
    <cellStyle name="Linked Cell 4 2" xfId="13423"/>
    <cellStyle name="Linked Cell 4 3" xfId="13424"/>
    <cellStyle name="Linked Cell 5" xfId="13425"/>
    <cellStyle name="Linked Cell 5 2" xfId="13426"/>
    <cellStyle name="Linked Cell 6" xfId="13427"/>
    <cellStyle name="Linked Cell 6 2" xfId="13428"/>
    <cellStyle name="Linked Cell 7" xfId="13429"/>
    <cellStyle name="Linked Cell 8" xfId="13430"/>
    <cellStyle name="Location" xfId="13431"/>
    <cellStyle name="Location 2" xfId="13432"/>
    <cellStyle name="Location 3" xfId="13433"/>
    <cellStyle name="Mik" xfId="13434"/>
    <cellStyle name="Mik 2" xfId="13435"/>
    <cellStyle name="Mik 2 2" xfId="13436"/>
    <cellStyle name="Mik 3" xfId="13437"/>
    <cellStyle name="Mik 4" xfId="13438"/>
    <cellStyle name="Mik_Fiscal Tables" xfId="13439"/>
    <cellStyle name="Millares [0]_10 AVERIAS MASIVAS + ANT" xfId="13440"/>
    <cellStyle name="Millares_10 AVERIAS MASIVAS + ANT" xfId="13441"/>
    <cellStyle name="Moneda [0]_Clasif por Diferencial" xfId="13442"/>
    <cellStyle name="Moneda_Clasif por Diferencial" xfId="13443"/>
    <cellStyle name="MS_English" xfId="13444"/>
    <cellStyle name="Multiple" xfId="13445"/>
    <cellStyle name="MultipleBelow" xfId="13446"/>
    <cellStyle name="N" xfId="13447"/>
    <cellStyle name="N 2" xfId="13448"/>
    <cellStyle name="N 2 2" xfId="13449"/>
    <cellStyle name="N 3" xfId="13450"/>
    <cellStyle name="N 4" xfId="13451"/>
    <cellStyle name="Neutral 2" xfId="13452"/>
    <cellStyle name="Neutral 2 2" xfId="13453"/>
    <cellStyle name="Neutral 2 2 2" xfId="13454"/>
    <cellStyle name="Neutral 2 2 2 2" xfId="13455"/>
    <cellStyle name="Neutral 2 2 3" xfId="13456"/>
    <cellStyle name="Neutral 2 2 4" xfId="13457"/>
    <cellStyle name="Neutral 2 3" xfId="13458"/>
    <cellStyle name="Neutral 2 3 2" xfId="13459"/>
    <cellStyle name="Neutral 2 3 3" xfId="13460"/>
    <cellStyle name="Neutral 2 3 4" xfId="13461"/>
    <cellStyle name="Neutral 2 4" xfId="13462"/>
    <cellStyle name="Neutral 2 4 2" xfId="13463"/>
    <cellStyle name="Neutral 2 5" xfId="13464"/>
    <cellStyle name="Neutral 2_BB" xfId="13465"/>
    <cellStyle name="Neutral 3" xfId="13466"/>
    <cellStyle name="Neutral 3 2" xfId="13467"/>
    <cellStyle name="Neutral 3 2 2" xfId="13468"/>
    <cellStyle name="Neutral 3 2 3" xfId="13469"/>
    <cellStyle name="Neutral 3 3" xfId="13470"/>
    <cellStyle name="Neutral 4" xfId="13471"/>
    <cellStyle name="Neutral 4 2" xfId="13472"/>
    <cellStyle name="Neutral 4 3" xfId="13473"/>
    <cellStyle name="Neutral 4 4" xfId="13474"/>
    <cellStyle name="Neutral 5" xfId="13475"/>
    <cellStyle name="Neutral 5 2" xfId="13476"/>
    <cellStyle name="Neutral 6" xfId="13477"/>
    <cellStyle name="Neutral 6 2" xfId="13478"/>
    <cellStyle name="Neutral 7" xfId="13479"/>
    <cellStyle name="Neutral 8" xfId="13480"/>
    <cellStyle name="no dec" xfId="13481"/>
    <cellStyle name="Norma" xfId="13482"/>
    <cellStyle name="Norma 10" xfId="13483"/>
    <cellStyle name="Norma 10 2" xfId="13484"/>
    <cellStyle name="Norma 11" xfId="13485"/>
    <cellStyle name="Norma 11 2" xfId="13486"/>
    <cellStyle name="Norma 12" xfId="13487"/>
    <cellStyle name="Norma 12 2" xfId="13488"/>
    <cellStyle name="Norma 13" xfId="13489"/>
    <cellStyle name="Norma 13 2" xfId="13490"/>
    <cellStyle name="Norma 14" xfId="13491"/>
    <cellStyle name="Norma 14 2" xfId="13492"/>
    <cellStyle name="Norma 15" xfId="13493"/>
    <cellStyle name="Norma 16" xfId="13494"/>
    <cellStyle name="Norma 17" xfId="13495"/>
    <cellStyle name="Norma 2" xfId="13496"/>
    <cellStyle name="Norma 2 2" xfId="13497"/>
    <cellStyle name="Norma 2 2 2" xfId="13498"/>
    <cellStyle name="Norma 2 2 2 2" xfId="13499"/>
    <cellStyle name="Norma 2 2 3" xfId="13500"/>
    <cellStyle name="Norma 2 3" xfId="13501"/>
    <cellStyle name="Norma 2 3 2" xfId="13502"/>
    <cellStyle name="Norma 2 3 3" xfId="13503"/>
    <cellStyle name="Norma 2 4" xfId="13504"/>
    <cellStyle name="Norma 2 5" xfId="13505"/>
    <cellStyle name="Norma 2_Gross" xfId="13506"/>
    <cellStyle name="Norma 3" xfId="13507"/>
    <cellStyle name="Norma 3 2" xfId="13508"/>
    <cellStyle name="Norma 3 2 2" xfId="13509"/>
    <cellStyle name="Norma 3 3" xfId="13510"/>
    <cellStyle name="Norma 4" xfId="13511"/>
    <cellStyle name="Norma 4 2" xfId="13512"/>
    <cellStyle name="Norma 4 2 2" xfId="13513"/>
    <cellStyle name="Norma 4 2 3" xfId="13514"/>
    <cellStyle name="Norma 4 3" xfId="13515"/>
    <cellStyle name="Norma 4 4" xfId="13516"/>
    <cellStyle name="Norma 4 5" xfId="13517"/>
    <cellStyle name="Norma 4_Gross" xfId="13518"/>
    <cellStyle name="Norma 5" xfId="13519"/>
    <cellStyle name="Norma 5 2" xfId="13520"/>
    <cellStyle name="Norma 5 2 2" xfId="13521"/>
    <cellStyle name="Norma 5 2 3" xfId="13522"/>
    <cellStyle name="Norma 5 3" xfId="13523"/>
    <cellStyle name="Norma 5 4" xfId="13524"/>
    <cellStyle name="Norma 5_Gross" xfId="13525"/>
    <cellStyle name="Norma 6" xfId="13526"/>
    <cellStyle name="Norma 6 2" xfId="13527"/>
    <cellStyle name="Norma 6 2 2" xfId="13528"/>
    <cellStyle name="Norma 6 2 2 2" xfId="13529"/>
    <cellStyle name="Norma 6 2 2 3" xfId="13530"/>
    <cellStyle name="Norma 6 2 3" xfId="13531"/>
    <cellStyle name="Norma 6 2 4" xfId="13532"/>
    <cellStyle name="Norma 6 3" xfId="13533"/>
    <cellStyle name="Norma 6 3 2" xfId="13534"/>
    <cellStyle name="Norma 6 3 3" xfId="13535"/>
    <cellStyle name="Norma 6 4" xfId="13536"/>
    <cellStyle name="Norma 6 5" xfId="13537"/>
    <cellStyle name="Norma 6_Gross" xfId="13538"/>
    <cellStyle name="Norma 7" xfId="13539"/>
    <cellStyle name="Norma 7 2" xfId="13540"/>
    <cellStyle name="Norma 7 2 2" xfId="13541"/>
    <cellStyle name="Norma 7 3" xfId="13542"/>
    <cellStyle name="Norma 8" xfId="13543"/>
    <cellStyle name="Norma 8 2" xfId="13544"/>
    <cellStyle name="Norma 8 2 2" xfId="13545"/>
    <cellStyle name="Norma 8 3" xfId="13546"/>
    <cellStyle name="Norma 9" xfId="13547"/>
    <cellStyle name="Norma 9 2" xfId="13548"/>
    <cellStyle name="Norma_Gross" xfId="13549"/>
    <cellStyle name="Normal" xfId="0" builtinId="0"/>
    <cellStyle name="Normal - Style1" xfId="13550"/>
    <cellStyle name="Normal - Style1 2" xfId="13551"/>
    <cellStyle name="Normal - Style2" xfId="13552"/>
    <cellStyle name="Normal - Style3" xfId="13553"/>
    <cellStyle name="Normal - Style4" xfId="13554"/>
    <cellStyle name="Normal - Style5" xfId="13555"/>
    <cellStyle name="Normal 0" xfId="13556"/>
    <cellStyle name="Normal 10" xfId="13557"/>
    <cellStyle name="Normal 10 2" xfId="13558"/>
    <cellStyle name="Normal 10 3" xfId="13559"/>
    <cellStyle name="Normal 11" xfId="13560"/>
    <cellStyle name="Normal 11 10" xfId="13561"/>
    <cellStyle name="Normal 11 11" xfId="13562"/>
    <cellStyle name="Normal 11 12" xfId="13563"/>
    <cellStyle name="Normal 11 2" xfId="13564"/>
    <cellStyle name="Normal 11 2 2" xfId="13565"/>
    <cellStyle name="Normal 11 3" xfId="13566"/>
    <cellStyle name="Normal 11 4" xfId="13567"/>
    <cellStyle name="Normal 11 5" xfId="13568"/>
    <cellStyle name="Normal 11 6" xfId="13569"/>
    <cellStyle name="Normal 11 7" xfId="13570"/>
    <cellStyle name="Normal 11 8" xfId="13571"/>
    <cellStyle name="Normal 11 9" xfId="13572"/>
    <cellStyle name="Normal 12" xfId="13573"/>
    <cellStyle name="Normal 12 2" xfId="13574"/>
    <cellStyle name="Normal 12 3" xfId="13575"/>
    <cellStyle name="Normal 13" xfId="13576"/>
    <cellStyle name="Normal 13 2" xfId="13577"/>
    <cellStyle name="Normal 13 3" xfId="13578"/>
    <cellStyle name="Normal 14" xfId="13579"/>
    <cellStyle name="Normal 14 2" xfId="13580"/>
    <cellStyle name="Normal 14 3" xfId="13581"/>
    <cellStyle name="Normal 15" xfId="13582"/>
    <cellStyle name="Normal 15 2" xfId="13583"/>
    <cellStyle name="Normal 15 3" xfId="13584"/>
    <cellStyle name="Normal 15 3 2" xfId="13585"/>
    <cellStyle name="Normal 15 4" xfId="13586"/>
    <cellStyle name="Normal 16" xfId="13587"/>
    <cellStyle name="Normal 16 2" xfId="13588"/>
    <cellStyle name="Normal 16 2 2" xfId="13589"/>
    <cellStyle name="Normal 16 3" xfId="13590"/>
    <cellStyle name="Normal 16 4" xfId="13591"/>
    <cellStyle name="Normal 17" xfId="13592"/>
    <cellStyle name="Normal 17 2" xfId="13593"/>
    <cellStyle name="Normal 17 3" xfId="13594"/>
    <cellStyle name="Normal 18" xfId="13595"/>
    <cellStyle name="Normal 18 2" xfId="13596"/>
    <cellStyle name="Normal 18 2 2" xfId="13597"/>
    <cellStyle name="Normal 18 3" xfId="13598"/>
    <cellStyle name="Normal 18 4" xfId="13599"/>
    <cellStyle name="Normal 19" xfId="13600"/>
    <cellStyle name="Normal 19 2" xfId="13601"/>
    <cellStyle name="Normal 19 2 2" xfId="13602"/>
    <cellStyle name="Normal 19 3" xfId="13603"/>
    <cellStyle name="Normal 19 4" xfId="13604"/>
    <cellStyle name="Normal 2" xfId="13605"/>
    <cellStyle name="Normal 2 10" xfId="13606"/>
    <cellStyle name="Normal 2 11" xfId="13607"/>
    <cellStyle name="Normal 2 2" xfId="13608"/>
    <cellStyle name="Normal 2 2 2" xfId="13609"/>
    <cellStyle name="Normal 2 2 2 2" xfId="13610"/>
    <cellStyle name="Normal 2 2 2 2 2" xfId="13611"/>
    <cellStyle name="Normal 2 2 2 2 3" xfId="13612"/>
    <cellStyle name="Normal 2 2 2 3" xfId="13613"/>
    <cellStyle name="Normal 2 2 2 4" xfId="13614"/>
    <cellStyle name="Normal 2 2 2 5" xfId="13615"/>
    <cellStyle name="Normal 2 2 2 6" xfId="13616"/>
    <cellStyle name="Normal 2 2 3" xfId="13617"/>
    <cellStyle name="Normal 2 2 3 2" xfId="13618"/>
    <cellStyle name="Normal 2 2 3 2 2" xfId="13619"/>
    <cellStyle name="Normal 2 2 3 3" xfId="13620"/>
    <cellStyle name="Normal 2 2 3 3 2" xfId="13621"/>
    <cellStyle name="Normal 2 2 3 4" xfId="13622"/>
    <cellStyle name="Normal 2 2 3 5" xfId="13623"/>
    <cellStyle name="Normal 2 2 4" xfId="13624"/>
    <cellStyle name="Normal 2 2 4 2" xfId="13625"/>
    <cellStyle name="Normal 2 2 4 3" xfId="13626"/>
    <cellStyle name="Normal 2 2 5" xfId="13627"/>
    <cellStyle name="Normal 2 2 5 2" xfId="13628"/>
    <cellStyle name="Normal 2 2 5 2 2" xfId="13629"/>
    <cellStyle name="Normal 2 2 5 3" xfId="13630"/>
    <cellStyle name="Normal 2 2 5 3 2" xfId="13631"/>
    <cellStyle name="Normal 2 2 5 4" xfId="13632"/>
    <cellStyle name="Normal 2 2 5 5" xfId="13633"/>
    <cellStyle name="Normal 2 2 6" xfId="13634"/>
    <cellStyle name="Normal 2 2 7" xfId="13635"/>
    <cellStyle name="Normal 2 2 8" xfId="13636"/>
    <cellStyle name="Normal 2 3" xfId="13637"/>
    <cellStyle name="Normal 2 3 10" xfId="13638"/>
    <cellStyle name="Normal 2 3 11" xfId="13639"/>
    <cellStyle name="Normal 2 3 2" xfId="13640"/>
    <cellStyle name="Normal 2 3 2 2" xfId="13641"/>
    <cellStyle name="Normal 2 3 2 2 2" xfId="13642"/>
    <cellStyle name="Normal 2 3 2 2 2 2" xfId="13643"/>
    <cellStyle name="Normal 2 3 2 2 2 3" xfId="13644"/>
    <cellStyle name="Normal 2 3 2 2 3" xfId="13645"/>
    <cellStyle name="Normal 2 3 2 2 3 2" xfId="13646"/>
    <cellStyle name="Normal 2 3 2 2 4" xfId="13647"/>
    <cellStyle name="Normal 2 3 2 2 5" xfId="13648"/>
    <cellStyle name="Normal 2 3 2 3" xfId="13649"/>
    <cellStyle name="Normal 2 3 2 3 2" xfId="13650"/>
    <cellStyle name="Normal 2 3 2 4" xfId="13651"/>
    <cellStyle name="Normal 2 3 2 5" xfId="13652"/>
    <cellStyle name="Normal 2 3 2_Gross" xfId="13653"/>
    <cellStyle name="Normal 2 3 3" xfId="13654"/>
    <cellStyle name="Normal 2 3 3 2" xfId="13655"/>
    <cellStyle name="Normal 2 3 3 2 2" xfId="13656"/>
    <cellStyle name="Normal 2 3 3 3" xfId="13657"/>
    <cellStyle name="Normal 2 3 3 4" xfId="13658"/>
    <cellStyle name="Normal 2 3 3 5" xfId="13659"/>
    <cellStyle name="Normal 2 3 4" xfId="13660"/>
    <cellStyle name="Normal 2 3 4 2" xfId="13661"/>
    <cellStyle name="Normal 2 3 4 2 2" xfId="13662"/>
    <cellStyle name="Normal 2 3 4 2 3" xfId="13663"/>
    <cellStyle name="Normal 2 3 4 3" xfId="13664"/>
    <cellStyle name="Normal 2 3 4 3 2" xfId="13665"/>
    <cellStyle name="Normal 2 3 4 3 3" xfId="13666"/>
    <cellStyle name="Normal 2 3 4 4" xfId="13667"/>
    <cellStyle name="Normal 2 3 4 5" xfId="13668"/>
    <cellStyle name="Normal 2 3 5" xfId="13669"/>
    <cellStyle name="Normal 2 3 5 2" xfId="13670"/>
    <cellStyle name="Normal 2 3 5 3" xfId="13671"/>
    <cellStyle name="Normal 2 3 5 4" xfId="13672"/>
    <cellStyle name="Normal 2 3 6" xfId="13673"/>
    <cellStyle name="Normal 2 3 6 2" xfId="13674"/>
    <cellStyle name="Normal 2 3 6 2 2" xfId="13675"/>
    <cellStyle name="Normal 2 3 6 2 3" xfId="13676"/>
    <cellStyle name="Normal 2 3 6 3" xfId="13677"/>
    <cellStyle name="Normal 2 3 6 3 2" xfId="13678"/>
    <cellStyle name="Normal 2 3 6 4" xfId="13679"/>
    <cellStyle name="Normal 2 3 6 5" xfId="13680"/>
    <cellStyle name="Normal 2 3 7" xfId="13681"/>
    <cellStyle name="Normal 2 3 7 2" xfId="13682"/>
    <cellStyle name="Normal 2 3 7 3" xfId="13683"/>
    <cellStyle name="Normal 2 3 8" xfId="13684"/>
    <cellStyle name="Normal 2 3 8 2" xfId="13685"/>
    <cellStyle name="Normal 2 3 9" xfId="13686"/>
    <cellStyle name="Normal 2 3_Gross" xfId="13687"/>
    <cellStyle name="Normal 2 4" xfId="13688"/>
    <cellStyle name="Normal 2 4 10" xfId="13689"/>
    <cellStyle name="Normal 2 4 2" xfId="13690"/>
    <cellStyle name="Normal 2 4 2 2" xfId="13691"/>
    <cellStyle name="Normal 2 4 2 2 2" xfId="13692"/>
    <cellStyle name="Normal 2 4 2 3" xfId="13693"/>
    <cellStyle name="Normal 2 4 2 4" xfId="13694"/>
    <cellStyle name="Normal 2 4 2 5" xfId="13695"/>
    <cellStyle name="Normal 2 4 2_Gross" xfId="13696"/>
    <cellStyle name="Normal 2 4 3" xfId="13697"/>
    <cellStyle name="Normal 2 4 3 2" xfId="13698"/>
    <cellStyle name="Normal 2 4 4" xfId="13699"/>
    <cellStyle name="Normal 2 4 5" xfId="13700"/>
    <cellStyle name="Normal 2 4 6" xfId="13701"/>
    <cellStyle name="Normal 2 4 7" xfId="13702"/>
    <cellStyle name="Normal 2 4 8" xfId="13703"/>
    <cellStyle name="Normal 2 4 9" xfId="13704"/>
    <cellStyle name="Normal 2 4_Gross" xfId="13705"/>
    <cellStyle name="Normal 2 5" xfId="13706"/>
    <cellStyle name="Normal 2 5 2" xfId="13707"/>
    <cellStyle name="Normal 2 5 2 2" xfId="13708"/>
    <cellStyle name="Normal 2 5 3" xfId="13709"/>
    <cellStyle name="Normal 2 5 4" xfId="13710"/>
    <cellStyle name="Normal 2 5 5" xfId="13711"/>
    <cellStyle name="Normal 2 6" xfId="13712"/>
    <cellStyle name="Normal 2 6 2" xfId="13713"/>
    <cellStyle name="Normal 2 6 2 2" xfId="13714"/>
    <cellStyle name="Normal 2 6 3" xfId="13715"/>
    <cellStyle name="Normal 2 6 4" xfId="13716"/>
    <cellStyle name="Normal 2 7" xfId="13717"/>
    <cellStyle name="Normal 2 7 2" xfId="13718"/>
    <cellStyle name="Normal 2 8" xfId="13719"/>
    <cellStyle name="Normal 2 9" xfId="13720"/>
    <cellStyle name="Normal 2_BB" xfId="13721"/>
    <cellStyle name="Normal 20" xfId="13722"/>
    <cellStyle name="Normal 20 2" xfId="13723"/>
    <cellStyle name="Normal 20 3" xfId="13724"/>
    <cellStyle name="Normal 21" xfId="13725"/>
    <cellStyle name="Normal 21 2" xfId="13726"/>
    <cellStyle name="Normal 21 2 2" xfId="13727"/>
    <cellStyle name="Normal 21 2 2 2" xfId="13728"/>
    <cellStyle name="Normal 21 2 2 3" xfId="13729"/>
    <cellStyle name="Normal 21 2 2 4" xfId="13730"/>
    <cellStyle name="Normal 21 3" xfId="13731"/>
    <cellStyle name="Normal 21 4" xfId="13732"/>
    <cellStyle name="Normal 21_Book1" xfId="13733"/>
    <cellStyle name="Normal 22" xfId="13734"/>
    <cellStyle name="Normal 22 2" xfId="13735"/>
    <cellStyle name="Normal 22 2 2" xfId="13736"/>
    <cellStyle name="Normal 22 3" xfId="13737"/>
    <cellStyle name="Normal 22 4" xfId="13738"/>
    <cellStyle name="Normal 22_Book1" xfId="13739"/>
    <cellStyle name="Normal 23" xfId="13740"/>
    <cellStyle name="Normal 23 2" xfId="13741"/>
    <cellStyle name="Normal 24" xfId="13742"/>
    <cellStyle name="Normal 24 2" xfId="13743"/>
    <cellStyle name="Normal 24 3" xfId="13744"/>
    <cellStyle name="Normal 25" xfId="13745"/>
    <cellStyle name="Normal 25 2" xfId="13746"/>
    <cellStyle name="Normal 25 3" xfId="13747"/>
    <cellStyle name="Normal 26" xfId="13748"/>
    <cellStyle name="Normal 26 2" xfId="13749"/>
    <cellStyle name="Normal 26 3" xfId="13750"/>
    <cellStyle name="Normal 27" xfId="13751"/>
    <cellStyle name="Normal 27 2" xfId="13752"/>
    <cellStyle name="Normal 27 3" xfId="13753"/>
    <cellStyle name="Normal 28" xfId="13754"/>
    <cellStyle name="Normal 28 2" xfId="13755"/>
    <cellStyle name="Normal 28 3" xfId="13756"/>
    <cellStyle name="Normal 29" xfId="13757"/>
    <cellStyle name="Normal 29 2" xfId="13758"/>
    <cellStyle name="Normal 29 3" xfId="13759"/>
    <cellStyle name="Normal 3" xfId="13760"/>
    <cellStyle name="Normal 3 10" xfId="13761"/>
    <cellStyle name="Normal 3 10 2" xfId="13762"/>
    <cellStyle name="Normal 3 10 3" xfId="13763"/>
    <cellStyle name="Normal 3 11" xfId="13764"/>
    <cellStyle name="Normal 3 11 2" xfId="13765"/>
    <cellStyle name="Normal 3 12" xfId="13766"/>
    <cellStyle name="Normal 3 2" xfId="13767"/>
    <cellStyle name="Normal 3 2 2" xfId="13768"/>
    <cellStyle name="Normal 3 2 2 2" xfId="13769"/>
    <cellStyle name="Normal 3 2 2 3" xfId="13770"/>
    <cellStyle name="Normal 3 2 3" xfId="13771"/>
    <cellStyle name="Normal 3 2 3 2" xfId="13772"/>
    <cellStyle name="Normal 3 2 3 3" xfId="13773"/>
    <cellStyle name="Normal 3 2 4" xfId="13774"/>
    <cellStyle name="Normal 3 2 4 2" xfId="13775"/>
    <cellStyle name="Normal 3 2 5" xfId="13776"/>
    <cellStyle name="Normal 3 2 6" xfId="13777"/>
    <cellStyle name="Normal 3 2 7" xfId="13778"/>
    <cellStyle name="Normal 3 3" xfId="13779"/>
    <cellStyle name="Normal 3 3 2" xfId="13780"/>
    <cellStyle name="Normal 3 3 2 2" xfId="13781"/>
    <cellStyle name="Normal 3 3 3" xfId="13782"/>
    <cellStyle name="Normal 3 3 4" xfId="13783"/>
    <cellStyle name="Normal 3 3 5" xfId="13784"/>
    <cellStyle name="Normal 3 3 6" xfId="13785"/>
    <cellStyle name="Normal 3 3 7" xfId="13786"/>
    <cellStyle name="Normal 3 4" xfId="13787"/>
    <cellStyle name="Normal 3 4 2" xfId="13788"/>
    <cellStyle name="Normal 3 4 2 2" xfId="13789"/>
    <cellStyle name="Normal 3 4 2 2 2" xfId="13790"/>
    <cellStyle name="Normal 3 4 2 3" xfId="13791"/>
    <cellStyle name="Normal 3 4 3" xfId="13792"/>
    <cellStyle name="Normal 3 4 3 2" xfId="13793"/>
    <cellStyle name="Normal 3 4 3 3" xfId="13794"/>
    <cellStyle name="Normal 3 4 4" xfId="13795"/>
    <cellStyle name="Normal 3 4 5" xfId="13796"/>
    <cellStyle name="Normal 3 4 6" xfId="13797"/>
    <cellStyle name="Normal 3 5" xfId="13798"/>
    <cellStyle name="Normal 3 5 2" xfId="13799"/>
    <cellStyle name="Normal 3 5 3" xfId="13800"/>
    <cellStyle name="Normal 3 5 4" xfId="13801"/>
    <cellStyle name="Normal 3 6" xfId="13802"/>
    <cellStyle name="Normal 3 6 2" xfId="13803"/>
    <cellStyle name="Normal 3 6 2 2" xfId="13804"/>
    <cellStyle name="Normal 3 6 3" xfId="13805"/>
    <cellStyle name="Normal 3 6 4" xfId="13806"/>
    <cellStyle name="Normal 3 7" xfId="13807"/>
    <cellStyle name="Normal 3 7 2" xfId="13808"/>
    <cellStyle name="Normal 3 7 2 2" xfId="13809"/>
    <cellStyle name="Normal 3 7 3" xfId="13810"/>
    <cellStyle name="Normal 3 7 4" xfId="13811"/>
    <cellStyle name="Normal 3 8" xfId="13812"/>
    <cellStyle name="Normal 3 8 2" xfId="13813"/>
    <cellStyle name="Normal 3 8 3" xfId="13814"/>
    <cellStyle name="Normal 3 8 4" xfId="13815"/>
    <cellStyle name="Normal 3 9" xfId="13816"/>
    <cellStyle name="Normal 3 9 2" xfId="13817"/>
    <cellStyle name="Normal 3_asset sales" xfId="13818"/>
    <cellStyle name="Normal 30" xfId="13819"/>
    <cellStyle name="Normal 30 2" xfId="13820"/>
    <cellStyle name="Normal 31" xfId="13821"/>
    <cellStyle name="Normal 31 2" xfId="13822"/>
    <cellStyle name="Normal 32" xfId="13823"/>
    <cellStyle name="Normal 32 2" xfId="13824"/>
    <cellStyle name="Normal 32 3" xfId="13825"/>
    <cellStyle name="Normal 33" xfId="13826"/>
    <cellStyle name="Normal 33 2" xfId="13827"/>
    <cellStyle name="Normal 33 3" xfId="13828"/>
    <cellStyle name="Normal 34" xfId="13829"/>
    <cellStyle name="Normal 34 2" xfId="13830"/>
    <cellStyle name="Normal 34 2 2" xfId="13831"/>
    <cellStyle name="Normal 34 3" xfId="13832"/>
    <cellStyle name="Normal 34 3 2" xfId="13833"/>
    <cellStyle name="Normal 34 4" xfId="13834"/>
    <cellStyle name="Normal 34 5" xfId="13835"/>
    <cellStyle name="Normal 35" xfId="13836"/>
    <cellStyle name="Normal 35 2" xfId="13837"/>
    <cellStyle name="Normal 35 3" xfId="13838"/>
    <cellStyle name="Normal 35 4" xfId="13839"/>
    <cellStyle name="Normal 36" xfId="13840"/>
    <cellStyle name="Normal 36 2" xfId="13841"/>
    <cellStyle name="Normal 37" xfId="13842"/>
    <cellStyle name="Normal 37 2" xfId="13843"/>
    <cellStyle name="Normal 38" xfId="13844"/>
    <cellStyle name="Normal 38 2" xfId="13845"/>
    <cellStyle name="Normal 39" xfId="13846"/>
    <cellStyle name="Normal 39 2" xfId="13847"/>
    <cellStyle name="Normal 4" xfId="13848"/>
    <cellStyle name="Normal 4 10" xfId="13849"/>
    <cellStyle name="Normal 4 10 2" xfId="13850"/>
    <cellStyle name="Normal 4 11" xfId="13851"/>
    <cellStyle name="Normal 4 11 2" xfId="13852"/>
    <cellStyle name="Normal 4 12" xfId="13853"/>
    <cellStyle name="Normal 4 13" xfId="13854"/>
    <cellStyle name="Normal 4 14" xfId="13855"/>
    <cellStyle name="Normal 4 15" xfId="13856"/>
    <cellStyle name="Normal 4 2" xfId="13857"/>
    <cellStyle name="Normal 4 2 2" xfId="13858"/>
    <cellStyle name="Normal 4 2 2 2" xfId="13859"/>
    <cellStyle name="Normal 4 2 2 2 2" xfId="13860"/>
    <cellStyle name="Normal 4 2 2 2 3" xfId="13861"/>
    <cellStyle name="Normal 4 2 2 3" xfId="13862"/>
    <cellStyle name="Normal 4 2 2 4" xfId="13863"/>
    <cellStyle name="Normal 4 2 2 5" xfId="13864"/>
    <cellStyle name="Normal 4 2 2_Gross" xfId="13865"/>
    <cellStyle name="Normal 4 2 3" xfId="13866"/>
    <cellStyle name="Normal 4 2 3 2" xfId="13867"/>
    <cellStyle name="Normal 4 2 3 2 2" xfId="13868"/>
    <cellStyle name="Normal 4 2 3 2 3" xfId="13869"/>
    <cellStyle name="Normal 4 2 3 3" xfId="13870"/>
    <cellStyle name="Normal 4 2 3 4" xfId="13871"/>
    <cellStyle name="Normal 4 2 3 5" xfId="13872"/>
    <cellStyle name="Normal 4 2 3_Gross" xfId="13873"/>
    <cellStyle name="Normal 4 2 4" xfId="13874"/>
    <cellStyle name="Normal 4 2 4 2" xfId="13875"/>
    <cellStyle name="Normal 4 2 4 2 2" xfId="13876"/>
    <cellStyle name="Normal 4 2 4 3" xfId="13877"/>
    <cellStyle name="Normal 4 2 5" xfId="13878"/>
    <cellStyle name="Normal 4 2 5 2" xfId="13879"/>
    <cellStyle name="Normal 4 2 6" xfId="13880"/>
    <cellStyle name="Normal 4 2 7" xfId="13881"/>
    <cellStyle name="Normal 4 2 8" xfId="13882"/>
    <cellStyle name="Normal 4 2 9" xfId="13883"/>
    <cellStyle name="Normal 4 2_Gross" xfId="13884"/>
    <cellStyle name="Normal 4 3" xfId="13885"/>
    <cellStyle name="Normal 4 3 2" xfId="13886"/>
    <cellStyle name="Normal 4 3 2 2" xfId="13887"/>
    <cellStyle name="Normal 4 3 2 3" xfId="13888"/>
    <cellStyle name="Normal 4 3 3" xfId="13889"/>
    <cellStyle name="Normal 4 3 4" xfId="13890"/>
    <cellStyle name="Normal 4 3 5" xfId="13891"/>
    <cellStyle name="Normal 4 4" xfId="13892"/>
    <cellStyle name="Normal 4 4 2" xfId="13893"/>
    <cellStyle name="Normal 4 4 3" xfId="13894"/>
    <cellStyle name="Normal 4 5" xfId="13895"/>
    <cellStyle name="Normal 4 5 2" xfId="13896"/>
    <cellStyle name="Normal 4 5 2 2" xfId="13897"/>
    <cellStyle name="Normal 4 5 3" xfId="13898"/>
    <cellStyle name="Normal 4 6" xfId="13899"/>
    <cellStyle name="Normal 4 6 2" xfId="13900"/>
    <cellStyle name="Normal 4 6 2 2" xfId="13901"/>
    <cellStyle name="Normal 4 6 3" xfId="13902"/>
    <cellStyle name="Normal 4 7" xfId="13903"/>
    <cellStyle name="Normal 4 7 2" xfId="13904"/>
    <cellStyle name="Normal 4 7 3" xfId="13905"/>
    <cellStyle name="Normal 4 8" xfId="13906"/>
    <cellStyle name="Normal 4 8 2" xfId="13907"/>
    <cellStyle name="Normal 4 9" xfId="13908"/>
    <cellStyle name="Normal 4 9 2" xfId="13909"/>
    <cellStyle name="Normal 4_inc to ex AS12 EFOsupps" xfId="13910"/>
    <cellStyle name="Normal 40" xfId="13911"/>
    <cellStyle name="Normal 40 2" xfId="13912"/>
    <cellStyle name="Normal 41" xfId="13913"/>
    <cellStyle name="Normal 41 2" xfId="13914"/>
    <cellStyle name="Normal 41 3" xfId="13915"/>
    <cellStyle name="Normal 42" xfId="13916"/>
    <cellStyle name="Normal 42 2" xfId="13917"/>
    <cellStyle name="Normal 43" xfId="13918"/>
    <cellStyle name="Normal 43 2" xfId="13919"/>
    <cellStyle name="Normal 44" xfId="13920"/>
    <cellStyle name="Normal 44 2" xfId="13921"/>
    <cellStyle name="Normal 45" xfId="13922"/>
    <cellStyle name="Normal 45 2" xfId="13923"/>
    <cellStyle name="Normal 46" xfId="13924"/>
    <cellStyle name="Normal 46 2" xfId="13925"/>
    <cellStyle name="Normal 47" xfId="13926"/>
    <cellStyle name="Normal 47 2" xfId="13927"/>
    <cellStyle name="Normal 48" xfId="13928"/>
    <cellStyle name="Normal 48 2" xfId="13929"/>
    <cellStyle name="Normal 49" xfId="13930"/>
    <cellStyle name="Normal 5" xfId="13931"/>
    <cellStyle name="Normal 5 2" xfId="13932"/>
    <cellStyle name="Normal 5 2 2" xfId="13933"/>
    <cellStyle name="Normal 5 2 3" xfId="13934"/>
    <cellStyle name="Normal 5 2 4" xfId="13935"/>
    <cellStyle name="Normal 5 3" xfId="13936"/>
    <cellStyle name="Normal 5 3 2" xfId="13937"/>
    <cellStyle name="Normal 5 4" xfId="13938"/>
    <cellStyle name="Normal 5 5" xfId="13939"/>
    <cellStyle name="Normal 50" xfId="13940"/>
    <cellStyle name="Normal 51" xfId="13941"/>
    <cellStyle name="Normal 6" xfId="13942"/>
    <cellStyle name="Normal 6 2" xfId="13943"/>
    <cellStyle name="Normal 6 2 2" xfId="13944"/>
    <cellStyle name="Normal 6 3" xfId="13945"/>
    <cellStyle name="Normal 6 4" xfId="13946"/>
    <cellStyle name="Normal 7" xfId="13947"/>
    <cellStyle name="Normal 7 2" xfId="13948"/>
    <cellStyle name="Normal 7 3" xfId="13949"/>
    <cellStyle name="Normal 7 4" xfId="13950"/>
    <cellStyle name="Normal 8" xfId="13951"/>
    <cellStyle name="Normal 8 2" xfId="13952"/>
    <cellStyle name="Normal 8 3" xfId="13953"/>
    <cellStyle name="Normal 8 4" xfId="13954"/>
    <cellStyle name="Normal 9" xfId="13955"/>
    <cellStyle name="Normal 9 2" xfId="13956"/>
    <cellStyle name="Normal 9 3" xfId="13957"/>
    <cellStyle name="Normal 9 4" xfId="13958"/>
    <cellStyle name="Normal_Annex A_new format 1,2,4" xfId="13959"/>
    <cellStyle name="Normal_Autumn 2011 expenditure tables (linked)" xfId="13960"/>
    <cellStyle name="Normal_Autumn 2011 expenditure tables input sheets" xfId="13961"/>
    <cellStyle name="Normal_Great Britain benefits and tax credits" xfId="13962"/>
    <cellStyle name="Note 10" xfId="13963"/>
    <cellStyle name="Note 10 2" xfId="13964"/>
    <cellStyle name="Note 11" xfId="13965"/>
    <cellStyle name="Note 12" xfId="13966"/>
    <cellStyle name="Note 13" xfId="13967"/>
    <cellStyle name="Note 2" xfId="13968"/>
    <cellStyle name="Note 2 10" xfId="13969"/>
    <cellStyle name="Note 2 11" xfId="13970"/>
    <cellStyle name="Note 2 11 2" xfId="13971"/>
    <cellStyle name="Note 2 12" xfId="13972"/>
    <cellStyle name="Note 2 13" xfId="13973"/>
    <cellStyle name="Note 2 14" xfId="13974"/>
    <cellStyle name="Note 2 2" xfId="13975"/>
    <cellStyle name="Note 2 2 2" xfId="13976"/>
    <cellStyle name="Note 2 2 2 2" xfId="13977"/>
    <cellStyle name="Note 2 2 2 3" xfId="13978"/>
    <cellStyle name="Note 2 2 2 4" xfId="13979"/>
    <cellStyle name="Note 2 2 3" xfId="13980"/>
    <cellStyle name="Note 2 2 3 2" xfId="13981"/>
    <cellStyle name="Note 2 2 4" xfId="13982"/>
    <cellStyle name="Note 2 2 5" xfId="13983"/>
    <cellStyle name="Note 2 2 6" xfId="13984"/>
    <cellStyle name="Note 2 2_Gross" xfId="13985"/>
    <cellStyle name="Note 2 3" xfId="13986"/>
    <cellStyle name="Note 2 3 2" xfId="13987"/>
    <cellStyle name="Note 2 3 2 2" xfId="13988"/>
    <cellStyle name="Note 2 3 3" xfId="13989"/>
    <cellStyle name="Note 2 3 4" xfId="13990"/>
    <cellStyle name="Note 2 4" xfId="13991"/>
    <cellStyle name="Note 2 4 2" xfId="13992"/>
    <cellStyle name="Note 2 5" xfId="13993"/>
    <cellStyle name="Note 2 5 2" xfId="13994"/>
    <cellStyle name="Note 2 6" xfId="13995"/>
    <cellStyle name="Note 2 6 2" xfId="13996"/>
    <cellStyle name="Note 2 7" xfId="13997"/>
    <cellStyle name="Note 2 7 2" xfId="13998"/>
    <cellStyle name="Note 2 8" xfId="13999"/>
    <cellStyle name="Note 2 8 2" xfId="14000"/>
    <cellStyle name="Note 2 9" xfId="14001"/>
    <cellStyle name="Note 2 9 2" xfId="14002"/>
    <cellStyle name="Note 3" xfId="14003"/>
    <cellStyle name="Note 3 10" xfId="14004"/>
    <cellStyle name="Note 3 10 2" xfId="14005"/>
    <cellStyle name="Note 3 11" xfId="14006"/>
    <cellStyle name="Note 3 11 2" xfId="14007"/>
    <cellStyle name="Note 3 12" xfId="14008"/>
    <cellStyle name="Note 3 12 2" xfId="14009"/>
    <cellStyle name="Note 3 13" xfId="14010"/>
    <cellStyle name="Note 3 13 2" xfId="14011"/>
    <cellStyle name="Note 3 14" xfId="14012"/>
    <cellStyle name="Note 3 14 2" xfId="14013"/>
    <cellStyle name="Note 3 15" xfId="14014"/>
    <cellStyle name="Note 3 16" xfId="14015"/>
    <cellStyle name="Note 3 16 2" xfId="14016"/>
    <cellStyle name="Note 3 17" xfId="14017"/>
    <cellStyle name="Note 3 18" xfId="14018"/>
    <cellStyle name="Note 3 19" xfId="14019"/>
    <cellStyle name="Note 3 2" xfId="14020"/>
    <cellStyle name="Note 3 2 2" xfId="14021"/>
    <cellStyle name="Note 3 2 2 2" xfId="14022"/>
    <cellStyle name="Note 3 2 2 3" xfId="14023"/>
    <cellStyle name="Note 3 2 3" xfId="14024"/>
    <cellStyle name="Note 3 2 4" xfId="14025"/>
    <cellStyle name="Note 3 3" xfId="14026"/>
    <cellStyle name="Note 3 3 2" xfId="14027"/>
    <cellStyle name="Note 3 3 2 2" xfId="14028"/>
    <cellStyle name="Note 3 3 2 3" xfId="14029"/>
    <cellStyle name="Note 3 3 3" xfId="14030"/>
    <cellStyle name="Note 3 3 4" xfId="14031"/>
    <cellStyle name="Note 3 4" xfId="14032"/>
    <cellStyle name="Note 3 4 2" xfId="14033"/>
    <cellStyle name="Note 3 4 2 2" xfId="14034"/>
    <cellStyle name="Note 3 4 2 3" xfId="14035"/>
    <cellStyle name="Note 3 4 3" xfId="14036"/>
    <cellStyle name="Note 3 4 4" xfId="14037"/>
    <cellStyle name="Note 3 5" xfId="14038"/>
    <cellStyle name="Note 3 5 2" xfId="14039"/>
    <cellStyle name="Note 3 5 2 2" xfId="14040"/>
    <cellStyle name="Note 3 5 3" xfId="14041"/>
    <cellStyle name="Note 3 5 4" xfId="14042"/>
    <cellStyle name="Note 3 6" xfId="14043"/>
    <cellStyle name="Note 3 6 2" xfId="14044"/>
    <cellStyle name="Note 3 6 2 2" xfId="14045"/>
    <cellStyle name="Note 3 6 3" xfId="14046"/>
    <cellStyle name="Note 3 6 4" xfId="14047"/>
    <cellStyle name="Note 3 7" xfId="14048"/>
    <cellStyle name="Note 3 7 2" xfId="14049"/>
    <cellStyle name="Note 3 7 3" xfId="14050"/>
    <cellStyle name="Note 3 8" xfId="14051"/>
    <cellStyle name="Note 3 8 2" xfId="14052"/>
    <cellStyle name="Note 3 9" xfId="14053"/>
    <cellStyle name="Note 3 9 2" xfId="14054"/>
    <cellStyle name="Note 4" xfId="14055"/>
    <cellStyle name="Note 4 2" xfId="14056"/>
    <cellStyle name="Note 4 2 2" xfId="14057"/>
    <cellStyle name="Note 4 2 2 2" xfId="14058"/>
    <cellStyle name="Note 4 2 2 3" xfId="14059"/>
    <cellStyle name="Note 4 2 3" xfId="14060"/>
    <cellStyle name="Note 4 2 4" xfId="14061"/>
    <cellStyle name="Note 4 3" xfId="14062"/>
    <cellStyle name="Note 4 3 2" xfId="14063"/>
    <cellStyle name="Note 4 3 3" xfId="14064"/>
    <cellStyle name="Note 4 4" xfId="14065"/>
    <cellStyle name="Note 4 4 2" xfId="14066"/>
    <cellStyle name="Note 4 5" xfId="14067"/>
    <cellStyle name="Note 5" xfId="14068"/>
    <cellStyle name="Note 5 2" xfId="14069"/>
    <cellStyle name="Note 5 3" xfId="14070"/>
    <cellStyle name="Note 6" xfId="14071"/>
    <cellStyle name="Note 6 2" xfId="14072"/>
    <cellStyle name="Note 6 2 2" xfId="14073"/>
    <cellStyle name="Note 6 3" xfId="14074"/>
    <cellStyle name="Note 7" xfId="14075"/>
    <cellStyle name="Note 7 2" xfId="14076"/>
    <cellStyle name="Note 7 3" xfId="14077"/>
    <cellStyle name="Note 8" xfId="14078"/>
    <cellStyle name="Note 8 2" xfId="14079"/>
    <cellStyle name="Note 8 2 2" xfId="14080"/>
    <cellStyle name="Note 8 3" xfId="14081"/>
    <cellStyle name="Note 9" xfId="14082"/>
    <cellStyle name="Note 9 2" xfId="14083"/>
    <cellStyle name="Note 9 2 2" xfId="14084"/>
    <cellStyle name="Note 9 3" xfId="14085"/>
    <cellStyle name="Option" xfId="14086"/>
    <cellStyle name="OptionHeading" xfId="14087"/>
    <cellStyle name="OptionHeading2" xfId="14088"/>
    <cellStyle name="Output 2" xfId="14089"/>
    <cellStyle name="Output 2 2" xfId="14090"/>
    <cellStyle name="Output 2 2 2" xfId="14091"/>
    <cellStyle name="Output 2 2 2 2" xfId="14092"/>
    <cellStyle name="Output 2 2 3" xfId="14093"/>
    <cellStyle name="Output 2 2 4" xfId="14094"/>
    <cellStyle name="Output 2 3" xfId="14095"/>
    <cellStyle name="Output 2 3 2" xfId="14096"/>
    <cellStyle name="Output 2 3 3" xfId="14097"/>
    <cellStyle name="Output 2 3 4" xfId="14098"/>
    <cellStyle name="Output 2 4" xfId="14099"/>
    <cellStyle name="Output 2 4 2" xfId="14100"/>
    <cellStyle name="Output 2 5" xfId="14101"/>
    <cellStyle name="Output 2 6" xfId="14102"/>
    <cellStyle name="Output 2_BB" xfId="14103"/>
    <cellStyle name="Output 3" xfId="14104"/>
    <cellStyle name="Output 3 2" xfId="14105"/>
    <cellStyle name="Output 3 2 2" xfId="14106"/>
    <cellStyle name="Output 3 2 3" xfId="14107"/>
    <cellStyle name="Output 3 3" xfId="14108"/>
    <cellStyle name="Output 4" xfId="14109"/>
    <cellStyle name="Output 4 2" xfId="14110"/>
    <cellStyle name="Output 4 3" xfId="14111"/>
    <cellStyle name="Output 4 4" xfId="14112"/>
    <cellStyle name="Output 5" xfId="14113"/>
    <cellStyle name="Output 5 2" xfId="14114"/>
    <cellStyle name="Output 6" xfId="14115"/>
    <cellStyle name="Output 6 2" xfId="14116"/>
    <cellStyle name="Output 7" xfId="14117"/>
    <cellStyle name="Output 8" xfId="14118"/>
    <cellStyle name="Output 9" xfId="14119"/>
    <cellStyle name="Output Amounts" xfId="14120"/>
    <cellStyle name="Output Amounts 2" xfId="14121"/>
    <cellStyle name="Output Amounts 3" xfId="14122"/>
    <cellStyle name="Output Column Headings" xfId="14123"/>
    <cellStyle name="Output Column Headings 2" xfId="14124"/>
    <cellStyle name="Output Column Headings 3" xfId="14125"/>
    <cellStyle name="Output Line Items" xfId="14126"/>
    <cellStyle name="Output Line Items 2" xfId="14127"/>
    <cellStyle name="Output Line Items 3" xfId="14128"/>
    <cellStyle name="Output Report Heading" xfId="14129"/>
    <cellStyle name="Output Report Heading 2" xfId="14130"/>
    <cellStyle name="Output Report Heading 3" xfId="14131"/>
    <cellStyle name="Output Report Title" xfId="14132"/>
    <cellStyle name="Output Report Title 2" xfId="14133"/>
    <cellStyle name="Output Report Title 3" xfId="14134"/>
    <cellStyle name="P" xfId="14135"/>
    <cellStyle name="P 2" xfId="14136"/>
    <cellStyle name="P 2 2" xfId="14137"/>
    <cellStyle name="P 3" xfId="14138"/>
    <cellStyle name="P 4" xfId="14139"/>
    <cellStyle name="Page Number" xfId="14140"/>
    <cellStyle name="Percent [0]" xfId="14141"/>
    <cellStyle name="Percent [0] 2" xfId="14142"/>
    <cellStyle name="Percent [0] 2 2" xfId="14143"/>
    <cellStyle name="Percent [0] 3" xfId="14144"/>
    <cellStyle name="Percent [2]" xfId="14145"/>
    <cellStyle name="Percent [2] 2" xfId="14146"/>
    <cellStyle name="Percent 10" xfId="14147"/>
    <cellStyle name="Percent 10 2" xfId="14148"/>
    <cellStyle name="Percent 10 2 2" xfId="14149"/>
    <cellStyle name="Percent 10 2 2 2" xfId="14150"/>
    <cellStyle name="Percent 10 2 2 3" xfId="14151"/>
    <cellStyle name="Percent 10 2 3" xfId="14152"/>
    <cellStyle name="Percent 10 2 4" xfId="14153"/>
    <cellStyle name="Percent 10 3" xfId="14154"/>
    <cellStyle name="Percent 10 3 2" xfId="14155"/>
    <cellStyle name="Percent 10 3 3" xfId="14156"/>
    <cellStyle name="Percent 10 4" xfId="14157"/>
    <cellStyle name="Percent 10 4 2" xfId="14158"/>
    <cellStyle name="Percent 10 5" xfId="14159"/>
    <cellStyle name="Percent 10 5 2" xfId="14160"/>
    <cellStyle name="Percent 10 6" xfId="14161"/>
    <cellStyle name="Percent 11" xfId="14162"/>
    <cellStyle name="Percent 11 2" xfId="14163"/>
    <cellStyle name="Percent 11 2 2" xfId="14164"/>
    <cellStyle name="Percent 11 2 3" xfId="14165"/>
    <cellStyle name="Percent 11 3" xfId="14166"/>
    <cellStyle name="Percent 11 4" xfId="14167"/>
    <cellStyle name="Percent 12" xfId="14168"/>
    <cellStyle name="Percent 12 2" xfId="14169"/>
    <cellStyle name="Percent 12 2 2" xfId="14170"/>
    <cellStyle name="Percent 12 3" xfId="14171"/>
    <cellStyle name="Percent 12 4" xfId="14172"/>
    <cellStyle name="Percent 13" xfId="14173"/>
    <cellStyle name="Percent 13 2" xfId="14174"/>
    <cellStyle name="Percent 13 2 2" xfId="14175"/>
    <cellStyle name="Percent 13 3" xfId="14176"/>
    <cellStyle name="Percent 14" xfId="14177"/>
    <cellStyle name="Percent 14 2" xfId="14178"/>
    <cellStyle name="Percent 14 2 2" xfId="14179"/>
    <cellStyle name="Percent 14 3" xfId="14180"/>
    <cellStyle name="Percent 15" xfId="14181"/>
    <cellStyle name="Percent 15 2" xfId="14182"/>
    <cellStyle name="Percent 15 2 2" xfId="14183"/>
    <cellStyle name="Percent 15 3" xfId="14184"/>
    <cellStyle name="Percent 16" xfId="14185"/>
    <cellStyle name="Percent 16 2" xfId="14186"/>
    <cellStyle name="Percent 16 2 2" xfId="14187"/>
    <cellStyle name="Percent 16 3" xfId="14188"/>
    <cellStyle name="Percent 17" xfId="14189"/>
    <cellStyle name="Percent 17 2" xfId="14190"/>
    <cellStyle name="Percent 17 2 2" xfId="14191"/>
    <cellStyle name="Percent 17 2 3" xfId="14192"/>
    <cellStyle name="Percent 17 3" xfId="14193"/>
    <cellStyle name="Percent 18" xfId="14194"/>
    <cellStyle name="Percent 18 2" xfId="14195"/>
    <cellStyle name="Percent 18 3" xfId="14196"/>
    <cellStyle name="Percent 19" xfId="14197"/>
    <cellStyle name="Percent 19 2" xfId="14198"/>
    <cellStyle name="Percent 19 3" xfId="14199"/>
    <cellStyle name="Percent 2" xfId="14200"/>
    <cellStyle name="Percent 2 10" xfId="14201"/>
    <cellStyle name="Percent 2 10 2" xfId="14202"/>
    <cellStyle name="Percent 2 11" xfId="14203"/>
    <cellStyle name="Percent 2 11 2" xfId="14204"/>
    <cellStyle name="Percent 2 12" xfId="14205"/>
    <cellStyle name="Percent 2 12 2" xfId="14206"/>
    <cellStyle name="Percent 2 13" xfId="14207"/>
    <cellStyle name="Percent 2 14" xfId="14208"/>
    <cellStyle name="Percent 2 14 2" xfId="14209"/>
    <cellStyle name="Percent 2 15" xfId="14210"/>
    <cellStyle name="Percent 2 16" xfId="14211"/>
    <cellStyle name="Percent 2 2" xfId="14212"/>
    <cellStyle name="Percent 2 2 2" xfId="14213"/>
    <cellStyle name="Percent 2 2 2 2" xfId="14214"/>
    <cellStyle name="Percent 2 2 2 2 2" xfId="14215"/>
    <cellStyle name="Percent 2 2 2 2 3" xfId="14216"/>
    <cellStyle name="Percent 2 2 2 3" xfId="14217"/>
    <cellStyle name="Percent 2 2 2 3 2" xfId="14218"/>
    <cellStyle name="Percent 2 2 2 3 3" xfId="14219"/>
    <cellStyle name="Percent 2 2 2 4" xfId="14220"/>
    <cellStyle name="Percent 2 2 2 5" xfId="14221"/>
    <cellStyle name="Percent 2 2 3" xfId="14222"/>
    <cellStyle name="Percent 2 2 3 2" xfId="14223"/>
    <cellStyle name="Percent 2 2 3 2 2" xfId="14224"/>
    <cellStyle name="Percent 2 2 3 3" xfId="14225"/>
    <cellStyle name="Percent 2 2 4" xfId="14226"/>
    <cellStyle name="Percent 2 2 4 2" xfId="14227"/>
    <cellStyle name="Percent 2 2 4 3" xfId="14228"/>
    <cellStyle name="Percent 2 2 4 4" xfId="14229"/>
    <cellStyle name="Percent 2 2 5" xfId="14230"/>
    <cellStyle name="Percent 2 2 5 2" xfId="14231"/>
    <cellStyle name="Percent 2 2 5 3" xfId="14232"/>
    <cellStyle name="Percent 2 2 6" xfId="14233"/>
    <cellStyle name="Percent 2 2 7" xfId="14234"/>
    <cellStyle name="Percent 2 2 8" xfId="14235"/>
    <cellStyle name="Percent 2 3" xfId="14236"/>
    <cellStyle name="Percent 2 3 2" xfId="14237"/>
    <cellStyle name="Percent 2 3 2 2" xfId="14238"/>
    <cellStyle name="Percent 2 3 2 2 2" xfId="14239"/>
    <cellStyle name="Percent 2 3 2 2 3" xfId="14240"/>
    <cellStyle name="Percent 2 3 2 3" xfId="14241"/>
    <cellStyle name="Percent 2 3 2 4" xfId="14242"/>
    <cellStyle name="Percent 2 3 2 5" xfId="14243"/>
    <cellStyle name="Percent 2 3 3" xfId="14244"/>
    <cellStyle name="Percent 2 3 3 2" xfId="14245"/>
    <cellStyle name="Percent 2 3 3 2 2" xfId="14246"/>
    <cellStyle name="Percent 2 3 3 3" xfId="14247"/>
    <cellStyle name="Percent 2 3 3 4" xfId="14248"/>
    <cellStyle name="Percent 2 3 4" xfId="14249"/>
    <cellStyle name="Percent 2 3 4 2" xfId="14250"/>
    <cellStyle name="Percent 2 3 5" xfId="14251"/>
    <cellStyle name="Percent 2 3 5 2" xfId="14252"/>
    <cellStyle name="Percent 2 3 6" xfId="14253"/>
    <cellStyle name="Percent 2 4" xfId="14254"/>
    <cellStyle name="Percent 2 4 2" xfId="14255"/>
    <cellStyle name="Percent 2 4 2 2" xfId="14256"/>
    <cellStyle name="Percent 2 4 2 2 2" xfId="14257"/>
    <cellStyle name="Percent 2 4 2 3" xfId="14258"/>
    <cellStyle name="Percent 2 4 3" xfId="14259"/>
    <cellStyle name="Percent 2 4 3 2" xfId="14260"/>
    <cellStyle name="Percent 2 4 3 3" xfId="14261"/>
    <cellStyle name="Percent 2 4 4" xfId="14262"/>
    <cellStyle name="Percent 2 4 5" xfId="14263"/>
    <cellStyle name="Percent 2 5" xfId="14264"/>
    <cellStyle name="Percent 2 5 2" xfId="14265"/>
    <cellStyle name="Percent 2 5 2 2" xfId="14266"/>
    <cellStyle name="Percent 2 5 2 2 2" xfId="14267"/>
    <cellStyle name="Percent 2 5 2 3" xfId="14268"/>
    <cellStyle name="Percent 2 5 3" xfId="14269"/>
    <cellStyle name="Percent 2 5 3 2" xfId="14270"/>
    <cellStyle name="Percent 2 5 4" xfId="14271"/>
    <cellStyle name="Percent 2 5 5" xfId="14272"/>
    <cellStyle name="Percent 2 6" xfId="14273"/>
    <cellStyle name="Percent 2 6 2" xfId="14274"/>
    <cellStyle name="Percent 2 6 2 2" xfId="14275"/>
    <cellStyle name="Percent 2 6 3" xfId="14276"/>
    <cellStyle name="Percent 2 6 4" xfId="14277"/>
    <cellStyle name="Percent 2 7" xfId="14278"/>
    <cellStyle name="Percent 2 7 2" xfId="14279"/>
    <cellStyle name="Percent 2 7 2 2" xfId="14280"/>
    <cellStyle name="Percent 2 7 3" xfId="14281"/>
    <cellStyle name="Percent 2 7 4" xfId="14282"/>
    <cellStyle name="Percent 2 8" xfId="14283"/>
    <cellStyle name="Percent 2 8 2" xfId="14284"/>
    <cellStyle name="Percent 2 8 3" xfId="14285"/>
    <cellStyle name="Percent 2 9" xfId="14286"/>
    <cellStyle name="Percent 2 9 2" xfId="14287"/>
    <cellStyle name="Percent 2 9 3" xfId="14288"/>
    <cellStyle name="Percent 20" xfId="14289"/>
    <cellStyle name="Percent 20 2" xfId="14290"/>
    <cellStyle name="Percent 20 3" xfId="14291"/>
    <cellStyle name="Percent 21" xfId="14292"/>
    <cellStyle name="Percent 21 2" xfId="14293"/>
    <cellStyle name="Percent 21 3" xfId="14294"/>
    <cellStyle name="Percent 22" xfId="14295"/>
    <cellStyle name="Percent 22 2" xfId="14296"/>
    <cellStyle name="Percent 22 3" xfId="14297"/>
    <cellStyle name="Percent 23" xfId="14298"/>
    <cellStyle name="Percent 23 2" xfId="14299"/>
    <cellStyle name="Percent 23 3" xfId="14300"/>
    <cellStyle name="Percent 24" xfId="14301"/>
    <cellStyle name="Percent 24 2" xfId="14302"/>
    <cellStyle name="Percent 24 3" xfId="14303"/>
    <cellStyle name="Percent 25" xfId="14304"/>
    <cellStyle name="Percent 25 2" xfId="14305"/>
    <cellStyle name="Percent 25 2 2" xfId="14306"/>
    <cellStyle name="Percent 25 3" xfId="14307"/>
    <cellStyle name="Percent 26" xfId="14308"/>
    <cellStyle name="Percent 27" xfId="14309"/>
    <cellStyle name="Percent 28" xfId="14310"/>
    <cellStyle name="Percent 29" xfId="14311"/>
    <cellStyle name="Percent 3" xfId="14312"/>
    <cellStyle name="Percent 3 10" xfId="14313"/>
    <cellStyle name="Percent 3 10 2" xfId="14314"/>
    <cellStyle name="Percent 3 10 3" xfId="14315"/>
    <cellStyle name="Percent 3 11" xfId="14316"/>
    <cellStyle name="Percent 3 11 2" xfId="14317"/>
    <cellStyle name="Percent 3 12" xfId="14318"/>
    <cellStyle name="Percent 3 12 2" xfId="14319"/>
    <cellStyle name="Percent 3 13" xfId="14320"/>
    <cellStyle name="Percent 3 14" xfId="14321"/>
    <cellStyle name="Percent 3 14 2" xfId="14322"/>
    <cellStyle name="Percent 3 15" xfId="14323"/>
    <cellStyle name="Percent 3 16" xfId="14324"/>
    <cellStyle name="Percent 3 17" xfId="14325"/>
    <cellStyle name="Percent 3 2" xfId="14326"/>
    <cellStyle name="Percent 3 2 2" xfId="14327"/>
    <cellStyle name="Percent 3 2 2 2" xfId="14328"/>
    <cellStyle name="Percent 3 2 2 2 2" xfId="14329"/>
    <cellStyle name="Percent 3 2 2 2 3" xfId="14330"/>
    <cellStyle name="Percent 3 2 2 3" xfId="14331"/>
    <cellStyle name="Percent 3 2 2 3 2" xfId="14332"/>
    <cellStyle name="Percent 3 2 2 4" xfId="14333"/>
    <cellStyle name="Percent 3 2 3" xfId="14334"/>
    <cellStyle name="Percent 3 2 3 2" xfId="14335"/>
    <cellStyle name="Percent 3 2 3 2 2" xfId="14336"/>
    <cellStyle name="Percent 3 2 3 2 3" xfId="14337"/>
    <cellStyle name="Percent 3 2 3 3" xfId="14338"/>
    <cellStyle name="Percent 3 2 3 4" xfId="14339"/>
    <cellStyle name="Percent 3 2 4" xfId="14340"/>
    <cellStyle name="Percent 3 2 4 2" xfId="14341"/>
    <cellStyle name="Percent 3 2 4 2 2" xfId="14342"/>
    <cellStyle name="Percent 3 2 4 2 3" xfId="14343"/>
    <cellStyle name="Percent 3 2 4 3" xfId="14344"/>
    <cellStyle name="Percent 3 2 4 4" xfId="14345"/>
    <cellStyle name="Percent 3 2 5" xfId="14346"/>
    <cellStyle name="Percent 3 2 5 2" xfId="14347"/>
    <cellStyle name="Percent 3 2 5 2 2" xfId="14348"/>
    <cellStyle name="Percent 3 2 5 3" xfId="14349"/>
    <cellStyle name="Percent 3 2 6" xfId="14350"/>
    <cellStyle name="Percent 3 2 6 2" xfId="14351"/>
    <cellStyle name="Percent 3 2 6 3" xfId="14352"/>
    <cellStyle name="Percent 3 2 6 4" xfId="14353"/>
    <cellStyle name="Percent 3 2 7" xfId="14354"/>
    <cellStyle name="Percent 3 2 8" xfId="14355"/>
    <cellStyle name="Percent 3 3" xfId="14356"/>
    <cellStyle name="Percent 3 3 2" xfId="14357"/>
    <cellStyle name="Percent 3 3 2 2" xfId="14358"/>
    <cellStyle name="Percent 3 3 2 3" xfId="14359"/>
    <cellStyle name="Percent 3 3 3" xfId="14360"/>
    <cellStyle name="Percent 3 3 4" xfId="14361"/>
    <cellStyle name="Percent 3 3 5" xfId="14362"/>
    <cellStyle name="Percent 3 4" xfId="14363"/>
    <cellStyle name="Percent 3 4 2" xfId="14364"/>
    <cellStyle name="Percent 3 4 2 2" xfId="14365"/>
    <cellStyle name="Percent 3 4 2 2 2" xfId="14366"/>
    <cellStyle name="Percent 3 4 2 3" xfId="14367"/>
    <cellStyle name="Percent 3 4 2 4" xfId="14368"/>
    <cellStyle name="Percent 3 4 3" xfId="14369"/>
    <cellStyle name="Percent 3 4 3 2" xfId="14370"/>
    <cellStyle name="Percent 3 4 4" xfId="14371"/>
    <cellStyle name="Percent 3 5" xfId="14372"/>
    <cellStyle name="Percent 3 5 2" xfId="14373"/>
    <cellStyle name="Percent 3 5 2 2" xfId="14374"/>
    <cellStyle name="Percent 3 5 2 3" xfId="14375"/>
    <cellStyle name="Percent 3 5 3" xfId="14376"/>
    <cellStyle name="Percent 3 5 4" xfId="14377"/>
    <cellStyle name="Percent 3 6" xfId="14378"/>
    <cellStyle name="Percent 3 6 2" xfId="14379"/>
    <cellStyle name="Percent 3 6 3" xfId="14380"/>
    <cellStyle name="Percent 3 6 4" xfId="14381"/>
    <cellStyle name="Percent 3 7" xfId="14382"/>
    <cellStyle name="Percent 3 7 2" xfId="14383"/>
    <cellStyle name="Percent 3 7 2 2" xfId="14384"/>
    <cellStyle name="Percent 3 7 3" xfId="14385"/>
    <cellStyle name="Percent 3 7 4" xfId="14386"/>
    <cellStyle name="Percent 3 7 5" xfId="14387"/>
    <cellStyle name="Percent 3 8" xfId="14388"/>
    <cellStyle name="Percent 3 8 2" xfId="14389"/>
    <cellStyle name="Percent 3 8 2 2" xfId="14390"/>
    <cellStyle name="Percent 3 8 3" xfId="14391"/>
    <cellStyle name="Percent 3 9" xfId="14392"/>
    <cellStyle name="Percent 3 9 2" xfId="14393"/>
    <cellStyle name="Percent 3 9 2 2" xfId="14394"/>
    <cellStyle name="Percent 3 9 3" xfId="14395"/>
    <cellStyle name="Percent 30" xfId="14396"/>
    <cellStyle name="Percent 31" xfId="14397"/>
    <cellStyle name="Percent 32" xfId="14398"/>
    <cellStyle name="Percent 33" xfId="14399"/>
    <cellStyle name="Percent 4" xfId="14400"/>
    <cellStyle name="Percent 4 2" xfId="14401"/>
    <cellStyle name="Percent 4 2 2" xfId="14402"/>
    <cellStyle name="Percent 4 2 2 2" xfId="14403"/>
    <cellStyle name="Percent 4 2 2 3" xfId="14404"/>
    <cellStyle name="Percent 4 2 3" xfId="14405"/>
    <cellStyle name="Percent 4 2 4" xfId="14406"/>
    <cellStyle name="Percent 4 3" xfId="14407"/>
    <cellStyle name="Percent 4 3 2" xfId="14408"/>
    <cellStyle name="Percent 4 3 2 2" xfId="14409"/>
    <cellStyle name="Percent 4 3 2 3" xfId="14410"/>
    <cellStyle name="Percent 4 3 3" xfId="14411"/>
    <cellStyle name="Percent 4 3 4" xfId="14412"/>
    <cellStyle name="Percent 4 4" xfId="14413"/>
    <cellStyle name="Percent 4 4 2" xfId="14414"/>
    <cellStyle name="Percent 4 4 2 2" xfId="14415"/>
    <cellStyle name="Percent 4 4 2 3" xfId="14416"/>
    <cellStyle name="Percent 4 4 3" xfId="14417"/>
    <cellStyle name="Percent 4 4 4" xfId="14418"/>
    <cellStyle name="Percent 4 5" xfId="14419"/>
    <cellStyle name="Percent 4 5 2" xfId="14420"/>
    <cellStyle name="Percent 4 5 2 2" xfId="14421"/>
    <cellStyle name="Percent 4 5 3" xfId="14422"/>
    <cellStyle name="Percent 4 6" xfId="14423"/>
    <cellStyle name="Percent 4 6 2" xfId="14424"/>
    <cellStyle name="Percent 4 6 2 2" xfId="14425"/>
    <cellStyle name="Percent 4 6 3" xfId="14426"/>
    <cellStyle name="Percent 4 6 4" xfId="14427"/>
    <cellStyle name="Percent 4 7" xfId="14428"/>
    <cellStyle name="Percent 4 7 2" xfId="14429"/>
    <cellStyle name="Percent 4 8" xfId="14430"/>
    <cellStyle name="Percent 4 9" xfId="14431"/>
    <cellStyle name="Percent 5" xfId="14432"/>
    <cellStyle name="Percent 5 2" xfId="14433"/>
    <cellStyle name="Percent 5 2 2" xfId="14434"/>
    <cellStyle name="Percent 5 2 2 2" xfId="14435"/>
    <cellStyle name="Percent 5 2 3" xfId="14436"/>
    <cellStyle name="Percent 5 3" xfId="14437"/>
    <cellStyle name="Percent 5 3 2" xfId="14438"/>
    <cellStyle name="Percent 5 3 3" xfId="14439"/>
    <cellStyle name="Percent 5 4" xfId="14440"/>
    <cellStyle name="Percent 5 5" xfId="14441"/>
    <cellStyle name="Percent 6" xfId="14442"/>
    <cellStyle name="Percent 6 2" xfId="14443"/>
    <cellStyle name="Percent 6 2 2" xfId="14444"/>
    <cellStyle name="Percent 6 2 2 2" xfId="14445"/>
    <cellStyle name="Percent 6 2 3" xfId="14446"/>
    <cellStyle name="Percent 6 3" xfId="14447"/>
    <cellStyle name="Percent 6 3 2" xfId="14448"/>
    <cellStyle name="Percent 6 4" xfId="14449"/>
    <cellStyle name="Percent 6 5" xfId="14450"/>
    <cellStyle name="Percent 7" xfId="14451"/>
    <cellStyle name="Percent 7 2" xfId="14452"/>
    <cellStyle name="Percent 7 2 2" xfId="14453"/>
    <cellStyle name="Percent 7 2 2 2" xfId="14454"/>
    <cellStyle name="Percent 7 2 2 3" xfId="14455"/>
    <cellStyle name="Percent 7 2 3" xfId="14456"/>
    <cellStyle name="Percent 7 2 4" xfId="14457"/>
    <cellStyle name="Percent 7 2 5" xfId="14458"/>
    <cellStyle name="Percent 7 3" xfId="14459"/>
    <cellStyle name="Percent 7 3 2" xfId="14460"/>
    <cellStyle name="Percent 7 3 3" xfId="14461"/>
    <cellStyle name="Percent 7 4" xfId="14462"/>
    <cellStyle name="Percent 7 5" xfId="14463"/>
    <cellStyle name="Percent 7 6" xfId="14464"/>
    <cellStyle name="Percent 8" xfId="14465"/>
    <cellStyle name="Percent 8 2" xfId="14466"/>
    <cellStyle name="Percent 8 2 2" xfId="14467"/>
    <cellStyle name="Percent 8 2 3" xfId="14468"/>
    <cellStyle name="Percent 8 3" xfId="14469"/>
    <cellStyle name="Percent 8 4" xfId="14470"/>
    <cellStyle name="Percent 8 5" xfId="14471"/>
    <cellStyle name="Percent 8 6" xfId="14472"/>
    <cellStyle name="Percent 9" xfId="14473"/>
    <cellStyle name="Percent 9 2" xfId="14474"/>
    <cellStyle name="Percent 9 2 2" xfId="14475"/>
    <cellStyle name="Percent 9 2 3" xfId="14476"/>
    <cellStyle name="Percent 9 3" xfId="14477"/>
    <cellStyle name="Percent 9 4" xfId="14478"/>
    <cellStyle name="Percent 9 5" xfId="14479"/>
    <cellStyle name="Percent*" xfId="14480"/>
    <cellStyle name="Percent.0" xfId="14481"/>
    <cellStyle name="Percent.0 2" xfId="14482"/>
    <cellStyle name="Percent.00" xfId="14483"/>
    <cellStyle name="Percent.00 2" xfId="14484"/>
    <cellStyle name="Price" xfId="14485"/>
    <cellStyle name="ProductClass" xfId="14486"/>
    <cellStyle name="ProductClass 2" xfId="14487"/>
    <cellStyle name="ProductType" xfId="14488"/>
    <cellStyle name="QvB" xfId="14489"/>
    <cellStyle name="RebateValue" xfId="14490"/>
    <cellStyle name="RebateValue 2" xfId="14491"/>
    <cellStyle name="Refdb standard" xfId="14492"/>
    <cellStyle name="Refdb standard 2" xfId="14493"/>
    <cellStyle name="ReportData" xfId="14494"/>
    <cellStyle name="ReportElements" xfId="14495"/>
    <cellStyle name="ReportHeader" xfId="14496"/>
    <cellStyle name="ReportTitlePrompt" xfId="14497"/>
    <cellStyle name="ReportTitlePrompt 2" xfId="14498"/>
    <cellStyle name="ReportTitlePrompt 3" xfId="14499"/>
    <cellStyle name="ReportTitleValue" xfId="14500"/>
    <cellStyle name="ReportTitleValue 2" xfId="14501"/>
    <cellStyle name="ReportTitleValue 3" xfId="14502"/>
    <cellStyle name="ResellerType" xfId="14503"/>
    <cellStyle name="Row_CategoryHeadings" xfId="14504"/>
    <cellStyle name="RowAcctAbovePrompt" xfId="14505"/>
    <cellStyle name="RowAcctAbovePrompt 2" xfId="14506"/>
    <cellStyle name="RowAcctAbovePrompt 2 2" xfId="14507"/>
    <cellStyle name="RowAcctAbovePrompt 3" xfId="14508"/>
    <cellStyle name="RowAcctSOBAbovePrompt" xfId="14509"/>
    <cellStyle name="RowAcctSOBAbovePrompt 2" xfId="14510"/>
    <cellStyle name="RowAcctSOBAbovePrompt 2 2" xfId="14511"/>
    <cellStyle name="RowAcctSOBAbovePrompt 3" xfId="14512"/>
    <cellStyle name="RowAcctSOBValue" xfId="14513"/>
    <cellStyle name="RowAcctSOBValue 2" xfId="14514"/>
    <cellStyle name="RowAcctSOBValue 3" xfId="14515"/>
    <cellStyle name="RowAcctValue" xfId="14516"/>
    <cellStyle name="RowAcctValue 2" xfId="14517"/>
    <cellStyle name="RowAcctValue 3" xfId="14518"/>
    <cellStyle name="RowAttrAbovePrompt" xfId="14519"/>
    <cellStyle name="RowAttrAbovePrompt 2" xfId="14520"/>
    <cellStyle name="RowAttrAbovePrompt 2 2" xfId="14521"/>
    <cellStyle name="RowAttrAbovePrompt 3" xfId="14522"/>
    <cellStyle name="RowAttrValue" xfId="14523"/>
    <cellStyle name="RowAttrValue 2" xfId="14524"/>
    <cellStyle name="RowAttrValue 3" xfId="14525"/>
    <cellStyle name="RowColSetAbovePrompt" xfId="14526"/>
    <cellStyle name="RowColSetAbovePrompt 2" xfId="14527"/>
    <cellStyle name="RowColSetAbovePrompt 2 2" xfId="14528"/>
    <cellStyle name="RowColSetAbovePrompt 3" xfId="14529"/>
    <cellStyle name="RowColSetLeftPrompt" xfId="14530"/>
    <cellStyle name="RowColSetLeftPrompt 2" xfId="14531"/>
    <cellStyle name="RowColSetLeftPrompt 2 2" xfId="14532"/>
    <cellStyle name="RowColSetLeftPrompt 3" xfId="14533"/>
    <cellStyle name="RowColSetValue" xfId="14534"/>
    <cellStyle name="RowColSetValue 2" xfId="14535"/>
    <cellStyle name="RowColSetValue 3" xfId="14536"/>
    <cellStyle name="RowLeftPrompt" xfId="14537"/>
    <cellStyle name="RowLeftPrompt 2" xfId="14538"/>
    <cellStyle name="RowLeftPrompt 2 2" xfId="14539"/>
    <cellStyle name="RowLeftPrompt 3" xfId="14540"/>
    <cellStyle name="Sample" xfId="14541"/>
    <cellStyle name="Sample 2" xfId="14542"/>
    <cellStyle name="SampleUsingFormatMask" xfId="14543"/>
    <cellStyle name="SampleUsingFormatMask 2" xfId="14544"/>
    <cellStyle name="SampleUsingFormatMask 3" xfId="14545"/>
    <cellStyle name="SampleWithNoFormatMask" xfId="14546"/>
    <cellStyle name="SampleWithNoFormatMask 2" xfId="14547"/>
    <cellStyle name="SampleWithNoFormatMask 3" xfId="14548"/>
    <cellStyle name="SAPBEXaggData" xfId="14549"/>
    <cellStyle name="SAPBEXaggData 2" xfId="14550"/>
    <cellStyle name="SAPBEXaggDataEmph" xfId="14551"/>
    <cellStyle name="SAPBEXaggDataEmph 2" xfId="14552"/>
    <cellStyle name="SAPBEXaggItem" xfId="14553"/>
    <cellStyle name="SAPBEXaggItem 2" xfId="14554"/>
    <cellStyle name="SAPBEXaggItemX" xfId="14555"/>
    <cellStyle name="SAPBEXaggItemX 2" xfId="14556"/>
    <cellStyle name="SAPBEXchaText" xfId="14557"/>
    <cellStyle name="SAPBEXchaText 2" xfId="14558"/>
    <cellStyle name="SAPBEXchaText 3" xfId="14559"/>
    <cellStyle name="SAPBEXexcBad7" xfId="14560"/>
    <cellStyle name="SAPBEXexcBad7 2" xfId="14561"/>
    <cellStyle name="SAPBEXexcBad8" xfId="14562"/>
    <cellStyle name="SAPBEXexcBad8 2" xfId="14563"/>
    <cellStyle name="SAPBEXexcBad9" xfId="14564"/>
    <cellStyle name="SAPBEXexcBad9 2" xfId="14565"/>
    <cellStyle name="SAPBEXexcCritical4" xfId="14566"/>
    <cellStyle name="SAPBEXexcCritical4 2" xfId="14567"/>
    <cellStyle name="SAPBEXexcCritical5" xfId="14568"/>
    <cellStyle name="SAPBEXexcCritical5 2" xfId="14569"/>
    <cellStyle name="SAPBEXexcCritical6" xfId="14570"/>
    <cellStyle name="SAPBEXexcCritical6 2" xfId="14571"/>
    <cellStyle name="SAPBEXexcGood1" xfId="14572"/>
    <cellStyle name="SAPBEXexcGood1 2" xfId="14573"/>
    <cellStyle name="SAPBEXexcGood2" xfId="14574"/>
    <cellStyle name="SAPBEXexcGood2 2" xfId="14575"/>
    <cellStyle name="SAPBEXexcGood3" xfId="14576"/>
    <cellStyle name="SAPBEXexcGood3 2" xfId="14577"/>
    <cellStyle name="SAPBEXfilterDrill" xfId="14578"/>
    <cellStyle name="SAPBEXfilterDrill 2" xfId="14579"/>
    <cellStyle name="SAPBEXfilterItem" xfId="14580"/>
    <cellStyle name="SAPBEXfilterText" xfId="14581"/>
    <cellStyle name="SAPBEXformats" xfId="14582"/>
    <cellStyle name="SAPBEXformats 2" xfId="14583"/>
    <cellStyle name="SAPBEXformats 3" xfId="14584"/>
    <cellStyle name="SAPBEXheaderItem" xfId="14585"/>
    <cellStyle name="SAPBEXheaderItem 2" xfId="14586"/>
    <cellStyle name="SAPBEXheaderText" xfId="14587"/>
    <cellStyle name="SAPBEXheaderText 2" xfId="14588"/>
    <cellStyle name="SAPBEXHLevel0" xfId="14589"/>
    <cellStyle name="SAPBEXHLevel0 2" xfId="14590"/>
    <cellStyle name="SAPBEXHLevel0 3" xfId="14591"/>
    <cellStyle name="SAPBEXHLevel0X" xfId="14592"/>
    <cellStyle name="SAPBEXHLevel0X 2" xfId="14593"/>
    <cellStyle name="SAPBEXHLevel0X 3" xfId="14594"/>
    <cellStyle name="SAPBEXHLevel1" xfId="14595"/>
    <cellStyle name="SAPBEXHLevel1 2" xfId="14596"/>
    <cellStyle name="SAPBEXHLevel1 3" xfId="14597"/>
    <cellStyle name="SAPBEXHLevel1X" xfId="14598"/>
    <cellStyle name="SAPBEXHLevel1X 2" xfId="14599"/>
    <cellStyle name="SAPBEXHLevel1X 3" xfId="14600"/>
    <cellStyle name="SAPBEXHLevel2" xfId="14601"/>
    <cellStyle name="SAPBEXHLevel2 2" xfId="14602"/>
    <cellStyle name="SAPBEXHLevel2 3" xfId="14603"/>
    <cellStyle name="SAPBEXHLevel2X" xfId="14604"/>
    <cellStyle name="SAPBEXHLevel2X 2" xfId="14605"/>
    <cellStyle name="SAPBEXHLevel2X 3" xfId="14606"/>
    <cellStyle name="SAPBEXHLevel3" xfId="14607"/>
    <cellStyle name="SAPBEXHLevel3 2" xfId="14608"/>
    <cellStyle name="SAPBEXHLevel3 3" xfId="14609"/>
    <cellStyle name="SAPBEXHLevel3X" xfId="14610"/>
    <cellStyle name="SAPBEXHLevel3X 2" xfId="14611"/>
    <cellStyle name="SAPBEXHLevel3X 3" xfId="14612"/>
    <cellStyle name="SAPBEXresData" xfId="14613"/>
    <cellStyle name="SAPBEXresData 2" xfId="14614"/>
    <cellStyle name="SAPBEXresDataEmph" xfId="14615"/>
    <cellStyle name="SAPBEXresDataEmph 2" xfId="14616"/>
    <cellStyle name="SAPBEXresItem" xfId="14617"/>
    <cellStyle name="SAPBEXresItem 2" xfId="14618"/>
    <cellStyle name="SAPBEXresItemX" xfId="14619"/>
    <cellStyle name="SAPBEXresItemX 2" xfId="14620"/>
    <cellStyle name="SAPBEXstdData" xfId="14621"/>
    <cellStyle name="SAPBEXstdData 2" xfId="14622"/>
    <cellStyle name="SAPBEXstdDataEmph" xfId="14623"/>
    <cellStyle name="SAPBEXstdDataEmph 2" xfId="14624"/>
    <cellStyle name="SAPBEXstdItem" xfId="14625"/>
    <cellStyle name="SAPBEXstdItem 2" xfId="14626"/>
    <cellStyle name="SAPBEXstdItem 3" xfId="14627"/>
    <cellStyle name="SAPBEXstdItemX" xfId="14628"/>
    <cellStyle name="SAPBEXstdItemX 2" xfId="14629"/>
    <cellStyle name="SAPBEXstdItemX 3" xfId="14630"/>
    <cellStyle name="SAPBEXtitle" xfId="14631"/>
    <cellStyle name="SAPBEXundefined" xfId="14632"/>
    <cellStyle name="SAPBEXundefined 2" xfId="14633"/>
    <cellStyle name="Sheet Title" xfId="14634"/>
    <cellStyle name="Sheet Title 2" xfId="14635"/>
    <cellStyle name="Sheet Title 3" xfId="14636"/>
    <cellStyle name="Size" xfId="14637"/>
    <cellStyle name="Size 2" xfId="14638"/>
    <cellStyle name="Source" xfId="14639"/>
    <cellStyle name="Source 10" xfId="14640"/>
    <cellStyle name="Source 10 2" xfId="14641"/>
    <cellStyle name="Source 10 2 2" xfId="14642"/>
    <cellStyle name="Source 10 2 2 2" xfId="14643"/>
    <cellStyle name="Source 10 2 3" xfId="14644"/>
    <cellStyle name="Source 10 3" xfId="14645"/>
    <cellStyle name="Source 10 3 2" xfId="14646"/>
    <cellStyle name="Source 10 4" xfId="14647"/>
    <cellStyle name="Source 10_Gross" xfId="14648"/>
    <cellStyle name="Source 11" xfId="14649"/>
    <cellStyle name="Source 11 2" xfId="14650"/>
    <cellStyle name="Source 11 2 2" xfId="14651"/>
    <cellStyle name="Source 11 2 2 2" xfId="14652"/>
    <cellStyle name="Source 11 2 3" xfId="14653"/>
    <cellStyle name="Source 11 3" xfId="14654"/>
    <cellStyle name="Source 11 3 2" xfId="14655"/>
    <cellStyle name="Source 11 4" xfId="14656"/>
    <cellStyle name="Source 11_Gross" xfId="14657"/>
    <cellStyle name="Source 12" xfId="14658"/>
    <cellStyle name="Source 12 2" xfId="14659"/>
    <cellStyle name="Source 12 2 2" xfId="14660"/>
    <cellStyle name="Source 12 2 3" xfId="14661"/>
    <cellStyle name="Source 12 3" xfId="14662"/>
    <cellStyle name="Source 12 4" xfId="14663"/>
    <cellStyle name="Source 12 5" xfId="14664"/>
    <cellStyle name="Source 12_Gross" xfId="14665"/>
    <cellStyle name="Source 13" xfId="14666"/>
    <cellStyle name="Source 13 2" xfId="14667"/>
    <cellStyle name="Source 13 2 2" xfId="14668"/>
    <cellStyle name="Source 13 3" xfId="14669"/>
    <cellStyle name="Source 13 4" xfId="14670"/>
    <cellStyle name="Source 13 5" xfId="14671"/>
    <cellStyle name="Source 14" xfId="14672"/>
    <cellStyle name="Source 14 2" xfId="14673"/>
    <cellStyle name="Source 14 2 2" xfId="14674"/>
    <cellStyle name="Source 14 3" xfId="14675"/>
    <cellStyle name="Source 14 4" xfId="14676"/>
    <cellStyle name="Source 15" xfId="14677"/>
    <cellStyle name="Source 15 2" xfId="14678"/>
    <cellStyle name="Source 15 2 2" xfId="14679"/>
    <cellStyle name="Source 15 3" xfId="14680"/>
    <cellStyle name="Source 15 4" xfId="14681"/>
    <cellStyle name="Source 16" xfId="14682"/>
    <cellStyle name="Source 16 2" xfId="14683"/>
    <cellStyle name="Source 16 2 2" xfId="14684"/>
    <cellStyle name="Source 16 3" xfId="14685"/>
    <cellStyle name="Source 17" xfId="14686"/>
    <cellStyle name="Source 17 2" xfId="14687"/>
    <cellStyle name="Source 17 3" xfId="14688"/>
    <cellStyle name="Source 18" xfId="14689"/>
    <cellStyle name="Source 18 2" xfId="14690"/>
    <cellStyle name="Source 19" xfId="14691"/>
    <cellStyle name="Source 19 2" xfId="14692"/>
    <cellStyle name="Source 2" xfId="14693"/>
    <cellStyle name="Source 2 10" xfId="14694"/>
    <cellStyle name="Source 2 11" xfId="14695"/>
    <cellStyle name="Source 2 2" xfId="14696"/>
    <cellStyle name="Source 2 2 2" xfId="14697"/>
    <cellStyle name="Source 2 2 2 2" xfId="14698"/>
    <cellStyle name="Source 2 2 2 2 2" xfId="14699"/>
    <cellStyle name="Source 2 2 2 3" xfId="14700"/>
    <cellStyle name="Source 2 2 2 3 2" xfId="14701"/>
    <cellStyle name="Source 2 2 2 4" xfId="14702"/>
    <cellStyle name="Source 2 2 2 5" xfId="14703"/>
    <cellStyle name="Source 2 2 3" xfId="14704"/>
    <cellStyle name="Source 2 2 3 2" xfId="14705"/>
    <cellStyle name="Source 2 2 3 3" xfId="14706"/>
    <cellStyle name="Source 2 2 4" xfId="14707"/>
    <cellStyle name="Source 2 2 4 2" xfId="14708"/>
    <cellStyle name="Source 2 2 5" xfId="14709"/>
    <cellStyle name="Source 2 2 6" xfId="14710"/>
    <cellStyle name="Source 2 2_Gross" xfId="14711"/>
    <cellStyle name="Source 2 3" xfId="14712"/>
    <cellStyle name="Source 2 3 2" xfId="14713"/>
    <cellStyle name="Source 2 3 2 2" xfId="14714"/>
    <cellStyle name="Source 2 3 2 3" xfId="14715"/>
    <cellStyle name="Source 2 3 3" xfId="14716"/>
    <cellStyle name="Source 2 3 4" xfId="14717"/>
    <cellStyle name="Source 2 3 4 2" xfId="14718"/>
    <cellStyle name="Source 2 3 5" xfId="14719"/>
    <cellStyle name="Source 2 3 6" xfId="14720"/>
    <cellStyle name="Source 2 4" xfId="14721"/>
    <cellStyle name="Source 2 4 2" xfId="14722"/>
    <cellStyle name="Source 2 4 2 2" xfId="14723"/>
    <cellStyle name="Source 2 4 2 3" xfId="14724"/>
    <cellStyle name="Source 2 4 3" xfId="14725"/>
    <cellStyle name="Source 2 4 3 2" xfId="14726"/>
    <cellStyle name="Source 2 4 4" xfId="14727"/>
    <cellStyle name="Source 2 4 5" xfId="14728"/>
    <cellStyle name="Source 2 5" xfId="14729"/>
    <cellStyle name="Source 2 5 2" xfId="14730"/>
    <cellStyle name="Source 2 5 2 2" xfId="14731"/>
    <cellStyle name="Source 2 5 2 3" xfId="14732"/>
    <cellStyle name="Source 2 5 3" xfId="14733"/>
    <cellStyle name="Source 2 5 3 2" xfId="14734"/>
    <cellStyle name="Source 2 5 4" xfId="14735"/>
    <cellStyle name="Source 2 6" xfId="14736"/>
    <cellStyle name="Source 2 6 2" xfId="14737"/>
    <cellStyle name="Source 2 6 2 2" xfId="14738"/>
    <cellStyle name="Source 2 6 3" xfId="14739"/>
    <cellStyle name="Source 2 6 4" xfId="14740"/>
    <cellStyle name="Source 2 7" xfId="14741"/>
    <cellStyle name="Source 2 7 2" xfId="14742"/>
    <cellStyle name="Source 2 7 3" xfId="14743"/>
    <cellStyle name="Source 2 8" xfId="14744"/>
    <cellStyle name="Source 2 8 2" xfId="14745"/>
    <cellStyle name="Source 2 8 2 2" xfId="14746"/>
    <cellStyle name="Source 2 8 3" xfId="14747"/>
    <cellStyle name="Source 2 9" xfId="14748"/>
    <cellStyle name="Source 2 9 2" xfId="14749"/>
    <cellStyle name="Source 2_BB" xfId="14750"/>
    <cellStyle name="Source 20" xfId="14751"/>
    <cellStyle name="Source 20 2" xfId="14752"/>
    <cellStyle name="Source 21" xfId="14753"/>
    <cellStyle name="Source 21 2" xfId="14754"/>
    <cellStyle name="Source 22" xfId="14755"/>
    <cellStyle name="Source 22 2" xfId="14756"/>
    <cellStyle name="Source 23" xfId="14757"/>
    <cellStyle name="Source 23 2" xfId="14758"/>
    <cellStyle name="Source 24" xfId="14759"/>
    <cellStyle name="Source 24 2" xfId="14760"/>
    <cellStyle name="Source 25" xfId="14761"/>
    <cellStyle name="Source 25 2" xfId="14762"/>
    <cellStyle name="Source 26" xfId="14763"/>
    <cellStyle name="Source 26 2" xfId="14764"/>
    <cellStyle name="Source 27" xfId="14765"/>
    <cellStyle name="Source 27 2" xfId="14766"/>
    <cellStyle name="Source 28" xfId="14767"/>
    <cellStyle name="Source 28 2" xfId="14768"/>
    <cellStyle name="Source 29" xfId="14769"/>
    <cellStyle name="Source 29 2" xfId="14770"/>
    <cellStyle name="Source 3" xfId="14771"/>
    <cellStyle name="Source 3 10" xfId="14772"/>
    <cellStyle name="Source 3 10 2" xfId="14773"/>
    <cellStyle name="Source 3 10 3" xfId="14774"/>
    <cellStyle name="Source 3 11" xfId="14775"/>
    <cellStyle name="Source 3 11 2" xfId="14776"/>
    <cellStyle name="Source 3 12" xfId="14777"/>
    <cellStyle name="Source 3 13" xfId="14778"/>
    <cellStyle name="Source 3 13 2" xfId="14779"/>
    <cellStyle name="Source 3 14" xfId="14780"/>
    <cellStyle name="Source 3 15" xfId="14781"/>
    <cellStyle name="Source 3 16" xfId="14782"/>
    <cellStyle name="Source 3 2" xfId="14783"/>
    <cellStyle name="Source 3 2 2" xfId="14784"/>
    <cellStyle name="Source 3 2 2 2" xfId="14785"/>
    <cellStyle name="Source 3 2 2 2 2" xfId="14786"/>
    <cellStyle name="Source 3 2 2 3" xfId="14787"/>
    <cellStyle name="Source 3 2 2 3 2" xfId="14788"/>
    <cellStyle name="Source 3 2 2 4" xfId="14789"/>
    <cellStyle name="Source 3 2 2 5" xfId="14790"/>
    <cellStyle name="Source 3 2 3" xfId="14791"/>
    <cellStyle name="Source 3 2 3 2" xfId="14792"/>
    <cellStyle name="Source 3 2 3 3" xfId="14793"/>
    <cellStyle name="Source 3 2 4" xfId="14794"/>
    <cellStyle name="Source 3 2 4 2" xfId="14795"/>
    <cellStyle name="Source 3 2 5" xfId="14796"/>
    <cellStyle name="Source 3 2 6" xfId="14797"/>
    <cellStyle name="Source 3 2_Gross" xfId="14798"/>
    <cellStyle name="Source 3 3" xfId="14799"/>
    <cellStyle name="Source 3 3 2" xfId="14800"/>
    <cellStyle name="Source 3 3 2 2" xfId="14801"/>
    <cellStyle name="Source 3 3 2 3" xfId="14802"/>
    <cellStyle name="Source 3 3 3" xfId="14803"/>
    <cellStyle name="Source 3 3 3 2" xfId="14804"/>
    <cellStyle name="Source 3 3 3 3" xfId="14805"/>
    <cellStyle name="Source 3 3 4" xfId="14806"/>
    <cellStyle name="Source 3 3 5" xfId="14807"/>
    <cellStyle name="Source 3 3_Gross" xfId="14808"/>
    <cellStyle name="Source 3 4" xfId="14809"/>
    <cellStyle name="Source 3 4 2" xfId="14810"/>
    <cellStyle name="Source 3 4 2 2" xfId="14811"/>
    <cellStyle name="Source 3 4 2 3" xfId="14812"/>
    <cellStyle name="Source 3 4 2 4" xfId="14813"/>
    <cellStyle name="Source 3 4 3" xfId="14814"/>
    <cellStyle name="Source 3 4 3 2" xfId="14815"/>
    <cellStyle name="Source 3 4 3 3" xfId="14816"/>
    <cellStyle name="Source 3 4 4" xfId="14817"/>
    <cellStyle name="Source 3 4 5" xfId="14818"/>
    <cellStyle name="Source 3 4_Gross" xfId="14819"/>
    <cellStyle name="Source 3 5" xfId="14820"/>
    <cellStyle name="Source 3 5 2" xfId="14821"/>
    <cellStyle name="Source 3 5 2 2" xfId="14822"/>
    <cellStyle name="Source 3 5 3" xfId="14823"/>
    <cellStyle name="Source 3 5 3 2" xfId="14824"/>
    <cellStyle name="Source 3 5 4" xfId="14825"/>
    <cellStyle name="Source 3 5 5" xfId="14826"/>
    <cellStyle name="Source 3 6" xfId="14827"/>
    <cellStyle name="Source 3 6 2" xfId="14828"/>
    <cellStyle name="Source 3 6 2 2" xfId="14829"/>
    <cellStyle name="Source 3 6 3" xfId="14830"/>
    <cellStyle name="Source 3 6 4" xfId="14831"/>
    <cellStyle name="Source 3 6 5" xfId="14832"/>
    <cellStyle name="Source 3 7" xfId="14833"/>
    <cellStyle name="Source 3 7 2" xfId="14834"/>
    <cellStyle name="Source 3 7 2 2" xfId="14835"/>
    <cellStyle name="Source 3 7 3" xfId="14836"/>
    <cellStyle name="Source 3 7 4" xfId="14837"/>
    <cellStyle name="Source 3 8" xfId="14838"/>
    <cellStyle name="Source 3 8 2" xfId="14839"/>
    <cellStyle name="Source 3 8 3" xfId="14840"/>
    <cellStyle name="Source 3 9" xfId="14841"/>
    <cellStyle name="Source 3 9 2" xfId="14842"/>
    <cellStyle name="Source 3 9 2 2" xfId="14843"/>
    <cellStyle name="Source 3 9 3" xfId="14844"/>
    <cellStyle name="Source 3_August 2014 IMBE" xfId="14845"/>
    <cellStyle name="Source 30" xfId="14846"/>
    <cellStyle name="Source 30 2" xfId="14847"/>
    <cellStyle name="Source 31" xfId="14848"/>
    <cellStyle name="Source 32" xfId="14849"/>
    <cellStyle name="Source 33" xfId="14850"/>
    <cellStyle name="Source 33 2" xfId="14851"/>
    <cellStyle name="Source 34" xfId="14852"/>
    <cellStyle name="Source 34 2" xfId="14853"/>
    <cellStyle name="Source 35" xfId="14854"/>
    <cellStyle name="Source 35 2" xfId="14855"/>
    <cellStyle name="Source 36" xfId="14856"/>
    <cellStyle name="Source 36 2" xfId="14857"/>
    <cellStyle name="Source 37" xfId="14858"/>
    <cellStyle name="Source 38" xfId="14859"/>
    <cellStyle name="Source 39" xfId="14860"/>
    <cellStyle name="Source 4" xfId="14861"/>
    <cellStyle name="Source 4 2" xfId="14862"/>
    <cellStyle name="Source 4 2 2" xfId="14863"/>
    <cellStyle name="Source 4 2 2 2" xfId="14864"/>
    <cellStyle name="Source 4 2 2 2 2" xfId="14865"/>
    <cellStyle name="Source 4 2 2 3" xfId="14866"/>
    <cellStyle name="Source 4 2 3" xfId="14867"/>
    <cellStyle name="Source 4 2 3 2" xfId="14868"/>
    <cellStyle name="Source 4 2 4" xfId="14869"/>
    <cellStyle name="Source 4 2_Gross" xfId="14870"/>
    <cellStyle name="Source 4 3" xfId="14871"/>
    <cellStyle name="Source 4 3 2" xfId="14872"/>
    <cellStyle name="Source 4 3 2 2" xfId="14873"/>
    <cellStyle name="Source 4 3 2 2 2" xfId="14874"/>
    <cellStyle name="Source 4 3 2 3" xfId="14875"/>
    <cellStyle name="Source 4 3 3" xfId="14876"/>
    <cellStyle name="Source 4 3 4" xfId="14877"/>
    <cellStyle name="Source 4 4" xfId="14878"/>
    <cellStyle name="Source 4 4 2" xfId="14879"/>
    <cellStyle name="Source 4 4 3" xfId="14880"/>
    <cellStyle name="Source 4 5" xfId="14881"/>
    <cellStyle name="Source 4 6" xfId="14882"/>
    <cellStyle name="Source 4_Gross" xfId="14883"/>
    <cellStyle name="Source 40" xfId="14884"/>
    <cellStyle name="Source 41" xfId="14885"/>
    <cellStyle name="Source 5" xfId="14886"/>
    <cellStyle name="Source 5 2" xfId="14887"/>
    <cellStyle name="Source 5 2 2" xfId="14888"/>
    <cellStyle name="Source 5 2 2 2" xfId="14889"/>
    <cellStyle name="Source 5 2 3" xfId="14890"/>
    <cellStyle name="Source 5 3" xfId="14891"/>
    <cellStyle name="Source 5 3 2" xfId="14892"/>
    <cellStyle name="Source 5 3 3" xfId="14893"/>
    <cellStyle name="Source 5 4" xfId="14894"/>
    <cellStyle name="Source 5 4 2" xfId="14895"/>
    <cellStyle name="Source 5 5" xfId="14896"/>
    <cellStyle name="Source 5_Gross" xfId="14897"/>
    <cellStyle name="Source 6" xfId="14898"/>
    <cellStyle name="Source 6 2" xfId="14899"/>
    <cellStyle name="Source 6 2 2" xfId="14900"/>
    <cellStyle name="Source 6 2 2 2" xfId="14901"/>
    <cellStyle name="Source 6 2 3" xfId="14902"/>
    <cellStyle name="Source 6 3" xfId="14903"/>
    <cellStyle name="Source 6 3 2" xfId="14904"/>
    <cellStyle name="Source 6 4" xfId="14905"/>
    <cellStyle name="Source 6_Gross" xfId="14906"/>
    <cellStyle name="Source 7" xfId="14907"/>
    <cellStyle name="Source 7 2" xfId="14908"/>
    <cellStyle name="Source 7 2 2" xfId="14909"/>
    <cellStyle name="Source 7 2 2 2" xfId="14910"/>
    <cellStyle name="Source 7 2 3" xfId="14911"/>
    <cellStyle name="Source 7 3" xfId="14912"/>
    <cellStyle name="Source 7 3 2" xfId="14913"/>
    <cellStyle name="Source 7 3 3" xfId="14914"/>
    <cellStyle name="Source 7 4" xfId="14915"/>
    <cellStyle name="Source 7 5" xfId="14916"/>
    <cellStyle name="Source 7_Gross" xfId="14917"/>
    <cellStyle name="Source 8" xfId="14918"/>
    <cellStyle name="Source 8 2" xfId="14919"/>
    <cellStyle name="Source 8 2 2" xfId="14920"/>
    <cellStyle name="Source 8 2 2 2" xfId="14921"/>
    <cellStyle name="Source 8 2 3" xfId="14922"/>
    <cellStyle name="Source 8 3" xfId="14923"/>
    <cellStyle name="Source 8 3 2" xfId="14924"/>
    <cellStyle name="Source 8 3 3" xfId="14925"/>
    <cellStyle name="Source 8 4" xfId="14926"/>
    <cellStyle name="Source 8 5" xfId="14927"/>
    <cellStyle name="Source 8_Gross" xfId="14928"/>
    <cellStyle name="Source 9" xfId="14929"/>
    <cellStyle name="Source 9 2" xfId="14930"/>
    <cellStyle name="Source 9 2 2" xfId="14931"/>
    <cellStyle name="Source 9 2 2 2" xfId="14932"/>
    <cellStyle name="Source 9 2 3" xfId="14933"/>
    <cellStyle name="Source 9 3" xfId="14934"/>
    <cellStyle name="Source 9 3 2" xfId="14935"/>
    <cellStyle name="Source 9 4" xfId="14936"/>
    <cellStyle name="Source 9_Gross" xfId="14937"/>
    <cellStyle name="Source_Gross" xfId="14938"/>
    <cellStyle name="Style 1" xfId="14939"/>
    <cellStyle name="Style 1 10" xfId="14940"/>
    <cellStyle name="Style 1 10 2" xfId="14941"/>
    <cellStyle name="Style 1 10 2 2" xfId="14942"/>
    <cellStyle name="Style 1 10 3" xfId="14943"/>
    <cellStyle name="Style 1 11" xfId="14944"/>
    <cellStyle name="Style 1 11 2" xfId="14945"/>
    <cellStyle name="Style 1 12" xfId="14946"/>
    <cellStyle name="Style 1 12 2" xfId="14947"/>
    <cellStyle name="Style 1 13" xfId="14948"/>
    <cellStyle name="Style 1 14" xfId="14949"/>
    <cellStyle name="Style 1 15" xfId="14950"/>
    <cellStyle name="Style 1 2" xfId="14951"/>
    <cellStyle name="Style 1 2 2" xfId="14952"/>
    <cellStyle name="Style 1 2 2 2" xfId="14953"/>
    <cellStyle name="Style 1 2 2 2 2" xfId="14954"/>
    <cellStyle name="Style 1 2 2 3" xfId="14955"/>
    <cellStyle name="Style 1 2 2 4" xfId="14956"/>
    <cellStyle name="Style 1 2 3" xfId="14957"/>
    <cellStyle name="Style 1 2 3 2" xfId="14958"/>
    <cellStyle name="Style 1 2 3 2 2" xfId="14959"/>
    <cellStyle name="Style 1 2 3 3" xfId="14960"/>
    <cellStyle name="Style 1 2 3 4" xfId="14961"/>
    <cellStyle name="Style 1 2 3 5" xfId="14962"/>
    <cellStyle name="Style 1 2 3 6" xfId="14963"/>
    <cellStyle name="Style 1 2 4" xfId="14964"/>
    <cellStyle name="Style 1 2 4 2" xfId="14965"/>
    <cellStyle name="Style 1 2 4 3" xfId="14966"/>
    <cellStyle name="Style 1 2 5" xfId="14967"/>
    <cellStyle name="Style 1 2 5 2" xfId="14968"/>
    <cellStyle name="Style 1 2 5 2 2" xfId="14969"/>
    <cellStyle name="Style 1 2 5 3" xfId="14970"/>
    <cellStyle name="Style 1 2 6" xfId="14971"/>
    <cellStyle name="Style 1 2 6 2" xfId="14972"/>
    <cellStyle name="Style 1 2 7" xfId="14973"/>
    <cellStyle name="Style 1 2 7 2" xfId="14974"/>
    <cellStyle name="Style 1 2 7 3" xfId="14975"/>
    <cellStyle name="Style 1 2 8" xfId="14976"/>
    <cellStyle name="Style 1 2 9" xfId="14977"/>
    <cellStyle name="Style 1 2_Gross" xfId="14978"/>
    <cellStyle name="Style 1 3" xfId="14979"/>
    <cellStyle name="Style 1 3 2" xfId="14980"/>
    <cellStyle name="Style 1 3 2 2" xfId="14981"/>
    <cellStyle name="Style 1 3 2 3" xfId="14982"/>
    <cellStyle name="Style 1 3 2 4" xfId="14983"/>
    <cellStyle name="Style 1 3 3" xfId="14984"/>
    <cellStyle name="Style 1 3 3 2" xfId="14985"/>
    <cellStyle name="Style 1 3 3 3" xfId="14986"/>
    <cellStyle name="Style 1 3 3 4" xfId="14987"/>
    <cellStyle name="Style 1 3 4" xfId="14988"/>
    <cellStyle name="Style 1 3 5" xfId="14989"/>
    <cellStyle name="Style 1 3_Gross" xfId="14990"/>
    <cellStyle name="Style 1 4" xfId="14991"/>
    <cellStyle name="Style 1 4 2" xfId="14992"/>
    <cellStyle name="Style 1 4 2 2" xfId="14993"/>
    <cellStyle name="Style 1 4 3" xfId="14994"/>
    <cellStyle name="Style 1 4 4" xfId="14995"/>
    <cellStyle name="Style 1 4_Gross" xfId="14996"/>
    <cellStyle name="Style 1 5" xfId="14997"/>
    <cellStyle name="Style 1 5 2" xfId="14998"/>
    <cellStyle name="Style 1 5 2 2" xfId="14999"/>
    <cellStyle name="Style 1 5 3" xfId="15000"/>
    <cellStyle name="Style 1 5 4" xfId="15001"/>
    <cellStyle name="Style 1 6" xfId="15002"/>
    <cellStyle name="Style 1 6 2" xfId="15003"/>
    <cellStyle name="Style 1 6 2 2" xfId="15004"/>
    <cellStyle name="Style 1 6 3" xfId="15005"/>
    <cellStyle name="Style 1 6 4" xfId="15006"/>
    <cellStyle name="Style 1 7" xfId="15007"/>
    <cellStyle name="Style 1 7 2" xfId="15008"/>
    <cellStyle name="Style 1 7 3" xfId="15009"/>
    <cellStyle name="Style 1 8" xfId="15010"/>
    <cellStyle name="Style 1 8 2" xfId="15011"/>
    <cellStyle name="Style 1 8 2 2" xfId="15012"/>
    <cellStyle name="Style 1 8 2 2 2" xfId="15013"/>
    <cellStyle name="Style 1 8 2 3" xfId="15014"/>
    <cellStyle name="Style 1 8 2 4" xfId="15015"/>
    <cellStyle name="Style 1 8 3" xfId="15016"/>
    <cellStyle name="Style 1 8 3 2" xfId="15017"/>
    <cellStyle name="Style 1 8 4" xfId="15018"/>
    <cellStyle name="Style 1 8 5" xfId="15019"/>
    <cellStyle name="Style 1 9" xfId="15020"/>
    <cellStyle name="Style 1 9 2" xfId="15021"/>
    <cellStyle name="Style 1 9 2 2" xfId="15022"/>
    <cellStyle name="Style 1 9 3" xfId="15023"/>
    <cellStyle name="Style 1_BB" xfId="15024"/>
    <cellStyle name="Style 2" xfId="15025"/>
    <cellStyle name="Style 2 2" xfId="15026"/>
    <cellStyle name="Style1" xfId="15027"/>
    <cellStyle name="Style1 2" xfId="15028"/>
    <cellStyle name="Style1 3" xfId="15029"/>
    <cellStyle name="Style1 4" xfId="15030"/>
    <cellStyle name="Style2" xfId="15031"/>
    <cellStyle name="Style3" xfId="15032"/>
    <cellStyle name="Style4" xfId="15033"/>
    <cellStyle name="Style5" xfId="15034"/>
    <cellStyle name="Style6" xfId="15035"/>
    <cellStyle name="Styles" xfId="15036"/>
    <cellStyle name="Styles 2" xfId="15037"/>
    <cellStyle name="Table Footnote" xfId="15038"/>
    <cellStyle name="Table Footnote 2" xfId="15039"/>
    <cellStyle name="Table Footnote 2 2" xfId="15040"/>
    <cellStyle name="Table Footnote_Table 5.6 sales of assets 23Feb2010" xfId="15041"/>
    <cellStyle name="Table Head" xfId="15042"/>
    <cellStyle name="Table Head Aligned" xfId="15043"/>
    <cellStyle name="Table Head Aligned 2" xfId="15044"/>
    <cellStyle name="Table Head Blue" xfId="15045"/>
    <cellStyle name="Table Head Green" xfId="15046"/>
    <cellStyle name="Table Head Green 2" xfId="15047"/>
    <cellStyle name="Table Head_% Change" xfId="15048"/>
    <cellStyle name="Table Header" xfId="15049"/>
    <cellStyle name="Table Header 2" xfId="15050"/>
    <cellStyle name="Table Header 2 2" xfId="15051"/>
    <cellStyle name="Table Header_Table 5.6 sales of assets 23Feb2010" xfId="15052"/>
    <cellStyle name="Table Heading" xfId="15053"/>
    <cellStyle name="Table Heading 1" xfId="15054"/>
    <cellStyle name="Table Heading 1 2" xfId="15055"/>
    <cellStyle name="Table Heading 1 2 2" xfId="15056"/>
    <cellStyle name="Table Heading 1_Table 5.6 sales of assets 23Feb2010" xfId="15057"/>
    <cellStyle name="Table Heading 2" xfId="15058"/>
    <cellStyle name="Table Heading 2 2" xfId="15059"/>
    <cellStyle name="Table Heading 2_Table 5.6 sales of assets 23Feb2010" xfId="15060"/>
    <cellStyle name="Table Of Which" xfId="15061"/>
    <cellStyle name="Table Of Which 2" xfId="15062"/>
    <cellStyle name="Table Of Which_Table 5.6 sales of assets 23Feb2010" xfId="15063"/>
    <cellStyle name="Table Row Billions" xfId="15064"/>
    <cellStyle name="Table Row Billions 2" xfId="15065"/>
    <cellStyle name="Table Row Billions Check" xfId="15066"/>
    <cellStyle name="Table Row Billions Check 2" xfId="15067"/>
    <cellStyle name="Table Row Billions Check 3" xfId="15068"/>
    <cellStyle name="Table Row Billions Check_asset sales" xfId="15069"/>
    <cellStyle name="Table Row Billions_Live" xfId="15070"/>
    <cellStyle name="Table Row Millions" xfId="15071"/>
    <cellStyle name="Table Row Millions 2" xfId="15072"/>
    <cellStyle name="Table Row Millions 2 2" xfId="15073"/>
    <cellStyle name="Table Row Millions Check" xfId="15074"/>
    <cellStyle name="Table Row Millions Check 2" xfId="15075"/>
    <cellStyle name="Table Row Millions Check 3" xfId="15076"/>
    <cellStyle name="Table Row Millions Check 4" xfId="15077"/>
    <cellStyle name="Table Row Millions Check_asset sales" xfId="15078"/>
    <cellStyle name="Table Row Millions_Live" xfId="15079"/>
    <cellStyle name="Table Row Percentage" xfId="15080"/>
    <cellStyle name="Table Row Percentage 2" xfId="15081"/>
    <cellStyle name="Table Row Percentage Check" xfId="15082"/>
    <cellStyle name="Table Row Percentage Check 2" xfId="15083"/>
    <cellStyle name="Table Row Percentage Check 3" xfId="15084"/>
    <cellStyle name="Table Row Percentage Check_asset sales" xfId="15085"/>
    <cellStyle name="Table Row Percentage_Live" xfId="15086"/>
    <cellStyle name="Table Source" xfId="15087"/>
    <cellStyle name="Table Text" xfId="15088"/>
    <cellStyle name="Table Text 2" xfId="15089"/>
    <cellStyle name="Table Text 2 2" xfId="15090"/>
    <cellStyle name="Table Text 3" xfId="15091"/>
    <cellStyle name="Table Title" xfId="15092"/>
    <cellStyle name="Table Total Billions" xfId="15093"/>
    <cellStyle name="Table Total Billions 2" xfId="15094"/>
    <cellStyle name="Table Total Billions 2 2" xfId="15095"/>
    <cellStyle name="Table Total Billions 3" xfId="15096"/>
    <cellStyle name="Table Total Billions_Table 5.6 sales of assets 23Feb2010" xfId="15097"/>
    <cellStyle name="Table Total Millions" xfId="15098"/>
    <cellStyle name="Table Total Millions 2" xfId="15099"/>
    <cellStyle name="Table Total Millions 2 2" xfId="15100"/>
    <cellStyle name="Table Total Millions 2 2 2" xfId="15101"/>
    <cellStyle name="Table Total Millions 2 3" xfId="15102"/>
    <cellStyle name="Table Total Millions 3" xfId="15103"/>
    <cellStyle name="Table Total Millions_Table 5.6 sales of assets 23Feb2010" xfId="15104"/>
    <cellStyle name="Table Total Percentage" xfId="15105"/>
    <cellStyle name="Table Total Percentage 2" xfId="15106"/>
    <cellStyle name="Table Total Percentage 2 2" xfId="15107"/>
    <cellStyle name="Table Total Percentage 3" xfId="15108"/>
    <cellStyle name="Table Total Percentage_Table 5.6 sales of assets 23Feb2010" xfId="15109"/>
    <cellStyle name="Table Units" xfId="15110"/>
    <cellStyle name="Table Units 2" xfId="15111"/>
    <cellStyle name="Table Units 2 2" xfId="15112"/>
    <cellStyle name="Table Units 3" xfId="15113"/>
    <cellStyle name="Table Units_LA Capital - Bud12 PRE MEASURES-AS11 POST MEASURES" xfId="15114"/>
    <cellStyle name="Table_Name" xfId="15115"/>
    <cellStyle name="TableBody" xfId="15116"/>
    <cellStyle name="TableBody 2" xfId="15117"/>
    <cellStyle name="TableColHeads" xfId="15118"/>
    <cellStyle name="TableColHeads 2" xfId="15119"/>
    <cellStyle name="Term" xfId="15120"/>
    <cellStyle name="Term 2" xfId="15121"/>
    <cellStyle name="Text 1" xfId="15122"/>
    <cellStyle name="Text 2" xfId="15123"/>
    <cellStyle name="Text Head 1" xfId="15124"/>
    <cellStyle name="Text Head 1 2" xfId="15125"/>
    <cellStyle name="Text Head 2" xfId="15126"/>
    <cellStyle name="Text Head 2 2" xfId="15127"/>
    <cellStyle name="Text Indent 1" xfId="15128"/>
    <cellStyle name="Text Indent 2" xfId="15129"/>
    <cellStyle name="Times New Roman" xfId="15130"/>
    <cellStyle name="Title 2" xfId="15131"/>
    <cellStyle name="Title 2 2" xfId="15132"/>
    <cellStyle name="Title 2 3" xfId="15133"/>
    <cellStyle name="Title 2 4" xfId="15134"/>
    <cellStyle name="Title 3" xfId="15135"/>
    <cellStyle name="Title 3 2" xfId="15136"/>
    <cellStyle name="Title 3 2 2" xfId="15137"/>
    <cellStyle name="Title 3 3" xfId="15138"/>
    <cellStyle name="Title 4" xfId="15139"/>
    <cellStyle name="Title 4 2" xfId="15140"/>
    <cellStyle name="Title 4 3" xfId="15141"/>
    <cellStyle name="Title 4 4" xfId="15142"/>
    <cellStyle name="Title 5" xfId="15143"/>
    <cellStyle name="Title 5 2" xfId="15144"/>
    <cellStyle name="Title 6" xfId="15145"/>
    <cellStyle name="Title 7" xfId="15146"/>
    <cellStyle name="TOC 1" xfId="15147"/>
    <cellStyle name="TOC 1 2" xfId="15148"/>
    <cellStyle name="TOC 2" xfId="15149"/>
    <cellStyle name="Total 2" xfId="15150"/>
    <cellStyle name="Total 2 2" xfId="15151"/>
    <cellStyle name="Total 2 2 2" xfId="15152"/>
    <cellStyle name="Total 2 2 2 2" xfId="15153"/>
    <cellStyle name="Total 2 2 3" xfId="15154"/>
    <cellStyle name="Total 2 2 4" xfId="15155"/>
    <cellStyle name="Total 2 3" xfId="15156"/>
    <cellStyle name="Total 2 3 2" xfId="15157"/>
    <cellStyle name="Total 2 3 3" xfId="15158"/>
    <cellStyle name="Total 2 3 4" xfId="15159"/>
    <cellStyle name="Total 2 4" xfId="15160"/>
    <cellStyle name="Total 2 4 2" xfId="15161"/>
    <cellStyle name="Total 2 5" xfId="15162"/>
    <cellStyle name="Total 2 6" xfId="15163"/>
    <cellStyle name="Total 2_BB" xfId="15164"/>
    <cellStyle name="Total 3" xfId="15165"/>
    <cellStyle name="Total 3 2" xfId="15166"/>
    <cellStyle name="Total 3 2 2" xfId="15167"/>
    <cellStyle name="Total 3 2 3" xfId="15168"/>
    <cellStyle name="Total 3 3" xfId="15169"/>
    <cellStyle name="Total 4" xfId="15170"/>
    <cellStyle name="Total 4 2" xfId="15171"/>
    <cellStyle name="Total 4 3" xfId="15172"/>
    <cellStyle name="Total 4 4" xfId="15173"/>
    <cellStyle name="Total 5" xfId="15174"/>
    <cellStyle name="Total 5 2" xfId="15175"/>
    <cellStyle name="Total 6" xfId="15176"/>
    <cellStyle name="Total 6 2" xfId="15177"/>
    <cellStyle name="Total 7" xfId="15178"/>
    <cellStyle name="Total 8" xfId="15179"/>
    <cellStyle name="Total 9" xfId="15180"/>
    <cellStyle name="Total Currency" xfId="15181"/>
    <cellStyle name="Total Normal" xfId="15182"/>
    <cellStyle name="TypeNote" xfId="15183"/>
    <cellStyle name="TypeNote 2" xfId="15184"/>
    <cellStyle name="Unit" xfId="15185"/>
    <cellStyle name="UnitOfMeasure" xfId="15186"/>
    <cellStyle name="UnitOfMeasure 2" xfId="15187"/>
    <cellStyle name="UploadThisRowValue" xfId="15188"/>
    <cellStyle name="UploadThisRowValue 2" xfId="15189"/>
    <cellStyle name="UploadThisRowValue 3" xfId="15190"/>
    <cellStyle name="Value" xfId="15191"/>
    <cellStyle name="Value 2" xfId="15192"/>
    <cellStyle name="Vertical" xfId="15193"/>
    <cellStyle name="Vertical 2" xfId="15194"/>
    <cellStyle name="Warning Text 2" xfId="15195"/>
    <cellStyle name="Warning Text 2 2" xfId="15196"/>
    <cellStyle name="Warning Text 2 2 2" xfId="15197"/>
    <cellStyle name="Warning Text 2 2 2 2" xfId="15198"/>
    <cellStyle name="Warning Text 2 2 3" xfId="15199"/>
    <cellStyle name="Warning Text 2 2 4" xfId="15200"/>
    <cellStyle name="Warning Text 2 3" xfId="15201"/>
    <cellStyle name="Warning Text 2 3 2" xfId="15202"/>
    <cellStyle name="Warning Text 2 3 3" xfId="15203"/>
    <cellStyle name="Warning Text 2 3 4" xfId="15204"/>
    <cellStyle name="Warning Text 2 4" xfId="15205"/>
    <cellStyle name="Warning Text 2 4 2" xfId="15206"/>
    <cellStyle name="Warning Text 2 5" xfId="15207"/>
    <cellStyle name="Warning Text 2_BB" xfId="15208"/>
    <cellStyle name="Warning Text 3" xfId="15209"/>
    <cellStyle name="Warning Text 3 2" xfId="15210"/>
    <cellStyle name="Warning Text 3 2 2" xfId="15211"/>
    <cellStyle name="Warning Text 3 2 3" xfId="15212"/>
    <cellStyle name="Warning Text 3 3" xfId="15213"/>
    <cellStyle name="Warning Text 4" xfId="15214"/>
    <cellStyle name="Warning Text 4 2" xfId="15215"/>
    <cellStyle name="Warning Text 4 3" xfId="15216"/>
    <cellStyle name="Warning Text 5" xfId="15217"/>
    <cellStyle name="Warning Text 5 2" xfId="15218"/>
    <cellStyle name="Warning Text 6" xfId="15219"/>
    <cellStyle name="Warning Text 6 2" xfId="15220"/>
    <cellStyle name="Warning Text 7" xfId="15221"/>
    <cellStyle name="Warning Text 8" xfId="15222"/>
    <cellStyle name="Warnings" xfId="15223"/>
    <cellStyle name="Warnings 10" xfId="15224"/>
    <cellStyle name="Warnings 10 2" xfId="15225"/>
    <cellStyle name="Warnings 10 3" xfId="15226"/>
    <cellStyle name="Warnings 10 4" xfId="15227"/>
    <cellStyle name="Warnings 10_Gross" xfId="15228"/>
    <cellStyle name="Warnings 11" xfId="15229"/>
    <cellStyle name="Warnings 11 2" xfId="15230"/>
    <cellStyle name="Warnings 11_Gross" xfId="15231"/>
    <cellStyle name="Warnings 12" xfId="15232"/>
    <cellStyle name="Warnings 12 2" xfId="15233"/>
    <cellStyle name="Warnings 12 3" xfId="15234"/>
    <cellStyle name="Warnings 13" xfId="15235"/>
    <cellStyle name="Warnings 13 2" xfId="15236"/>
    <cellStyle name="Warnings 14" xfId="15237"/>
    <cellStyle name="Warnings 14 2" xfId="15238"/>
    <cellStyle name="Warnings 15" xfId="15239"/>
    <cellStyle name="Warnings 15 2" xfId="15240"/>
    <cellStyle name="Warnings 16" xfId="15241"/>
    <cellStyle name="Warnings 16 2" xfId="15242"/>
    <cellStyle name="Warnings 17" xfId="15243"/>
    <cellStyle name="Warnings 17 2" xfId="15244"/>
    <cellStyle name="Warnings 18" xfId="15245"/>
    <cellStyle name="Warnings 18 2" xfId="15246"/>
    <cellStyle name="Warnings 19" xfId="15247"/>
    <cellStyle name="Warnings 19 2" xfId="15248"/>
    <cellStyle name="Warnings 2" xfId="15249"/>
    <cellStyle name="Warnings 2 2" xfId="15250"/>
    <cellStyle name="Warnings 2 3" xfId="15251"/>
    <cellStyle name="Warnings 2 3 2" xfId="15252"/>
    <cellStyle name="Warnings 2 3 3" xfId="15253"/>
    <cellStyle name="Warnings 2 4" xfId="15254"/>
    <cellStyle name="Warnings 2 5" xfId="15255"/>
    <cellStyle name="Warnings 20" xfId="15256"/>
    <cellStyle name="Warnings 20 2" xfId="15257"/>
    <cellStyle name="Warnings 21" xfId="15258"/>
    <cellStyle name="Warnings 21 2" xfId="15259"/>
    <cellStyle name="Warnings 22" xfId="15260"/>
    <cellStyle name="Warnings 22 2" xfId="15261"/>
    <cellStyle name="Warnings 23" xfId="15262"/>
    <cellStyle name="Warnings 24" xfId="15263"/>
    <cellStyle name="Warnings 25" xfId="15264"/>
    <cellStyle name="Warnings 26" xfId="15265"/>
    <cellStyle name="Warnings 27" xfId="15266"/>
    <cellStyle name="Warnings 3" xfId="15267"/>
    <cellStyle name="Warnings 3 2" xfId="15268"/>
    <cellStyle name="Warnings 3 2 2" xfId="15269"/>
    <cellStyle name="Warnings 3 2 3" xfId="15270"/>
    <cellStyle name="Warnings 3 3" xfId="15271"/>
    <cellStyle name="Warnings 3 3 2" xfId="15272"/>
    <cellStyle name="Warnings 3 3 3" xfId="15273"/>
    <cellStyle name="Warnings 3 3_Gross" xfId="15274"/>
    <cellStyle name="Warnings 3 4" xfId="15275"/>
    <cellStyle name="Warnings 3 4 2" xfId="15276"/>
    <cellStyle name="Warnings 3 4 3" xfId="15277"/>
    <cellStyle name="Warnings 3 4_Gross" xfId="15278"/>
    <cellStyle name="Warnings 3 5" xfId="15279"/>
    <cellStyle name="Warnings 3 5 2" xfId="15280"/>
    <cellStyle name="Warnings 3 5 3" xfId="15281"/>
    <cellStyle name="Warnings 3 5 4" xfId="15282"/>
    <cellStyle name="Warnings 3 6" xfId="15283"/>
    <cellStyle name="Warnings 3 7" xfId="15284"/>
    <cellStyle name="Warnings 3 8" xfId="15285"/>
    <cellStyle name="Warnings 3 9" xfId="15286"/>
    <cellStyle name="Warnings 3_August 2014 IMBE" xfId="15287"/>
    <cellStyle name="Warnings 4" xfId="15288"/>
    <cellStyle name="Warnings 4 2" xfId="15289"/>
    <cellStyle name="Warnings 4 3" xfId="15290"/>
    <cellStyle name="Warnings 4_Gross" xfId="15291"/>
    <cellStyle name="Warnings 5" xfId="15292"/>
    <cellStyle name="Warnings 5 2" xfId="15293"/>
    <cellStyle name="Warnings 5 2 2" xfId="15294"/>
    <cellStyle name="Warnings 5 2 3" xfId="15295"/>
    <cellStyle name="Warnings 5 2 4" xfId="15296"/>
    <cellStyle name="Warnings 5 3" xfId="15297"/>
    <cellStyle name="Warnings 5 4" xfId="15298"/>
    <cellStyle name="Warnings 5 5" xfId="15299"/>
    <cellStyle name="Warnings 5 6" xfId="15300"/>
    <cellStyle name="Warnings 5_Gross" xfId="15301"/>
    <cellStyle name="Warnings 6" xfId="15302"/>
    <cellStyle name="Warnings 6 2" xfId="15303"/>
    <cellStyle name="Warnings 6 2 2" xfId="15304"/>
    <cellStyle name="Warnings 6 2 3" xfId="15305"/>
    <cellStyle name="Warnings 6 3" xfId="15306"/>
    <cellStyle name="Warnings 6 4" xfId="15307"/>
    <cellStyle name="Warnings 6 5" xfId="15308"/>
    <cellStyle name="Warnings 6_Gross" xfId="15309"/>
    <cellStyle name="Warnings 7" xfId="15310"/>
    <cellStyle name="Warnings 7 2" xfId="15311"/>
    <cellStyle name="Warnings 7 3" xfId="15312"/>
    <cellStyle name="Warnings 7_Gross" xfId="15313"/>
    <cellStyle name="Warnings 8" xfId="15314"/>
    <cellStyle name="Warnings 8 2" xfId="15315"/>
    <cellStyle name="Warnings 8 3" xfId="15316"/>
    <cellStyle name="Warnings 8_Gross" xfId="15317"/>
    <cellStyle name="Warnings 9" xfId="15318"/>
    <cellStyle name="Warnings 9 2" xfId="15319"/>
    <cellStyle name="Warnings 9 3" xfId="15320"/>
    <cellStyle name="Warnings 9 4" xfId="15321"/>
    <cellStyle name="Warnings 9_Gross" xfId="15322"/>
    <cellStyle name="Warnings_001. Test" xfId="15323"/>
    <cellStyle name="whole number" xfId="15324"/>
    <cellStyle name="whole number 10" xfId="15325"/>
    <cellStyle name="whole number 10 2" xfId="15326"/>
    <cellStyle name="whole number 11" xfId="15327"/>
    <cellStyle name="whole number 12" xfId="15328"/>
    <cellStyle name="whole number 2" xfId="15329"/>
    <cellStyle name="whole number 2 2" xfId="15330"/>
    <cellStyle name="whole number 2 2 2" xfId="15331"/>
    <cellStyle name="whole number 2 3" xfId="15332"/>
    <cellStyle name="whole number 3" xfId="15333"/>
    <cellStyle name="whole number 3 2" xfId="15334"/>
    <cellStyle name="whole number 3 2 2" xfId="15335"/>
    <cellStyle name="whole number 3 3" xfId="15336"/>
    <cellStyle name="whole number 3 4" xfId="15337"/>
    <cellStyle name="whole number 3_Gross" xfId="15338"/>
    <cellStyle name="whole number 4" xfId="15339"/>
    <cellStyle name="whole number 4 2" xfId="15340"/>
    <cellStyle name="whole number 4 3" xfId="15341"/>
    <cellStyle name="whole number 5" xfId="15342"/>
    <cellStyle name="whole number 5 2" xfId="15343"/>
    <cellStyle name="whole number 5 3" xfId="15344"/>
    <cellStyle name="whole number 6" xfId="15345"/>
    <cellStyle name="whole number 6 2" xfId="15346"/>
    <cellStyle name="whole number 7" xfId="15347"/>
    <cellStyle name="whole number 7 2" xfId="15348"/>
    <cellStyle name="whole number 8" xfId="15349"/>
    <cellStyle name="whole number 8 2" xfId="15350"/>
    <cellStyle name="whole number 9" xfId="15351"/>
    <cellStyle name="whole number 9 2" xfId="15352"/>
  </cellStyles>
  <dxfs count="5">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85724</xdr:colOff>
      <xdr:row>1</xdr:row>
      <xdr:rowOff>19048</xdr:rowOff>
    </xdr:from>
    <xdr:to>
      <xdr:col>1</xdr:col>
      <xdr:colOff>1749592</xdr:colOff>
      <xdr:row>3</xdr:row>
      <xdr:rowOff>580725</xdr:rowOff>
    </xdr:to>
    <xdr:pic>
      <xdr:nvPicPr>
        <xdr:cNvPr id="2" name="Picture 1" descr="Department for Work and Pensions" title="Department for Work and Pensions"/>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695324" y="180973"/>
          <a:ext cx="520868" cy="466427"/>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department-for-work-pensions" TargetMode="External"/><Relationship Id="rId2" Type="http://schemas.openxmlformats.org/officeDocument/2006/relationships/hyperlink" Target="mailto:expenditure.tables@dwp.gsi.gov.uk" TargetMode="External"/><Relationship Id="rId1" Type="http://schemas.openxmlformats.org/officeDocument/2006/relationships/hyperlink" Target="https://www.gov.uk/government/organisations/department-for-work-pensions/about/media-enquiri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witter.com/dwppressoffi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2"/>
  <sheetViews>
    <sheetView tabSelected="1" zoomScaleNormal="100" workbookViewId="0">
      <selection activeCell="B4" sqref="B4"/>
    </sheetView>
  </sheetViews>
  <sheetFormatPr defaultRowHeight="12.75"/>
  <cols>
    <col min="1" max="1" width="20.7109375" style="1" customWidth="1"/>
    <col min="2" max="2" width="125.7109375" style="1" customWidth="1"/>
    <col min="3" max="16384" width="9.140625" style="1"/>
  </cols>
  <sheetData>
    <row r="1" spans="2:2" ht="13.5" thickBot="1"/>
    <row r="2" spans="2:2" ht="33" customHeight="1">
      <c r="B2" s="9"/>
    </row>
    <row r="3" spans="2:2" ht="30.75" customHeight="1">
      <c r="B3" s="8" t="s">
        <v>31</v>
      </c>
    </row>
    <row r="4" spans="2:2" ht="48.75" customHeight="1">
      <c r="B4" s="7" t="s">
        <v>30</v>
      </c>
    </row>
    <row r="5" spans="2:2" ht="24.75" customHeight="1">
      <c r="B5" s="493" t="s">
        <v>676</v>
      </c>
    </row>
    <row r="6" spans="2:2" ht="23.25" customHeight="1">
      <c r="B6" s="3" t="s">
        <v>29</v>
      </c>
    </row>
    <row r="7" spans="2:2" ht="30" customHeight="1">
      <c r="B7" s="5" t="s">
        <v>28</v>
      </c>
    </row>
    <row r="8" spans="2:2" ht="15">
      <c r="B8" s="4" t="s">
        <v>27</v>
      </c>
    </row>
    <row r="9" spans="2:2" ht="15">
      <c r="B9" s="4" t="s">
        <v>26</v>
      </c>
    </row>
    <row r="10" spans="2:2" ht="15">
      <c r="B10" s="4" t="s">
        <v>25</v>
      </c>
    </row>
    <row r="11" spans="2:2" ht="15">
      <c r="B11" s="4" t="s">
        <v>24</v>
      </c>
    </row>
    <row r="12" spans="2:2" ht="15">
      <c r="B12" s="4" t="s">
        <v>23</v>
      </c>
    </row>
    <row r="13" spans="2:2" ht="15">
      <c r="B13" s="4" t="s">
        <v>22</v>
      </c>
    </row>
    <row r="14" spans="2:2" ht="15">
      <c r="B14" s="4" t="s">
        <v>21</v>
      </c>
    </row>
    <row r="15" spans="2:2" ht="15">
      <c r="B15" s="4" t="s">
        <v>20</v>
      </c>
    </row>
    <row r="16" spans="2:2" ht="15">
      <c r="B16" s="4" t="s">
        <v>19</v>
      </c>
    </row>
    <row r="17" spans="2:2" ht="15">
      <c r="B17" s="4" t="s">
        <v>18</v>
      </c>
    </row>
    <row r="18" spans="2:2" ht="15">
      <c r="B18" s="4" t="s">
        <v>17</v>
      </c>
    </row>
    <row r="19" spans="2:2" ht="15">
      <c r="B19" s="4" t="s">
        <v>16</v>
      </c>
    </row>
    <row r="20" spans="2:2" ht="30" customHeight="1">
      <c r="B20" s="6" t="s">
        <v>15</v>
      </c>
    </row>
    <row r="21" spans="2:2" ht="15">
      <c r="B21" s="4" t="s">
        <v>14</v>
      </c>
    </row>
    <row r="22" spans="2:2" ht="15">
      <c r="B22" s="4" t="s">
        <v>13</v>
      </c>
    </row>
    <row r="23" spans="2:2" ht="15">
      <c r="B23" s="4" t="s">
        <v>12</v>
      </c>
    </row>
    <row r="24" spans="2:2" ht="15">
      <c r="B24" s="4" t="s">
        <v>11</v>
      </c>
    </row>
    <row r="25" spans="2:2" ht="15">
      <c r="B25" s="4" t="s">
        <v>10</v>
      </c>
    </row>
    <row r="26" spans="2:2" ht="15">
      <c r="B26" s="4" t="s">
        <v>9</v>
      </c>
    </row>
    <row r="27" spans="2:2" ht="15">
      <c r="B27" s="4" t="s">
        <v>8</v>
      </c>
    </row>
    <row r="28" spans="2:2" ht="15">
      <c r="B28" s="4" t="s">
        <v>7</v>
      </c>
    </row>
    <row r="29" spans="2:2" ht="15">
      <c r="B29" s="4" t="s">
        <v>6</v>
      </c>
    </row>
    <row r="30" spans="2:2" ht="15">
      <c r="B30" s="4" t="s">
        <v>5</v>
      </c>
    </row>
    <row r="31" spans="2:2" ht="15">
      <c r="B31" s="4" t="s">
        <v>4</v>
      </c>
    </row>
    <row r="32" spans="2:2" ht="15">
      <c r="B32" s="4" t="s">
        <v>3</v>
      </c>
    </row>
    <row r="33" spans="2:2" ht="15">
      <c r="B33" s="4" t="s">
        <v>2</v>
      </c>
    </row>
    <row r="34" spans="2:2" ht="15">
      <c r="B34" s="4" t="s">
        <v>1</v>
      </c>
    </row>
    <row r="35" spans="2:2" ht="48.75" customHeight="1">
      <c r="B35" s="3" t="s">
        <v>672</v>
      </c>
    </row>
    <row r="36" spans="2:2" ht="30">
      <c r="B36" s="499" t="s">
        <v>674</v>
      </c>
    </row>
    <row r="37" spans="2:2" ht="24.95" customHeight="1">
      <c r="B37" s="3" t="s">
        <v>0</v>
      </c>
    </row>
    <row r="38" spans="2:2" ht="15">
      <c r="B38" s="500" t="s">
        <v>671</v>
      </c>
    </row>
    <row r="39" spans="2:2" ht="24.95" customHeight="1">
      <c r="B39" s="3" t="s">
        <v>670</v>
      </c>
    </row>
    <row r="40" spans="2:2" ht="15">
      <c r="B40" s="4" t="s">
        <v>669</v>
      </c>
    </row>
    <row r="41" spans="2:2" ht="41.25" customHeight="1">
      <c r="B41" s="493" t="s">
        <v>673</v>
      </c>
    </row>
    <row r="42" spans="2:2" s="2" customFormat="1" ht="50.1" customHeight="1" thickBot="1">
      <c r="B42" s="501" t="s">
        <v>675</v>
      </c>
    </row>
  </sheetData>
  <hyperlinks>
    <hyperlink ref="B42" r:id="rId1" display="Link to media enquiries webpage https://www.gov.uk/government/organisations/department-for-work-pensions/about/media-enquiries"/>
    <hyperlink ref="B40" r:id="rId2"/>
    <hyperlink ref="B8" location="Notes!A1" display="Notes"/>
    <hyperlink ref="B9" location="'GB benefits and Tax Credits'!A1" display="GB benefits and Tax Credits"/>
    <hyperlink ref="B10" location="'Benefit summary table'!A1" display="Benefit summary table: Benefit expenditure 1948/49 to 2020/21. "/>
    <hyperlink ref="B11" location="'Table 1a'!A1" display="Table 1a: Benefit expenditure by benefit 1948/49 to 2020/21 nominal terms. "/>
    <hyperlink ref="B12" location="'Table 1b'!A1" display="Table 1b: Benefit expenditure by benefit 1948/49 to 2020/21 real terms prices. "/>
    <hyperlink ref="B13" location="'Table 1c'!A1" display="Table 1c: Caseloads by benefit"/>
    <hyperlink ref="B14" location="'Table 2a'!A1" display="Table 2a: Benefit expenditure by age group, 1978/79 to 2020/21 nominal terms."/>
    <hyperlink ref="B15" location="'Table 2b'!A1" display="Table 2b: Benefit expenditure by age group, 1978/79 to 2020/21 real terms prices."/>
    <hyperlink ref="B16" location="'Table 2c'!A1" display="Table 2c: Caseloads by age group"/>
    <hyperlink ref="B17" location="'Table 3a'!A1" display="Table 3a: Income-related benefit expenditure, by claimant group and selected components, nominal terms."/>
    <hyperlink ref="B18" location="'Table 3b'!A1" display="Table 3b: Income-related benefit expenditure, by claimant group and selected components, real terms prices. "/>
    <hyperlink ref="B19" location="'Table 3c'!A1" display="Table 3c: Caseloads by claimant group and selected components"/>
    <hyperlink ref="B21" location="'Tax Credits and Child Benefit'!A1" display="Tax Credits and Child Benefit"/>
    <hyperlink ref="B22" location="'Bereavement benefits'!A1" display="Bereavement benefits"/>
    <hyperlink ref="B23" location="'Carers Allowance'!A1" display="Carer’s Allowance"/>
    <hyperlink ref="B24" location="'Council Tax Benefit'!A1" display="Council Tax Benefit"/>
    <hyperlink ref="B25" location="'Disability benefits'!A1" display="Disability benefits"/>
    <hyperlink ref="B26" location="'Housing Benefit'!A1" display="Housing Benefit"/>
    <hyperlink ref="B27" location="'Incapacity benefits'!A1" display="Incapacity benefits"/>
    <hyperlink ref="B28" location="'Income Support'!A1" display="Income Support"/>
    <hyperlink ref="B29" location="'Industrial injuries benefits'!A1" display="Industrial injuries benefits"/>
    <hyperlink ref="B30" location="'New Deal &amp; Emp prog allowances'!A1" display="New Deal and Employment programme allowances"/>
    <hyperlink ref="B31" location="'Pension Credit'!A1" display="Pension Credit"/>
    <hyperlink ref="B32" location="'Social Fund'!A1" display="Social Fund"/>
    <hyperlink ref="B33" location="'State Pension'!A1" display="State Pension"/>
    <hyperlink ref="B34" location="'Unemployment benefits'!A1" display="Unemployment benefits"/>
    <hyperlink ref="B36" r:id="rId3" display="Link to Department for Work and Pensions website https://www.gov.uk/government/organisations/department-for-work-pensions"/>
    <hyperlink ref="B38" r:id="rId4"/>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7"/>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169" customWidth="1"/>
    <col min="2" max="2" width="75.7109375" style="167" customWidth="1"/>
    <col min="3" max="3" width="25.7109375" style="167" customWidth="1"/>
    <col min="4" max="71" width="12.7109375" style="168" customWidth="1"/>
    <col min="72" max="75" width="12.7109375" style="226" customWidth="1"/>
    <col min="76" max="76" width="12.7109375" style="225" customWidth="1"/>
    <col min="77" max="16384" width="9.140625" style="225"/>
  </cols>
  <sheetData>
    <row r="1" spans="1:76" s="244" customFormat="1" ht="24.95" customHeight="1" thickBot="1">
      <c r="A1" s="30" t="s">
        <v>64</v>
      </c>
      <c r="B1" s="77" t="s">
        <v>153</v>
      </c>
      <c r="C1" s="76"/>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row>
    <row r="2" spans="1:76" ht="33" customHeight="1">
      <c r="A2" s="26" t="str">
        <f>Notes!A2</f>
        <v>Summer Budget</v>
      </c>
      <c r="B2" s="198" t="s">
        <v>329</v>
      </c>
      <c r="C2" s="243"/>
      <c r="D2" s="196" t="s">
        <v>151</v>
      </c>
      <c r="E2" s="196" t="s">
        <v>150</v>
      </c>
      <c r="F2" s="196" t="s">
        <v>149</v>
      </c>
      <c r="G2" s="196" t="s">
        <v>148</v>
      </c>
      <c r="H2" s="196" t="s">
        <v>147</v>
      </c>
      <c r="I2" s="196" t="s">
        <v>146</v>
      </c>
      <c r="J2" s="196" t="s">
        <v>145</v>
      </c>
      <c r="K2" s="196" t="s">
        <v>144</v>
      </c>
      <c r="L2" s="196" t="s">
        <v>143</v>
      </c>
      <c r="M2" s="196" t="s">
        <v>142</v>
      </c>
      <c r="N2" s="196" t="s">
        <v>141</v>
      </c>
      <c r="O2" s="196" t="s">
        <v>140</v>
      </c>
      <c r="P2" s="196" t="s">
        <v>139</v>
      </c>
      <c r="Q2" s="196" t="s">
        <v>138</v>
      </c>
      <c r="R2" s="196" t="s">
        <v>137</v>
      </c>
      <c r="S2" s="196" t="s">
        <v>136</v>
      </c>
      <c r="T2" s="196" t="s">
        <v>135</v>
      </c>
      <c r="U2" s="196" t="s">
        <v>134</v>
      </c>
      <c r="V2" s="196" t="s">
        <v>133</v>
      </c>
      <c r="W2" s="196" t="s">
        <v>132</v>
      </c>
      <c r="X2" s="196" t="s">
        <v>131</v>
      </c>
      <c r="Y2" s="196" t="s">
        <v>130</v>
      </c>
      <c r="Z2" s="196" t="s">
        <v>129</v>
      </c>
      <c r="AA2" s="196" t="s">
        <v>128</v>
      </c>
      <c r="AB2" s="196" t="s">
        <v>127</v>
      </c>
      <c r="AC2" s="196" t="s">
        <v>126</v>
      </c>
      <c r="AD2" s="196" t="s">
        <v>125</v>
      </c>
      <c r="AE2" s="196" t="s">
        <v>124</v>
      </c>
      <c r="AF2" s="196" t="s">
        <v>123</v>
      </c>
      <c r="AG2" s="196" t="s">
        <v>122</v>
      </c>
      <c r="AH2" s="196" t="s">
        <v>121</v>
      </c>
      <c r="AI2" s="196" t="s">
        <v>120</v>
      </c>
      <c r="AJ2" s="196" t="s">
        <v>119</v>
      </c>
      <c r="AK2" s="196" t="s">
        <v>118</v>
      </c>
      <c r="AL2" s="196" t="s">
        <v>117</v>
      </c>
      <c r="AM2" s="196" t="s">
        <v>116</v>
      </c>
      <c r="AN2" s="196" t="s">
        <v>115</v>
      </c>
      <c r="AO2" s="196" t="s">
        <v>114</v>
      </c>
      <c r="AP2" s="196" t="s">
        <v>113</v>
      </c>
      <c r="AQ2" s="196" t="s">
        <v>112</v>
      </c>
      <c r="AR2" s="196" t="s">
        <v>111</v>
      </c>
      <c r="AS2" s="196" t="s">
        <v>110</v>
      </c>
      <c r="AT2" s="196" t="s">
        <v>109</v>
      </c>
      <c r="AU2" s="196" t="s">
        <v>108</v>
      </c>
      <c r="AV2" s="196" t="s">
        <v>107</v>
      </c>
      <c r="AW2" s="196" t="s">
        <v>106</v>
      </c>
      <c r="AX2" s="196" t="s">
        <v>105</v>
      </c>
      <c r="AY2" s="196" t="s">
        <v>104</v>
      </c>
      <c r="AZ2" s="196" t="s">
        <v>103</v>
      </c>
      <c r="BA2" s="196" t="s">
        <v>102</v>
      </c>
      <c r="BB2" s="196" t="s">
        <v>101</v>
      </c>
      <c r="BC2" s="196" t="s">
        <v>100</v>
      </c>
      <c r="BD2" s="196" t="s">
        <v>99</v>
      </c>
      <c r="BE2" s="196" t="s">
        <v>98</v>
      </c>
      <c r="BF2" s="196" t="s">
        <v>97</v>
      </c>
      <c r="BG2" s="196" t="s">
        <v>96</v>
      </c>
      <c r="BH2" s="196" t="s">
        <v>95</v>
      </c>
      <c r="BI2" s="196" t="s">
        <v>94</v>
      </c>
      <c r="BJ2" s="196" t="s">
        <v>93</v>
      </c>
      <c r="BK2" s="196" t="s">
        <v>92</v>
      </c>
      <c r="BL2" s="196" t="s">
        <v>91</v>
      </c>
      <c r="BM2" s="196" t="s">
        <v>90</v>
      </c>
      <c r="BN2" s="196" t="s">
        <v>89</v>
      </c>
      <c r="BO2" s="196" t="s">
        <v>88</v>
      </c>
      <c r="BP2" s="196" t="s">
        <v>87</v>
      </c>
      <c r="BQ2" s="196" t="s">
        <v>86</v>
      </c>
      <c r="BR2" s="196" t="s">
        <v>85</v>
      </c>
      <c r="BS2" s="196" t="s">
        <v>84</v>
      </c>
      <c r="BT2" s="196" t="s">
        <v>83</v>
      </c>
      <c r="BU2" s="195" t="s">
        <v>82</v>
      </c>
      <c r="BV2" s="72" t="s">
        <v>81</v>
      </c>
      <c r="BW2" s="72" t="s">
        <v>80</v>
      </c>
      <c r="BX2" s="71" t="s">
        <v>79</v>
      </c>
    </row>
    <row r="3" spans="1:76" s="242" customFormat="1" ht="15.75">
      <c r="A3" s="70">
        <f>Notes!A3</f>
        <v>2015</v>
      </c>
      <c r="B3" s="194" t="s">
        <v>278</v>
      </c>
      <c r="C3" s="194"/>
      <c r="D3" s="192" t="s">
        <v>77</v>
      </c>
      <c r="E3" s="192" t="s">
        <v>77</v>
      </c>
      <c r="F3" s="192" t="s">
        <v>77</v>
      </c>
      <c r="G3" s="192" t="s">
        <v>77</v>
      </c>
      <c r="H3" s="192" t="s">
        <v>77</v>
      </c>
      <c r="I3" s="192" t="s">
        <v>77</v>
      </c>
      <c r="J3" s="192" t="s">
        <v>77</v>
      </c>
      <c r="K3" s="192" t="s">
        <v>77</v>
      </c>
      <c r="L3" s="192" t="s">
        <v>77</v>
      </c>
      <c r="M3" s="192" t="s">
        <v>77</v>
      </c>
      <c r="N3" s="192" t="s">
        <v>77</v>
      </c>
      <c r="O3" s="192" t="s">
        <v>77</v>
      </c>
      <c r="P3" s="192" t="s">
        <v>77</v>
      </c>
      <c r="Q3" s="192" t="s">
        <v>77</v>
      </c>
      <c r="R3" s="192" t="s">
        <v>77</v>
      </c>
      <c r="S3" s="192" t="s">
        <v>77</v>
      </c>
      <c r="T3" s="192" t="s">
        <v>77</v>
      </c>
      <c r="U3" s="192" t="s">
        <v>77</v>
      </c>
      <c r="V3" s="192" t="s">
        <v>77</v>
      </c>
      <c r="W3" s="192" t="s">
        <v>77</v>
      </c>
      <c r="X3" s="192" t="s">
        <v>77</v>
      </c>
      <c r="Y3" s="192" t="s">
        <v>77</v>
      </c>
      <c r="Z3" s="192" t="s">
        <v>77</v>
      </c>
      <c r="AA3" s="192" t="s">
        <v>77</v>
      </c>
      <c r="AB3" s="192" t="s">
        <v>77</v>
      </c>
      <c r="AC3" s="192" t="s">
        <v>77</v>
      </c>
      <c r="AD3" s="192" t="s">
        <v>77</v>
      </c>
      <c r="AE3" s="192" t="s">
        <v>77</v>
      </c>
      <c r="AF3" s="192" t="s">
        <v>77</v>
      </c>
      <c r="AG3" s="192" t="s">
        <v>77</v>
      </c>
      <c r="AH3" s="192" t="s">
        <v>77</v>
      </c>
      <c r="AI3" s="192" t="s">
        <v>77</v>
      </c>
      <c r="AJ3" s="192" t="s">
        <v>77</v>
      </c>
      <c r="AK3" s="192" t="s">
        <v>77</v>
      </c>
      <c r="AL3" s="192" t="s">
        <v>77</v>
      </c>
      <c r="AM3" s="192" t="s">
        <v>77</v>
      </c>
      <c r="AN3" s="192" t="s">
        <v>77</v>
      </c>
      <c r="AO3" s="192" t="s">
        <v>77</v>
      </c>
      <c r="AP3" s="192" t="s">
        <v>77</v>
      </c>
      <c r="AQ3" s="192" t="s">
        <v>77</v>
      </c>
      <c r="AR3" s="192" t="s">
        <v>77</v>
      </c>
      <c r="AS3" s="192" t="s">
        <v>77</v>
      </c>
      <c r="AT3" s="192" t="s">
        <v>77</v>
      </c>
      <c r="AU3" s="192" t="s">
        <v>77</v>
      </c>
      <c r="AV3" s="192" t="s">
        <v>77</v>
      </c>
      <c r="AW3" s="192" t="s">
        <v>77</v>
      </c>
      <c r="AX3" s="192" t="s">
        <v>77</v>
      </c>
      <c r="AY3" s="192" t="s">
        <v>77</v>
      </c>
      <c r="AZ3" s="192" t="s">
        <v>77</v>
      </c>
      <c r="BA3" s="192" t="s">
        <v>77</v>
      </c>
      <c r="BB3" s="192" t="s">
        <v>77</v>
      </c>
      <c r="BC3" s="192" t="s">
        <v>77</v>
      </c>
      <c r="BD3" s="192" t="s">
        <v>77</v>
      </c>
      <c r="BE3" s="192" t="s">
        <v>77</v>
      </c>
      <c r="BF3" s="192" t="s">
        <v>77</v>
      </c>
      <c r="BG3" s="192" t="s">
        <v>77</v>
      </c>
      <c r="BH3" s="192" t="s">
        <v>77</v>
      </c>
      <c r="BI3" s="192" t="s">
        <v>77</v>
      </c>
      <c r="BJ3" s="192" t="s">
        <v>77</v>
      </c>
      <c r="BK3" s="192" t="s">
        <v>77</v>
      </c>
      <c r="BL3" s="192" t="s">
        <v>77</v>
      </c>
      <c r="BM3" s="192" t="s">
        <v>77</v>
      </c>
      <c r="BN3" s="192" t="s">
        <v>77</v>
      </c>
      <c r="BO3" s="192" t="s">
        <v>77</v>
      </c>
      <c r="BP3" s="68" t="s">
        <v>77</v>
      </c>
      <c r="BQ3" s="68" t="s">
        <v>77</v>
      </c>
      <c r="BR3" s="192" t="s">
        <v>277</v>
      </c>
      <c r="BS3" s="192" t="s">
        <v>76</v>
      </c>
      <c r="BT3" s="192" t="s">
        <v>76</v>
      </c>
      <c r="BU3" s="192" t="s">
        <v>76</v>
      </c>
      <c r="BV3" s="68" t="s">
        <v>76</v>
      </c>
      <c r="BW3" s="68" t="s">
        <v>76</v>
      </c>
      <c r="BX3" s="67" t="s">
        <v>76</v>
      </c>
    </row>
    <row r="4" spans="1:76" ht="15.75">
      <c r="A4" s="65"/>
      <c r="B4" s="190"/>
      <c r="C4" s="190"/>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7"/>
    </row>
    <row r="5" spans="1:76" ht="27" customHeight="1">
      <c r="A5" s="178"/>
      <c r="B5" s="238" t="s">
        <v>328</v>
      </c>
      <c r="C5" s="179"/>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237"/>
      <c r="BU5" s="237"/>
      <c r="BV5" s="237"/>
      <c r="BW5" s="237"/>
      <c r="BX5" s="183"/>
    </row>
    <row r="6" spans="1:76">
      <c r="A6" s="178"/>
      <c r="B6" s="179" t="s">
        <v>326</v>
      </c>
      <c r="C6" s="179"/>
      <c r="D6" s="137">
        <v>0</v>
      </c>
      <c r="E6" s="137">
        <v>0</v>
      </c>
      <c r="F6" s="137">
        <v>0</v>
      </c>
      <c r="G6" s="137">
        <v>0</v>
      </c>
      <c r="H6" s="137">
        <v>0</v>
      </c>
      <c r="I6" s="137">
        <v>0</v>
      </c>
      <c r="J6" s="137">
        <v>0</v>
      </c>
      <c r="K6" s="137">
        <v>0</v>
      </c>
      <c r="L6" s="137">
        <v>0</v>
      </c>
      <c r="M6" s="137">
        <v>0</v>
      </c>
      <c r="N6" s="137">
        <v>0</v>
      </c>
      <c r="O6" s="137">
        <v>0</v>
      </c>
      <c r="P6" s="137">
        <v>0</v>
      </c>
      <c r="Q6" s="137">
        <v>0</v>
      </c>
      <c r="R6" s="137">
        <v>0</v>
      </c>
      <c r="S6" s="137">
        <v>0</v>
      </c>
      <c r="T6" s="137">
        <v>0</v>
      </c>
      <c r="U6" s="137">
        <v>0</v>
      </c>
      <c r="V6" s="137">
        <v>0</v>
      </c>
      <c r="W6" s="137">
        <v>0</v>
      </c>
      <c r="X6" s="137">
        <v>0</v>
      </c>
      <c r="Y6" s="137">
        <v>0</v>
      </c>
      <c r="Z6" s="137">
        <v>0</v>
      </c>
      <c r="AA6" s="137">
        <v>0</v>
      </c>
      <c r="AB6" s="137">
        <v>0</v>
      </c>
      <c r="AC6" s="137">
        <v>30</v>
      </c>
      <c r="AD6" s="137">
        <v>35</v>
      </c>
      <c r="AE6" s="137">
        <v>39</v>
      </c>
      <c r="AF6" s="137">
        <v>41</v>
      </c>
      <c r="AG6" s="137">
        <v>45</v>
      </c>
      <c r="AH6" s="137">
        <v>46</v>
      </c>
      <c r="AI6" s="137">
        <v>47</v>
      </c>
      <c r="AJ6" s="137">
        <v>49</v>
      </c>
      <c r="AK6" s="137">
        <v>50</v>
      </c>
      <c r="AL6" s="137">
        <v>53</v>
      </c>
      <c r="AM6" s="137">
        <v>54</v>
      </c>
      <c r="AN6" s="137">
        <v>58</v>
      </c>
      <c r="AO6" s="137">
        <v>61</v>
      </c>
      <c r="AP6" s="137">
        <v>64</v>
      </c>
      <c r="AQ6" s="137">
        <v>68</v>
      </c>
      <c r="AR6" s="137">
        <v>72</v>
      </c>
      <c r="AS6" s="137">
        <v>74</v>
      </c>
      <c r="AT6" s="137">
        <v>80</v>
      </c>
      <c r="AU6" s="137">
        <v>90</v>
      </c>
      <c r="AV6" s="137">
        <v>0</v>
      </c>
      <c r="AW6" s="137">
        <v>0</v>
      </c>
      <c r="AX6" s="137">
        <v>0</v>
      </c>
      <c r="AY6" s="137">
        <v>0</v>
      </c>
      <c r="AZ6" s="137">
        <v>0</v>
      </c>
      <c r="BA6" s="137">
        <v>0</v>
      </c>
      <c r="BB6" s="137">
        <v>0</v>
      </c>
      <c r="BC6" s="137">
        <v>0</v>
      </c>
      <c r="BD6" s="137">
        <v>0</v>
      </c>
      <c r="BE6" s="137">
        <v>0</v>
      </c>
      <c r="BF6" s="137">
        <v>0</v>
      </c>
      <c r="BG6" s="137">
        <v>0</v>
      </c>
      <c r="BH6" s="137">
        <v>0</v>
      </c>
      <c r="BI6" s="137">
        <v>0</v>
      </c>
      <c r="BJ6" s="137">
        <v>0</v>
      </c>
      <c r="BK6" s="137">
        <v>0</v>
      </c>
      <c r="BL6" s="137">
        <v>0</v>
      </c>
      <c r="BM6" s="137">
        <v>0</v>
      </c>
      <c r="BN6" s="137">
        <v>0</v>
      </c>
      <c r="BO6" s="137">
        <v>0</v>
      </c>
      <c r="BP6" s="137">
        <v>0</v>
      </c>
      <c r="BQ6" s="137">
        <v>0</v>
      </c>
      <c r="BR6" s="137">
        <v>0</v>
      </c>
      <c r="BS6" s="137">
        <v>0</v>
      </c>
      <c r="BT6" s="137">
        <v>0</v>
      </c>
      <c r="BU6" s="137">
        <v>0</v>
      </c>
      <c r="BV6" s="137">
        <v>0</v>
      </c>
      <c r="BW6" s="137">
        <v>0</v>
      </c>
      <c r="BX6" s="133">
        <v>0</v>
      </c>
    </row>
    <row r="7" spans="1:76">
      <c r="A7" s="178"/>
      <c r="B7" s="179" t="s">
        <v>321</v>
      </c>
      <c r="C7" s="179"/>
      <c r="D7" s="137">
        <v>0</v>
      </c>
      <c r="E7" s="137">
        <v>0</v>
      </c>
      <c r="F7" s="137">
        <v>0</v>
      </c>
      <c r="G7" s="137">
        <v>0</v>
      </c>
      <c r="H7" s="137">
        <v>0</v>
      </c>
      <c r="I7" s="137">
        <v>0</v>
      </c>
      <c r="J7" s="137">
        <v>0</v>
      </c>
      <c r="K7" s="137">
        <v>0</v>
      </c>
      <c r="L7" s="137">
        <v>0</v>
      </c>
      <c r="M7" s="137">
        <v>0</v>
      </c>
      <c r="N7" s="137">
        <v>0</v>
      </c>
      <c r="O7" s="137">
        <v>0</v>
      </c>
      <c r="P7" s="137">
        <v>0</v>
      </c>
      <c r="Q7" s="137">
        <v>0</v>
      </c>
      <c r="R7" s="137">
        <v>0</v>
      </c>
      <c r="S7" s="137">
        <v>0</v>
      </c>
      <c r="T7" s="137">
        <v>0</v>
      </c>
      <c r="U7" s="137">
        <v>0</v>
      </c>
      <c r="V7" s="137">
        <v>0</v>
      </c>
      <c r="W7" s="137">
        <v>0</v>
      </c>
      <c r="X7" s="137">
        <v>0</v>
      </c>
      <c r="Y7" s="137">
        <v>0</v>
      </c>
      <c r="Z7" s="137">
        <v>0</v>
      </c>
      <c r="AA7" s="137">
        <v>0</v>
      </c>
      <c r="AB7" s="137">
        <v>0</v>
      </c>
      <c r="AC7" s="137">
        <v>0</v>
      </c>
      <c r="AD7" s="137">
        <v>0</v>
      </c>
      <c r="AE7" s="137">
        <v>0</v>
      </c>
      <c r="AF7" s="137">
        <v>0</v>
      </c>
      <c r="AG7" s="137">
        <v>0</v>
      </c>
      <c r="AH7" s="137">
        <v>7244</v>
      </c>
      <c r="AI7" s="137">
        <v>7250</v>
      </c>
      <c r="AJ7" s="137">
        <v>7230</v>
      </c>
      <c r="AK7" s="137">
        <v>7174</v>
      </c>
      <c r="AL7" s="137">
        <v>7091</v>
      </c>
      <c r="AM7" s="137">
        <v>6983</v>
      </c>
      <c r="AN7" s="137">
        <v>6924</v>
      </c>
      <c r="AO7" s="137">
        <v>6868</v>
      </c>
      <c r="AP7" s="137">
        <v>6816</v>
      </c>
      <c r="AQ7" s="137">
        <v>6768</v>
      </c>
      <c r="AR7" s="137">
        <v>6752</v>
      </c>
      <c r="AS7" s="137">
        <v>6745</v>
      </c>
      <c r="AT7" s="137">
        <v>6780</v>
      </c>
      <c r="AU7" s="137">
        <v>6854</v>
      </c>
      <c r="AV7" s="137">
        <v>6795</v>
      </c>
      <c r="AW7" s="137">
        <v>6849</v>
      </c>
      <c r="AX7" s="137">
        <v>6905</v>
      </c>
      <c r="AY7" s="137">
        <v>6943</v>
      </c>
      <c r="AZ7" s="137">
        <v>6970</v>
      </c>
      <c r="BA7" s="137">
        <v>7008</v>
      </c>
      <c r="BB7" s="137">
        <v>7021</v>
      </c>
      <c r="BC7" s="137">
        <v>7025</v>
      </c>
      <c r="BD7" s="137">
        <v>7012</v>
      </c>
      <c r="BE7" s="137">
        <v>6991</v>
      </c>
      <c r="BF7" s="137">
        <v>7042</v>
      </c>
      <c r="BG7" s="137">
        <v>0</v>
      </c>
      <c r="BH7" s="137">
        <v>0</v>
      </c>
      <c r="BI7" s="137">
        <v>0</v>
      </c>
      <c r="BJ7" s="137">
        <v>0</v>
      </c>
      <c r="BK7" s="137">
        <v>0</v>
      </c>
      <c r="BL7" s="137">
        <v>0</v>
      </c>
      <c r="BM7" s="137">
        <v>0</v>
      </c>
      <c r="BN7" s="137">
        <v>0</v>
      </c>
      <c r="BO7" s="137">
        <v>0</v>
      </c>
      <c r="BP7" s="137">
        <v>0</v>
      </c>
      <c r="BQ7" s="137">
        <v>0</v>
      </c>
      <c r="BR7" s="137">
        <v>0</v>
      </c>
      <c r="BS7" s="137">
        <v>0</v>
      </c>
      <c r="BT7" s="137">
        <v>0</v>
      </c>
      <c r="BU7" s="137">
        <v>0</v>
      </c>
      <c r="BV7" s="137">
        <v>0</v>
      </c>
      <c r="BW7" s="137">
        <v>0</v>
      </c>
      <c r="BX7" s="133">
        <v>0</v>
      </c>
    </row>
    <row r="8" spans="1:76">
      <c r="A8" s="178"/>
      <c r="B8" s="184" t="s">
        <v>276</v>
      </c>
      <c r="C8" s="179"/>
      <c r="D8" s="137">
        <v>0</v>
      </c>
      <c r="E8" s="137">
        <v>0</v>
      </c>
      <c r="F8" s="137">
        <v>0</v>
      </c>
      <c r="G8" s="137">
        <v>0</v>
      </c>
      <c r="H8" s="137">
        <v>0</v>
      </c>
      <c r="I8" s="137">
        <v>0</v>
      </c>
      <c r="J8" s="137">
        <v>0</v>
      </c>
      <c r="K8" s="137">
        <v>0</v>
      </c>
      <c r="L8" s="137">
        <v>0</v>
      </c>
      <c r="M8" s="137">
        <v>0</v>
      </c>
      <c r="N8" s="137">
        <v>0</v>
      </c>
      <c r="O8" s="137">
        <v>0</v>
      </c>
      <c r="P8" s="137">
        <v>0</v>
      </c>
      <c r="Q8" s="137">
        <v>0</v>
      </c>
      <c r="R8" s="137">
        <v>0</v>
      </c>
      <c r="S8" s="137">
        <v>0</v>
      </c>
      <c r="T8" s="137">
        <v>0</v>
      </c>
      <c r="U8" s="137">
        <v>0</v>
      </c>
      <c r="V8" s="137">
        <v>0</v>
      </c>
      <c r="W8" s="137">
        <v>0</v>
      </c>
      <c r="X8" s="137">
        <v>0</v>
      </c>
      <c r="Y8" s="137">
        <v>0</v>
      </c>
      <c r="Z8" s="137">
        <v>0</v>
      </c>
      <c r="AA8" s="137">
        <v>0</v>
      </c>
      <c r="AB8" s="137">
        <v>0</v>
      </c>
      <c r="AC8" s="137">
        <v>0</v>
      </c>
      <c r="AD8" s="137">
        <v>0</v>
      </c>
      <c r="AE8" s="137">
        <v>0</v>
      </c>
      <c r="AF8" s="137">
        <v>0</v>
      </c>
      <c r="AG8" s="137">
        <v>0</v>
      </c>
      <c r="AH8" s="137">
        <v>13589</v>
      </c>
      <c r="AI8" s="137">
        <v>13438</v>
      </c>
      <c r="AJ8" s="137">
        <v>13273</v>
      </c>
      <c r="AK8" s="137">
        <v>13079</v>
      </c>
      <c r="AL8" s="137">
        <v>12856</v>
      </c>
      <c r="AM8" s="137">
        <v>12584</v>
      </c>
      <c r="AN8" s="137">
        <v>12449</v>
      </c>
      <c r="AO8" s="137">
        <v>12325</v>
      </c>
      <c r="AP8" s="137">
        <v>12217</v>
      </c>
      <c r="AQ8" s="137">
        <v>12141</v>
      </c>
      <c r="AR8" s="137">
        <v>12124</v>
      </c>
      <c r="AS8" s="137">
        <v>12137</v>
      </c>
      <c r="AT8" s="137">
        <v>12227</v>
      </c>
      <c r="AU8" s="137">
        <v>12405</v>
      </c>
      <c r="AV8" s="137">
        <v>12285</v>
      </c>
      <c r="AW8" s="137">
        <v>12414</v>
      </c>
      <c r="AX8" s="137">
        <v>12543</v>
      </c>
      <c r="AY8" s="137">
        <v>12579</v>
      </c>
      <c r="AZ8" s="137">
        <v>12625</v>
      </c>
      <c r="BA8" s="137">
        <v>12729</v>
      </c>
      <c r="BB8" s="137">
        <v>12716</v>
      </c>
      <c r="BC8" s="137">
        <v>12689</v>
      </c>
      <c r="BD8" s="137">
        <v>12656</v>
      </c>
      <c r="BE8" s="137">
        <v>12600</v>
      </c>
      <c r="BF8" s="137">
        <v>12622</v>
      </c>
      <c r="BG8" s="137">
        <v>0</v>
      </c>
      <c r="BH8" s="137">
        <v>0</v>
      </c>
      <c r="BI8" s="137">
        <v>0</v>
      </c>
      <c r="BJ8" s="137">
        <v>0</v>
      </c>
      <c r="BK8" s="137">
        <v>0</v>
      </c>
      <c r="BL8" s="137">
        <v>0</v>
      </c>
      <c r="BM8" s="137">
        <v>0</v>
      </c>
      <c r="BN8" s="137">
        <v>0</v>
      </c>
      <c r="BO8" s="137">
        <v>0</v>
      </c>
      <c r="BP8" s="137">
        <v>0</v>
      </c>
      <c r="BQ8" s="137">
        <v>0</v>
      </c>
      <c r="BR8" s="137">
        <v>0</v>
      </c>
      <c r="BS8" s="137">
        <v>0</v>
      </c>
      <c r="BT8" s="137">
        <v>0</v>
      </c>
      <c r="BU8" s="137">
        <v>0</v>
      </c>
      <c r="BV8" s="137">
        <v>0</v>
      </c>
      <c r="BW8" s="137">
        <v>0</v>
      </c>
      <c r="BX8" s="133">
        <v>0</v>
      </c>
    </row>
    <row r="9" spans="1:76">
      <c r="A9" s="178"/>
      <c r="B9" s="179" t="s">
        <v>253</v>
      </c>
      <c r="C9" s="179"/>
      <c r="D9" s="137">
        <v>0</v>
      </c>
      <c r="E9" s="137">
        <v>0</v>
      </c>
      <c r="F9" s="137">
        <v>0</v>
      </c>
      <c r="G9" s="137">
        <v>0</v>
      </c>
      <c r="H9" s="137">
        <v>0</v>
      </c>
      <c r="I9" s="137">
        <v>0</v>
      </c>
      <c r="J9" s="137">
        <v>0</v>
      </c>
      <c r="K9" s="137">
        <v>0</v>
      </c>
      <c r="L9" s="137">
        <v>0</v>
      </c>
      <c r="M9" s="137">
        <v>0</v>
      </c>
      <c r="N9" s="137">
        <v>0</v>
      </c>
      <c r="O9" s="137">
        <v>0</v>
      </c>
      <c r="P9" s="137">
        <v>0</v>
      </c>
      <c r="Q9" s="137">
        <v>0</v>
      </c>
      <c r="R9" s="137">
        <v>0</v>
      </c>
      <c r="S9" s="137">
        <v>0</v>
      </c>
      <c r="T9" s="137">
        <v>0</v>
      </c>
      <c r="U9" s="137">
        <v>0</v>
      </c>
      <c r="V9" s="137">
        <v>0</v>
      </c>
      <c r="W9" s="137">
        <v>0</v>
      </c>
      <c r="X9" s="137">
        <v>0</v>
      </c>
      <c r="Y9" s="137">
        <v>0</v>
      </c>
      <c r="Z9" s="137">
        <v>0</v>
      </c>
      <c r="AA9" s="137">
        <v>0</v>
      </c>
      <c r="AB9" s="137">
        <v>0</v>
      </c>
      <c r="AC9" s="137">
        <v>0</v>
      </c>
      <c r="AD9" s="137">
        <v>0</v>
      </c>
      <c r="AE9" s="137">
        <v>0</v>
      </c>
      <c r="AF9" s="137">
        <v>0</v>
      </c>
      <c r="AG9" s="137">
        <v>0</v>
      </c>
      <c r="AH9" s="137">
        <v>0</v>
      </c>
      <c r="AI9" s="137">
        <v>0</v>
      </c>
      <c r="AJ9" s="137">
        <v>0</v>
      </c>
      <c r="AK9" s="137">
        <v>0</v>
      </c>
      <c r="AL9" s="137">
        <v>0</v>
      </c>
      <c r="AM9" s="137">
        <v>0</v>
      </c>
      <c r="AN9" s="137">
        <v>0</v>
      </c>
      <c r="AO9" s="137">
        <v>0</v>
      </c>
      <c r="AP9" s="137">
        <v>0</v>
      </c>
      <c r="AQ9" s="137">
        <v>0</v>
      </c>
      <c r="AR9" s="137">
        <v>0</v>
      </c>
      <c r="AS9" s="137">
        <v>0</v>
      </c>
      <c r="AT9" s="137">
        <v>0</v>
      </c>
      <c r="AU9" s="137">
        <v>0</v>
      </c>
      <c r="AV9" s="137">
        <v>106</v>
      </c>
      <c r="AW9" s="137">
        <v>129</v>
      </c>
      <c r="AX9" s="137">
        <v>147</v>
      </c>
      <c r="AY9" s="137">
        <v>166</v>
      </c>
      <c r="AZ9" s="137">
        <v>181</v>
      </c>
      <c r="BA9" s="137">
        <v>197</v>
      </c>
      <c r="BB9" s="137">
        <v>207</v>
      </c>
      <c r="BC9" s="137">
        <v>216</v>
      </c>
      <c r="BD9" s="137">
        <v>227</v>
      </c>
      <c r="BE9" s="137">
        <v>239</v>
      </c>
      <c r="BF9" s="137">
        <v>258</v>
      </c>
      <c r="BG9" s="137">
        <v>270</v>
      </c>
      <c r="BH9" s="137">
        <v>279</v>
      </c>
      <c r="BI9" s="137">
        <v>286</v>
      </c>
      <c r="BJ9" s="137">
        <v>292</v>
      </c>
      <c r="BK9" s="137">
        <v>300</v>
      </c>
      <c r="BL9" s="137">
        <v>310</v>
      </c>
      <c r="BM9" s="137">
        <v>322</v>
      </c>
      <c r="BN9" s="137">
        <v>331</v>
      </c>
      <c r="BO9" s="137">
        <v>339</v>
      </c>
      <c r="BP9" s="137">
        <v>350</v>
      </c>
      <c r="BQ9" s="137">
        <v>362</v>
      </c>
      <c r="BR9" s="137">
        <v>380</v>
      </c>
      <c r="BS9" s="137">
        <v>396</v>
      </c>
      <c r="BT9" s="137">
        <v>406</v>
      </c>
      <c r="BU9" s="137">
        <v>416</v>
      </c>
      <c r="BV9" s="137">
        <v>428</v>
      </c>
      <c r="BW9" s="137">
        <v>439</v>
      </c>
      <c r="BX9" s="133">
        <v>446</v>
      </c>
    </row>
    <row r="10" spans="1:76">
      <c r="A10" s="178"/>
      <c r="B10" s="184" t="s">
        <v>269</v>
      </c>
      <c r="C10" s="179"/>
      <c r="D10" s="182">
        <v>0</v>
      </c>
      <c r="E10" s="182">
        <v>0</v>
      </c>
      <c r="F10" s="182">
        <v>0</v>
      </c>
      <c r="G10" s="182">
        <v>0</v>
      </c>
      <c r="H10" s="182">
        <v>0</v>
      </c>
      <c r="I10" s="182">
        <v>0</v>
      </c>
      <c r="J10" s="182">
        <v>0</v>
      </c>
      <c r="K10" s="182">
        <v>0</v>
      </c>
      <c r="L10" s="182">
        <v>0</v>
      </c>
      <c r="M10" s="182">
        <v>0</v>
      </c>
      <c r="N10" s="182">
        <v>0</v>
      </c>
      <c r="O10" s="182">
        <v>0</v>
      </c>
      <c r="P10" s="182">
        <v>0</v>
      </c>
      <c r="Q10" s="182">
        <v>0</v>
      </c>
      <c r="R10" s="182">
        <v>0</v>
      </c>
      <c r="S10" s="182">
        <v>0</v>
      </c>
      <c r="T10" s="182">
        <v>0</v>
      </c>
      <c r="U10" s="182">
        <v>0</v>
      </c>
      <c r="V10" s="182">
        <v>0</v>
      </c>
      <c r="W10" s="182">
        <v>0</v>
      </c>
      <c r="X10" s="182">
        <v>0</v>
      </c>
      <c r="Y10" s="182">
        <v>0</v>
      </c>
      <c r="Z10" s="182">
        <v>0</v>
      </c>
      <c r="AA10" s="182">
        <v>0</v>
      </c>
      <c r="AB10" s="182">
        <v>0</v>
      </c>
      <c r="AC10" s="182">
        <v>0</v>
      </c>
      <c r="AD10" s="182">
        <v>0</v>
      </c>
      <c r="AE10" s="182">
        <v>0</v>
      </c>
      <c r="AF10" s="182">
        <v>0</v>
      </c>
      <c r="AG10" s="182">
        <v>0</v>
      </c>
      <c r="AH10" s="182">
        <v>0</v>
      </c>
      <c r="AI10" s="182">
        <v>0</v>
      </c>
      <c r="AJ10" s="182">
        <v>0</v>
      </c>
      <c r="AK10" s="182">
        <v>0</v>
      </c>
      <c r="AL10" s="182">
        <v>0</v>
      </c>
      <c r="AM10" s="182">
        <v>0</v>
      </c>
      <c r="AN10" s="182">
        <v>0</v>
      </c>
      <c r="AO10" s="182">
        <v>0</v>
      </c>
      <c r="AP10" s="182">
        <v>0</v>
      </c>
      <c r="AQ10" s="182">
        <v>0</v>
      </c>
      <c r="AR10" s="182">
        <v>0</v>
      </c>
      <c r="AS10" s="182">
        <v>0</v>
      </c>
      <c r="AT10" s="182">
        <v>0</v>
      </c>
      <c r="AU10" s="182">
        <v>0</v>
      </c>
      <c r="AV10" s="182">
        <v>99</v>
      </c>
      <c r="AW10" s="182">
        <v>128</v>
      </c>
      <c r="AX10" s="182">
        <v>145</v>
      </c>
      <c r="AY10" s="182">
        <v>164</v>
      </c>
      <c r="AZ10" s="182">
        <v>181</v>
      </c>
      <c r="BA10" s="182">
        <v>197</v>
      </c>
      <c r="BB10" s="182">
        <v>207</v>
      </c>
      <c r="BC10" s="182">
        <v>216</v>
      </c>
      <c r="BD10" s="182">
        <v>226</v>
      </c>
      <c r="BE10" s="182">
        <v>239</v>
      </c>
      <c r="BF10" s="182">
        <v>258</v>
      </c>
      <c r="BG10" s="182">
        <v>270</v>
      </c>
      <c r="BH10" s="182">
        <v>279</v>
      </c>
      <c r="BI10" s="182">
        <v>286</v>
      </c>
      <c r="BJ10" s="182">
        <v>292</v>
      </c>
      <c r="BK10" s="182">
        <v>300</v>
      </c>
      <c r="BL10" s="182">
        <v>310</v>
      </c>
      <c r="BM10" s="182">
        <v>322</v>
      </c>
      <c r="BN10" s="182">
        <v>331</v>
      </c>
      <c r="BO10" s="182">
        <v>339</v>
      </c>
      <c r="BP10" s="182">
        <v>350</v>
      </c>
      <c r="BQ10" s="182">
        <v>362</v>
      </c>
      <c r="BR10" s="182">
        <v>380</v>
      </c>
      <c r="BS10" s="182">
        <v>395</v>
      </c>
      <c r="BT10" s="182">
        <v>405</v>
      </c>
      <c r="BU10" s="182">
        <v>416</v>
      </c>
      <c r="BV10" s="182">
        <v>428</v>
      </c>
      <c r="BW10" s="182">
        <v>438</v>
      </c>
      <c r="BX10" s="183">
        <v>445</v>
      </c>
    </row>
    <row r="11" spans="1:76">
      <c r="A11" s="178"/>
      <c r="B11" s="184" t="s">
        <v>268</v>
      </c>
      <c r="C11" s="179"/>
      <c r="D11" s="182">
        <v>0</v>
      </c>
      <c r="E11" s="182">
        <v>0</v>
      </c>
      <c r="F11" s="182">
        <v>0</v>
      </c>
      <c r="G11" s="182">
        <v>0</v>
      </c>
      <c r="H11" s="182">
        <v>0</v>
      </c>
      <c r="I11" s="182">
        <v>0</v>
      </c>
      <c r="J11" s="182">
        <v>0</v>
      </c>
      <c r="K11" s="182">
        <v>0</v>
      </c>
      <c r="L11" s="182">
        <v>0</v>
      </c>
      <c r="M11" s="182">
        <v>0</v>
      </c>
      <c r="N11" s="182">
        <v>0</v>
      </c>
      <c r="O11" s="182">
        <v>0</v>
      </c>
      <c r="P11" s="182">
        <v>0</v>
      </c>
      <c r="Q11" s="182">
        <v>0</v>
      </c>
      <c r="R11" s="182">
        <v>0</v>
      </c>
      <c r="S11" s="182">
        <v>0</v>
      </c>
      <c r="T11" s="182">
        <v>0</v>
      </c>
      <c r="U11" s="182">
        <v>0</v>
      </c>
      <c r="V11" s="182">
        <v>0</v>
      </c>
      <c r="W11" s="182">
        <v>0</v>
      </c>
      <c r="X11" s="182">
        <v>0</v>
      </c>
      <c r="Y11" s="182">
        <v>0</v>
      </c>
      <c r="Z11" s="182">
        <v>0</v>
      </c>
      <c r="AA11" s="182">
        <v>0</v>
      </c>
      <c r="AB11" s="182">
        <v>0</v>
      </c>
      <c r="AC11" s="182">
        <v>0</v>
      </c>
      <c r="AD11" s="182">
        <v>0</v>
      </c>
      <c r="AE11" s="182">
        <v>0</v>
      </c>
      <c r="AF11" s="182">
        <v>0</v>
      </c>
      <c r="AG11" s="182">
        <v>0</v>
      </c>
      <c r="AH11" s="182">
        <v>0</v>
      </c>
      <c r="AI11" s="182">
        <v>0</v>
      </c>
      <c r="AJ11" s="182">
        <v>0</v>
      </c>
      <c r="AK11" s="182">
        <v>0</v>
      </c>
      <c r="AL11" s="182">
        <v>0</v>
      </c>
      <c r="AM11" s="182">
        <v>0</v>
      </c>
      <c r="AN11" s="182">
        <v>0</v>
      </c>
      <c r="AO11" s="182">
        <v>0</v>
      </c>
      <c r="AP11" s="182">
        <v>0</v>
      </c>
      <c r="AQ11" s="182">
        <v>0</v>
      </c>
      <c r="AR11" s="182">
        <v>0</v>
      </c>
      <c r="AS11" s="182">
        <v>0</v>
      </c>
      <c r="AT11" s="182">
        <v>0</v>
      </c>
      <c r="AU11" s="182">
        <v>0</v>
      </c>
      <c r="AV11" s="182">
        <v>7</v>
      </c>
      <c r="AW11" s="182">
        <v>1</v>
      </c>
      <c r="AX11" s="182">
        <v>2</v>
      </c>
      <c r="AY11" s="182">
        <v>2</v>
      </c>
      <c r="AZ11" s="182">
        <v>0</v>
      </c>
      <c r="BA11" s="182">
        <v>0</v>
      </c>
      <c r="BB11" s="182">
        <v>0</v>
      </c>
      <c r="BC11" s="182">
        <v>0</v>
      </c>
      <c r="BD11" s="182">
        <v>1</v>
      </c>
      <c r="BE11" s="182">
        <v>0</v>
      </c>
      <c r="BF11" s="182">
        <v>0</v>
      </c>
      <c r="BG11" s="182">
        <v>0</v>
      </c>
      <c r="BH11" s="182">
        <v>0</v>
      </c>
      <c r="BI11" s="182">
        <v>0</v>
      </c>
      <c r="BJ11" s="182">
        <v>0</v>
      </c>
      <c r="BK11" s="182">
        <v>0</v>
      </c>
      <c r="BL11" s="182">
        <v>0</v>
      </c>
      <c r="BM11" s="182">
        <v>0</v>
      </c>
      <c r="BN11" s="182">
        <v>0</v>
      </c>
      <c r="BO11" s="182">
        <v>0</v>
      </c>
      <c r="BP11" s="182">
        <v>0</v>
      </c>
      <c r="BQ11" s="182">
        <v>0</v>
      </c>
      <c r="BR11" s="182">
        <v>0</v>
      </c>
      <c r="BS11" s="182">
        <v>1</v>
      </c>
      <c r="BT11" s="182">
        <v>1</v>
      </c>
      <c r="BU11" s="182">
        <v>1</v>
      </c>
      <c r="BV11" s="182">
        <v>1</v>
      </c>
      <c r="BW11" s="182">
        <v>1</v>
      </c>
      <c r="BX11" s="183">
        <v>1</v>
      </c>
    </row>
    <row r="12" spans="1:76">
      <c r="A12" s="178"/>
      <c r="B12" s="179" t="s">
        <v>312</v>
      </c>
      <c r="C12" s="179"/>
      <c r="D12" s="137">
        <v>0</v>
      </c>
      <c r="E12" s="137">
        <v>0</v>
      </c>
      <c r="F12" s="137">
        <v>0</v>
      </c>
      <c r="G12" s="137">
        <v>0</v>
      </c>
      <c r="H12" s="137">
        <v>0</v>
      </c>
      <c r="I12" s="137">
        <v>0</v>
      </c>
      <c r="J12" s="137">
        <v>0</v>
      </c>
      <c r="K12" s="137">
        <v>0</v>
      </c>
      <c r="L12" s="137">
        <v>0</v>
      </c>
      <c r="M12" s="137">
        <v>0</v>
      </c>
      <c r="N12" s="137">
        <v>0</v>
      </c>
      <c r="O12" s="137">
        <v>0</v>
      </c>
      <c r="P12" s="137">
        <v>0</v>
      </c>
      <c r="Q12" s="137">
        <v>0</v>
      </c>
      <c r="R12" s="137">
        <v>0</v>
      </c>
      <c r="S12" s="137">
        <v>0</v>
      </c>
      <c r="T12" s="137">
        <v>0</v>
      </c>
      <c r="U12" s="137">
        <v>0</v>
      </c>
      <c r="V12" s="137">
        <v>0</v>
      </c>
      <c r="W12" s="137">
        <v>0</v>
      </c>
      <c r="X12" s="137">
        <v>0</v>
      </c>
      <c r="Y12" s="137">
        <v>0</v>
      </c>
      <c r="Z12" s="137">
        <v>0</v>
      </c>
      <c r="AA12" s="137">
        <v>0</v>
      </c>
      <c r="AB12" s="137">
        <v>0</v>
      </c>
      <c r="AC12" s="137">
        <v>0</v>
      </c>
      <c r="AD12" s="137">
        <v>0</v>
      </c>
      <c r="AE12" s="137">
        <v>0</v>
      </c>
      <c r="AF12" s="137">
        <v>3</v>
      </c>
      <c r="AG12" s="137">
        <v>11</v>
      </c>
      <c r="AH12" s="137">
        <v>15</v>
      </c>
      <c r="AI12" s="137">
        <v>15</v>
      </c>
      <c r="AJ12" s="137">
        <v>16</v>
      </c>
      <c r="AK12" s="137">
        <v>16</v>
      </c>
      <c r="AL12" s="137">
        <v>16</v>
      </c>
      <c r="AM12" s="137">
        <v>16</v>
      </c>
      <c r="AN12" s="137">
        <v>17</v>
      </c>
      <c r="AO12" s="137">
        <v>17</v>
      </c>
      <c r="AP12" s="137">
        <v>17</v>
      </c>
      <c r="AQ12" s="137">
        <v>17</v>
      </c>
      <c r="AR12" s="137">
        <v>17</v>
      </c>
      <c r="AS12" s="137">
        <v>18</v>
      </c>
      <c r="AT12" s="137">
        <v>18</v>
      </c>
      <c r="AU12" s="137">
        <v>19</v>
      </c>
      <c r="AV12" s="137">
        <v>0</v>
      </c>
      <c r="AW12" s="137">
        <v>0</v>
      </c>
      <c r="AX12" s="137">
        <v>0</v>
      </c>
      <c r="AY12" s="137">
        <v>0</v>
      </c>
      <c r="AZ12" s="137">
        <v>0</v>
      </c>
      <c r="BA12" s="137">
        <v>0</v>
      </c>
      <c r="BB12" s="137">
        <v>0</v>
      </c>
      <c r="BC12" s="137">
        <v>0</v>
      </c>
      <c r="BD12" s="137">
        <v>0</v>
      </c>
      <c r="BE12" s="137">
        <v>0</v>
      </c>
      <c r="BF12" s="137">
        <v>0</v>
      </c>
      <c r="BG12" s="137">
        <v>0</v>
      </c>
      <c r="BH12" s="137">
        <v>0</v>
      </c>
      <c r="BI12" s="137">
        <v>0</v>
      </c>
      <c r="BJ12" s="137">
        <v>0</v>
      </c>
      <c r="BK12" s="137">
        <v>0</v>
      </c>
      <c r="BL12" s="137">
        <v>0</v>
      </c>
      <c r="BM12" s="137">
        <v>0</v>
      </c>
      <c r="BN12" s="137">
        <v>0</v>
      </c>
      <c r="BO12" s="137">
        <v>0</v>
      </c>
      <c r="BP12" s="137">
        <v>0</v>
      </c>
      <c r="BQ12" s="137">
        <v>0</v>
      </c>
      <c r="BR12" s="137">
        <v>0</v>
      </c>
      <c r="BS12" s="137">
        <v>0</v>
      </c>
      <c r="BT12" s="137">
        <v>0</v>
      </c>
      <c r="BU12" s="137">
        <v>0</v>
      </c>
      <c r="BV12" s="137">
        <v>0</v>
      </c>
      <c r="BW12" s="137">
        <v>0</v>
      </c>
      <c r="BX12" s="133">
        <v>0</v>
      </c>
    </row>
    <row r="13" spans="1:76" ht="26.1" customHeight="1">
      <c r="A13" s="178"/>
      <c r="B13" s="238" t="s">
        <v>327</v>
      </c>
      <c r="C13" s="179"/>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237"/>
      <c r="BU13" s="237"/>
      <c r="BV13" s="237"/>
      <c r="BW13" s="237"/>
      <c r="BX13" s="183"/>
    </row>
    <row r="14" spans="1:76">
      <c r="A14" s="178"/>
      <c r="B14" s="152" t="s">
        <v>260</v>
      </c>
      <c r="C14" s="179"/>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v>1</v>
      </c>
      <c r="BR14" s="182">
        <v>1</v>
      </c>
      <c r="BS14" s="182">
        <v>1</v>
      </c>
      <c r="BT14" s="182">
        <v>1</v>
      </c>
      <c r="BU14" s="182">
        <v>1</v>
      </c>
      <c r="BV14" s="182">
        <v>1</v>
      </c>
      <c r="BW14" s="182">
        <v>1</v>
      </c>
      <c r="BX14" s="183">
        <v>1</v>
      </c>
    </row>
    <row r="15" spans="1:76">
      <c r="A15" s="178"/>
      <c r="B15" s="179" t="s">
        <v>326</v>
      </c>
      <c r="C15" s="179"/>
      <c r="D15" s="182">
        <v>0</v>
      </c>
      <c r="E15" s="182">
        <v>0</v>
      </c>
      <c r="F15" s="182">
        <v>0</v>
      </c>
      <c r="G15" s="182">
        <v>0</v>
      </c>
      <c r="H15" s="182">
        <v>0</v>
      </c>
      <c r="I15" s="182">
        <v>0</v>
      </c>
      <c r="J15" s="182">
        <v>0</v>
      </c>
      <c r="K15" s="182">
        <v>0</v>
      </c>
      <c r="L15" s="182">
        <v>0</v>
      </c>
      <c r="M15" s="182">
        <v>0</v>
      </c>
      <c r="N15" s="182">
        <v>0</v>
      </c>
      <c r="O15" s="182">
        <v>0</v>
      </c>
      <c r="P15" s="182">
        <v>0</v>
      </c>
      <c r="Q15" s="182">
        <v>0</v>
      </c>
      <c r="R15" s="182">
        <v>0</v>
      </c>
      <c r="S15" s="182">
        <v>0</v>
      </c>
      <c r="T15" s="182">
        <v>0</v>
      </c>
      <c r="U15" s="182">
        <v>0</v>
      </c>
      <c r="V15" s="182">
        <v>0</v>
      </c>
      <c r="W15" s="182">
        <v>0</v>
      </c>
      <c r="X15" s="182">
        <v>0</v>
      </c>
      <c r="Y15" s="182">
        <v>0</v>
      </c>
      <c r="Z15" s="182">
        <v>0</v>
      </c>
      <c r="AA15" s="182">
        <v>0</v>
      </c>
      <c r="AB15" s="182">
        <v>0</v>
      </c>
      <c r="AC15" s="182">
        <v>41</v>
      </c>
      <c r="AD15" s="182">
        <v>51</v>
      </c>
      <c r="AE15" s="182">
        <v>56</v>
      </c>
      <c r="AF15" s="182">
        <v>64</v>
      </c>
      <c r="AG15" s="182">
        <v>70</v>
      </c>
      <c r="AH15" s="182">
        <v>76</v>
      </c>
      <c r="AI15" s="182">
        <v>80</v>
      </c>
      <c r="AJ15" s="182">
        <v>86</v>
      </c>
      <c r="AK15" s="182">
        <v>97</v>
      </c>
      <c r="AL15" s="182">
        <v>105</v>
      </c>
      <c r="AM15" s="182">
        <v>118</v>
      </c>
      <c r="AN15" s="182">
        <v>132</v>
      </c>
      <c r="AO15" s="182">
        <v>142</v>
      </c>
      <c r="AP15" s="182">
        <v>154</v>
      </c>
      <c r="AQ15" s="182">
        <v>166</v>
      </c>
      <c r="AR15" s="182">
        <v>176</v>
      </c>
      <c r="AS15" s="182">
        <v>186</v>
      </c>
      <c r="AT15" s="182">
        <v>199</v>
      </c>
      <c r="AU15" s="182">
        <v>212</v>
      </c>
      <c r="AV15" s="182">
        <v>0</v>
      </c>
      <c r="AW15" s="182">
        <v>0</v>
      </c>
      <c r="AX15" s="182">
        <v>0</v>
      </c>
      <c r="AY15" s="182">
        <v>0</v>
      </c>
      <c r="AZ15" s="182">
        <v>0</v>
      </c>
      <c r="BA15" s="182">
        <v>0</v>
      </c>
      <c r="BB15" s="182">
        <v>0</v>
      </c>
      <c r="BC15" s="182">
        <v>0</v>
      </c>
      <c r="BD15" s="182">
        <v>0</v>
      </c>
      <c r="BE15" s="182">
        <v>0</v>
      </c>
      <c r="BF15" s="182">
        <v>0</v>
      </c>
      <c r="BG15" s="182">
        <v>0</v>
      </c>
      <c r="BH15" s="182">
        <v>0</v>
      </c>
      <c r="BI15" s="182">
        <v>0</v>
      </c>
      <c r="BJ15" s="182">
        <v>0</v>
      </c>
      <c r="BK15" s="182">
        <v>0</v>
      </c>
      <c r="BL15" s="182">
        <v>0</v>
      </c>
      <c r="BM15" s="182">
        <v>0</v>
      </c>
      <c r="BN15" s="182">
        <v>0</v>
      </c>
      <c r="BO15" s="182">
        <v>0</v>
      </c>
      <c r="BP15" s="182">
        <v>0</v>
      </c>
      <c r="BQ15" s="182">
        <v>0</v>
      </c>
      <c r="BR15" s="182">
        <v>0</v>
      </c>
      <c r="BS15" s="182">
        <v>0</v>
      </c>
      <c r="BT15" s="182">
        <v>0</v>
      </c>
      <c r="BU15" s="182">
        <v>0</v>
      </c>
      <c r="BV15" s="182">
        <v>0</v>
      </c>
      <c r="BW15" s="182">
        <v>0</v>
      </c>
      <c r="BX15" s="183">
        <v>0</v>
      </c>
    </row>
    <row r="16" spans="1:76">
      <c r="A16" s="178"/>
      <c r="B16" s="179" t="s">
        <v>306</v>
      </c>
      <c r="C16" s="179"/>
      <c r="D16" s="137">
        <v>0</v>
      </c>
      <c r="E16" s="137">
        <v>0</v>
      </c>
      <c r="F16" s="137">
        <v>0</v>
      </c>
      <c r="G16" s="137">
        <v>0</v>
      </c>
      <c r="H16" s="137">
        <v>0</v>
      </c>
      <c r="I16" s="137">
        <v>0</v>
      </c>
      <c r="J16" s="137">
        <v>0</v>
      </c>
      <c r="K16" s="137">
        <v>0</v>
      </c>
      <c r="L16" s="137">
        <v>0</v>
      </c>
      <c r="M16" s="137">
        <v>0</v>
      </c>
      <c r="N16" s="137">
        <v>0</v>
      </c>
      <c r="O16" s="137">
        <v>0</v>
      </c>
      <c r="P16" s="137">
        <v>0</v>
      </c>
      <c r="Q16" s="137">
        <v>0</v>
      </c>
      <c r="R16" s="137">
        <v>0</v>
      </c>
      <c r="S16" s="137">
        <v>0</v>
      </c>
      <c r="T16" s="137">
        <v>0</v>
      </c>
      <c r="U16" s="137">
        <v>0</v>
      </c>
      <c r="V16" s="137">
        <v>0</v>
      </c>
      <c r="W16" s="137">
        <v>0</v>
      </c>
      <c r="X16" s="137">
        <v>0</v>
      </c>
      <c r="Y16" s="137">
        <v>0</v>
      </c>
      <c r="Z16" s="137">
        <v>0</v>
      </c>
      <c r="AA16" s="137">
        <v>0</v>
      </c>
      <c r="AB16" s="137">
        <v>0</v>
      </c>
      <c r="AC16" s="137">
        <v>0</v>
      </c>
      <c r="AD16" s="137">
        <v>0</v>
      </c>
      <c r="AE16" s="137">
        <v>0</v>
      </c>
      <c r="AF16" s="137">
        <v>0</v>
      </c>
      <c r="AG16" s="137">
        <v>0</v>
      </c>
      <c r="AH16" s="137">
        <v>407</v>
      </c>
      <c r="AI16" s="137">
        <v>408</v>
      </c>
      <c r="AJ16" s="137">
        <v>393</v>
      </c>
      <c r="AK16" s="137">
        <v>377</v>
      </c>
      <c r="AL16" s="137">
        <v>374</v>
      </c>
      <c r="AM16" s="137">
        <v>367</v>
      </c>
      <c r="AN16" s="137">
        <v>362</v>
      </c>
      <c r="AO16" s="137">
        <v>347</v>
      </c>
      <c r="AP16" s="137">
        <v>340</v>
      </c>
      <c r="AQ16" s="137">
        <v>330</v>
      </c>
      <c r="AR16" s="137">
        <v>337</v>
      </c>
      <c r="AS16" s="137">
        <v>327</v>
      </c>
      <c r="AT16" s="137">
        <v>317</v>
      </c>
      <c r="AU16" s="137">
        <v>304</v>
      </c>
      <c r="AV16" s="137">
        <v>295</v>
      </c>
      <c r="AW16" s="137">
        <v>288</v>
      </c>
      <c r="AX16" s="137">
        <v>281</v>
      </c>
      <c r="AY16" s="137">
        <v>271</v>
      </c>
      <c r="AZ16" s="137">
        <v>263</v>
      </c>
      <c r="BA16" s="137">
        <v>252</v>
      </c>
      <c r="BB16" s="137">
        <v>244</v>
      </c>
      <c r="BC16" s="137">
        <v>237</v>
      </c>
      <c r="BD16" s="137">
        <v>233</v>
      </c>
      <c r="BE16" s="137">
        <v>214</v>
      </c>
      <c r="BF16" s="137">
        <v>227</v>
      </c>
      <c r="BG16" s="137">
        <v>203</v>
      </c>
      <c r="BH16" s="137">
        <v>180</v>
      </c>
      <c r="BI16" s="137">
        <v>163</v>
      </c>
      <c r="BJ16" s="137">
        <v>147</v>
      </c>
      <c r="BK16" s="137">
        <v>129</v>
      </c>
      <c r="BL16" s="137">
        <v>117</v>
      </c>
      <c r="BM16" s="137">
        <v>108</v>
      </c>
      <c r="BN16" s="137">
        <v>101</v>
      </c>
      <c r="BO16" s="137">
        <v>95</v>
      </c>
      <c r="BP16" s="137">
        <v>91</v>
      </c>
      <c r="BQ16" s="137">
        <v>87</v>
      </c>
      <c r="BR16" s="137">
        <v>82</v>
      </c>
      <c r="BS16" s="137">
        <v>81</v>
      </c>
      <c r="BT16" s="137">
        <v>80</v>
      </c>
      <c r="BU16" s="137">
        <v>72</v>
      </c>
      <c r="BV16" s="137">
        <v>72</v>
      </c>
      <c r="BW16" s="137">
        <v>76</v>
      </c>
      <c r="BX16" s="133">
        <v>76</v>
      </c>
    </row>
    <row r="17" spans="1:76">
      <c r="A17" s="178"/>
      <c r="B17" s="232" t="s">
        <v>258</v>
      </c>
      <c r="C17" s="179"/>
      <c r="D17" s="137">
        <v>0</v>
      </c>
      <c r="E17" s="137">
        <v>0</v>
      </c>
      <c r="F17" s="137">
        <v>0</v>
      </c>
      <c r="G17" s="137">
        <v>0</v>
      </c>
      <c r="H17" s="137">
        <v>0</v>
      </c>
      <c r="I17" s="137">
        <v>0</v>
      </c>
      <c r="J17" s="137">
        <v>0</v>
      </c>
      <c r="K17" s="137">
        <v>0</v>
      </c>
      <c r="L17" s="137">
        <v>0</v>
      </c>
      <c r="M17" s="137">
        <v>0</v>
      </c>
      <c r="N17" s="137">
        <v>0</v>
      </c>
      <c r="O17" s="137">
        <v>0</v>
      </c>
      <c r="P17" s="137">
        <v>0</v>
      </c>
      <c r="Q17" s="137">
        <v>0</v>
      </c>
      <c r="R17" s="137">
        <v>0</v>
      </c>
      <c r="S17" s="137">
        <v>0</v>
      </c>
      <c r="T17" s="137">
        <v>0</v>
      </c>
      <c r="U17" s="137">
        <v>0</v>
      </c>
      <c r="V17" s="137">
        <v>0</v>
      </c>
      <c r="W17" s="137">
        <v>0</v>
      </c>
      <c r="X17" s="137">
        <v>0</v>
      </c>
      <c r="Y17" s="137">
        <v>0</v>
      </c>
      <c r="Z17" s="137">
        <v>0</v>
      </c>
      <c r="AA17" s="137">
        <v>0</v>
      </c>
      <c r="AB17" s="137">
        <v>0</v>
      </c>
      <c r="AC17" s="137">
        <v>0</v>
      </c>
      <c r="AD17" s="137">
        <v>0</v>
      </c>
      <c r="AE17" s="137">
        <v>0</v>
      </c>
      <c r="AF17" s="137">
        <v>0</v>
      </c>
      <c r="AG17" s="137">
        <v>0</v>
      </c>
      <c r="AH17" s="137">
        <v>0</v>
      </c>
      <c r="AI17" s="137">
        <v>0</v>
      </c>
      <c r="AJ17" s="137">
        <v>0</v>
      </c>
      <c r="AK17" s="137">
        <v>0</v>
      </c>
      <c r="AL17" s="137">
        <v>0</v>
      </c>
      <c r="AM17" s="137">
        <v>0</v>
      </c>
      <c r="AN17" s="137">
        <v>0</v>
      </c>
      <c r="AO17" s="137">
        <v>0</v>
      </c>
      <c r="AP17" s="137">
        <v>0</v>
      </c>
      <c r="AQ17" s="137">
        <v>0</v>
      </c>
      <c r="AR17" s="137">
        <v>0</v>
      </c>
      <c r="AS17" s="137">
        <v>0</v>
      </c>
      <c r="AT17" s="137">
        <v>0</v>
      </c>
      <c r="AU17" s="137">
        <v>0</v>
      </c>
      <c r="AV17" s="137">
        <v>0</v>
      </c>
      <c r="AW17" s="137">
        <v>0</v>
      </c>
      <c r="AX17" s="137">
        <v>0</v>
      </c>
      <c r="AY17" s="137">
        <v>0</v>
      </c>
      <c r="AZ17" s="137">
        <v>0</v>
      </c>
      <c r="BA17" s="137">
        <v>0</v>
      </c>
      <c r="BB17" s="137">
        <v>0</v>
      </c>
      <c r="BC17" s="137">
        <v>383</v>
      </c>
      <c r="BD17" s="137">
        <v>384</v>
      </c>
      <c r="BE17" s="137">
        <v>408</v>
      </c>
      <c r="BF17" s="137">
        <v>433</v>
      </c>
      <c r="BG17" s="137">
        <v>455</v>
      </c>
      <c r="BH17" s="137">
        <v>467</v>
      </c>
      <c r="BI17" s="137">
        <v>475</v>
      </c>
      <c r="BJ17" s="137">
        <v>485</v>
      </c>
      <c r="BK17" s="137">
        <v>496</v>
      </c>
      <c r="BL17" s="137">
        <v>519</v>
      </c>
      <c r="BM17" s="137">
        <v>550</v>
      </c>
      <c r="BN17" s="137">
        <v>584</v>
      </c>
      <c r="BO17" s="137">
        <v>615</v>
      </c>
      <c r="BP17" s="137">
        <v>650</v>
      </c>
      <c r="BQ17" s="137">
        <v>685</v>
      </c>
      <c r="BR17" s="137">
        <v>731</v>
      </c>
      <c r="BS17" s="137">
        <v>776</v>
      </c>
      <c r="BT17" s="137">
        <v>811</v>
      </c>
      <c r="BU17" s="137">
        <v>841</v>
      </c>
      <c r="BV17" s="137">
        <v>876</v>
      </c>
      <c r="BW17" s="137">
        <v>900</v>
      </c>
      <c r="BX17" s="133">
        <v>918</v>
      </c>
    </row>
    <row r="18" spans="1:76">
      <c r="A18" s="178"/>
      <c r="B18" s="184" t="s">
        <v>269</v>
      </c>
      <c r="C18" s="179"/>
      <c r="D18" s="137">
        <v>0</v>
      </c>
      <c r="E18" s="137">
        <v>0</v>
      </c>
      <c r="F18" s="137">
        <v>0</v>
      </c>
      <c r="G18" s="137">
        <v>0</v>
      </c>
      <c r="H18" s="137">
        <v>0</v>
      </c>
      <c r="I18" s="137">
        <v>0</v>
      </c>
      <c r="J18" s="137">
        <v>0</v>
      </c>
      <c r="K18" s="137">
        <v>0</v>
      </c>
      <c r="L18" s="137">
        <v>0</v>
      </c>
      <c r="M18" s="137">
        <v>0</v>
      </c>
      <c r="N18" s="137">
        <v>0</v>
      </c>
      <c r="O18" s="137">
        <v>0</v>
      </c>
      <c r="P18" s="137">
        <v>0</v>
      </c>
      <c r="Q18" s="137">
        <v>0</v>
      </c>
      <c r="R18" s="137">
        <v>0</v>
      </c>
      <c r="S18" s="137">
        <v>0</v>
      </c>
      <c r="T18" s="137">
        <v>0</v>
      </c>
      <c r="U18" s="137">
        <v>0</v>
      </c>
      <c r="V18" s="137">
        <v>0</v>
      </c>
      <c r="W18" s="137">
        <v>0</v>
      </c>
      <c r="X18" s="137">
        <v>0</v>
      </c>
      <c r="Y18" s="137">
        <v>0</v>
      </c>
      <c r="Z18" s="137">
        <v>0</v>
      </c>
      <c r="AA18" s="137">
        <v>0</v>
      </c>
      <c r="AB18" s="137">
        <v>0</v>
      </c>
      <c r="AC18" s="137">
        <v>0</v>
      </c>
      <c r="AD18" s="137">
        <v>0</v>
      </c>
      <c r="AE18" s="137">
        <v>0</v>
      </c>
      <c r="AF18" s="137">
        <v>0</v>
      </c>
      <c r="AG18" s="137">
        <v>0</v>
      </c>
      <c r="AH18" s="137">
        <v>0</v>
      </c>
      <c r="AI18" s="137">
        <v>0</v>
      </c>
      <c r="AJ18" s="137">
        <v>0</v>
      </c>
      <c r="AK18" s="137">
        <v>0</v>
      </c>
      <c r="AL18" s="137">
        <v>0</v>
      </c>
      <c r="AM18" s="137">
        <v>0</v>
      </c>
      <c r="AN18" s="137">
        <v>0</v>
      </c>
      <c r="AO18" s="137">
        <v>0</v>
      </c>
      <c r="AP18" s="137">
        <v>0</v>
      </c>
      <c r="AQ18" s="137">
        <v>0</v>
      </c>
      <c r="AR18" s="137">
        <v>0</v>
      </c>
      <c r="AS18" s="137">
        <v>0</v>
      </c>
      <c r="AT18" s="137">
        <v>0</v>
      </c>
      <c r="AU18" s="137">
        <v>0</v>
      </c>
      <c r="AV18" s="137">
        <v>0</v>
      </c>
      <c r="AW18" s="137">
        <v>0</v>
      </c>
      <c r="AX18" s="137">
        <v>0</v>
      </c>
      <c r="AY18" s="137">
        <v>0</v>
      </c>
      <c r="AZ18" s="137">
        <v>0</v>
      </c>
      <c r="BA18" s="137">
        <v>0</v>
      </c>
      <c r="BB18" s="137">
        <v>0</v>
      </c>
      <c r="BC18" s="137">
        <v>0</v>
      </c>
      <c r="BD18" s="137">
        <v>0</v>
      </c>
      <c r="BE18" s="137">
        <v>0</v>
      </c>
      <c r="BF18" s="137">
        <v>0</v>
      </c>
      <c r="BG18" s="137">
        <v>386</v>
      </c>
      <c r="BH18" s="137">
        <v>407</v>
      </c>
      <c r="BI18" s="137">
        <v>422</v>
      </c>
      <c r="BJ18" s="137">
        <v>432</v>
      </c>
      <c r="BK18" s="137">
        <v>442</v>
      </c>
      <c r="BL18" s="137">
        <v>462</v>
      </c>
      <c r="BM18" s="137">
        <v>491</v>
      </c>
      <c r="BN18" s="137">
        <v>523</v>
      </c>
      <c r="BO18" s="137">
        <v>558</v>
      </c>
      <c r="BP18" s="137">
        <v>595</v>
      </c>
      <c r="BQ18" s="137">
        <v>633</v>
      </c>
      <c r="BR18" s="137">
        <v>665</v>
      </c>
      <c r="BS18" s="137">
        <v>709</v>
      </c>
      <c r="BT18" s="137">
        <v>743</v>
      </c>
      <c r="BU18" s="137">
        <v>769</v>
      </c>
      <c r="BV18" s="137">
        <v>801</v>
      </c>
      <c r="BW18" s="137">
        <v>823</v>
      </c>
      <c r="BX18" s="133">
        <v>841</v>
      </c>
    </row>
    <row r="19" spans="1:76">
      <c r="A19" s="178"/>
      <c r="B19" s="184" t="s">
        <v>268</v>
      </c>
      <c r="C19" s="179"/>
      <c r="D19" s="137">
        <v>0</v>
      </c>
      <c r="E19" s="137">
        <v>0</v>
      </c>
      <c r="F19" s="137">
        <v>0</v>
      </c>
      <c r="G19" s="137">
        <v>0</v>
      </c>
      <c r="H19" s="137">
        <v>0</v>
      </c>
      <c r="I19" s="137">
        <v>0</v>
      </c>
      <c r="J19" s="137">
        <v>0</v>
      </c>
      <c r="K19" s="137">
        <v>0</v>
      </c>
      <c r="L19" s="137">
        <v>0</v>
      </c>
      <c r="M19" s="137">
        <v>0</v>
      </c>
      <c r="N19" s="137">
        <v>0</v>
      </c>
      <c r="O19" s="137">
        <v>0</v>
      </c>
      <c r="P19" s="137">
        <v>0</v>
      </c>
      <c r="Q19" s="137">
        <v>0</v>
      </c>
      <c r="R19" s="137">
        <v>0</v>
      </c>
      <c r="S19" s="137">
        <v>0</v>
      </c>
      <c r="T19" s="137">
        <v>0</v>
      </c>
      <c r="U19" s="137">
        <v>0</v>
      </c>
      <c r="V19" s="137">
        <v>0</v>
      </c>
      <c r="W19" s="137">
        <v>0</v>
      </c>
      <c r="X19" s="137">
        <v>0</v>
      </c>
      <c r="Y19" s="137">
        <v>0</v>
      </c>
      <c r="Z19" s="137">
        <v>0</v>
      </c>
      <c r="AA19" s="137">
        <v>0</v>
      </c>
      <c r="AB19" s="137">
        <v>0</v>
      </c>
      <c r="AC19" s="137">
        <v>0</v>
      </c>
      <c r="AD19" s="137">
        <v>0</v>
      </c>
      <c r="AE19" s="137">
        <v>0</v>
      </c>
      <c r="AF19" s="137">
        <v>0</v>
      </c>
      <c r="AG19" s="137">
        <v>0</v>
      </c>
      <c r="AH19" s="137">
        <v>0</v>
      </c>
      <c r="AI19" s="137">
        <v>0</v>
      </c>
      <c r="AJ19" s="137">
        <v>0</v>
      </c>
      <c r="AK19" s="137">
        <v>0</v>
      </c>
      <c r="AL19" s="137">
        <v>0</v>
      </c>
      <c r="AM19" s="137">
        <v>0</v>
      </c>
      <c r="AN19" s="137">
        <v>0</v>
      </c>
      <c r="AO19" s="137">
        <v>0</v>
      </c>
      <c r="AP19" s="137">
        <v>0</v>
      </c>
      <c r="AQ19" s="137">
        <v>0</v>
      </c>
      <c r="AR19" s="137">
        <v>0</v>
      </c>
      <c r="AS19" s="137">
        <v>0</v>
      </c>
      <c r="AT19" s="137">
        <v>0</v>
      </c>
      <c r="AU19" s="137">
        <v>0</v>
      </c>
      <c r="AV19" s="137">
        <v>0</v>
      </c>
      <c r="AW19" s="137">
        <v>0</v>
      </c>
      <c r="AX19" s="137">
        <v>0</v>
      </c>
      <c r="AY19" s="137">
        <v>0</v>
      </c>
      <c r="AZ19" s="137">
        <v>0</v>
      </c>
      <c r="BA19" s="137">
        <v>0</v>
      </c>
      <c r="BB19" s="137">
        <v>0</v>
      </c>
      <c r="BC19" s="137">
        <v>0</v>
      </c>
      <c r="BD19" s="137">
        <v>0</v>
      </c>
      <c r="BE19" s="137">
        <v>0</v>
      </c>
      <c r="BF19" s="137">
        <v>0</v>
      </c>
      <c r="BG19" s="137">
        <v>69</v>
      </c>
      <c r="BH19" s="137">
        <v>60</v>
      </c>
      <c r="BI19" s="137">
        <v>53</v>
      </c>
      <c r="BJ19" s="137">
        <v>52</v>
      </c>
      <c r="BK19" s="137">
        <v>54</v>
      </c>
      <c r="BL19" s="137">
        <v>57</v>
      </c>
      <c r="BM19" s="137">
        <v>59</v>
      </c>
      <c r="BN19" s="137">
        <v>61</v>
      </c>
      <c r="BO19" s="137">
        <v>57</v>
      </c>
      <c r="BP19" s="137">
        <v>55</v>
      </c>
      <c r="BQ19" s="137">
        <v>51</v>
      </c>
      <c r="BR19" s="137">
        <v>66</v>
      </c>
      <c r="BS19" s="137">
        <v>66</v>
      </c>
      <c r="BT19" s="137">
        <v>69</v>
      </c>
      <c r="BU19" s="137">
        <v>72</v>
      </c>
      <c r="BV19" s="137">
        <v>75</v>
      </c>
      <c r="BW19" s="137">
        <v>76</v>
      </c>
      <c r="BX19" s="133">
        <v>78</v>
      </c>
    </row>
    <row r="20" spans="1:76" ht="26.1" customHeight="1">
      <c r="A20" s="178"/>
      <c r="B20" s="179" t="s">
        <v>316</v>
      </c>
      <c r="C20" s="179"/>
      <c r="D20" s="182">
        <v>0</v>
      </c>
      <c r="E20" s="182">
        <v>0</v>
      </c>
      <c r="F20" s="182">
        <v>0</v>
      </c>
      <c r="G20" s="182">
        <v>0</v>
      </c>
      <c r="H20" s="182">
        <v>0</v>
      </c>
      <c r="I20" s="182">
        <v>0</v>
      </c>
      <c r="J20" s="182">
        <v>0</v>
      </c>
      <c r="K20" s="182">
        <v>0</v>
      </c>
      <c r="L20" s="182">
        <v>0</v>
      </c>
      <c r="M20" s="182">
        <v>0</v>
      </c>
      <c r="N20" s="182">
        <v>0</v>
      </c>
      <c r="O20" s="182">
        <v>0</v>
      </c>
      <c r="P20" s="182">
        <v>0</v>
      </c>
      <c r="Q20" s="182">
        <v>0</v>
      </c>
      <c r="R20" s="182">
        <v>0</v>
      </c>
      <c r="S20" s="182">
        <v>0</v>
      </c>
      <c r="T20" s="182">
        <v>0</v>
      </c>
      <c r="U20" s="182">
        <v>0</v>
      </c>
      <c r="V20" s="182">
        <v>0</v>
      </c>
      <c r="W20" s="182">
        <v>0</v>
      </c>
      <c r="X20" s="182">
        <v>0</v>
      </c>
      <c r="Y20" s="182">
        <v>0</v>
      </c>
      <c r="Z20" s="182">
        <v>0</v>
      </c>
      <c r="AA20" s="182">
        <v>0</v>
      </c>
      <c r="AB20" s="182">
        <v>8050</v>
      </c>
      <c r="AC20" s="182">
        <v>260</v>
      </c>
      <c r="AD20" s="182">
        <v>340</v>
      </c>
      <c r="AE20" s="182">
        <v>0</v>
      </c>
      <c r="AF20" s="182">
        <v>0</v>
      </c>
      <c r="AG20" s="182">
        <v>9800</v>
      </c>
      <c r="AH20" s="182">
        <v>500</v>
      </c>
      <c r="AI20" s="182">
        <v>500</v>
      </c>
      <c r="AJ20" s="182">
        <v>500</v>
      </c>
      <c r="AK20" s="182">
        <v>600</v>
      </c>
      <c r="AL20" s="182">
        <v>600</v>
      </c>
      <c r="AM20" s="182">
        <v>600</v>
      </c>
      <c r="AN20" s="182">
        <v>600</v>
      </c>
      <c r="AO20" s="182">
        <v>700</v>
      </c>
      <c r="AP20" s="182">
        <v>800</v>
      </c>
      <c r="AQ20" s="182">
        <v>887</v>
      </c>
      <c r="AR20" s="182">
        <v>861</v>
      </c>
      <c r="AS20" s="182">
        <v>877</v>
      </c>
      <c r="AT20" s="182">
        <v>934</v>
      </c>
      <c r="AU20" s="182">
        <v>1067</v>
      </c>
      <c r="AV20" s="182">
        <v>1265</v>
      </c>
      <c r="AW20" s="182">
        <v>1392</v>
      </c>
      <c r="AX20" s="182">
        <v>1260</v>
      </c>
      <c r="AY20" s="182">
        <v>1476</v>
      </c>
      <c r="AZ20" s="182">
        <v>1544</v>
      </c>
      <c r="BA20" s="182">
        <v>1578</v>
      </c>
      <c r="BB20" s="182">
        <v>1607</v>
      </c>
      <c r="BC20" s="182">
        <v>1612</v>
      </c>
      <c r="BD20" s="182">
        <v>1622</v>
      </c>
      <c r="BE20" s="182">
        <v>1635</v>
      </c>
      <c r="BF20" s="182">
        <v>1719</v>
      </c>
      <c r="BG20" s="182">
        <v>1854</v>
      </c>
      <c r="BH20" s="182">
        <v>1921</v>
      </c>
      <c r="BI20" s="182">
        <v>1912</v>
      </c>
      <c r="BJ20" s="182">
        <v>1920</v>
      </c>
      <c r="BK20" s="182">
        <v>2003</v>
      </c>
      <c r="BL20" s="182">
        <v>3164</v>
      </c>
      <c r="BM20" s="182">
        <v>3246</v>
      </c>
      <c r="BN20" s="182">
        <v>3227</v>
      </c>
      <c r="BO20" s="182">
        <v>3212</v>
      </c>
      <c r="BP20" s="182">
        <v>3240</v>
      </c>
      <c r="BQ20" s="182">
        <v>3215</v>
      </c>
      <c r="BR20" s="182">
        <v>3310</v>
      </c>
      <c r="BS20" s="182">
        <v>3208</v>
      </c>
      <c r="BT20" s="182">
        <v>3092</v>
      </c>
      <c r="BU20" s="182">
        <v>2946</v>
      </c>
      <c r="BV20" s="182">
        <v>2818</v>
      </c>
      <c r="BW20" s="182">
        <v>2780</v>
      </c>
      <c r="BX20" s="183">
        <v>2778</v>
      </c>
    </row>
    <row r="21" spans="1:76">
      <c r="A21" s="178"/>
      <c r="B21" s="179" t="s">
        <v>11</v>
      </c>
      <c r="C21" s="179"/>
      <c r="D21" s="237">
        <v>0</v>
      </c>
      <c r="E21" s="237">
        <v>0</v>
      </c>
      <c r="F21" s="237">
        <v>0</v>
      </c>
      <c r="G21" s="237">
        <v>0</v>
      </c>
      <c r="H21" s="237">
        <v>0</v>
      </c>
      <c r="I21" s="237">
        <v>0</v>
      </c>
      <c r="J21" s="237">
        <v>0</v>
      </c>
      <c r="K21" s="237">
        <v>0</v>
      </c>
      <c r="L21" s="237">
        <v>0</v>
      </c>
      <c r="M21" s="237">
        <v>0</v>
      </c>
      <c r="N21" s="237">
        <v>0</v>
      </c>
      <c r="O21" s="237">
        <v>0</v>
      </c>
      <c r="P21" s="237">
        <v>0</v>
      </c>
      <c r="Q21" s="237">
        <v>0</v>
      </c>
      <c r="R21" s="237">
        <v>0</v>
      </c>
      <c r="S21" s="237">
        <v>0</v>
      </c>
      <c r="T21" s="237">
        <v>0</v>
      </c>
      <c r="U21" s="237">
        <v>0</v>
      </c>
      <c r="V21" s="237">
        <v>0</v>
      </c>
      <c r="W21" s="237">
        <v>0</v>
      </c>
      <c r="X21" s="237">
        <v>0</v>
      </c>
      <c r="Y21" s="237">
        <v>0</v>
      </c>
      <c r="Z21" s="237">
        <v>0</v>
      </c>
      <c r="AA21" s="237">
        <v>0</v>
      </c>
      <c r="AB21" s="237">
        <v>0</v>
      </c>
      <c r="AC21" s="237">
        <v>0</v>
      </c>
      <c r="AD21" s="237">
        <v>0</v>
      </c>
      <c r="AE21" s="237">
        <v>0</v>
      </c>
      <c r="AF21" s="237">
        <v>0</v>
      </c>
      <c r="AG21" s="237">
        <v>0</v>
      </c>
      <c r="AH21" s="237">
        <v>0</v>
      </c>
      <c r="AI21" s="237">
        <v>0</v>
      </c>
      <c r="AJ21" s="237">
        <v>0</v>
      </c>
      <c r="AK21" s="237">
        <v>0</v>
      </c>
      <c r="AL21" s="237">
        <v>0</v>
      </c>
      <c r="AM21" s="237">
        <v>0</v>
      </c>
      <c r="AN21" s="237">
        <v>0</v>
      </c>
      <c r="AO21" s="237">
        <v>0</v>
      </c>
      <c r="AP21" s="237">
        <v>0</v>
      </c>
      <c r="AQ21" s="237">
        <v>0</v>
      </c>
      <c r="AR21" s="237">
        <v>2131</v>
      </c>
      <c r="AS21" s="237">
        <v>2221</v>
      </c>
      <c r="AT21" s="237">
        <v>2991</v>
      </c>
      <c r="AU21" s="237">
        <v>3209</v>
      </c>
      <c r="AV21" s="237">
        <v>3708</v>
      </c>
      <c r="AW21" s="237">
        <v>2628</v>
      </c>
      <c r="AX21" s="237">
        <v>2814</v>
      </c>
      <c r="AY21" s="237">
        <v>2921</v>
      </c>
      <c r="AZ21" s="237">
        <v>2927</v>
      </c>
      <c r="BA21" s="237">
        <v>2856</v>
      </c>
      <c r="BB21" s="237">
        <v>2740</v>
      </c>
      <c r="BC21" s="237">
        <v>2580</v>
      </c>
      <c r="BD21" s="237">
        <v>2374</v>
      </c>
      <c r="BE21" s="237">
        <v>2293</v>
      </c>
      <c r="BF21" s="237">
        <v>2268</v>
      </c>
      <c r="BG21" s="237">
        <v>2358</v>
      </c>
      <c r="BH21" s="237">
        <v>2473</v>
      </c>
      <c r="BI21" s="237">
        <v>2603</v>
      </c>
      <c r="BJ21" s="237">
        <v>2570</v>
      </c>
      <c r="BK21" s="237">
        <v>2533</v>
      </c>
      <c r="BL21" s="237">
        <v>2566</v>
      </c>
      <c r="BM21" s="237">
        <v>2940</v>
      </c>
      <c r="BN21" s="237">
        <v>3172</v>
      </c>
      <c r="BO21" s="237">
        <v>3254</v>
      </c>
      <c r="BP21" s="237">
        <v>3368</v>
      </c>
      <c r="BQ21" s="237">
        <v>0</v>
      </c>
      <c r="BR21" s="237">
        <v>0</v>
      </c>
      <c r="BS21" s="237">
        <v>0</v>
      </c>
      <c r="BT21" s="237">
        <v>0</v>
      </c>
      <c r="BU21" s="237">
        <v>0</v>
      </c>
      <c r="BV21" s="237">
        <v>0</v>
      </c>
      <c r="BW21" s="237">
        <v>0</v>
      </c>
      <c r="BX21" s="183">
        <v>0</v>
      </c>
    </row>
    <row r="22" spans="1:76">
      <c r="A22" s="178"/>
      <c r="B22" s="232" t="s">
        <v>253</v>
      </c>
      <c r="C22" s="179"/>
      <c r="D22" s="182">
        <v>0</v>
      </c>
      <c r="E22" s="182">
        <v>0</v>
      </c>
      <c r="F22" s="182">
        <v>0</v>
      </c>
      <c r="G22" s="182">
        <v>0</v>
      </c>
      <c r="H22" s="182">
        <v>0</v>
      </c>
      <c r="I22" s="182">
        <v>0</v>
      </c>
      <c r="J22" s="182">
        <v>0</v>
      </c>
      <c r="K22" s="182">
        <v>0</v>
      </c>
      <c r="L22" s="182">
        <v>0</v>
      </c>
      <c r="M22" s="182">
        <v>0</v>
      </c>
      <c r="N22" s="182">
        <v>0</v>
      </c>
      <c r="O22" s="182">
        <v>0</v>
      </c>
      <c r="P22" s="182">
        <v>0</v>
      </c>
      <c r="Q22" s="182">
        <v>0</v>
      </c>
      <c r="R22" s="182">
        <v>0</v>
      </c>
      <c r="S22" s="182">
        <v>0</v>
      </c>
      <c r="T22" s="182">
        <v>0</v>
      </c>
      <c r="U22" s="182">
        <v>0</v>
      </c>
      <c r="V22" s="182">
        <v>0</v>
      </c>
      <c r="W22" s="182">
        <v>0</v>
      </c>
      <c r="X22" s="182">
        <v>0</v>
      </c>
      <c r="Y22" s="182">
        <v>0</v>
      </c>
      <c r="Z22" s="182">
        <v>0</v>
      </c>
      <c r="AA22" s="182">
        <v>0</v>
      </c>
      <c r="AB22" s="182">
        <v>0</v>
      </c>
      <c r="AC22" s="182">
        <v>0</v>
      </c>
      <c r="AD22" s="182">
        <v>0</v>
      </c>
      <c r="AE22" s="182">
        <v>0</v>
      </c>
      <c r="AF22" s="182">
        <v>0</v>
      </c>
      <c r="AG22" s="182">
        <v>0</v>
      </c>
      <c r="AH22" s="182">
        <v>0</v>
      </c>
      <c r="AI22" s="182">
        <v>0</v>
      </c>
      <c r="AJ22" s="182">
        <v>0</v>
      </c>
      <c r="AK22" s="182">
        <v>0</v>
      </c>
      <c r="AL22" s="182">
        <v>0</v>
      </c>
      <c r="AM22" s="182">
        <v>0</v>
      </c>
      <c r="AN22" s="182">
        <v>0</v>
      </c>
      <c r="AO22" s="182">
        <v>0</v>
      </c>
      <c r="AP22" s="182">
        <v>0</v>
      </c>
      <c r="AQ22" s="182">
        <v>0</v>
      </c>
      <c r="AR22" s="182">
        <v>0</v>
      </c>
      <c r="AS22" s="182">
        <v>0</v>
      </c>
      <c r="AT22" s="182">
        <v>0</v>
      </c>
      <c r="AU22" s="182">
        <v>0</v>
      </c>
      <c r="AV22" s="182">
        <v>629</v>
      </c>
      <c r="AW22" s="182">
        <v>799</v>
      </c>
      <c r="AX22" s="182">
        <v>915</v>
      </c>
      <c r="AY22" s="182">
        <v>1048</v>
      </c>
      <c r="AZ22" s="182">
        <v>1160</v>
      </c>
      <c r="BA22" s="182">
        <v>1251</v>
      </c>
      <c r="BB22" s="182">
        <v>1288</v>
      </c>
      <c r="BC22" s="182">
        <v>1314</v>
      </c>
      <c r="BD22" s="182">
        <v>1351</v>
      </c>
      <c r="BE22" s="182">
        <v>1410</v>
      </c>
      <c r="BF22" s="182">
        <v>1491</v>
      </c>
      <c r="BG22" s="182">
        <v>1553</v>
      </c>
      <c r="BH22" s="182">
        <v>1596</v>
      </c>
      <c r="BI22" s="182">
        <v>1627</v>
      </c>
      <c r="BJ22" s="182">
        <v>1657</v>
      </c>
      <c r="BK22" s="182">
        <v>1692</v>
      </c>
      <c r="BL22" s="182">
        <v>1733</v>
      </c>
      <c r="BM22" s="182">
        <v>1780</v>
      </c>
      <c r="BN22" s="182">
        <v>1819</v>
      </c>
      <c r="BO22" s="182">
        <v>1847</v>
      </c>
      <c r="BP22" s="182">
        <v>1877</v>
      </c>
      <c r="BQ22" s="182">
        <v>1866</v>
      </c>
      <c r="BR22" s="182">
        <v>1751</v>
      </c>
      <c r="BS22" s="182">
        <v>1541</v>
      </c>
      <c r="BT22" s="182">
        <v>996</v>
      </c>
      <c r="BU22" s="182">
        <v>232</v>
      </c>
      <c r="BV22" s="182">
        <v>4</v>
      </c>
      <c r="BW22" s="182">
        <v>4</v>
      </c>
      <c r="BX22" s="183">
        <v>4</v>
      </c>
    </row>
    <row r="23" spans="1:76">
      <c r="A23" s="178"/>
      <c r="B23" s="184" t="s">
        <v>269</v>
      </c>
      <c r="C23" s="179"/>
      <c r="D23" s="182">
        <v>0</v>
      </c>
      <c r="E23" s="182">
        <v>0</v>
      </c>
      <c r="F23" s="182">
        <v>0</v>
      </c>
      <c r="G23" s="182">
        <v>0</v>
      </c>
      <c r="H23" s="182">
        <v>0</v>
      </c>
      <c r="I23" s="182">
        <v>0</v>
      </c>
      <c r="J23" s="182">
        <v>0</v>
      </c>
      <c r="K23" s="182">
        <v>0</v>
      </c>
      <c r="L23" s="182">
        <v>0</v>
      </c>
      <c r="M23" s="182">
        <v>0</v>
      </c>
      <c r="N23" s="182">
        <v>0</v>
      </c>
      <c r="O23" s="182">
        <v>0</v>
      </c>
      <c r="P23" s="182">
        <v>0</v>
      </c>
      <c r="Q23" s="182">
        <v>0</v>
      </c>
      <c r="R23" s="182">
        <v>0</v>
      </c>
      <c r="S23" s="182">
        <v>0</v>
      </c>
      <c r="T23" s="182">
        <v>0</v>
      </c>
      <c r="U23" s="182">
        <v>0</v>
      </c>
      <c r="V23" s="182">
        <v>0</v>
      </c>
      <c r="W23" s="182">
        <v>0</v>
      </c>
      <c r="X23" s="182">
        <v>0</v>
      </c>
      <c r="Y23" s="182">
        <v>0</v>
      </c>
      <c r="Z23" s="182">
        <v>0</v>
      </c>
      <c r="AA23" s="182">
        <v>0</v>
      </c>
      <c r="AB23" s="182">
        <v>0</v>
      </c>
      <c r="AC23" s="182">
        <v>0</v>
      </c>
      <c r="AD23" s="182">
        <v>0</v>
      </c>
      <c r="AE23" s="182">
        <v>0</v>
      </c>
      <c r="AF23" s="182">
        <v>0</v>
      </c>
      <c r="AG23" s="182">
        <v>0</v>
      </c>
      <c r="AH23" s="182">
        <v>0</v>
      </c>
      <c r="AI23" s="182">
        <v>0</v>
      </c>
      <c r="AJ23" s="182">
        <v>0</v>
      </c>
      <c r="AK23" s="182">
        <v>0</v>
      </c>
      <c r="AL23" s="182">
        <v>0</v>
      </c>
      <c r="AM23" s="182">
        <v>0</v>
      </c>
      <c r="AN23" s="182">
        <v>0</v>
      </c>
      <c r="AO23" s="182">
        <v>0</v>
      </c>
      <c r="AP23" s="182">
        <v>0</v>
      </c>
      <c r="AQ23" s="182">
        <v>0</v>
      </c>
      <c r="AR23" s="182">
        <v>0</v>
      </c>
      <c r="AS23" s="182">
        <v>0</v>
      </c>
      <c r="AT23" s="182">
        <v>0</v>
      </c>
      <c r="AU23" s="182">
        <v>0</v>
      </c>
      <c r="AV23" s="182">
        <v>591</v>
      </c>
      <c r="AW23" s="182">
        <v>796</v>
      </c>
      <c r="AX23" s="182">
        <v>908</v>
      </c>
      <c r="AY23" s="182">
        <v>1039</v>
      </c>
      <c r="AZ23" s="182">
        <v>1151</v>
      </c>
      <c r="BA23" s="182">
        <v>1243</v>
      </c>
      <c r="BB23" s="182">
        <v>1278</v>
      </c>
      <c r="BC23" s="182">
        <v>1302</v>
      </c>
      <c r="BD23" s="182">
        <v>1339</v>
      </c>
      <c r="BE23" s="182">
        <v>1396</v>
      </c>
      <c r="BF23" s="182">
        <v>1477</v>
      </c>
      <c r="BG23" s="182">
        <v>1539</v>
      </c>
      <c r="BH23" s="182">
        <v>1582</v>
      </c>
      <c r="BI23" s="182">
        <v>1612</v>
      </c>
      <c r="BJ23" s="182">
        <v>1641</v>
      </c>
      <c r="BK23" s="182">
        <v>1676</v>
      </c>
      <c r="BL23" s="182">
        <v>1715</v>
      </c>
      <c r="BM23" s="182">
        <v>1761</v>
      </c>
      <c r="BN23" s="182">
        <v>1800</v>
      </c>
      <c r="BO23" s="182">
        <v>1828</v>
      </c>
      <c r="BP23" s="182">
        <v>1858</v>
      </c>
      <c r="BQ23" s="182">
        <v>1847</v>
      </c>
      <c r="BR23" s="182">
        <v>1734</v>
      </c>
      <c r="BS23" s="182">
        <v>1527</v>
      </c>
      <c r="BT23" s="182">
        <v>988</v>
      </c>
      <c r="BU23" s="182">
        <v>230</v>
      </c>
      <c r="BV23" s="182">
        <v>4</v>
      </c>
      <c r="BW23" s="182">
        <v>4</v>
      </c>
      <c r="BX23" s="183">
        <v>4</v>
      </c>
    </row>
    <row r="24" spans="1:76">
      <c r="A24" s="178"/>
      <c r="B24" s="184" t="s">
        <v>268</v>
      </c>
      <c r="C24" s="179"/>
      <c r="D24" s="182">
        <v>0</v>
      </c>
      <c r="E24" s="182">
        <v>0</v>
      </c>
      <c r="F24" s="182">
        <v>0</v>
      </c>
      <c r="G24" s="182">
        <v>0</v>
      </c>
      <c r="H24" s="182">
        <v>0</v>
      </c>
      <c r="I24" s="182">
        <v>0</v>
      </c>
      <c r="J24" s="182">
        <v>0</v>
      </c>
      <c r="K24" s="182">
        <v>0</v>
      </c>
      <c r="L24" s="182">
        <v>0</v>
      </c>
      <c r="M24" s="182">
        <v>0</v>
      </c>
      <c r="N24" s="182">
        <v>0</v>
      </c>
      <c r="O24" s="182">
        <v>0</v>
      </c>
      <c r="P24" s="182">
        <v>0</v>
      </c>
      <c r="Q24" s="182">
        <v>0</v>
      </c>
      <c r="R24" s="182">
        <v>0</v>
      </c>
      <c r="S24" s="182">
        <v>0</v>
      </c>
      <c r="T24" s="182">
        <v>0</v>
      </c>
      <c r="U24" s="182">
        <v>0</v>
      </c>
      <c r="V24" s="182">
        <v>0</v>
      </c>
      <c r="W24" s="182">
        <v>0</v>
      </c>
      <c r="X24" s="182">
        <v>0</v>
      </c>
      <c r="Y24" s="182">
        <v>0</v>
      </c>
      <c r="Z24" s="182">
        <v>0</v>
      </c>
      <c r="AA24" s="182">
        <v>0</v>
      </c>
      <c r="AB24" s="182">
        <v>0</v>
      </c>
      <c r="AC24" s="182">
        <v>0</v>
      </c>
      <c r="AD24" s="182">
        <v>0</v>
      </c>
      <c r="AE24" s="182">
        <v>0</v>
      </c>
      <c r="AF24" s="182">
        <v>0</v>
      </c>
      <c r="AG24" s="182">
        <v>0</v>
      </c>
      <c r="AH24" s="182">
        <v>0</v>
      </c>
      <c r="AI24" s="182">
        <v>0</v>
      </c>
      <c r="AJ24" s="182">
        <v>0</v>
      </c>
      <c r="AK24" s="182">
        <v>0</v>
      </c>
      <c r="AL24" s="182">
        <v>0</v>
      </c>
      <c r="AM24" s="182">
        <v>0</v>
      </c>
      <c r="AN24" s="182">
        <v>0</v>
      </c>
      <c r="AO24" s="182">
        <v>0</v>
      </c>
      <c r="AP24" s="182">
        <v>0</v>
      </c>
      <c r="AQ24" s="182">
        <v>0</v>
      </c>
      <c r="AR24" s="182">
        <v>0</v>
      </c>
      <c r="AS24" s="182">
        <v>0</v>
      </c>
      <c r="AT24" s="182">
        <v>0</v>
      </c>
      <c r="AU24" s="182">
        <v>0</v>
      </c>
      <c r="AV24" s="182">
        <v>38</v>
      </c>
      <c r="AW24" s="182">
        <v>3</v>
      </c>
      <c r="AX24" s="182">
        <v>7</v>
      </c>
      <c r="AY24" s="182">
        <v>9</v>
      </c>
      <c r="AZ24" s="182">
        <v>9</v>
      </c>
      <c r="BA24" s="182">
        <v>8</v>
      </c>
      <c r="BB24" s="182">
        <v>10</v>
      </c>
      <c r="BC24" s="182">
        <v>12</v>
      </c>
      <c r="BD24" s="182">
        <v>12</v>
      </c>
      <c r="BE24" s="182">
        <v>14</v>
      </c>
      <c r="BF24" s="182">
        <v>14</v>
      </c>
      <c r="BG24" s="182">
        <v>14</v>
      </c>
      <c r="BH24" s="182">
        <v>14</v>
      </c>
      <c r="BI24" s="182">
        <v>15</v>
      </c>
      <c r="BJ24" s="182">
        <v>16</v>
      </c>
      <c r="BK24" s="182">
        <v>16</v>
      </c>
      <c r="BL24" s="182">
        <v>17</v>
      </c>
      <c r="BM24" s="182">
        <v>19</v>
      </c>
      <c r="BN24" s="182">
        <v>19</v>
      </c>
      <c r="BO24" s="182">
        <v>20</v>
      </c>
      <c r="BP24" s="182">
        <v>20</v>
      </c>
      <c r="BQ24" s="182">
        <v>19</v>
      </c>
      <c r="BR24" s="182">
        <v>17</v>
      </c>
      <c r="BS24" s="182">
        <v>14</v>
      </c>
      <c r="BT24" s="182">
        <v>8</v>
      </c>
      <c r="BU24" s="182">
        <v>2</v>
      </c>
      <c r="BV24" s="182">
        <v>0</v>
      </c>
      <c r="BW24" s="182">
        <v>0</v>
      </c>
      <c r="BX24" s="183">
        <v>0</v>
      </c>
    </row>
    <row r="25" spans="1:76" ht="26.1" customHeight="1">
      <c r="A25" s="178"/>
      <c r="B25" s="232" t="s">
        <v>252</v>
      </c>
      <c r="C25" s="179"/>
      <c r="D25" s="182">
        <v>0</v>
      </c>
      <c r="E25" s="182">
        <v>0</v>
      </c>
      <c r="F25" s="182">
        <v>0</v>
      </c>
      <c r="G25" s="182">
        <v>0</v>
      </c>
      <c r="H25" s="182">
        <v>0</v>
      </c>
      <c r="I25" s="182">
        <v>0</v>
      </c>
      <c r="J25" s="182">
        <v>0</v>
      </c>
      <c r="K25" s="182">
        <v>0</v>
      </c>
      <c r="L25" s="182">
        <v>0</v>
      </c>
      <c r="M25" s="182">
        <v>0</v>
      </c>
      <c r="N25" s="182">
        <v>0</v>
      </c>
      <c r="O25" s="182">
        <v>0</v>
      </c>
      <c r="P25" s="182">
        <v>0</v>
      </c>
      <c r="Q25" s="182">
        <v>0</v>
      </c>
      <c r="R25" s="182">
        <v>0</v>
      </c>
      <c r="S25" s="182">
        <v>0</v>
      </c>
      <c r="T25" s="182">
        <v>0</v>
      </c>
      <c r="U25" s="182">
        <v>0</v>
      </c>
      <c r="V25" s="182">
        <v>0</v>
      </c>
      <c r="W25" s="182">
        <v>0</v>
      </c>
      <c r="X25" s="182">
        <v>0</v>
      </c>
      <c r="Y25" s="182">
        <v>0</v>
      </c>
      <c r="Z25" s="182">
        <v>0</v>
      </c>
      <c r="AA25" s="182">
        <v>0</v>
      </c>
      <c r="AB25" s="182">
        <v>0</v>
      </c>
      <c r="AC25" s="182">
        <v>0</v>
      </c>
      <c r="AD25" s="182">
        <v>0</v>
      </c>
      <c r="AE25" s="182">
        <v>0</v>
      </c>
      <c r="AF25" s="182">
        <v>0</v>
      </c>
      <c r="AG25" s="182">
        <v>0</v>
      </c>
      <c r="AH25" s="182">
        <v>0</v>
      </c>
      <c r="AI25" s="182">
        <v>0</v>
      </c>
      <c r="AJ25" s="182">
        <v>0</v>
      </c>
      <c r="AK25" s="182">
        <v>0</v>
      </c>
      <c r="AL25" s="182">
        <v>0</v>
      </c>
      <c r="AM25" s="182">
        <v>0</v>
      </c>
      <c r="AN25" s="182">
        <v>0</v>
      </c>
      <c r="AO25" s="182">
        <v>0</v>
      </c>
      <c r="AP25" s="182">
        <v>0</v>
      </c>
      <c r="AQ25" s="182">
        <v>0</v>
      </c>
      <c r="AR25" s="182">
        <v>0</v>
      </c>
      <c r="AS25" s="182">
        <v>0</v>
      </c>
      <c r="AT25" s="182">
        <v>0</v>
      </c>
      <c r="AU25" s="182">
        <v>0</v>
      </c>
      <c r="AV25" s="182">
        <v>1</v>
      </c>
      <c r="AW25" s="182">
        <v>3</v>
      </c>
      <c r="AX25" s="182">
        <v>5</v>
      </c>
      <c r="AY25" s="182">
        <v>7</v>
      </c>
      <c r="AZ25" s="182">
        <v>11</v>
      </c>
      <c r="BA25" s="182">
        <v>14</v>
      </c>
      <c r="BB25" s="182">
        <v>16</v>
      </c>
      <c r="BC25" s="182">
        <v>13</v>
      </c>
      <c r="BD25" s="182">
        <v>0</v>
      </c>
      <c r="BE25" s="182">
        <v>0</v>
      </c>
      <c r="BF25" s="182">
        <v>0</v>
      </c>
      <c r="BG25" s="182">
        <v>0</v>
      </c>
      <c r="BH25" s="182">
        <v>0</v>
      </c>
      <c r="BI25" s="182">
        <v>0</v>
      </c>
      <c r="BJ25" s="182">
        <v>0</v>
      </c>
      <c r="BK25" s="182">
        <v>0</v>
      </c>
      <c r="BL25" s="182">
        <v>0</v>
      </c>
      <c r="BM25" s="182">
        <v>0</v>
      </c>
      <c r="BN25" s="182">
        <v>0</v>
      </c>
      <c r="BO25" s="182">
        <v>0</v>
      </c>
      <c r="BP25" s="182">
        <v>0</v>
      </c>
      <c r="BQ25" s="182">
        <v>0</v>
      </c>
      <c r="BR25" s="182">
        <v>0</v>
      </c>
      <c r="BS25" s="182">
        <v>0</v>
      </c>
      <c r="BT25" s="182">
        <v>0</v>
      </c>
      <c r="BU25" s="182">
        <v>0</v>
      </c>
      <c r="BV25" s="182">
        <v>0</v>
      </c>
      <c r="BW25" s="182">
        <v>0</v>
      </c>
      <c r="BX25" s="183">
        <v>0</v>
      </c>
    </row>
    <row r="26" spans="1:76">
      <c r="A26" s="178"/>
      <c r="B26" s="179" t="s">
        <v>249</v>
      </c>
      <c r="C26" s="179"/>
      <c r="D26" s="182">
        <v>0</v>
      </c>
      <c r="E26" s="182">
        <v>0</v>
      </c>
      <c r="F26" s="182">
        <v>0</v>
      </c>
      <c r="G26" s="182">
        <v>0</v>
      </c>
      <c r="H26" s="182">
        <v>0</v>
      </c>
      <c r="I26" s="182">
        <v>0</v>
      </c>
      <c r="J26" s="182">
        <v>0</v>
      </c>
      <c r="K26" s="182">
        <v>0</v>
      </c>
      <c r="L26" s="182">
        <v>0</v>
      </c>
      <c r="M26" s="182">
        <v>0</v>
      </c>
      <c r="N26" s="182">
        <v>0</v>
      </c>
      <c r="O26" s="182">
        <v>0</v>
      </c>
      <c r="P26" s="182">
        <v>0</v>
      </c>
      <c r="Q26" s="182">
        <v>0</v>
      </c>
      <c r="R26" s="182">
        <v>0</v>
      </c>
      <c r="S26" s="182">
        <v>0</v>
      </c>
      <c r="T26" s="182">
        <v>0</v>
      </c>
      <c r="U26" s="182">
        <v>0</v>
      </c>
      <c r="V26" s="182">
        <v>0</v>
      </c>
      <c r="W26" s="182">
        <v>0</v>
      </c>
      <c r="X26" s="182">
        <v>0</v>
      </c>
      <c r="Y26" s="182">
        <v>0</v>
      </c>
      <c r="Z26" s="182">
        <v>0</v>
      </c>
      <c r="AA26" s="182">
        <v>0</v>
      </c>
      <c r="AB26" s="182">
        <v>0</v>
      </c>
      <c r="AC26" s="182">
        <v>0</v>
      </c>
      <c r="AD26" s="182">
        <v>0</v>
      </c>
      <c r="AE26" s="182">
        <v>0</v>
      </c>
      <c r="AF26" s="182">
        <v>0</v>
      </c>
      <c r="AG26" s="182">
        <v>0</v>
      </c>
      <c r="AH26" s="182">
        <v>0</v>
      </c>
      <c r="AI26" s="182">
        <v>0</v>
      </c>
      <c r="AJ26" s="182">
        <v>0</v>
      </c>
      <c r="AK26" s="182">
        <v>0</v>
      </c>
      <c r="AL26" s="182">
        <v>0</v>
      </c>
      <c r="AM26" s="182">
        <v>0</v>
      </c>
      <c r="AN26" s="182">
        <v>0</v>
      </c>
      <c r="AO26" s="182">
        <v>0</v>
      </c>
      <c r="AP26" s="182">
        <v>0</v>
      </c>
      <c r="AQ26" s="182">
        <v>0</v>
      </c>
      <c r="AR26" s="182">
        <v>0</v>
      </c>
      <c r="AS26" s="182">
        <v>0</v>
      </c>
      <c r="AT26" s="182">
        <v>0</v>
      </c>
      <c r="AU26" s="182">
        <v>0</v>
      </c>
      <c r="AV26" s="182">
        <v>0</v>
      </c>
      <c r="AW26" s="182">
        <v>0</v>
      </c>
      <c r="AX26" s="182">
        <v>0</v>
      </c>
      <c r="AY26" s="182">
        <v>0</v>
      </c>
      <c r="AZ26" s="182">
        <v>0</v>
      </c>
      <c r="BA26" s="182">
        <v>0</v>
      </c>
      <c r="BB26" s="182">
        <v>0</v>
      </c>
      <c r="BC26" s="182">
        <v>0</v>
      </c>
      <c r="BD26" s="182">
        <v>0</v>
      </c>
      <c r="BE26" s="182">
        <v>0</v>
      </c>
      <c r="BF26" s="182">
        <v>0</v>
      </c>
      <c r="BG26" s="182">
        <v>0</v>
      </c>
      <c r="BH26" s="182">
        <v>0</v>
      </c>
      <c r="BI26" s="182">
        <v>0</v>
      </c>
      <c r="BJ26" s="182">
        <v>0</v>
      </c>
      <c r="BK26" s="182">
        <v>0</v>
      </c>
      <c r="BL26" s="182">
        <v>136</v>
      </c>
      <c r="BM26" s="182">
        <v>391</v>
      </c>
      <c r="BN26" s="182">
        <v>579</v>
      </c>
      <c r="BO26" s="182">
        <v>811</v>
      </c>
      <c r="BP26" s="182">
        <v>1365</v>
      </c>
      <c r="BQ26" s="182">
        <v>1921</v>
      </c>
      <c r="BR26" s="182">
        <v>2248</v>
      </c>
      <c r="BS26" s="182">
        <v>2394</v>
      </c>
      <c r="BT26" s="182">
        <v>2435</v>
      </c>
      <c r="BU26" s="182">
        <v>2441</v>
      </c>
      <c r="BV26" s="182">
        <v>2422</v>
      </c>
      <c r="BW26" s="182">
        <v>2441</v>
      </c>
      <c r="BX26" s="183">
        <v>2440</v>
      </c>
    </row>
    <row r="27" spans="1:76">
      <c r="A27" s="178"/>
      <c r="B27" s="184" t="s">
        <v>217</v>
      </c>
      <c r="C27" s="179"/>
      <c r="D27" s="182">
        <v>0</v>
      </c>
      <c r="E27" s="182">
        <v>0</v>
      </c>
      <c r="F27" s="182">
        <v>0</v>
      </c>
      <c r="G27" s="182">
        <v>0</v>
      </c>
      <c r="H27" s="182">
        <v>0</v>
      </c>
      <c r="I27" s="182">
        <v>0</v>
      </c>
      <c r="J27" s="182">
        <v>0</v>
      </c>
      <c r="K27" s="182">
        <v>0</v>
      </c>
      <c r="L27" s="182">
        <v>0</v>
      </c>
      <c r="M27" s="182">
        <v>0</v>
      </c>
      <c r="N27" s="182">
        <v>0</v>
      </c>
      <c r="O27" s="182">
        <v>0</v>
      </c>
      <c r="P27" s="182">
        <v>0</v>
      </c>
      <c r="Q27" s="182">
        <v>0</v>
      </c>
      <c r="R27" s="182">
        <v>0</v>
      </c>
      <c r="S27" s="182">
        <v>0</v>
      </c>
      <c r="T27" s="182">
        <v>0</v>
      </c>
      <c r="U27" s="182">
        <v>0</v>
      </c>
      <c r="V27" s="182">
        <v>0</v>
      </c>
      <c r="W27" s="182">
        <v>0</v>
      </c>
      <c r="X27" s="182">
        <v>0</v>
      </c>
      <c r="Y27" s="182">
        <v>0</v>
      </c>
      <c r="Z27" s="182">
        <v>0</v>
      </c>
      <c r="AA27" s="182">
        <v>0</v>
      </c>
      <c r="AB27" s="182">
        <v>0</v>
      </c>
      <c r="AC27" s="182">
        <v>0</v>
      </c>
      <c r="AD27" s="182">
        <v>0</v>
      </c>
      <c r="AE27" s="182">
        <v>0</v>
      </c>
      <c r="AF27" s="182">
        <v>0</v>
      </c>
      <c r="AG27" s="182">
        <v>0</v>
      </c>
      <c r="AH27" s="182">
        <v>0</v>
      </c>
      <c r="AI27" s="182">
        <v>0</v>
      </c>
      <c r="AJ27" s="182">
        <v>0</v>
      </c>
      <c r="AK27" s="182">
        <v>0</v>
      </c>
      <c r="AL27" s="182">
        <v>0</v>
      </c>
      <c r="AM27" s="182">
        <v>0</v>
      </c>
      <c r="AN27" s="182">
        <v>0</v>
      </c>
      <c r="AO27" s="182">
        <v>0</v>
      </c>
      <c r="AP27" s="182">
        <v>0</v>
      </c>
      <c r="AQ27" s="182">
        <v>0</v>
      </c>
      <c r="AR27" s="182">
        <v>0</v>
      </c>
      <c r="AS27" s="182">
        <v>0</v>
      </c>
      <c r="AT27" s="182">
        <v>0</v>
      </c>
      <c r="AU27" s="182">
        <v>0</v>
      </c>
      <c r="AV27" s="182">
        <v>0</v>
      </c>
      <c r="AW27" s="182">
        <v>0</v>
      </c>
      <c r="AX27" s="182">
        <v>0</v>
      </c>
      <c r="AY27" s="182">
        <v>0</v>
      </c>
      <c r="AZ27" s="182">
        <v>0</v>
      </c>
      <c r="BA27" s="182">
        <v>0</v>
      </c>
      <c r="BB27" s="182">
        <v>0</v>
      </c>
      <c r="BC27" s="182">
        <v>0</v>
      </c>
      <c r="BD27" s="182">
        <v>0</v>
      </c>
      <c r="BE27" s="182">
        <v>0</v>
      </c>
      <c r="BF27" s="182">
        <v>0</v>
      </c>
      <c r="BG27" s="182">
        <v>0</v>
      </c>
      <c r="BH27" s="182">
        <v>0</v>
      </c>
      <c r="BI27" s="182">
        <v>0</v>
      </c>
      <c r="BJ27" s="182">
        <v>0</v>
      </c>
      <c r="BK27" s="182">
        <v>0</v>
      </c>
      <c r="BL27" s="182">
        <v>59</v>
      </c>
      <c r="BM27" s="182">
        <v>145</v>
      </c>
      <c r="BN27" s="182">
        <v>199</v>
      </c>
      <c r="BO27" s="182">
        <v>262</v>
      </c>
      <c r="BP27" s="182">
        <v>364</v>
      </c>
      <c r="BQ27" s="182">
        <v>493</v>
      </c>
      <c r="BR27" s="182">
        <v>508</v>
      </c>
      <c r="BS27" s="182">
        <v>518</v>
      </c>
      <c r="BT27" s="182">
        <v>520</v>
      </c>
      <c r="BU27" s="182">
        <v>522</v>
      </c>
      <c r="BV27" s="182">
        <v>510</v>
      </c>
      <c r="BW27" s="182">
        <v>502</v>
      </c>
      <c r="BX27" s="183">
        <v>489</v>
      </c>
    </row>
    <row r="28" spans="1:76">
      <c r="A28" s="178"/>
      <c r="B28" s="184" t="s">
        <v>272</v>
      </c>
      <c r="C28" s="179"/>
      <c r="D28" s="182">
        <v>0</v>
      </c>
      <c r="E28" s="182">
        <v>0</v>
      </c>
      <c r="F28" s="182">
        <v>0</v>
      </c>
      <c r="G28" s="182">
        <v>0</v>
      </c>
      <c r="H28" s="182">
        <v>0</v>
      </c>
      <c r="I28" s="182">
        <v>0</v>
      </c>
      <c r="J28" s="182">
        <v>0</v>
      </c>
      <c r="K28" s="182">
        <v>0</v>
      </c>
      <c r="L28" s="182">
        <v>0</v>
      </c>
      <c r="M28" s="182">
        <v>0</v>
      </c>
      <c r="N28" s="182">
        <v>0</v>
      </c>
      <c r="O28" s="182">
        <v>0</v>
      </c>
      <c r="P28" s="182">
        <v>0</v>
      </c>
      <c r="Q28" s="182">
        <v>0</v>
      </c>
      <c r="R28" s="182">
        <v>0</v>
      </c>
      <c r="S28" s="182">
        <v>0</v>
      </c>
      <c r="T28" s="182">
        <v>0</v>
      </c>
      <c r="U28" s="182">
        <v>0</v>
      </c>
      <c r="V28" s="182">
        <v>0</v>
      </c>
      <c r="W28" s="182">
        <v>0</v>
      </c>
      <c r="X28" s="182">
        <v>0</v>
      </c>
      <c r="Y28" s="182">
        <v>0</v>
      </c>
      <c r="Z28" s="182">
        <v>0</v>
      </c>
      <c r="AA28" s="182">
        <v>0</v>
      </c>
      <c r="AB28" s="182">
        <v>0</v>
      </c>
      <c r="AC28" s="182">
        <v>0</v>
      </c>
      <c r="AD28" s="182">
        <v>0</v>
      </c>
      <c r="AE28" s="182">
        <v>0</v>
      </c>
      <c r="AF28" s="182">
        <v>0</v>
      </c>
      <c r="AG28" s="182">
        <v>0</v>
      </c>
      <c r="AH28" s="182">
        <v>0</v>
      </c>
      <c r="AI28" s="182">
        <v>0</v>
      </c>
      <c r="AJ28" s="182">
        <v>0</v>
      </c>
      <c r="AK28" s="182">
        <v>0</v>
      </c>
      <c r="AL28" s="182">
        <v>0</v>
      </c>
      <c r="AM28" s="182">
        <v>0</v>
      </c>
      <c r="AN28" s="182">
        <v>0</v>
      </c>
      <c r="AO28" s="182">
        <v>0</v>
      </c>
      <c r="AP28" s="182">
        <v>0</v>
      </c>
      <c r="AQ28" s="182">
        <v>0</v>
      </c>
      <c r="AR28" s="182">
        <v>0</v>
      </c>
      <c r="AS28" s="182">
        <v>0</v>
      </c>
      <c r="AT28" s="182">
        <v>0</v>
      </c>
      <c r="AU28" s="182">
        <v>0</v>
      </c>
      <c r="AV28" s="182">
        <v>0</v>
      </c>
      <c r="AW28" s="182">
        <v>0</v>
      </c>
      <c r="AX28" s="182">
        <v>0</v>
      </c>
      <c r="AY28" s="182">
        <v>0</v>
      </c>
      <c r="AZ28" s="182">
        <v>0</v>
      </c>
      <c r="BA28" s="182">
        <v>0</v>
      </c>
      <c r="BB28" s="182">
        <v>0</v>
      </c>
      <c r="BC28" s="182">
        <v>0</v>
      </c>
      <c r="BD28" s="182">
        <v>0</v>
      </c>
      <c r="BE28" s="182">
        <v>0</v>
      </c>
      <c r="BF28" s="182">
        <v>0</v>
      </c>
      <c r="BG28" s="182">
        <v>0</v>
      </c>
      <c r="BH28" s="182">
        <v>0</v>
      </c>
      <c r="BI28" s="182">
        <v>0</v>
      </c>
      <c r="BJ28" s="182">
        <v>0</v>
      </c>
      <c r="BK28" s="182">
        <v>0</v>
      </c>
      <c r="BL28" s="182">
        <v>6</v>
      </c>
      <c r="BM28" s="182">
        <v>22</v>
      </c>
      <c r="BN28" s="182">
        <v>38</v>
      </c>
      <c r="BO28" s="182">
        <v>59</v>
      </c>
      <c r="BP28" s="182">
        <v>103</v>
      </c>
      <c r="BQ28" s="182">
        <v>180</v>
      </c>
      <c r="BR28" s="182">
        <v>246</v>
      </c>
      <c r="BS28" s="182">
        <v>314</v>
      </c>
      <c r="BT28" s="182">
        <v>367</v>
      </c>
      <c r="BU28" s="182">
        <v>375</v>
      </c>
      <c r="BV28" s="182">
        <v>369</v>
      </c>
      <c r="BW28" s="182">
        <v>364</v>
      </c>
      <c r="BX28" s="183">
        <v>358</v>
      </c>
    </row>
    <row r="29" spans="1:76">
      <c r="A29" s="178"/>
      <c r="B29" s="184" t="s">
        <v>235</v>
      </c>
      <c r="C29" s="179"/>
      <c r="D29" s="182">
        <v>0</v>
      </c>
      <c r="E29" s="182">
        <v>0</v>
      </c>
      <c r="F29" s="182">
        <v>0</v>
      </c>
      <c r="G29" s="182">
        <v>0</v>
      </c>
      <c r="H29" s="182">
        <v>0</v>
      </c>
      <c r="I29" s="182">
        <v>0</v>
      </c>
      <c r="J29" s="182">
        <v>0</v>
      </c>
      <c r="K29" s="182">
        <v>0</v>
      </c>
      <c r="L29" s="182">
        <v>0</v>
      </c>
      <c r="M29" s="182">
        <v>0</v>
      </c>
      <c r="N29" s="182">
        <v>0</v>
      </c>
      <c r="O29" s="182">
        <v>0</v>
      </c>
      <c r="P29" s="182">
        <v>0</v>
      </c>
      <c r="Q29" s="182">
        <v>0</v>
      </c>
      <c r="R29" s="182">
        <v>0</v>
      </c>
      <c r="S29" s="182">
        <v>0</v>
      </c>
      <c r="T29" s="182">
        <v>0</v>
      </c>
      <c r="U29" s="182">
        <v>0</v>
      </c>
      <c r="V29" s="182">
        <v>0</v>
      </c>
      <c r="W29" s="182">
        <v>0</v>
      </c>
      <c r="X29" s="182">
        <v>0</v>
      </c>
      <c r="Y29" s="182">
        <v>0</v>
      </c>
      <c r="Z29" s="182">
        <v>0</v>
      </c>
      <c r="AA29" s="182">
        <v>0</v>
      </c>
      <c r="AB29" s="182">
        <v>0</v>
      </c>
      <c r="AC29" s="182">
        <v>0</v>
      </c>
      <c r="AD29" s="182">
        <v>0</v>
      </c>
      <c r="AE29" s="182">
        <v>0</v>
      </c>
      <c r="AF29" s="182">
        <v>0</v>
      </c>
      <c r="AG29" s="182">
        <v>0</v>
      </c>
      <c r="AH29" s="182">
        <v>0</v>
      </c>
      <c r="AI29" s="182">
        <v>0</v>
      </c>
      <c r="AJ29" s="182">
        <v>0</v>
      </c>
      <c r="AK29" s="182">
        <v>0</v>
      </c>
      <c r="AL29" s="182">
        <v>0</v>
      </c>
      <c r="AM29" s="182">
        <v>0</v>
      </c>
      <c r="AN29" s="182">
        <v>0</v>
      </c>
      <c r="AO29" s="182">
        <v>0</v>
      </c>
      <c r="AP29" s="182">
        <v>0</v>
      </c>
      <c r="AQ29" s="182">
        <v>0</v>
      </c>
      <c r="AR29" s="182">
        <v>0</v>
      </c>
      <c r="AS29" s="182">
        <v>0</v>
      </c>
      <c r="AT29" s="182">
        <v>0</v>
      </c>
      <c r="AU29" s="182">
        <v>0</v>
      </c>
      <c r="AV29" s="182">
        <v>0</v>
      </c>
      <c r="AW29" s="182">
        <v>0</v>
      </c>
      <c r="AX29" s="182">
        <v>0</v>
      </c>
      <c r="AY29" s="182">
        <v>0</v>
      </c>
      <c r="AZ29" s="182">
        <v>0</v>
      </c>
      <c r="BA29" s="182">
        <v>0</v>
      </c>
      <c r="BB29" s="182">
        <v>0</v>
      </c>
      <c r="BC29" s="182">
        <v>0</v>
      </c>
      <c r="BD29" s="182">
        <v>0</v>
      </c>
      <c r="BE29" s="182">
        <v>0</v>
      </c>
      <c r="BF29" s="182">
        <v>0</v>
      </c>
      <c r="BG29" s="182">
        <v>0</v>
      </c>
      <c r="BH29" s="182">
        <v>0</v>
      </c>
      <c r="BI29" s="182">
        <v>0</v>
      </c>
      <c r="BJ29" s="182">
        <v>0</v>
      </c>
      <c r="BK29" s="182">
        <v>0</v>
      </c>
      <c r="BL29" s="182">
        <v>56</v>
      </c>
      <c r="BM29" s="182">
        <v>168</v>
      </c>
      <c r="BN29" s="182">
        <v>275</v>
      </c>
      <c r="BO29" s="182">
        <v>424</v>
      </c>
      <c r="BP29" s="182">
        <v>784</v>
      </c>
      <c r="BQ29" s="182">
        <v>1117</v>
      </c>
      <c r="BR29" s="182">
        <v>1343</v>
      </c>
      <c r="BS29" s="182">
        <v>1394</v>
      </c>
      <c r="BT29" s="182">
        <v>1368</v>
      </c>
      <c r="BU29" s="182">
        <v>1354</v>
      </c>
      <c r="BV29" s="182">
        <v>1346</v>
      </c>
      <c r="BW29" s="182">
        <v>1371</v>
      </c>
      <c r="BX29" s="183">
        <v>1384</v>
      </c>
    </row>
    <row r="30" spans="1:76">
      <c r="A30" s="178"/>
      <c r="B30" s="184" t="s">
        <v>270</v>
      </c>
      <c r="C30" s="179"/>
      <c r="D30" s="182">
        <v>0</v>
      </c>
      <c r="E30" s="182">
        <v>0</v>
      </c>
      <c r="F30" s="182">
        <v>0</v>
      </c>
      <c r="G30" s="182">
        <v>0</v>
      </c>
      <c r="H30" s="182">
        <v>0</v>
      </c>
      <c r="I30" s="182">
        <v>0</v>
      </c>
      <c r="J30" s="182">
        <v>0</v>
      </c>
      <c r="K30" s="182">
        <v>0</v>
      </c>
      <c r="L30" s="182">
        <v>0</v>
      </c>
      <c r="M30" s="182">
        <v>0</v>
      </c>
      <c r="N30" s="182">
        <v>0</v>
      </c>
      <c r="O30" s="182">
        <v>0</v>
      </c>
      <c r="P30" s="182">
        <v>0</v>
      </c>
      <c r="Q30" s="182">
        <v>0</v>
      </c>
      <c r="R30" s="182">
        <v>0</v>
      </c>
      <c r="S30" s="182">
        <v>0</v>
      </c>
      <c r="T30" s="182">
        <v>0</v>
      </c>
      <c r="U30" s="182">
        <v>0</v>
      </c>
      <c r="V30" s="182">
        <v>0</v>
      </c>
      <c r="W30" s="182">
        <v>0</v>
      </c>
      <c r="X30" s="182">
        <v>0</v>
      </c>
      <c r="Y30" s="182">
        <v>0</v>
      </c>
      <c r="Z30" s="182">
        <v>0</v>
      </c>
      <c r="AA30" s="182">
        <v>0</v>
      </c>
      <c r="AB30" s="182">
        <v>0</v>
      </c>
      <c r="AC30" s="182">
        <v>0</v>
      </c>
      <c r="AD30" s="182">
        <v>0</v>
      </c>
      <c r="AE30" s="182">
        <v>0</v>
      </c>
      <c r="AF30" s="182">
        <v>0</v>
      </c>
      <c r="AG30" s="182">
        <v>0</v>
      </c>
      <c r="AH30" s="182">
        <v>0</v>
      </c>
      <c r="AI30" s="182">
        <v>0</v>
      </c>
      <c r="AJ30" s="182">
        <v>0</v>
      </c>
      <c r="AK30" s="182">
        <v>0</v>
      </c>
      <c r="AL30" s="182">
        <v>0</v>
      </c>
      <c r="AM30" s="182">
        <v>0</v>
      </c>
      <c r="AN30" s="182">
        <v>0</v>
      </c>
      <c r="AO30" s="182">
        <v>0</v>
      </c>
      <c r="AP30" s="182">
        <v>0</v>
      </c>
      <c r="AQ30" s="182">
        <v>0</v>
      </c>
      <c r="AR30" s="182">
        <v>0</v>
      </c>
      <c r="AS30" s="182">
        <v>0</v>
      </c>
      <c r="AT30" s="182">
        <v>0</v>
      </c>
      <c r="AU30" s="182">
        <v>0</v>
      </c>
      <c r="AV30" s="182">
        <v>0</v>
      </c>
      <c r="AW30" s="182">
        <v>0</v>
      </c>
      <c r="AX30" s="182">
        <v>0</v>
      </c>
      <c r="AY30" s="182">
        <v>0</v>
      </c>
      <c r="AZ30" s="182">
        <v>0</v>
      </c>
      <c r="BA30" s="182">
        <v>0</v>
      </c>
      <c r="BB30" s="182">
        <v>0</v>
      </c>
      <c r="BC30" s="182">
        <v>0</v>
      </c>
      <c r="BD30" s="182">
        <v>0</v>
      </c>
      <c r="BE30" s="182">
        <v>0</v>
      </c>
      <c r="BF30" s="182">
        <v>0</v>
      </c>
      <c r="BG30" s="182">
        <v>0</v>
      </c>
      <c r="BH30" s="182">
        <v>0</v>
      </c>
      <c r="BI30" s="182">
        <v>0</v>
      </c>
      <c r="BJ30" s="182">
        <v>0</v>
      </c>
      <c r="BK30" s="182">
        <v>0</v>
      </c>
      <c r="BL30" s="182">
        <v>16</v>
      </c>
      <c r="BM30" s="182">
        <v>56</v>
      </c>
      <c r="BN30" s="182">
        <v>67</v>
      </c>
      <c r="BO30" s="182">
        <v>65</v>
      </c>
      <c r="BP30" s="182">
        <v>114</v>
      </c>
      <c r="BQ30" s="182">
        <v>131</v>
      </c>
      <c r="BR30" s="182">
        <v>151</v>
      </c>
      <c r="BS30" s="182">
        <v>168</v>
      </c>
      <c r="BT30" s="182">
        <v>180</v>
      </c>
      <c r="BU30" s="182">
        <v>190</v>
      </c>
      <c r="BV30" s="182">
        <v>198</v>
      </c>
      <c r="BW30" s="182">
        <v>204</v>
      </c>
      <c r="BX30" s="183">
        <v>210</v>
      </c>
    </row>
    <row r="31" spans="1:76" ht="26.1" customHeight="1">
      <c r="A31" s="178"/>
      <c r="B31" s="179" t="s">
        <v>248</v>
      </c>
      <c r="C31" s="179"/>
      <c r="D31" s="182">
        <v>0</v>
      </c>
      <c r="E31" s="182">
        <v>0</v>
      </c>
      <c r="F31" s="182">
        <v>0</v>
      </c>
      <c r="G31" s="182">
        <v>0</v>
      </c>
      <c r="H31" s="182">
        <v>0</v>
      </c>
      <c r="I31" s="182">
        <v>0</v>
      </c>
      <c r="J31" s="182">
        <v>0</v>
      </c>
      <c r="K31" s="182">
        <v>0</v>
      </c>
      <c r="L31" s="182">
        <v>0</v>
      </c>
      <c r="M31" s="182">
        <v>0</v>
      </c>
      <c r="N31" s="182">
        <v>0</v>
      </c>
      <c r="O31" s="182">
        <v>0</v>
      </c>
      <c r="P31" s="182">
        <v>0</v>
      </c>
      <c r="Q31" s="182">
        <v>0</v>
      </c>
      <c r="R31" s="182">
        <v>0</v>
      </c>
      <c r="S31" s="182">
        <v>0</v>
      </c>
      <c r="T31" s="182">
        <v>0</v>
      </c>
      <c r="U31" s="182">
        <v>0</v>
      </c>
      <c r="V31" s="182">
        <v>0</v>
      </c>
      <c r="W31" s="182">
        <v>0</v>
      </c>
      <c r="X31" s="182">
        <v>0</v>
      </c>
      <c r="Y31" s="182">
        <v>0</v>
      </c>
      <c r="Z31" s="182">
        <v>0</v>
      </c>
      <c r="AA31" s="182">
        <v>0</v>
      </c>
      <c r="AB31" s="182">
        <v>0</v>
      </c>
      <c r="AC31" s="182">
        <v>0</v>
      </c>
      <c r="AD31" s="182">
        <v>0</v>
      </c>
      <c r="AE31" s="182">
        <v>0</v>
      </c>
      <c r="AF31" s="182">
        <v>0</v>
      </c>
      <c r="AG31" s="182">
        <v>0</v>
      </c>
      <c r="AH31" s="182">
        <v>0</v>
      </c>
      <c r="AI31" s="182">
        <v>0</v>
      </c>
      <c r="AJ31" s="182">
        <v>96</v>
      </c>
      <c r="AK31" s="182">
        <v>124</v>
      </c>
      <c r="AL31" s="182">
        <v>165</v>
      </c>
      <c r="AM31" s="182">
        <v>195</v>
      </c>
      <c r="AN31" s="182">
        <v>201</v>
      </c>
      <c r="AO31" s="182">
        <v>200</v>
      </c>
      <c r="AP31" s="182">
        <v>210</v>
      </c>
      <c r="AQ31" s="182">
        <v>217</v>
      </c>
      <c r="AR31" s="182">
        <v>277</v>
      </c>
      <c r="AS31" s="182">
        <v>308</v>
      </c>
      <c r="AT31" s="182">
        <v>327</v>
      </c>
      <c r="AU31" s="182">
        <v>365</v>
      </c>
      <c r="AV31" s="182">
        <v>431</v>
      </c>
      <c r="AW31" s="182">
        <v>512</v>
      </c>
      <c r="AX31" s="182">
        <v>575</v>
      </c>
      <c r="AY31" s="182">
        <v>638</v>
      </c>
      <c r="AZ31" s="182">
        <v>714</v>
      </c>
      <c r="BA31" s="182">
        <v>758</v>
      </c>
      <c r="BB31" s="182">
        <v>782</v>
      </c>
      <c r="BC31" s="182">
        <v>537</v>
      </c>
      <c r="BD31" s="182">
        <v>0</v>
      </c>
      <c r="BE31" s="182">
        <v>0</v>
      </c>
      <c r="BF31" s="182">
        <v>0</v>
      </c>
      <c r="BG31" s="182">
        <v>0</v>
      </c>
      <c r="BH31" s="182">
        <v>0</v>
      </c>
      <c r="BI31" s="182">
        <v>0</v>
      </c>
      <c r="BJ31" s="182">
        <v>0</v>
      </c>
      <c r="BK31" s="182">
        <v>0</v>
      </c>
      <c r="BL31" s="182">
        <v>0</v>
      </c>
      <c r="BM31" s="182">
        <v>0</v>
      </c>
      <c r="BN31" s="182">
        <v>0</v>
      </c>
      <c r="BO31" s="182">
        <v>0</v>
      </c>
      <c r="BP31" s="182">
        <v>0</v>
      </c>
      <c r="BQ31" s="182">
        <v>0</v>
      </c>
      <c r="BR31" s="182">
        <v>0</v>
      </c>
      <c r="BS31" s="182">
        <v>0</v>
      </c>
      <c r="BT31" s="182">
        <v>0</v>
      </c>
      <c r="BU31" s="182">
        <v>0</v>
      </c>
      <c r="BV31" s="182">
        <v>0</v>
      </c>
      <c r="BW31" s="182">
        <v>0</v>
      </c>
      <c r="BX31" s="183">
        <v>0</v>
      </c>
    </row>
    <row r="32" spans="1:76">
      <c r="A32" s="178"/>
      <c r="B32" s="179" t="s">
        <v>304</v>
      </c>
      <c r="C32" s="179"/>
      <c r="D32" s="237">
        <v>0</v>
      </c>
      <c r="E32" s="237">
        <v>0</v>
      </c>
      <c r="F32" s="237">
        <v>0</v>
      </c>
      <c r="G32" s="237">
        <v>0</v>
      </c>
      <c r="H32" s="237">
        <v>0</v>
      </c>
      <c r="I32" s="237">
        <v>0</v>
      </c>
      <c r="J32" s="237">
        <v>0</v>
      </c>
      <c r="K32" s="237">
        <v>0</v>
      </c>
      <c r="L32" s="237">
        <v>0</v>
      </c>
      <c r="M32" s="237">
        <v>0</v>
      </c>
      <c r="N32" s="237">
        <v>0</v>
      </c>
      <c r="O32" s="237">
        <v>0</v>
      </c>
      <c r="P32" s="237">
        <v>0</v>
      </c>
      <c r="Q32" s="237">
        <v>0</v>
      </c>
      <c r="R32" s="237">
        <v>0</v>
      </c>
      <c r="S32" s="237">
        <v>0</v>
      </c>
      <c r="T32" s="237">
        <v>0</v>
      </c>
      <c r="U32" s="237">
        <v>0</v>
      </c>
      <c r="V32" s="237">
        <v>0</v>
      </c>
      <c r="W32" s="237">
        <v>0</v>
      </c>
      <c r="X32" s="237">
        <v>0</v>
      </c>
      <c r="Y32" s="237">
        <v>0</v>
      </c>
      <c r="Z32" s="237">
        <v>0</v>
      </c>
      <c r="AA32" s="237">
        <v>0</v>
      </c>
      <c r="AB32" s="237">
        <v>0</v>
      </c>
      <c r="AC32" s="237">
        <v>0</v>
      </c>
      <c r="AD32" s="237">
        <v>0</v>
      </c>
      <c r="AE32" s="237">
        <v>0</v>
      </c>
      <c r="AF32" s="237">
        <v>0</v>
      </c>
      <c r="AG32" s="237">
        <v>0</v>
      </c>
      <c r="AH32" s="237">
        <v>0</v>
      </c>
      <c r="AI32" s="237">
        <v>0</v>
      </c>
      <c r="AJ32" s="237">
        <v>0</v>
      </c>
      <c r="AK32" s="237">
        <v>0</v>
      </c>
      <c r="AL32" s="237">
        <v>0</v>
      </c>
      <c r="AM32" s="237">
        <v>0</v>
      </c>
      <c r="AN32" s="237">
        <v>0</v>
      </c>
      <c r="AO32" s="237">
        <v>0</v>
      </c>
      <c r="AP32" s="237">
        <v>0</v>
      </c>
      <c r="AQ32" s="237">
        <v>0</v>
      </c>
      <c r="AR32" s="237">
        <v>1818</v>
      </c>
      <c r="AS32" s="237">
        <v>1771</v>
      </c>
      <c r="AT32" s="237">
        <v>1875</v>
      </c>
      <c r="AU32" s="237">
        <v>2138</v>
      </c>
      <c r="AV32" s="237">
        <v>2450</v>
      </c>
      <c r="AW32" s="237">
        <v>2646</v>
      </c>
      <c r="AX32" s="237">
        <v>2755</v>
      </c>
      <c r="AY32" s="237">
        <v>2840</v>
      </c>
      <c r="AZ32" s="237">
        <v>2854</v>
      </c>
      <c r="BA32" s="237">
        <v>2744</v>
      </c>
      <c r="BB32" s="237">
        <v>2625</v>
      </c>
      <c r="BC32" s="237">
        <v>2461</v>
      </c>
      <c r="BD32" s="237">
        <v>2282</v>
      </c>
      <c r="BE32" s="237">
        <v>2209</v>
      </c>
      <c r="BF32" s="237">
        <v>2194</v>
      </c>
      <c r="BG32" s="237">
        <v>2267</v>
      </c>
      <c r="BH32" s="237">
        <v>2387</v>
      </c>
      <c r="BI32" s="237">
        <v>2495</v>
      </c>
      <c r="BJ32" s="237">
        <v>2518</v>
      </c>
      <c r="BK32" s="237">
        <v>2527</v>
      </c>
      <c r="BL32" s="237">
        <v>2625</v>
      </c>
      <c r="BM32" s="237">
        <v>2981</v>
      </c>
      <c r="BN32" s="237">
        <v>3224</v>
      </c>
      <c r="BO32" s="237">
        <v>3356</v>
      </c>
      <c r="BP32" s="237">
        <v>3502</v>
      </c>
      <c r="BQ32" s="237">
        <v>3520</v>
      </c>
      <c r="BR32" s="237">
        <v>3457</v>
      </c>
      <c r="BS32" s="237">
        <v>3439</v>
      </c>
      <c r="BT32" s="237">
        <v>3551</v>
      </c>
      <c r="BU32" s="237">
        <v>3628</v>
      </c>
      <c r="BV32" s="237">
        <v>3699</v>
      </c>
      <c r="BW32" s="237">
        <v>3725</v>
      </c>
      <c r="BX32" s="183">
        <v>3737</v>
      </c>
    </row>
    <row r="33" spans="1:76">
      <c r="A33" s="178"/>
      <c r="B33" s="179" t="s">
        <v>303</v>
      </c>
      <c r="C33" s="179"/>
      <c r="D33" s="237">
        <v>0</v>
      </c>
      <c r="E33" s="237">
        <v>0</v>
      </c>
      <c r="F33" s="237">
        <v>0</v>
      </c>
      <c r="G33" s="237">
        <v>0</v>
      </c>
      <c r="H33" s="237">
        <v>0</v>
      </c>
      <c r="I33" s="237">
        <v>0</v>
      </c>
      <c r="J33" s="237">
        <v>0</v>
      </c>
      <c r="K33" s="237">
        <v>0</v>
      </c>
      <c r="L33" s="237">
        <v>0</v>
      </c>
      <c r="M33" s="237">
        <v>0</v>
      </c>
      <c r="N33" s="237">
        <v>0</v>
      </c>
      <c r="O33" s="237">
        <v>0</v>
      </c>
      <c r="P33" s="237">
        <v>0</v>
      </c>
      <c r="Q33" s="237">
        <v>0</v>
      </c>
      <c r="R33" s="237">
        <v>0</v>
      </c>
      <c r="S33" s="237">
        <v>0</v>
      </c>
      <c r="T33" s="237">
        <v>0</v>
      </c>
      <c r="U33" s="237">
        <v>0</v>
      </c>
      <c r="V33" s="237">
        <v>0</v>
      </c>
      <c r="W33" s="237">
        <v>0</v>
      </c>
      <c r="X33" s="237">
        <v>0</v>
      </c>
      <c r="Y33" s="237">
        <v>0</v>
      </c>
      <c r="Z33" s="237">
        <v>0</v>
      </c>
      <c r="AA33" s="237">
        <v>0</v>
      </c>
      <c r="AB33" s="237">
        <v>0</v>
      </c>
      <c r="AC33" s="237">
        <v>0</v>
      </c>
      <c r="AD33" s="237">
        <v>0</v>
      </c>
      <c r="AE33" s="237">
        <v>0</v>
      </c>
      <c r="AF33" s="237">
        <v>0</v>
      </c>
      <c r="AG33" s="237">
        <v>0</v>
      </c>
      <c r="AH33" s="237">
        <v>1094</v>
      </c>
      <c r="AI33" s="237">
        <v>1067</v>
      </c>
      <c r="AJ33" s="237">
        <v>1037</v>
      </c>
      <c r="AK33" s="237">
        <v>1096</v>
      </c>
      <c r="AL33" s="237">
        <v>1129</v>
      </c>
      <c r="AM33" s="237">
        <v>1055</v>
      </c>
      <c r="AN33" s="237">
        <v>1022</v>
      </c>
      <c r="AO33" s="237">
        <v>1058</v>
      </c>
      <c r="AP33" s="237">
        <v>1071</v>
      </c>
      <c r="AQ33" s="237">
        <v>1130</v>
      </c>
      <c r="AR33" s="237">
        <v>1227</v>
      </c>
      <c r="AS33" s="237">
        <v>1324</v>
      </c>
      <c r="AT33" s="237">
        <v>1443</v>
      </c>
      <c r="AU33" s="237">
        <v>1617</v>
      </c>
      <c r="AV33" s="237">
        <v>1821</v>
      </c>
      <c r="AW33" s="237">
        <v>1975</v>
      </c>
      <c r="AX33" s="237">
        <v>2123</v>
      </c>
      <c r="AY33" s="237">
        <v>2218</v>
      </c>
      <c r="AZ33" s="237">
        <v>2240</v>
      </c>
      <c r="BA33" s="237">
        <v>2285</v>
      </c>
      <c r="BB33" s="237">
        <v>2288</v>
      </c>
      <c r="BC33" s="237">
        <v>2328</v>
      </c>
      <c r="BD33" s="237">
        <v>2384</v>
      </c>
      <c r="BE33" s="237">
        <v>2427</v>
      </c>
      <c r="BF33" s="237">
        <v>2483</v>
      </c>
      <c r="BG33" s="237">
        <v>2504</v>
      </c>
      <c r="BH33" s="237">
        <v>2510</v>
      </c>
      <c r="BI33" s="237">
        <v>2475</v>
      </c>
      <c r="BJ33" s="237">
        <v>2443</v>
      </c>
      <c r="BK33" s="237">
        <v>2415</v>
      </c>
      <c r="BL33" s="237">
        <v>2332</v>
      </c>
      <c r="BM33" s="237">
        <v>2031</v>
      </c>
      <c r="BN33" s="237">
        <v>1827</v>
      </c>
      <c r="BO33" s="237">
        <v>1577</v>
      </c>
      <c r="BP33" s="237">
        <v>965</v>
      </c>
      <c r="BQ33" s="237">
        <v>366</v>
      </c>
      <c r="BR33" s="237">
        <v>137</v>
      </c>
      <c r="BS33" s="237">
        <v>72</v>
      </c>
      <c r="BT33" s="237">
        <v>41</v>
      </c>
      <c r="BU33" s="237">
        <v>28</v>
      </c>
      <c r="BV33" s="237">
        <v>22</v>
      </c>
      <c r="BW33" s="237">
        <v>18</v>
      </c>
      <c r="BX33" s="183">
        <v>14</v>
      </c>
    </row>
    <row r="34" spans="1:76">
      <c r="A34" s="178"/>
      <c r="B34" s="184" t="s">
        <v>269</v>
      </c>
      <c r="C34" s="179"/>
      <c r="D34" s="182">
        <v>0</v>
      </c>
      <c r="E34" s="182">
        <v>0</v>
      </c>
      <c r="F34" s="182">
        <v>0</v>
      </c>
      <c r="G34" s="182">
        <v>0</v>
      </c>
      <c r="H34" s="182">
        <v>0</v>
      </c>
      <c r="I34" s="182">
        <v>0</v>
      </c>
      <c r="J34" s="182">
        <v>0</v>
      </c>
      <c r="K34" s="182">
        <v>0</v>
      </c>
      <c r="L34" s="182">
        <v>0</v>
      </c>
      <c r="M34" s="182">
        <v>0</v>
      </c>
      <c r="N34" s="182">
        <v>0</v>
      </c>
      <c r="O34" s="182">
        <v>0</v>
      </c>
      <c r="P34" s="182">
        <v>0</v>
      </c>
      <c r="Q34" s="182">
        <v>0</v>
      </c>
      <c r="R34" s="182">
        <v>0</v>
      </c>
      <c r="S34" s="182">
        <v>0</v>
      </c>
      <c r="T34" s="182">
        <v>0</v>
      </c>
      <c r="U34" s="182">
        <v>0</v>
      </c>
      <c r="V34" s="182">
        <v>0</v>
      </c>
      <c r="W34" s="182">
        <v>0</v>
      </c>
      <c r="X34" s="182">
        <v>0</v>
      </c>
      <c r="Y34" s="182">
        <v>0</v>
      </c>
      <c r="Z34" s="182">
        <v>0</v>
      </c>
      <c r="AA34" s="182">
        <v>0</v>
      </c>
      <c r="AB34" s="182">
        <v>0</v>
      </c>
      <c r="AC34" s="182">
        <v>0</v>
      </c>
      <c r="AD34" s="182">
        <v>0</v>
      </c>
      <c r="AE34" s="182">
        <v>0</v>
      </c>
      <c r="AF34" s="182">
        <v>0</v>
      </c>
      <c r="AG34" s="182">
        <v>0</v>
      </c>
      <c r="AH34" s="182">
        <v>0</v>
      </c>
      <c r="AI34" s="182">
        <v>0</v>
      </c>
      <c r="AJ34" s="182">
        <v>0</v>
      </c>
      <c r="AK34" s="182">
        <v>0</v>
      </c>
      <c r="AL34" s="182">
        <v>0</v>
      </c>
      <c r="AM34" s="182">
        <v>0</v>
      </c>
      <c r="AN34" s="182">
        <v>975</v>
      </c>
      <c r="AO34" s="182">
        <v>1001</v>
      </c>
      <c r="AP34" s="182">
        <v>997</v>
      </c>
      <c r="AQ34" s="182">
        <v>1029</v>
      </c>
      <c r="AR34" s="182">
        <v>1081</v>
      </c>
      <c r="AS34" s="182">
        <v>1126</v>
      </c>
      <c r="AT34" s="182">
        <v>1187</v>
      </c>
      <c r="AU34" s="182">
        <v>1302</v>
      </c>
      <c r="AV34" s="182">
        <v>1440</v>
      </c>
      <c r="AW34" s="182">
        <v>1533</v>
      </c>
      <c r="AX34" s="182">
        <v>1611</v>
      </c>
      <c r="AY34" s="182">
        <v>1634</v>
      </c>
      <c r="AZ34" s="182">
        <v>1622</v>
      </c>
      <c r="BA34" s="182">
        <v>1618</v>
      </c>
      <c r="BB34" s="182">
        <v>1581</v>
      </c>
      <c r="BC34" s="182">
        <v>1569</v>
      </c>
      <c r="BD34" s="182">
        <v>1573</v>
      </c>
      <c r="BE34" s="182">
        <v>1572</v>
      </c>
      <c r="BF34" s="182">
        <v>1586</v>
      </c>
      <c r="BG34" s="182">
        <v>1570</v>
      </c>
      <c r="BH34" s="182">
        <v>1543</v>
      </c>
      <c r="BI34" s="182">
        <v>1500</v>
      </c>
      <c r="BJ34" s="182">
        <v>1456</v>
      </c>
      <c r="BK34" s="182">
        <v>1413</v>
      </c>
      <c r="BL34" s="182">
        <v>1346</v>
      </c>
      <c r="BM34" s="182">
        <v>1177</v>
      </c>
      <c r="BN34" s="182">
        <v>1054</v>
      </c>
      <c r="BO34" s="182">
        <v>909</v>
      </c>
      <c r="BP34" s="182">
        <v>566</v>
      </c>
      <c r="BQ34" s="182">
        <v>192</v>
      </c>
      <c r="BR34" s="182">
        <v>40</v>
      </c>
      <c r="BS34" s="182">
        <v>6</v>
      </c>
      <c r="BT34" s="182">
        <v>0</v>
      </c>
      <c r="BU34" s="182">
        <v>0</v>
      </c>
      <c r="BV34" s="182">
        <v>0</v>
      </c>
      <c r="BW34" s="182">
        <v>0</v>
      </c>
      <c r="BX34" s="183">
        <v>0</v>
      </c>
    </row>
    <row r="35" spans="1:76">
      <c r="A35" s="178"/>
      <c r="B35" s="184" t="s">
        <v>270</v>
      </c>
      <c r="C35" s="179"/>
      <c r="D35" s="182">
        <v>0</v>
      </c>
      <c r="E35" s="182">
        <v>0</v>
      </c>
      <c r="F35" s="182">
        <v>0</v>
      </c>
      <c r="G35" s="182">
        <v>0</v>
      </c>
      <c r="H35" s="182">
        <v>0</v>
      </c>
      <c r="I35" s="182">
        <v>0</v>
      </c>
      <c r="J35" s="182">
        <v>0</v>
      </c>
      <c r="K35" s="182">
        <v>0</v>
      </c>
      <c r="L35" s="182">
        <v>0</v>
      </c>
      <c r="M35" s="182">
        <v>0</v>
      </c>
      <c r="N35" s="182">
        <v>0</v>
      </c>
      <c r="O35" s="182">
        <v>0</v>
      </c>
      <c r="P35" s="182">
        <v>0</v>
      </c>
      <c r="Q35" s="182">
        <v>0</v>
      </c>
      <c r="R35" s="182">
        <v>0</v>
      </c>
      <c r="S35" s="182">
        <v>0</v>
      </c>
      <c r="T35" s="182">
        <v>0</v>
      </c>
      <c r="U35" s="182">
        <v>0</v>
      </c>
      <c r="V35" s="182">
        <v>0</v>
      </c>
      <c r="W35" s="182">
        <v>0</v>
      </c>
      <c r="X35" s="182">
        <v>0</v>
      </c>
      <c r="Y35" s="182">
        <v>0</v>
      </c>
      <c r="Z35" s="182">
        <v>0</v>
      </c>
      <c r="AA35" s="182">
        <v>0</v>
      </c>
      <c r="AB35" s="182">
        <v>0</v>
      </c>
      <c r="AC35" s="182">
        <v>0</v>
      </c>
      <c r="AD35" s="182">
        <v>0</v>
      </c>
      <c r="AE35" s="182">
        <v>0</v>
      </c>
      <c r="AF35" s="182">
        <v>0</v>
      </c>
      <c r="AG35" s="182">
        <v>0</v>
      </c>
      <c r="AH35" s="182">
        <v>0</v>
      </c>
      <c r="AI35" s="182">
        <v>0</v>
      </c>
      <c r="AJ35" s="182">
        <v>0</v>
      </c>
      <c r="AK35" s="182">
        <v>0</v>
      </c>
      <c r="AL35" s="182">
        <v>0</v>
      </c>
      <c r="AM35" s="182">
        <v>0</v>
      </c>
      <c r="AN35" s="182">
        <v>47</v>
      </c>
      <c r="AO35" s="182">
        <v>56</v>
      </c>
      <c r="AP35" s="182">
        <v>74</v>
      </c>
      <c r="AQ35" s="182">
        <v>101</v>
      </c>
      <c r="AR35" s="182">
        <v>146</v>
      </c>
      <c r="AS35" s="182">
        <v>199</v>
      </c>
      <c r="AT35" s="182">
        <v>256</v>
      </c>
      <c r="AU35" s="182">
        <v>315</v>
      </c>
      <c r="AV35" s="182">
        <v>381</v>
      </c>
      <c r="AW35" s="182">
        <v>442</v>
      </c>
      <c r="AX35" s="182">
        <v>511</v>
      </c>
      <c r="AY35" s="182">
        <v>584</v>
      </c>
      <c r="AZ35" s="182">
        <v>618</v>
      </c>
      <c r="BA35" s="182">
        <v>667</v>
      </c>
      <c r="BB35" s="182">
        <v>707</v>
      </c>
      <c r="BC35" s="182">
        <v>759</v>
      </c>
      <c r="BD35" s="182">
        <v>811</v>
      </c>
      <c r="BE35" s="182">
        <v>856</v>
      </c>
      <c r="BF35" s="182">
        <v>898</v>
      </c>
      <c r="BG35" s="182">
        <v>934</v>
      </c>
      <c r="BH35" s="182">
        <v>967</v>
      </c>
      <c r="BI35" s="182">
        <v>975</v>
      </c>
      <c r="BJ35" s="182">
        <v>987</v>
      </c>
      <c r="BK35" s="182">
        <v>1002</v>
      </c>
      <c r="BL35" s="182">
        <v>986</v>
      </c>
      <c r="BM35" s="182">
        <v>854</v>
      </c>
      <c r="BN35" s="182">
        <v>773</v>
      </c>
      <c r="BO35" s="182">
        <v>668</v>
      </c>
      <c r="BP35" s="182">
        <v>399</v>
      </c>
      <c r="BQ35" s="182">
        <v>174</v>
      </c>
      <c r="BR35" s="182">
        <v>98</v>
      </c>
      <c r="BS35" s="182">
        <v>66</v>
      </c>
      <c r="BT35" s="182">
        <v>41</v>
      </c>
      <c r="BU35" s="182">
        <v>28</v>
      </c>
      <c r="BV35" s="182">
        <v>22</v>
      </c>
      <c r="BW35" s="182">
        <v>18</v>
      </c>
      <c r="BX35" s="183">
        <v>14</v>
      </c>
    </row>
    <row r="36" spans="1:76" ht="26.1" customHeight="1">
      <c r="A36" s="178"/>
      <c r="B36" s="179" t="s">
        <v>301</v>
      </c>
      <c r="C36" s="179"/>
      <c r="D36" s="237">
        <v>0</v>
      </c>
      <c r="E36" s="237">
        <v>0</v>
      </c>
      <c r="F36" s="237">
        <v>0</v>
      </c>
      <c r="G36" s="237">
        <v>0</v>
      </c>
      <c r="H36" s="237">
        <v>0</v>
      </c>
      <c r="I36" s="237">
        <v>0</v>
      </c>
      <c r="J36" s="237">
        <v>0</v>
      </c>
      <c r="K36" s="237">
        <v>0</v>
      </c>
      <c r="L36" s="237">
        <v>0</v>
      </c>
      <c r="M36" s="237">
        <v>0</v>
      </c>
      <c r="N36" s="237">
        <v>0</v>
      </c>
      <c r="O36" s="237">
        <v>0</v>
      </c>
      <c r="P36" s="237">
        <v>0</v>
      </c>
      <c r="Q36" s="237">
        <v>0</v>
      </c>
      <c r="R36" s="237">
        <v>0</v>
      </c>
      <c r="S36" s="237">
        <v>0</v>
      </c>
      <c r="T36" s="237">
        <v>0</v>
      </c>
      <c r="U36" s="237">
        <v>0</v>
      </c>
      <c r="V36" s="237">
        <v>0</v>
      </c>
      <c r="W36" s="237">
        <v>0</v>
      </c>
      <c r="X36" s="237">
        <v>0</v>
      </c>
      <c r="Y36" s="237">
        <v>0</v>
      </c>
      <c r="Z36" s="237">
        <v>0</v>
      </c>
      <c r="AA36" s="237">
        <v>0</v>
      </c>
      <c r="AB36" s="237">
        <v>0</v>
      </c>
      <c r="AC36" s="237">
        <v>0</v>
      </c>
      <c r="AD36" s="237">
        <v>0</v>
      </c>
      <c r="AE36" s="237">
        <v>0</v>
      </c>
      <c r="AF36" s="237">
        <v>0</v>
      </c>
      <c r="AG36" s="237">
        <v>0</v>
      </c>
      <c r="AH36" s="237">
        <v>0</v>
      </c>
      <c r="AI36" s="237">
        <v>1115</v>
      </c>
      <c r="AJ36" s="237">
        <v>1316</v>
      </c>
      <c r="AK36" s="237">
        <v>1846</v>
      </c>
      <c r="AL36" s="237">
        <v>2376</v>
      </c>
      <c r="AM36" s="237">
        <v>2685</v>
      </c>
      <c r="AN36" s="237">
        <v>2858</v>
      </c>
      <c r="AO36" s="237">
        <v>2992</v>
      </c>
      <c r="AP36" s="237">
        <v>2988</v>
      </c>
      <c r="AQ36" s="237">
        <v>2790</v>
      </c>
      <c r="AR36" s="237">
        <v>2370</v>
      </c>
      <c r="AS36" s="237">
        <v>2370</v>
      </c>
      <c r="AT36" s="237">
        <v>2449</v>
      </c>
      <c r="AU36" s="237">
        <v>3018</v>
      </c>
      <c r="AV36" s="237">
        <v>3536</v>
      </c>
      <c r="AW36" s="237">
        <v>3776</v>
      </c>
      <c r="AX36" s="237">
        <v>3882</v>
      </c>
      <c r="AY36" s="237">
        <v>3876</v>
      </c>
      <c r="AZ36" s="237">
        <v>3750</v>
      </c>
      <c r="BA36" s="237">
        <v>2238</v>
      </c>
      <c r="BB36" s="237">
        <v>2192</v>
      </c>
      <c r="BC36" s="237">
        <v>2202</v>
      </c>
      <c r="BD36" s="237">
        <v>2230</v>
      </c>
      <c r="BE36" s="237">
        <v>2235</v>
      </c>
      <c r="BF36" s="237">
        <v>2213</v>
      </c>
      <c r="BG36" s="237">
        <v>2218</v>
      </c>
      <c r="BH36" s="237">
        <v>2187</v>
      </c>
      <c r="BI36" s="237">
        <v>2142</v>
      </c>
      <c r="BJ36" s="237">
        <v>2135</v>
      </c>
      <c r="BK36" s="237">
        <v>2117</v>
      </c>
      <c r="BL36" s="237">
        <v>2087</v>
      </c>
      <c r="BM36" s="237">
        <v>1935</v>
      </c>
      <c r="BN36" s="237">
        <v>1803</v>
      </c>
      <c r="BO36" s="237">
        <v>1619</v>
      </c>
      <c r="BP36" s="237">
        <v>1254</v>
      </c>
      <c r="BQ36" s="237">
        <v>939</v>
      </c>
      <c r="BR36" s="237">
        <v>821</v>
      </c>
      <c r="BS36" s="237">
        <v>762</v>
      </c>
      <c r="BT36" s="237">
        <v>692</v>
      </c>
      <c r="BU36" s="237">
        <v>631</v>
      </c>
      <c r="BV36" s="237">
        <v>609</v>
      </c>
      <c r="BW36" s="237">
        <v>595</v>
      </c>
      <c r="BX36" s="183">
        <v>598</v>
      </c>
    </row>
    <row r="37" spans="1:76">
      <c r="A37" s="178"/>
      <c r="B37" s="179" t="s">
        <v>275</v>
      </c>
      <c r="C37" s="179"/>
      <c r="D37" s="182">
        <v>0</v>
      </c>
      <c r="E37" s="182">
        <v>0</v>
      </c>
      <c r="F37" s="182">
        <v>0</v>
      </c>
      <c r="G37" s="182">
        <v>0</v>
      </c>
      <c r="H37" s="182">
        <v>0</v>
      </c>
      <c r="I37" s="182">
        <v>0</v>
      </c>
      <c r="J37" s="182">
        <v>0</v>
      </c>
      <c r="K37" s="182">
        <v>0</v>
      </c>
      <c r="L37" s="182">
        <v>0</v>
      </c>
      <c r="M37" s="182">
        <v>0</v>
      </c>
      <c r="N37" s="182">
        <v>0</v>
      </c>
      <c r="O37" s="182">
        <v>0</v>
      </c>
      <c r="P37" s="182">
        <v>0</v>
      </c>
      <c r="Q37" s="182">
        <v>0</v>
      </c>
      <c r="R37" s="182">
        <v>0</v>
      </c>
      <c r="S37" s="182">
        <v>0</v>
      </c>
      <c r="T37" s="182">
        <v>0</v>
      </c>
      <c r="U37" s="182">
        <v>0</v>
      </c>
      <c r="V37" s="182">
        <v>0</v>
      </c>
      <c r="W37" s="182">
        <v>0</v>
      </c>
      <c r="X37" s="182">
        <v>0</v>
      </c>
      <c r="Y37" s="182">
        <v>0</v>
      </c>
      <c r="Z37" s="182">
        <v>0</v>
      </c>
      <c r="AA37" s="182">
        <v>0</v>
      </c>
      <c r="AB37" s="182">
        <v>0</v>
      </c>
      <c r="AC37" s="182">
        <v>0</v>
      </c>
      <c r="AD37" s="182">
        <v>0</v>
      </c>
      <c r="AE37" s="182">
        <v>0</v>
      </c>
      <c r="AF37" s="182">
        <v>0</v>
      </c>
      <c r="AG37" s="182">
        <v>0</v>
      </c>
      <c r="AH37" s="182">
        <v>0</v>
      </c>
      <c r="AI37" s="182">
        <v>0</v>
      </c>
      <c r="AJ37" s="182">
        <v>0</v>
      </c>
      <c r="AK37" s="182">
        <v>0</v>
      </c>
      <c r="AL37" s="182">
        <v>0</v>
      </c>
      <c r="AM37" s="182">
        <v>0</v>
      </c>
      <c r="AN37" s="182">
        <v>0</v>
      </c>
      <c r="AO37" s="182">
        <v>0</v>
      </c>
      <c r="AP37" s="182">
        <v>0</v>
      </c>
      <c r="AQ37" s="182">
        <v>0</v>
      </c>
      <c r="AR37" s="182">
        <v>0</v>
      </c>
      <c r="AS37" s="182">
        <v>0</v>
      </c>
      <c r="AT37" s="182">
        <v>0</v>
      </c>
      <c r="AU37" s="182">
        <v>0</v>
      </c>
      <c r="AV37" s="182">
        <v>0</v>
      </c>
      <c r="AW37" s="182">
        <v>0</v>
      </c>
      <c r="AX37" s="182">
        <v>0</v>
      </c>
      <c r="AY37" s="182">
        <v>0</v>
      </c>
      <c r="AZ37" s="182">
        <v>0</v>
      </c>
      <c r="BA37" s="182">
        <v>0</v>
      </c>
      <c r="BB37" s="182">
        <v>0</v>
      </c>
      <c r="BC37" s="182">
        <v>0</v>
      </c>
      <c r="BD37" s="182">
        <v>0</v>
      </c>
      <c r="BE37" s="182">
        <v>0</v>
      </c>
      <c r="BF37" s="182">
        <v>0</v>
      </c>
      <c r="BG37" s="182">
        <v>192</v>
      </c>
      <c r="BH37" s="182">
        <v>187</v>
      </c>
      <c r="BI37" s="182">
        <v>182</v>
      </c>
      <c r="BJ37" s="182">
        <v>176</v>
      </c>
      <c r="BK37" s="182">
        <v>170</v>
      </c>
      <c r="BL37" s="182">
        <v>164</v>
      </c>
      <c r="BM37" s="182">
        <v>157</v>
      </c>
      <c r="BN37" s="182">
        <v>152</v>
      </c>
      <c r="BO37" s="182">
        <v>146</v>
      </c>
      <c r="BP37" s="182">
        <v>137</v>
      </c>
      <c r="BQ37" s="182">
        <v>142</v>
      </c>
      <c r="BR37" s="182">
        <v>138</v>
      </c>
      <c r="BS37" s="182">
        <v>135</v>
      </c>
      <c r="BT37" s="182">
        <v>130</v>
      </c>
      <c r="BU37" s="182">
        <v>126</v>
      </c>
      <c r="BV37" s="182">
        <v>122</v>
      </c>
      <c r="BW37" s="182">
        <v>119</v>
      </c>
      <c r="BX37" s="183">
        <v>115</v>
      </c>
    </row>
    <row r="38" spans="1:76">
      <c r="A38" s="178"/>
      <c r="B38" s="232" t="s">
        <v>236</v>
      </c>
      <c r="C38" s="179"/>
      <c r="D38" s="182">
        <v>0</v>
      </c>
      <c r="E38" s="182">
        <v>0</v>
      </c>
      <c r="F38" s="182">
        <v>0</v>
      </c>
      <c r="G38" s="182">
        <v>0</v>
      </c>
      <c r="H38" s="182">
        <v>0</v>
      </c>
      <c r="I38" s="182">
        <v>0</v>
      </c>
      <c r="J38" s="182">
        <v>0</v>
      </c>
      <c r="K38" s="182">
        <v>0</v>
      </c>
      <c r="L38" s="182">
        <v>0</v>
      </c>
      <c r="M38" s="182">
        <v>0</v>
      </c>
      <c r="N38" s="182">
        <v>0</v>
      </c>
      <c r="O38" s="182">
        <v>0</v>
      </c>
      <c r="P38" s="182">
        <v>0</v>
      </c>
      <c r="Q38" s="182">
        <v>0</v>
      </c>
      <c r="R38" s="182">
        <v>0</v>
      </c>
      <c r="S38" s="182">
        <v>0</v>
      </c>
      <c r="T38" s="182">
        <v>0</v>
      </c>
      <c r="U38" s="182">
        <v>0</v>
      </c>
      <c r="V38" s="182">
        <v>0</v>
      </c>
      <c r="W38" s="182">
        <v>0</v>
      </c>
      <c r="X38" s="182">
        <v>0</v>
      </c>
      <c r="Y38" s="182">
        <v>0</v>
      </c>
      <c r="Z38" s="182">
        <v>0</v>
      </c>
      <c r="AA38" s="182">
        <v>0</v>
      </c>
      <c r="AB38" s="182">
        <v>0</v>
      </c>
      <c r="AC38" s="182">
        <v>0</v>
      </c>
      <c r="AD38" s="182">
        <v>0</v>
      </c>
      <c r="AE38" s="182">
        <v>0</v>
      </c>
      <c r="AF38" s="182">
        <v>0</v>
      </c>
      <c r="AG38" s="182">
        <v>0</v>
      </c>
      <c r="AH38" s="182">
        <v>0</v>
      </c>
      <c r="AI38" s="182">
        <v>0</v>
      </c>
      <c r="AJ38" s="182">
        <v>0</v>
      </c>
      <c r="AK38" s="182">
        <v>0</v>
      </c>
      <c r="AL38" s="182">
        <v>0</v>
      </c>
      <c r="AM38" s="182">
        <v>0</v>
      </c>
      <c r="AN38" s="182">
        <v>0</v>
      </c>
      <c r="AO38" s="182">
        <v>0</v>
      </c>
      <c r="AP38" s="182">
        <v>0</v>
      </c>
      <c r="AQ38" s="182">
        <v>0</v>
      </c>
      <c r="AR38" s="182">
        <v>0</v>
      </c>
      <c r="AS38" s="182">
        <v>0</v>
      </c>
      <c r="AT38" s="182">
        <v>0</v>
      </c>
      <c r="AU38" s="182">
        <v>0</v>
      </c>
      <c r="AV38" s="182">
        <v>0</v>
      </c>
      <c r="AW38" s="182">
        <v>0</v>
      </c>
      <c r="AX38" s="182">
        <v>0</v>
      </c>
      <c r="AY38" s="182">
        <v>0</v>
      </c>
      <c r="AZ38" s="182">
        <v>1803</v>
      </c>
      <c r="BA38" s="182">
        <v>1252</v>
      </c>
      <c r="BB38" s="182">
        <v>1110</v>
      </c>
      <c r="BC38" s="182">
        <v>1177</v>
      </c>
      <c r="BD38" s="182">
        <v>1022</v>
      </c>
      <c r="BE38" s="182">
        <v>932</v>
      </c>
      <c r="BF38" s="182">
        <v>920</v>
      </c>
      <c r="BG38" s="182">
        <v>898</v>
      </c>
      <c r="BH38" s="182">
        <v>819</v>
      </c>
      <c r="BI38" s="182">
        <v>870</v>
      </c>
      <c r="BJ38" s="182">
        <v>927</v>
      </c>
      <c r="BK38" s="182">
        <v>818</v>
      </c>
      <c r="BL38" s="182">
        <v>1025</v>
      </c>
      <c r="BM38" s="182">
        <v>1538</v>
      </c>
      <c r="BN38" s="182">
        <v>1415</v>
      </c>
      <c r="BO38" s="182">
        <v>1515</v>
      </c>
      <c r="BP38" s="182">
        <v>1507</v>
      </c>
      <c r="BQ38" s="182">
        <v>1271</v>
      </c>
      <c r="BR38" s="182">
        <v>890</v>
      </c>
      <c r="BS38" s="182">
        <v>716</v>
      </c>
      <c r="BT38" s="182">
        <v>690</v>
      </c>
      <c r="BU38" s="182">
        <v>713</v>
      </c>
      <c r="BV38" s="182">
        <v>733</v>
      </c>
      <c r="BW38" s="182">
        <v>743</v>
      </c>
      <c r="BX38" s="183">
        <v>749</v>
      </c>
    </row>
    <row r="39" spans="1:76">
      <c r="A39" s="178"/>
      <c r="B39" s="184" t="s">
        <v>217</v>
      </c>
      <c r="C39" s="179"/>
      <c r="D39" s="182">
        <v>0</v>
      </c>
      <c r="E39" s="182">
        <v>0</v>
      </c>
      <c r="F39" s="182">
        <v>0</v>
      </c>
      <c r="G39" s="182">
        <v>0</v>
      </c>
      <c r="H39" s="182">
        <v>0</v>
      </c>
      <c r="I39" s="182">
        <v>0</v>
      </c>
      <c r="J39" s="182">
        <v>0</v>
      </c>
      <c r="K39" s="182">
        <v>0</v>
      </c>
      <c r="L39" s="182">
        <v>0</v>
      </c>
      <c r="M39" s="182">
        <v>0</v>
      </c>
      <c r="N39" s="182">
        <v>0</v>
      </c>
      <c r="O39" s="182">
        <v>0</v>
      </c>
      <c r="P39" s="182">
        <v>0</v>
      </c>
      <c r="Q39" s="182">
        <v>0</v>
      </c>
      <c r="R39" s="182">
        <v>0</v>
      </c>
      <c r="S39" s="182">
        <v>0</v>
      </c>
      <c r="T39" s="182">
        <v>0</v>
      </c>
      <c r="U39" s="182">
        <v>0</v>
      </c>
      <c r="V39" s="182">
        <v>0</v>
      </c>
      <c r="W39" s="182">
        <v>0</v>
      </c>
      <c r="X39" s="182">
        <v>0</v>
      </c>
      <c r="Y39" s="182">
        <v>0</v>
      </c>
      <c r="Z39" s="182">
        <v>0</v>
      </c>
      <c r="AA39" s="182">
        <v>0</v>
      </c>
      <c r="AB39" s="182">
        <v>0</v>
      </c>
      <c r="AC39" s="182">
        <v>0</v>
      </c>
      <c r="AD39" s="182">
        <v>0</v>
      </c>
      <c r="AE39" s="182">
        <v>0</v>
      </c>
      <c r="AF39" s="182">
        <v>0</v>
      </c>
      <c r="AG39" s="182">
        <v>0</v>
      </c>
      <c r="AH39" s="182">
        <v>0</v>
      </c>
      <c r="AI39" s="182">
        <v>0</v>
      </c>
      <c r="AJ39" s="182">
        <v>0</v>
      </c>
      <c r="AK39" s="182">
        <v>0</v>
      </c>
      <c r="AL39" s="182">
        <v>0</v>
      </c>
      <c r="AM39" s="182">
        <v>0</v>
      </c>
      <c r="AN39" s="182">
        <v>0</v>
      </c>
      <c r="AO39" s="182">
        <v>0</v>
      </c>
      <c r="AP39" s="182">
        <v>0</v>
      </c>
      <c r="AQ39" s="182">
        <v>0</v>
      </c>
      <c r="AR39" s="182">
        <v>0</v>
      </c>
      <c r="AS39" s="182">
        <v>0</v>
      </c>
      <c r="AT39" s="182">
        <v>0</v>
      </c>
      <c r="AU39" s="182">
        <v>0</v>
      </c>
      <c r="AV39" s="182">
        <v>0</v>
      </c>
      <c r="AW39" s="182">
        <v>0</v>
      </c>
      <c r="AX39" s="182">
        <v>0</v>
      </c>
      <c r="AY39" s="182">
        <v>0</v>
      </c>
      <c r="AZ39" s="182">
        <v>294</v>
      </c>
      <c r="BA39" s="182">
        <v>170</v>
      </c>
      <c r="BB39" s="182">
        <v>162</v>
      </c>
      <c r="BC39" s="182">
        <v>178</v>
      </c>
      <c r="BD39" s="182">
        <v>168</v>
      </c>
      <c r="BE39" s="182">
        <v>178</v>
      </c>
      <c r="BF39" s="182">
        <v>190</v>
      </c>
      <c r="BG39" s="182">
        <v>185</v>
      </c>
      <c r="BH39" s="182">
        <v>158</v>
      </c>
      <c r="BI39" s="182">
        <v>165</v>
      </c>
      <c r="BJ39" s="182">
        <v>157</v>
      </c>
      <c r="BK39" s="182">
        <v>142</v>
      </c>
      <c r="BL39" s="182">
        <v>244</v>
      </c>
      <c r="BM39" s="182">
        <v>321</v>
      </c>
      <c r="BN39" s="182">
        <v>234</v>
      </c>
      <c r="BO39" s="182">
        <v>212</v>
      </c>
      <c r="BP39" s="182">
        <v>178</v>
      </c>
      <c r="BQ39" s="182">
        <v>145</v>
      </c>
      <c r="BR39" s="182">
        <v>108</v>
      </c>
      <c r="BS39" s="182">
        <v>95</v>
      </c>
      <c r="BT39" s="182">
        <v>97</v>
      </c>
      <c r="BU39" s="182">
        <v>98</v>
      </c>
      <c r="BV39" s="182">
        <v>100</v>
      </c>
      <c r="BW39" s="182">
        <v>99</v>
      </c>
      <c r="BX39" s="183">
        <v>101</v>
      </c>
    </row>
    <row r="40" spans="1:76">
      <c r="A40" s="178"/>
      <c r="B40" s="184" t="s">
        <v>272</v>
      </c>
      <c r="C40" s="179"/>
      <c r="D40" s="182">
        <v>0</v>
      </c>
      <c r="E40" s="182">
        <v>0</v>
      </c>
      <c r="F40" s="182">
        <v>0</v>
      </c>
      <c r="G40" s="182">
        <v>0</v>
      </c>
      <c r="H40" s="182">
        <v>0</v>
      </c>
      <c r="I40" s="182">
        <v>0</v>
      </c>
      <c r="J40" s="182">
        <v>0</v>
      </c>
      <c r="K40" s="182">
        <v>0</v>
      </c>
      <c r="L40" s="182">
        <v>0</v>
      </c>
      <c r="M40" s="182">
        <v>0</v>
      </c>
      <c r="N40" s="182">
        <v>0</v>
      </c>
      <c r="O40" s="182">
        <v>0</v>
      </c>
      <c r="P40" s="182">
        <v>0</v>
      </c>
      <c r="Q40" s="182">
        <v>0</v>
      </c>
      <c r="R40" s="182">
        <v>0</v>
      </c>
      <c r="S40" s="182">
        <v>0</v>
      </c>
      <c r="T40" s="182">
        <v>0</v>
      </c>
      <c r="U40" s="182">
        <v>0</v>
      </c>
      <c r="V40" s="182">
        <v>0</v>
      </c>
      <c r="W40" s="182">
        <v>0</v>
      </c>
      <c r="X40" s="182">
        <v>0</v>
      </c>
      <c r="Y40" s="182">
        <v>0</v>
      </c>
      <c r="Z40" s="182">
        <v>0</v>
      </c>
      <c r="AA40" s="182">
        <v>0</v>
      </c>
      <c r="AB40" s="182">
        <v>0</v>
      </c>
      <c r="AC40" s="182">
        <v>0</v>
      </c>
      <c r="AD40" s="182">
        <v>0</v>
      </c>
      <c r="AE40" s="182">
        <v>0</v>
      </c>
      <c r="AF40" s="182">
        <v>0</v>
      </c>
      <c r="AG40" s="182">
        <v>0</v>
      </c>
      <c r="AH40" s="182">
        <v>0</v>
      </c>
      <c r="AI40" s="182">
        <v>0</v>
      </c>
      <c r="AJ40" s="182">
        <v>0</v>
      </c>
      <c r="AK40" s="182">
        <v>0</v>
      </c>
      <c r="AL40" s="182">
        <v>0</v>
      </c>
      <c r="AM40" s="182">
        <v>0</v>
      </c>
      <c r="AN40" s="182">
        <v>0</v>
      </c>
      <c r="AO40" s="182">
        <v>0</v>
      </c>
      <c r="AP40" s="182">
        <v>0</v>
      </c>
      <c r="AQ40" s="182">
        <v>0</v>
      </c>
      <c r="AR40" s="182">
        <v>0</v>
      </c>
      <c r="AS40" s="182">
        <v>0</v>
      </c>
      <c r="AT40" s="182">
        <v>0</v>
      </c>
      <c r="AU40" s="182">
        <v>0</v>
      </c>
      <c r="AV40" s="182">
        <v>0</v>
      </c>
      <c r="AW40" s="182">
        <v>0</v>
      </c>
      <c r="AX40" s="182">
        <v>0</v>
      </c>
      <c r="AY40" s="182">
        <v>0</v>
      </c>
      <c r="AZ40" s="182">
        <v>42</v>
      </c>
      <c r="BA40" s="182">
        <v>25</v>
      </c>
      <c r="BB40" s="182">
        <v>23</v>
      </c>
      <c r="BC40" s="182">
        <v>24</v>
      </c>
      <c r="BD40" s="182">
        <v>21</v>
      </c>
      <c r="BE40" s="182">
        <v>20</v>
      </c>
      <c r="BF40" s="182">
        <v>19</v>
      </c>
      <c r="BG40" s="182">
        <v>18</v>
      </c>
      <c r="BH40" s="182">
        <v>14</v>
      </c>
      <c r="BI40" s="182">
        <v>15</v>
      </c>
      <c r="BJ40" s="182">
        <v>15</v>
      </c>
      <c r="BK40" s="182">
        <v>13</v>
      </c>
      <c r="BL40" s="182">
        <v>21</v>
      </c>
      <c r="BM40" s="182">
        <v>30</v>
      </c>
      <c r="BN40" s="182">
        <v>22</v>
      </c>
      <c r="BO40" s="182">
        <v>19</v>
      </c>
      <c r="BP40" s="182">
        <v>18</v>
      </c>
      <c r="BQ40" s="182">
        <v>15</v>
      </c>
      <c r="BR40" s="182">
        <v>11</v>
      </c>
      <c r="BS40" s="182">
        <v>9</v>
      </c>
      <c r="BT40" s="182">
        <v>9</v>
      </c>
      <c r="BU40" s="182">
        <v>9</v>
      </c>
      <c r="BV40" s="182">
        <v>10</v>
      </c>
      <c r="BW40" s="182">
        <v>9</v>
      </c>
      <c r="BX40" s="183">
        <v>10</v>
      </c>
    </row>
    <row r="41" spans="1:76">
      <c r="A41" s="178"/>
      <c r="B41" s="184" t="s">
        <v>235</v>
      </c>
      <c r="C41" s="179"/>
      <c r="D41" s="182">
        <v>0</v>
      </c>
      <c r="E41" s="182">
        <v>0</v>
      </c>
      <c r="F41" s="182">
        <v>0</v>
      </c>
      <c r="G41" s="182">
        <v>0</v>
      </c>
      <c r="H41" s="182">
        <v>0</v>
      </c>
      <c r="I41" s="182">
        <v>0</v>
      </c>
      <c r="J41" s="182">
        <v>0</v>
      </c>
      <c r="K41" s="182">
        <v>0</v>
      </c>
      <c r="L41" s="182">
        <v>0</v>
      </c>
      <c r="M41" s="182">
        <v>0</v>
      </c>
      <c r="N41" s="182">
        <v>0</v>
      </c>
      <c r="O41" s="182">
        <v>0</v>
      </c>
      <c r="P41" s="182">
        <v>0</v>
      </c>
      <c r="Q41" s="182">
        <v>0</v>
      </c>
      <c r="R41" s="182">
        <v>0</v>
      </c>
      <c r="S41" s="182">
        <v>0</v>
      </c>
      <c r="T41" s="182">
        <v>0</v>
      </c>
      <c r="U41" s="182">
        <v>0</v>
      </c>
      <c r="V41" s="182">
        <v>0</v>
      </c>
      <c r="W41" s="182">
        <v>0</v>
      </c>
      <c r="X41" s="182">
        <v>0</v>
      </c>
      <c r="Y41" s="182">
        <v>0</v>
      </c>
      <c r="Z41" s="182">
        <v>0</v>
      </c>
      <c r="AA41" s="182">
        <v>0</v>
      </c>
      <c r="AB41" s="182">
        <v>0</v>
      </c>
      <c r="AC41" s="182">
        <v>0</v>
      </c>
      <c r="AD41" s="182">
        <v>0</v>
      </c>
      <c r="AE41" s="182">
        <v>0</v>
      </c>
      <c r="AF41" s="182">
        <v>0</v>
      </c>
      <c r="AG41" s="182">
        <v>0</v>
      </c>
      <c r="AH41" s="182">
        <v>0</v>
      </c>
      <c r="AI41" s="182">
        <v>0</v>
      </c>
      <c r="AJ41" s="182">
        <v>0</v>
      </c>
      <c r="AK41" s="182">
        <v>0</v>
      </c>
      <c r="AL41" s="182">
        <v>0</v>
      </c>
      <c r="AM41" s="182">
        <v>0</v>
      </c>
      <c r="AN41" s="182">
        <v>0</v>
      </c>
      <c r="AO41" s="182">
        <v>0</v>
      </c>
      <c r="AP41" s="182">
        <v>0</v>
      </c>
      <c r="AQ41" s="182">
        <v>0</v>
      </c>
      <c r="AR41" s="182">
        <v>0</v>
      </c>
      <c r="AS41" s="182">
        <v>0</v>
      </c>
      <c r="AT41" s="182">
        <v>0</v>
      </c>
      <c r="AU41" s="182">
        <v>0</v>
      </c>
      <c r="AV41" s="182">
        <v>0</v>
      </c>
      <c r="AW41" s="182">
        <v>0</v>
      </c>
      <c r="AX41" s="182">
        <v>0</v>
      </c>
      <c r="AY41" s="182">
        <v>0</v>
      </c>
      <c r="AZ41" s="182">
        <v>1308</v>
      </c>
      <c r="BA41" s="182">
        <v>962</v>
      </c>
      <c r="BB41" s="182">
        <v>846</v>
      </c>
      <c r="BC41" s="182">
        <v>888</v>
      </c>
      <c r="BD41" s="182">
        <v>764</v>
      </c>
      <c r="BE41" s="182">
        <v>666</v>
      </c>
      <c r="BF41" s="182">
        <v>646</v>
      </c>
      <c r="BG41" s="182">
        <v>631</v>
      </c>
      <c r="BH41" s="182">
        <v>588</v>
      </c>
      <c r="BI41" s="182">
        <v>632</v>
      </c>
      <c r="BJ41" s="182">
        <v>691</v>
      </c>
      <c r="BK41" s="182">
        <v>609</v>
      </c>
      <c r="BL41" s="182">
        <v>695</v>
      </c>
      <c r="BM41" s="182">
        <v>1072</v>
      </c>
      <c r="BN41" s="182">
        <v>1069</v>
      </c>
      <c r="BO41" s="182">
        <v>1208</v>
      </c>
      <c r="BP41" s="182">
        <v>1242</v>
      </c>
      <c r="BQ41" s="182">
        <v>1043</v>
      </c>
      <c r="BR41" s="182">
        <v>721</v>
      </c>
      <c r="BS41" s="182">
        <v>571</v>
      </c>
      <c r="BT41" s="182">
        <v>541</v>
      </c>
      <c r="BU41" s="182">
        <v>563</v>
      </c>
      <c r="BV41" s="182">
        <v>579</v>
      </c>
      <c r="BW41" s="182">
        <v>589</v>
      </c>
      <c r="BX41" s="183">
        <v>594</v>
      </c>
    </row>
    <row r="42" spans="1:76">
      <c r="A42" s="178"/>
      <c r="B42" s="184" t="s">
        <v>270</v>
      </c>
      <c r="C42" s="179"/>
      <c r="D42" s="182">
        <v>0</v>
      </c>
      <c r="E42" s="182">
        <v>0</v>
      </c>
      <c r="F42" s="182">
        <v>0</v>
      </c>
      <c r="G42" s="182">
        <v>0</v>
      </c>
      <c r="H42" s="182">
        <v>0</v>
      </c>
      <c r="I42" s="182">
        <v>0</v>
      </c>
      <c r="J42" s="182">
        <v>0</v>
      </c>
      <c r="K42" s="182">
        <v>0</v>
      </c>
      <c r="L42" s="182">
        <v>0</v>
      </c>
      <c r="M42" s="182">
        <v>0</v>
      </c>
      <c r="N42" s="182">
        <v>0</v>
      </c>
      <c r="O42" s="182">
        <v>0</v>
      </c>
      <c r="P42" s="182">
        <v>0</v>
      </c>
      <c r="Q42" s="182">
        <v>0</v>
      </c>
      <c r="R42" s="182">
        <v>0</v>
      </c>
      <c r="S42" s="182">
        <v>0</v>
      </c>
      <c r="T42" s="182">
        <v>0</v>
      </c>
      <c r="U42" s="182">
        <v>0</v>
      </c>
      <c r="V42" s="182">
        <v>0</v>
      </c>
      <c r="W42" s="182">
        <v>0</v>
      </c>
      <c r="X42" s="182">
        <v>0</v>
      </c>
      <c r="Y42" s="182">
        <v>0</v>
      </c>
      <c r="Z42" s="182">
        <v>0</v>
      </c>
      <c r="AA42" s="182">
        <v>0</v>
      </c>
      <c r="AB42" s="182">
        <v>0</v>
      </c>
      <c r="AC42" s="182">
        <v>0</v>
      </c>
      <c r="AD42" s="182">
        <v>0</v>
      </c>
      <c r="AE42" s="182">
        <v>0</v>
      </c>
      <c r="AF42" s="182">
        <v>0</v>
      </c>
      <c r="AG42" s="182">
        <v>0</v>
      </c>
      <c r="AH42" s="182">
        <v>0</v>
      </c>
      <c r="AI42" s="182">
        <v>0</v>
      </c>
      <c r="AJ42" s="182">
        <v>0</v>
      </c>
      <c r="AK42" s="182">
        <v>0</v>
      </c>
      <c r="AL42" s="182">
        <v>0</v>
      </c>
      <c r="AM42" s="182">
        <v>0</v>
      </c>
      <c r="AN42" s="182">
        <v>0</v>
      </c>
      <c r="AO42" s="182">
        <v>0</v>
      </c>
      <c r="AP42" s="182">
        <v>0</v>
      </c>
      <c r="AQ42" s="182">
        <v>0</v>
      </c>
      <c r="AR42" s="182">
        <v>0</v>
      </c>
      <c r="AS42" s="182">
        <v>0</v>
      </c>
      <c r="AT42" s="182">
        <v>0</v>
      </c>
      <c r="AU42" s="182">
        <v>0</v>
      </c>
      <c r="AV42" s="182">
        <v>0</v>
      </c>
      <c r="AW42" s="182">
        <v>0</v>
      </c>
      <c r="AX42" s="182">
        <v>0</v>
      </c>
      <c r="AY42" s="182">
        <v>0</v>
      </c>
      <c r="AZ42" s="182">
        <v>159</v>
      </c>
      <c r="BA42" s="182">
        <v>96</v>
      </c>
      <c r="BB42" s="182">
        <v>79</v>
      </c>
      <c r="BC42" s="182">
        <v>87</v>
      </c>
      <c r="BD42" s="182">
        <v>69</v>
      </c>
      <c r="BE42" s="182">
        <v>67</v>
      </c>
      <c r="BF42" s="182">
        <v>65</v>
      </c>
      <c r="BG42" s="182">
        <v>64</v>
      </c>
      <c r="BH42" s="182">
        <v>59</v>
      </c>
      <c r="BI42" s="182">
        <v>58</v>
      </c>
      <c r="BJ42" s="182">
        <v>64</v>
      </c>
      <c r="BK42" s="182">
        <v>54</v>
      </c>
      <c r="BL42" s="182">
        <v>66</v>
      </c>
      <c r="BM42" s="182">
        <v>114</v>
      </c>
      <c r="BN42" s="182">
        <v>91</v>
      </c>
      <c r="BO42" s="182">
        <v>77</v>
      </c>
      <c r="BP42" s="182">
        <v>69</v>
      </c>
      <c r="BQ42" s="182">
        <v>68</v>
      </c>
      <c r="BR42" s="182">
        <v>51</v>
      </c>
      <c r="BS42" s="182">
        <v>41</v>
      </c>
      <c r="BT42" s="182">
        <v>42</v>
      </c>
      <c r="BU42" s="182">
        <v>43</v>
      </c>
      <c r="BV42" s="182">
        <v>44</v>
      </c>
      <c r="BW42" s="182">
        <v>46</v>
      </c>
      <c r="BX42" s="183">
        <v>44</v>
      </c>
    </row>
    <row r="43" spans="1:76" ht="26.1" customHeight="1">
      <c r="A43" s="178"/>
      <c r="B43" s="179" t="s">
        <v>234</v>
      </c>
      <c r="C43" s="179"/>
      <c r="D43" s="182">
        <v>0</v>
      </c>
      <c r="E43" s="182">
        <v>0</v>
      </c>
      <c r="F43" s="182">
        <v>0</v>
      </c>
      <c r="G43" s="182">
        <v>0</v>
      </c>
      <c r="H43" s="182">
        <v>0</v>
      </c>
      <c r="I43" s="182">
        <v>0</v>
      </c>
      <c r="J43" s="182">
        <v>0</v>
      </c>
      <c r="K43" s="182">
        <v>0</v>
      </c>
      <c r="L43" s="182">
        <v>0</v>
      </c>
      <c r="M43" s="182">
        <v>0</v>
      </c>
      <c r="N43" s="182">
        <v>0</v>
      </c>
      <c r="O43" s="182">
        <v>0</v>
      </c>
      <c r="P43" s="182">
        <v>0</v>
      </c>
      <c r="Q43" s="182">
        <v>0</v>
      </c>
      <c r="R43" s="182">
        <v>0</v>
      </c>
      <c r="S43" s="182">
        <v>0</v>
      </c>
      <c r="T43" s="182">
        <v>0</v>
      </c>
      <c r="U43" s="182">
        <v>0</v>
      </c>
      <c r="V43" s="182">
        <v>0</v>
      </c>
      <c r="W43" s="182">
        <v>0</v>
      </c>
      <c r="X43" s="182">
        <v>0</v>
      </c>
      <c r="Y43" s="182">
        <v>0</v>
      </c>
      <c r="Z43" s="182">
        <v>0</v>
      </c>
      <c r="AA43" s="182">
        <v>0</v>
      </c>
      <c r="AB43" s="182">
        <v>0</v>
      </c>
      <c r="AC43" s="182">
        <v>0</v>
      </c>
      <c r="AD43" s="182">
        <v>0</v>
      </c>
      <c r="AE43" s="182">
        <v>0</v>
      </c>
      <c r="AF43" s="182">
        <v>0</v>
      </c>
      <c r="AG43" s="182">
        <v>0</v>
      </c>
      <c r="AH43" s="182">
        <v>0</v>
      </c>
      <c r="AI43" s="182">
        <v>0</v>
      </c>
      <c r="AJ43" s="182">
        <v>0</v>
      </c>
      <c r="AK43" s="182">
        <v>0</v>
      </c>
      <c r="AL43" s="182">
        <v>0</v>
      </c>
      <c r="AM43" s="182">
        <v>0</v>
      </c>
      <c r="AN43" s="182">
        <v>0</v>
      </c>
      <c r="AO43" s="182">
        <v>0</v>
      </c>
      <c r="AP43" s="182">
        <v>0</v>
      </c>
      <c r="AQ43" s="182">
        <v>0</v>
      </c>
      <c r="AR43" s="182">
        <v>0</v>
      </c>
      <c r="AS43" s="182">
        <v>0</v>
      </c>
      <c r="AT43" s="182">
        <v>0</v>
      </c>
      <c r="AU43" s="182">
        <v>11</v>
      </c>
      <c r="AV43" s="182">
        <v>13</v>
      </c>
      <c r="AW43" s="182">
        <v>12</v>
      </c>
      <c r="AX43" s="182">
        <v>11</v>
      </c>
      <c r="AY43" s="182">
        <v>13</v>
      </c>
      <c r="AZ43" s="182">
        <v>12</v>
      </c>
      <c r="BA43" s="182">
        <v>11</v>
      </c>
      <c r="BB43" s="182">
        <v>13</v>
      </c>
      <c r="BC43" s="182">
        <v>13</v>
      </c>
      <c r="BD43" s="182">
        <v>15</v>
      </c>
      <c r="BE43" s="182">
        <v>17</v>
      </c>
      <c r="BF43" s="182">
        <v>15</v>
      </c>
      <c r="BG43" s="182">
        <v>22</v>
      </c>
      <c r="BH43" s="182">
        <v>26</v>
      </c>
      <c r="BI43" s="182">
        <v>29</v>
      </c>
      <c r="BJ43" s="182">
        <v>27</v>
      </c>
      <c r="BK43" s="182">
        <v>44</v>
      </c>
      <c r="BL43" s="182">
        <v>54</v>
      </c>
      <c r="BM43" s="182">
        <v>56</v>
      </c>
      <c r="BN43" s="182">
        <v>54</v>
      </c>
      <c r="BO43" s="182">
        <v>57</v>
      </c>
      <c r="BP43" s="182">
        <v>60</v>
      </c>
      <c r="BQ43" s="182">
        <v>58</v>
      </c>
      <c r="BR43" s="182">
        <v>58</v>
      </c>
      <c r="BS43" s="182">
        <v>61</v>
      </c>
      <c r="BT43" s="182">
        <v>61</v>
      </c>
      <c r="BU43" s="182">
        <v>61</v>
      </c>
      <c r="BV43" s="182">
        <v>61</v>
      </c>
      <c r="BW43" s="182">
        <v>62</v>
      </c>
      <c r="BX43" s="183">
        <v>64</v>
      </c>
    </row>
    <row r="44" spans="1:76">
      <c r="A44" s="178"/>
      <c r="B44" s="179" t="s">
        <v>312</v>
      </c>
      <c r="C44" s="179"/>
      <c r="D44" s="182">
        <v>0</v>
      </c>
      <c r="E44" s="182">
        <v>0</v>
      </c>
      <c r="F44" s="182">
        <v>0</v>
      </c>
      <c r="G44" s="182">
        <v>0</v>
      </c>
      <c r="H44" s="182">
        <v>0</v>
      </c>
      <c r="I44" s="182">
        <v>0</v>
      </c>
      <c r="J44" s="182">
        <v>0</v>
      </c>
      <c r="K44" s="182">
        <v>0</v>
      </c>
      <c r="L44" s="182">
        <v>0</v>
      </c>
      <c r="M44" s="182">
        <v>0</v>
      </c>
      <c r="N44" s="182">
        <v>0</v>
      </c>
      <c r="O44" s="182">
        <v>0</v>
      </c>
      <c r="P44" s="182">
        <v>0</v>
      </c>
      <c r="Q44" s="182">
        <v>0</v>
      </c>
      <c r="R44" s="182">
        <v>0</v>
      </c>
      <c r="S44" s="182">
        <v>0</v>
      </c>
      <c r="T44" s="182">
        <v>0</v>
      </c>
      <c r="U44" s="182">
        <v>0</v>
      </c>
      <c r="V44" s="182">
        <v>0</v>
      </c>
      <c r="W44" s="182">
        <v>0</v>
      </c>
      <c r="X44" s="182">
        <v>0</v>
      </c>
      <c r="Y44" s="182">
        <v>0</v>
      </c>
      <c r="Z44" s="182">
        <v>0</v>
      </c>
      <c r="AA44" s="182">
        <v>0</v>
      </c>
      <c r="AB44" s="182">
        <v>0</v>
      </c>
      <c r="AC44" s="182">
        <v>0</v>
      </c>
      <c r="AD44" s="182">
        <v>0</v>
      </c>
      <c r="AE44" s="182">
        <v>0</v>
      </c>
      <c r="AF44" s="182">
        <v>31</v>
      </c>
      <c r="AG44" s="182">
        <v>44</v>
      </c>
      <c r="AH44" s="182">
        <v>61</v>
      </c>
      <c r="AI44" s="182">
        <v>86</v>
      </c>
      <c r="AJ44" s="182">
        <v>114</v>
      </c>
      <c r="AK44" s="182">
        <v>131</v>
      </c>
      <c r="AL44" s="182">
        <v>154</v>
      </c>
      <c r="AM44" s="182">
        <v>185</v>
      </c>
      <c r="AN44" s="182">
        <v>216</v>
      </c>
      <c r="AO44" s="182">
        <v>246</v>
      </c>
      <c r="AP44" s="182">
        <v>275</v>
      </c>
      <c r="AQ44" s="182">
        <v>303</v>
      </c>
      <c r="AR44" s="182">
        <v>325</v>
      </c>
      <c r="AS44" s="182">
        <v>345</v>
      </c>
      <c r="AT44" s="182">
        <v>364</v>
      </c>
      <c r="AU44" s="182">
        <v>387</v>
      </c>
      <c r="AV44" s="182">
        <v>0</v>
      </c>
      <c r="AW44" s="182">
        <v>0</v>
      </c>
      <c r="AX44" s="182">
        <v>0</v>
      </c>
      <c r="AY44" s="182">
        <v>0</v>
      </c>
      <c r="AZ44" s="182">
        <v>0</v>
      </c>
      <c r="BA44" s="182">
        <v>0</v>
      </c>
      <c r="BB44" s="182">
        <v>0</v>
      </c>
      <c r="BC44" s="182">
        <v>0</v>
      </c>
      <c r="BD44" s="182">
        <v>0</v>
      </c>
      <c r="BE44" s="182">
        <v>0</v>
      </c>
      <c r="BF44" s="182">
        <v>0</v>
      </c>
      <c r="BG44" s="182">
        <v>0</v>
      </c>
      <c r="BH44" s="182">
        <v>0</v>
      </c>
      <c r="BI44" s="182">
        <v>0</v>
      </c>
      <c r="BJ44" s="182">
        <v>0</v>
      </c>
      <c r="BK44" s="182">
        <v>0</v>
      </c>
      <c r="BL44" s="182">
        <v>0</v>
      </c>
      <c r="BM44" s="182">
        <v>0</v>
      </c>
      <c r="BN44" s="182">
        <v>0</v>
      </c>
      <c r="BO44" s="182">
        <v>0</v>
      </c>
      <c r="BP44" s="182">
        <v>0</v>
      </c>
      <c r="BQ44" s="182">
        <v>0</v>
      </c>
      <c r="BR44" s="182">
        <v>0</v>
      </c>
      <c r="BS44" s="182">
        <v>0</v>
      </c>
      <c r="BT44" s="182">
        <v>0</v>
      </c>
      <c r="BU44" s="182">
        <v>0</v>
      </c>
      <c r="BV44" s="182">
        <v>0</v>
      </c>
      <c r="BW44" s="182">
        <v>0</v>
      </c>
      <c r="BX44" s="183">
        <v>0</v>
      </c>
    </row>
    <row r="45" spans="1:76">
      <c r="A45" s="178"/>
      <c r="B45" s="142" t="s">
        <v>225</v>
      </c>
      <c r="C45" s="179"/>
      <c r="D45" s="182">
        <v>0</v>
      </c>
      <c r="E45" s="182">
        <v>0</v>
      </c>
      <c r="F45" s="182">
        <v>0</v>
      </c>
      <c r="G45" s="182">
        <v>0</v>
      </c>
      <c r="H45" s="182">
        <v>0</v>
      </c>
      <c r="I45" s="182">
        <v>0</v>
      </c>
      <c r="J45" s="182">
        <v>0</v>
      </c>
      <c r="K45" s="182">
        <v>0</v>
      </c>
      <c r="L45" s="182">
        <v>0</v>
      </c>
      <c r="M45" s="182">
        <v>0</v>
      </c>
      <c r="N45" s="182">
        <v>0</v>
      </c>
      <c r="O45" s="182">
        <v>0</v>
      </c>
      <c r="P45" s="182">
        <v>0</v>
      </c>
      <c r="Q45" s="182">
        <v>0</v>
      </c>
      <c r="R45" s="182">
        <v>0</v>
      </c>
      <c r="S45" s="182">
        <v>0</v>
      </c>
      <c r="T45" s="182">
        <v>0</v>
      </c>
      <c r="U45" s="182">
        <v>0</v>
      </c>
      <c r="V45" s="182">
        <v>0</v>
      </c>
      <c r="W45" s="182">
        <v>0</v>
      </c>
      <c r="X45" s="182">
        <v>0</v>
      </c>
      <c r="Y45" s="182">
        <v>0</v>
      </c>
      <c r="Z45" s="182">
        <v>0</v>
      </c>
      <c r="AA45" s="182">
        <v>0</v>
      </c>
      <c r="AB45" s="182">
        <v>0</v>
      </c>
      <c r="AC45" s="182">
        <v>0</v>
      </c>
      <c r="AD45" s="182">
        <v>0</v>
      </c>
      <c r="AE45" s="182">
        <v>0</v>
      </c>
      <c r="AF45" s="182">
        <v>0</v>
      </c>
      <c r="AG45" s="182">
        <v>0</v>
      </c>
      <c r="AH45" s="182">
        <v>0</v>
      </c>
      <c r="AI45" s="182">
        <v>0</v>
      </c>
      <c r="AJ45" s="182">
        <v>0</v>
      </c>
      <c r="AK45" s="182">
        <v>0</v>
      </c>
      <c r="AL45" s="182">
        <v>0</v>
      </c>
      <c r="AM45" s="182">
        <v>0</v>
      </c>
      <c r="AN45" s="182">
        <v>0</v>
      </c>
      <c r="AO45" s="182">
        <v>0</v>
      </c>
      <c r="AP45" s="182">
        <v>0</v>
      </c>
      <c r="AQ45" s="182">
        <v>0</v>
      </c>
      <c r="AR45" s="182">
        <v>0</v>
      </c>
      <c r="AS45" s="182">
        <v>0</v>
      </c>
      <c r="AT45" s="182">
        <v>0</v>
      </c>
      <c r="AU45" s="182">
        <v>0</v>
      </c>
      <c r="AV45" s="182">
        <v>0</v>
      </c>
      <c r="AW45" s="182">
        <v>0</v>
      </c>
      <c r="AX45" s="182">
        <v>0</v>
      </c>
      <c r="AY45" s="182">
        <v>0</v>
      </c>
      <c r="AZ45" s="182">
        <v>0</v>
      </c>
      <c r="BA45" s="182">
        <v>0</v>
      </c>
      <c r="BB45" s="182">
        <v>0</v>
      </c>
      <c r="BC45" s="182">
        <v>0</v>
      </c>
      <c r="BD45" s="182">
        <v>0</v>
      </c>
      <c r="BE45" s="182">
        <v>0</v>
      </c>
      <c r="BF45" s="182">
        <v>0</v>
      </c>
      <c r="BG45" s="182">
        <v>0</v>
      </c>
      <c r="BH45" s="182">
        <v>0</v>
      </c>
      <c r="BI45" s="182">
        <v>0</v>
      </c>
      <c r="BJ45" s="182">
        <v>0</v>
      </c>
      <c r="BK45" s="182">
        <v>0</v>
      </c>
      <c r="BL45" s="182">
        <v>0</v>
      </c>
      <c r="BM45" s="182">
        <v>0</v>
      </c>
      <c r="BN45" s="182">
        <v>0</v>
      </c>
      <c r="BO45" s="182">
        <v>0</v>
      </c>
      <c r="BP45" s="182">
        <v>0</v>
      </c>
      <c r="BQ45" s="182">
        <v>14</v>
      </c>
      <c r="BR45" s="182">
        <v>199</v>
      </c>
      <c r="BS45" s="182">
        <v>528</v>
      </c>
      <c r="BT45" s="182">
        <v>999</v>
      </c>
      <c r="BU45" s="182">
        <v>1573</v>
      </c>
      <c r="BV45" s="182">
        <v>1739</v>
      </c>
      <c r="BW45" s="182">
        <v>1769</v>
      </c>
      <c r="BX45" s="183">
        <v>1813</v>
      </c>
    </row>
    <row r="46" spans="1:76">
      <c r="A46" s="178"/>
      <c r="B46" s="184" t="s">
        <v>269</v>
      </c>
      <c r="C46" s="179"/>
      <c r="D46" s="182">
        <v>0</v>
      </c>
      <c r="E46" s="182">
        <v>0</v>
      </c>
      <c r="F46" s="182">
        <v>0</v>
      </c>
      <c r="G46" s="182">
        <v>0</v>
      </c>
      <c r="H46" s="182">
        <v>0</v>
      </c>
      <c r="I46" s="182">
        <v>0</v>
      </c>
      <c r="J46" s="182">
        <v>0</v>
      </c>
      <c r="K46" s="182">
        <v>0</v>
      </c>
      <c r="L46" s="182">
        <v>0</v>
      </c>
      <c r="M46" s="182">
        <v>0</v>
      </c>
      <c r="N46" s="182">
        <v>0</v>
      </c>
      <c r="O46" s="182">
        <v>0</v>
      </c>
      <c r="P46" s="182">
        <v>0</v>
      </c>
      <c r="Q46" s="182">
        <v>0</v>
      </c>
      <c r="R46" s="182">
        <v>0</v>
      </c>
      <c r="S46" s="182">
        <v>0</v>
      </c>
      <c r="T46" s="182">
        <v>0</v>
      </c>
      <c r="U46" s="182">
        <v>0</v>
      </c>
      <c r="V46" s="182">
        <v>0</v>
      </c>
      <c r="W46" s="182">
        <v>0</v>
      </c>
      <c r="X46" s="182">
        <v>0</v>
      </c>
      <c r="Y46" s="182">
        <v>0</v>
      </c>
      <c r="Z46" s="182">
        <v>0</v>
      </c>
      <c r="AA46" s="182">
        <v>0</v>
      </c>
      <c r="AB46" s="182">
        <v>0</v>
      </c>
      <c r="AC46" s="182">
        <v>0</v>
      </c>
      <c r="AD46" s="182">
        <v>0</v>
      </c>
      <c r="AE46" s="182">
        <v>0</v>
      </c>
      <c r="AF46" s="182">
        <v>0</v>
      </c>
      <c r="AG46" s="182">
        <v>0</v>
      </c>
      <c r="AH46" s="182">
        <v>0</v>
      </c>
      <c r="AI46" s="182">
        <v>0</v>
      </c>
      <c r="AJ46" s="182">
        <v>0</v>
      </c>
      <c r="AK46" s="182">
        <v>0</v>
      </c>
      <c r="AL46" s="182">
        <v>0</v>
      </c>
      <c r="AM46" s="182">
        <v>0</v>
      </c>
      <c r="AN46" s="182">
        <v>0</v>
      </c>
      <c r="AO46" s="182">
        <v>0</v>
      </c>
      <c r="AP46" s="182">
        <v>0</v>
      </c>
      <c r="AQ46" s="182">
        <v>0</v>
      </c>
      <c r="AR46" s="182">
        <v>0</v>
      </c>
      <c r="AS46" s="182">
        <v>0</v>
      </c>
      <c r="AT46" s="182">
        <v>0</v>
      </c>
      <c r="AU46" s="182">
        <v>0</v>
      </c>
      <c r="AV46" s="182">
        <v>0</v>
      </c>
      <c r="AW46" s="182">
        <v>0</v>
      </c>
      <c r="AX46" s="182">
        <v>0</v>
      </c>
      <c r="AY46" s="182">
        <v>0</v>
      </c>
      <c r="AZ46" s="182">
        <v>0</v>
      </c>
      <c r="BA46" s="182">
        <v>0</v>
      </c>
      <c r="BB46" s="182">
        <v>0</v>
      </c>
      <c r="BC46" s="182">
        <v>0</v>
      </c>
      <c r="BD46" s="182">
        <v>0</v>
      </c>
      <c r="BE46" s="182">
        <v>0</v>
      </c>
      <c r="BF46" s="182">
        <v>0</v>
      </c>
      <c r="BG46" s="182">
        <v>0</v>
      </c>
      <c r="BH46" s="182">
        <v>0</v>
      </c>
      <c r="BI46" s="182">
        <v>0</v>
      </c>
      <c r="BJ46" s="182">
        <v>0</v>
      </c>
      <c r="BK46" s="182">
        <v>0</v>
      </c>
      <c r="BL46" s="182">
        <v>0</v>
      </c>
      <c r="BM46" s="182">
        <v>0</v>
      </c>
      <c r="BN46" s="182">
        <v>0</v>
      </c>
      <c r="BO46" s="182">
        <v>0</v>
      </c>
      <c r="BP46" s="182">
        <v>0</v>
      </c>
      <c r="BQ46" s="182">
        <v>14</v>
      </c>
      <c r="BR46" s="182">
        <v>197</v>
      </c>
      <c r="BS46" s="182">
        <v>522</v>
      </c>
      <c r="BT46" s="182">
        <v>988</v>
      </c>
      <c r="BU46" s="182">
        <v>1556</v>
      </c>
      <c r="BV46" s="182">
        <v>1722</v>
      </c>
      <c r="BW46" s="182">
        <v>1749</v>
      </c>
      <c r="BX46" s="183">
        <v>1793</v>
      </c>
    </row>
    <row r="47" spans="1:76">
      <c r="A47" s="178"/>
      <c r="B47" s="184" t="s">
        <v>268</v>
      </c>
      <c r="C47" s="179"/>
      <c r="D47" s="182">
        <v>0</v>
      </c>
      <c r="E47" s="182">
        <v>0</v>
      </c>
      <c r="F47" s="182">
        <v>0</v>
      </c>
      <c r="G47" s="182">
        <v>0</v>
      </c>
      <c r="H47" s="182">
        <v>0</v>
      </c>
      <c r="I47" s="182">
        <v>0</v>
      </c>
      <c r="J47" s="182">
        <v>0</v>
      </c>
      <c r="K47" s="182">
        <v>0</v>
      </c>
      <c r="L47" s="182">
        <v>0</v>
      </c>
      <c r="M47" s="182">
        <v>0</v>
      </c>
      <c r="N47" s="182">
        <v>0</v>
      </c>
      <c r="O47" s="182">
        <v>0</v>
      </c>
      <c r="P47" s="182">
        <v>0</v>
      </c>
      <c r="Q47" s="182">
        <v>0</v>
      </c>
      <c r="R47" s="182">
        <v>0</v>
      </c>
      <c r="S47" s="182">
        <v>0</v>
      </c>
      <c r="T47" s="182">
        <v>0</v>
      </c>
      <c r="U47" s="182">
        <v>0</v>
      </c>
      <c r="V47" s="182">
        <v>0</v>
      </c>
      <c r="W47" s="182">
        <v>0</v>
      </c>
      <c r="X47" s="182">
        <v>0</v>
      </c>
      <c r="Y47" s="182">
        <v>0</v>
      </c>
      <c r="Z47" s="182">
        <v>0</v>
      </c>
      <c r="AA47" s="182">
        <v>0</v>
      </c>
      <c r="AB47" s="182">
        <v>0</v>
      </c>
      <c r="AC47" s="182">
        <v>0</v>
      </c>
      <c r="AD47" s="182">
        <v>0</v>
      </c>
      <c r="AE47" s="182">
        <v>0</v>
      </c>
      <c r="AF47" s="182">
        <v>0</v>
      </c>
      <c r="AG47" s="182">
        <v>0</v>
      </c>
      <c r="AH47" s="182">
        <v>0</v>
      </c>
      <c r="AI47" s="182">
        <v>0</v>
      </c>
      <c r="AJ47" s="182">
        <v>0</v>
      </c>
      <c r="AK47" s="182">
        <v>0</v>
      </c>
      <c r="AL47" s="182">
        <v>0</v>
      </c>
      <c r="AM47" s="182">
        <v>0</v>
      </c>
      <c r="AN47" s="182">
        <v>0</v>
      </c>
      <c r="AO47" s="182">
        <v>0</v>
      </c>
      <c r="AP47" s="182">
        <v>0</v>
      </c>
      <c r="AQ47" s="182">
        <v>0</v>
      </c>
      <c r="AR47" s="182">
        <v>0</v>
      </c>
      <c r="AS47" s="182">
        <v>0</v>
      </c>
      <c r="AT47" s="182">
        <v>0</v>
      </c>
      <c r="AU47" s="182">
        <v>0</v>
      </c>
      <c r="AV47" s="182">
        <v>0</v>
      </c>
      <c r="AW47" s="182">
        <v>0</v>
      </c>
      <c r="AX47" s="182">
        <v>0</v>
      </c>
      <c r="AY47" s="182">
        <v>0</v>
      </c>
      <c r="AZ47" s="182">
        <v>0</v>
      </c>
      <c r="BA47" s="182">
        <v>0</v>
      </c>
      <c r="BB47" s="182">
        <v>0</v>
      </c>
      <c r="BC47" s="182">
        <v>0</v>
      </c>
      <c r="BD47" s="182">
        <v>0</v>
      </c>
      <c r="BE47" s="182">
        <v>0</v>
      </c>
      <c r="BF47" s="182">
        <v>0</v>
      </c>
      <c r="BG47" s="182">
        <v>0</v>
      </c>
      <c r="BH47" s="182">
        <v>0</v>
      </c>
      <c r="BI47" s="182">
        <v>0</v>
      </c>
      <c r="BJ47" s="182">
        <v>0</v>
      </c>
      <c r="BK47" s="182">
        <v>0</v>
      </c>
      <c r="BL47" s="182">
        <v>0</v>
      </c>
      <c r="BM47" s="182">
        <v>0</v>
      </c>
      <c r="BN47" s="182">
        <v>0</v>
      </c>
      <c r="BO47" s="182">
        <v>0</v>
      </c>
      <c r="BP47" s="182">
        <v>0</v>
      </c>
      <c r="BQ47" s="182">
        <v>0</v>
      </c>
      <c r="BR47" s="182">
        <v>2</v>
      </c>
      <c r="BS47" s="182">
        <v>6</v>
      </c>
      <c r="BT47" s="182">
        <v>10</v>
      </c>
      <c r="BU47" s="182">
        <v>17</v>
      </c>
      <c r="BV47" s="182">
        <v>17</v>
      </c>
      <c r="BW47" s="182">
        <v>20</v>
      </c>
      <c r="BX47" s="183">
        <v>19</v>
      </c>
    </row>
    <row r="48" spans="1:76" ht="25.5" customHeight="1">
      <c r="A48" s="178"/>
      <c r="B48" s="179" t="s">
        <v>221</v>
      </c>
      <c r="C48" s="179"/>
      <c r="D48" s="182">
        <v>0</v>
      </c>
      <c r="E48" s="182">
        <v>0</v>
      </c>
      <c r="F48" s="182">
        <v>0</v>
      </c>
      <c r="G48" s="182">
        <v>0</v>
      </c>
      <c r="H48" s="182">
        <v>0</v>
      </c>
      <c r="I48" s="182">
        <v>0</v>
      </c>
      <c r="J48" s="182">
        <v>0</v>
      </c>
      <c r="K48" s="182">
        <v>0</v>
      </c>
      <c r="L48" s="182">
        <v>0</v>
      </c>
      <c r="M48" s="182">
        <v>0</v>
      </c>
      <c r="N48" s="182">
        <v>0</v>
      </c>
      <c r="O48" s="182">
        <v>0</v>
      </c>
      <c r="P48" s="182">
        <v>0</v>
      </c>
      <c r="Q48" s="182">
        <v>0</v>
      </c>
      <c r="R48" s="182">
        <v>0</v>
      </c>
      <c r="S48" s="182">
        <v>0</v>
      </c>
      <c r="T48" s="182">
        <v>0</v>
      </c>
      <c r="U48" s="182">
        <v>0</v>
      </c>
      <c r="V48" s="182">
        <v>0</v>
      </c>
      <c r="W48" s="182">
        <v>0</v>
      </c>
      <c r="X48" s="182">
        <v>0</v>
      </c>
      <c r="Y48" s="182">
        <v>0</v>
      </c>
      <c r="Z48" s="182">
        <v>0</v>
      </c>
      <c r="AA48" s="182">
        <v>0</v>
      </c>
      <c r="AB48" s="182">
        <v>0</v>
      </c>
      <c r="AC48" s="182">
        <v>0</v>
      </c>
      <c r="AD48" s="182">
        <v>0</v>
      </c>
      <c r="AE48" s="182">
        <v>0</v>
      </c>
      <c r="AF48" s="182">
        <v>100</v>
      </c>
      <c r="AG48" s="182">
        <v>103</v>
      </c>
      <c r="AH48" s="182">
        <v>110</v>
      </c>
      <c r="AI48" s="182">
        <v>143</v>
      </c>
      <c r="AJ48" s="182">
        <v>164</v>
      </c>
      <c r="AK48" s="182">
        <v>169</v>
      </c>
      <c r="AL48" s="182">
        <v>177</v>
      </c>
      <c r="AM48" s="182">
        <v>188</v>
      </c>
      <c r="AN48" s="182">
        <v>212</v>
      </c>
      <c r="AO48" s="182">
        <v>227</v>
      </c>
      <c r="AP48" s="182">
        <v>228</v>
      </c>
      <c r="AQ48" s="182">
        <v>228</v>
      </c>
      <c r="AR48" s="182">
        <v>233</v>
      </c>
      <c r="AS48" s="182">
        <v>240</v>
      </c>
      <c r="AT48" s="182">
        <v>247</v>
      </c>
      <c r="AU48" s="182">
        <v>257</v>
      </c>
      <c r="AV48" s="182">
        <v>265</v>
      </c>
      <c r="AW48" s="182">
        <v>273</v>
      </c>
      <c r="AX48" s="182">
        <v>289</v>
      </c>
      <c r="AY48" s="182">
        <v>308</v>
      </c>
      <c r="AZ48" s="182">
        <v>328</v>
      </c>
      <c r="BA48" s="182">
        <v>339</v>
      </c>
      <c r="BB48" s="182">
        <v>338</v>
      </c>
      <c r="BC48" s="182">
        <v>337</v>
      </c>
      <c r="BD48" s="182">
        <v>336</v>
      </c>
      <c r="BE48" s="182">
        <v>326</v>
      </c>
      <c r="BF48" s="182">
        <v>289</v>
      </c>
      <c r="BG48" s="182">
        <v>274</v>
      </c>
      <c r="BH48" s="182">
        <v>260</v>
      </c>
      <c r="BI48" s="182">
        <v>246</v>
      </c>
      <c r="BJ48" s="182">
        <v>234</v>
      </c>
      <c r="BK48" s="182">
        <v>221</v>
      </c>
      <c r="BL48" s="182">
        <v>210</v>
      </c>
      <c r="BM48" s="182">
        <v>200</v>
      </c>
      <c r="BN48" s="182">
        <v>191</v>
      </c>
      <c r="BO48" s="182">
        <v>184</v>
      </c>
      <c r="BP48" s="182">
        <v>177</v>
      </c>
      <c r="BQ48" s="182">
        <v>167</v>
      </c>
      <c r="BR48" s="182">
        <v>137</v>
      </c>
      <c r="BS48" s="182">
        <v>83</v>
      </c>
      <c r="BT48" s="182">
        <v>17</v>
      </c>
      <c r="BU48" s="182">
        <v>0</v>
      </c>
      <c r="BV48" s="182">
        <v>0</v>
      </c>
      <c r="BW48" s="182">
        <v>0</v>
      </c>
      <c r="BX48" s="183">
        <v>0</v>
      </c>
    </row>
    <row r="49" spans="1:76">
      <c r="A49" s="178"/>
      <c r="B49" s="179" t="s">
        <v>214</v>
      </c>
      <c r="C49" s="179"/>
      <c r="D49" s="182">
        <v>0</v>
      </c>
      <c r="E49" s="182">
        <v>0</v>
      </c>
      <c r="F49" s="182">
        <v>0</v>
      </c>
      <c r="G49" s="182">
        <v>0</v>
      </c>
      <c r="H49" s="182">
        <v>0</v>
      </c>
      <c r="I49" s="182">
        <v>0</v>
      </c>
      <c r="J49" s="182">
        <v>0</v>
      </c>
      <c r="K49" s="182">
        <v>0</v>
      </c>
      <c r="L49" s="182">
        <v>0</v>
      </c>
      <c r="M49" s="182">
        <v>0</v>
      </c>
      <c r="N49" s="182">
        <v>0</v>
      </c>
      <c r="O49" s="182">
        <v>0</v>
      </c>
      <c r="P49" s="182">
        <v>0</v>
      </c>
      <c r="Q49" s="182">
        <v>0</v>
      </c>
      <c r="R49" s="182">
        <v>0</v>
      </c>
      <c r="S49" s="182">
        <v>0</v>
      </c>
      <c r="T49" s="182">
        <v>0</v>
      </c>
      <c r="U49" s="182">
        <v>0</v>
      </c>
      <c r="V49" s="182">
        <v>0</v>
      </c>
      <c r="W49" s="182">
        <v>0</v>
      </c>
      <c r="X49" s="182">
        <v>0</v>
      </c>
      <c r="Y49" s="182">
        <v>0</v>
      </c>
      <c r="Z49" s="182">
        <v>0</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c r="AZ49" s="182">
        <v>0</v>
      </c>
      <c r="BA49" s="182">
        <v>0</v>
      </c>
      <c r="BB49" s="182">
        <v>0</v>
      </c>
      <c r="BC49" s="182">
        <v>0</v>
      </c>
      <c r="BD49" s="182">
        <v>80</v>
      </c>
      <c r="BE49" s="182">
        <v>82</v>
      </c>
      <c r="BF49" s="182">
        <v>86</v>
      </c>
      <c r="BG49" s="182">
        <v>104</v>
      </c>
      <c r="BH49" s="182">
        <v>137</v>
      </c>
      <c r="BI49" s="182">
        <v>154</v>
      </c>
      <c r="BJ49" s="182">
        <v>154</v>
      </c>
      <c r="BK49" s="182">
        <v>197</v>
      </c>
      <c r="BL49" s="182">
        <v>248</v>
      </c>
      <c r="BM49" s="182">
        <v>253</v>
      </c>
      <c r="BN49" s="182">
        <v>274</v>
      </c>
      <c r="BO49" s="182">
        <v>273</v>
      </c>
      <c r="BP49" s="182">
        <v>276</v>
      </c>
      <c r="BQ49" s="182">
        <v>270</v>
      </c>
      <c r="BR49" s="182">
        <v>270</v>
      </c>
      <c r="BS49" s="182">
        <v>268</v>
      </c>
      <c r="BT49" s="182">
        <v>266</v>
      </c>
      <c r="BU49" s="182">
        <v>268</v>
      </c>
      <c r="BV49" s="182">
        <v>269</v>
      </c>
      <c r="BW49" s="182">
        <v>270</v>
      </c>
      <c r="BX49" s="183">
        <v>272</v>
      </c>
    </row>
    <row r="50" spans="1:76" s="239" customFormat="1">
      <c r="A50" s="241"/>
      <c r="B50" s="179" t="s">
        <v>211</v>
      </c>
      <c r="C50" s="240"/>
      <c r="D50" s="182">
        <v>0</v>
      </c>
      <c r="E50" s="182">
        <v>0</v>
      </c>
      <c r="F50" s="182">
        <v>0</v>
      </c>
      <c r="G50" s="182">
        <v>0</v>
      </c>
      <c r="H50" s="182">
        <v>0</v>
      </c>
      <c r="I50" s="182">
        <v>0</v>
      </c>
      <c r="J50" s="182">
        <v>0</v>
      </c>
      <c r="K50" s="182">
        <v>0</v>
      </c>
      <c r="L50" s="182">
        <v>0</v>
      </c>
      <c r="M50" s="182">
        <v>0</v>
      </c>
      <c r="N50" s="182">
        <v>0</v>
      </c>
      <c r="O50" s="182">
        <v>0</v>
      </c>
      <c r="P50" s="182">
        <v>0</v>
      </c>
      <c r="Q50" s="182">
        <v>0</v>
      </c>
      <c r="R50" s="182">
        <v>0</v>
      </c>
      <c r="S50" s="182">
        <v>0</v>
      </c>
      <c r="T50" s="182">
        <v>0</v>
      </c>
      <c r="U50" s="182">
        <v>0</v>
      </c>
      <c r="V50" s="182">
        <v>0</v>
      </c>
      <c r="W50" s="182">
        <v>0</v>
      </c>
      <c r="X50" s="182">
        <v>0</v>
      </c>
      <c r="Y50" s="182">
        <v>0</v>
      </c>
      <c r="Z50" s="182">
        <v>0</v>
      </c>
      <c r="AA50" s="182">
        <v>0</v>
      </c>
      <c r="AB50" s="182">
        <v>0</v>
      </c>
      <c r="AC50" s="182">
        <v>0</v>
      </c>
      <c r="AD50" s="182">
        <v>0</v>
      </c>
      <c r="AE50" s="182">
        <v>0</v>
      </c>
      <c r="AF50" s="182">
        <v>572</v>
      </c>
      <c r="AG50" s="182">
        <v>552</v>
      </c>
      <c r="AH50" s="182">
        <v>503</v>
      </c>
      <c r="AI50" s="182">
        <v>461</v>
      </c>
      <c r="AJ50" s="182">
        <v>823</v>
      </c>
      <c r="AK50" s="182">
        <v>901</v>
      </c>
      <c r="AL50" s="182">
        <v>978</v>
      </c>
      <c r="AM50" s="182">
        <v>925</v>
      </c>
      <c r="AN50" s="182">
        <v>913</v>
      </c>
      <c r="AO50" s="182">
        <v>886</v>
      </c>
      <c r="AP50" s="182">
        <v>924</v>
      </c>
      <c r="AQ50" s="182">
        <v>716</v>
      </c>
      <c r="AR50" s="182">
        <v>546</v>
      </c>
      <c r="AS50" s="182">
        <v>319</v>
      </c>
      <c r="AT50" s="182">
        <v>328</v>
      </c>
      <c r="AU50" s="182">
        <v>603</v>
      </c>
      <c r="AV50" s="182">
        <v>660</v>
      </c>
      <c r="AW50" s="182">
        <v>609</v>
      </c>
      <c r="AX50" s="182">
        <v>487</v>
      </c>
      <c r="AY50" s="182">
        <v>395</v>
      </c>
      <c r="AZ50" s="182">
        <v>377</v>
      </c>
      <c r="BA50" s="182">
        <v>0</v>
      </c>
      <c r="BB50" s="182">
        <v>0</v>
      </c>
      <c r="BC50" s="182">
        <v>0</v>
      </c>
      <c r="BD50" s="182">
        <v>0</v>
      </c>
      <c r="BE50" s="182">
        <v>0</v>
      </c>
      <c r="BF50" s="182">
        <v>0</v>
      </c>
      <c r="BG50" s="182">
        <v>0</v>
      </c>
      <c r="BH50" s="182">
        <v>0</v>
      </c>
      <c r="BI50" s="182">
        <v>0</v>
      </c>
      <c r="BJ50" s="182">
        <v>0</v>
      </c>
      <c r="BK50" s="182">
        <v>0</v>
      </c>
      <c r="BL50" s="182">
        <v>0</v>
      </c>
      <c r="BM50" s="182">
        <v>0</v>
      </c>
      <c r="BN50" s="182">
        <v>0</v>
      </c>
      <c r="BO50" s="182">
        <v>0</v>
      </c>
      <c r="BP50" s="182">
        <v>0</v>
      </c>
      <c r="BQ50" s="182">
        <v>0</v>
      </c>
      <c r="BR50" s="182">
        <v>0</v>
      </c>
      <c r="BS50" s="182">
        <v>0</v>
      </c>
      <c r="BT50" s="182">
        <v>0</v>
      </c>
      <c r="BU50" s="182">
        <v>0</v>
      </c>
      <c r="BV50" s="182">
        <v>0</v>
      </c>
      <c r="BW50" s="182">
        <v>0</v>
      </c>
      <c r="BX50" s="183">
        <v>0</v>
      </c>
    </row>
    <row r="51" spans="1:76" ht="26.1" customHeight="1">
      <c r="A51" s="178"/>
      <c r="B51" s="238" t="s">
        <v>325</v>
      </c>
      <c r="C51" s="179"/>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237"/>
      <c r="BU51" s="237"/>
      <c r="BV51" s="237"/>
      <c r="BW51" s="237"/>
      <c r="BX51" s="183"/>
    </row>
    <row r="52" spans="1:76">
      <c r="A52" s="178"/>
      <c r="B52" s="179" t="s">
        <v>259</v>
      </c>
      <c r="C52" s="179"/>
      <c r="D52" s="182">
        <v>0</v>
      </c>
      <c r="E52" s="182">
        <v>0</v>
      </c>
      <c r="F52" s="182">
        <v>0</v>
      </c>
      <c r="G52" s="182">
        <v>0</v>
      </c>
      <c r="H52" s="182">
        <v>0</v>
      </c>
      <c r="I52" s="182">
        <v>0</v>
      </c>
      <c r="J52" s="182">
        <v>0</v>
      </c>
      <c r="K52" s="182">
        <v>0</v>
      </c>
      <c r="L52" s="182">
        <v>0</v>
      </c>
      <c r="M52" s="182">
        <v>0</v>
      </c>
      <c r="N52" s="182">
        <v>0</v>
      </c>
      <c r="O52" s="182">
        <v>0</v>
      </c>
      <c r="P52" s="182">
        <v>0</v>
      </c>
      <c r="Q52" s="182">
        <v>0</v>
      </c>
      <c r="R52" s="182">
        <v>0</v>
      </c>
      <c r="S52" s="182">
        <v>0</v>
      </c>
      <c r="T52" s="182">
        <v>0</v>
      </c>
      <c r="U52" s="182">
        <v>0</v>
      </c>
      <c r="V52" s="182">
        <v>0</v>
      </c>
      <c r="W52" s="182">
        <v>0</v>
      </c>
      <c r="X52" s="182">
        <v>0</v>
      </c>
      <c r="Y52" s="182">
        <v>0</v>
      </c>
      <c r="Z52" s="182">
        <v>0</v>
      </c>
      <c r="AA52" s="182">
        <v>0</v>
      </c>
      <c r="AB52" s="182">
        <v>0</v>
      </c>
      <c r="AC52" s="182">
        <v>0</v>
      </c>
      <c r="AD52" s="182">
        <v>0</v>
      </c>
      <c r="AE52" s="182">
        <v>0</v>
      </c>
      <c r="AF52" s="182">
        <v>0</v>
      </c>
      <c r="AG52" s="182">
        <v>0</v>
      </c>
      <c r="AH52" s="182">
        <v>0</v>
      </c>
      <c r="AI52" s="182">
        <v>0</v>
      </c>
      <c r="AJ52" s="182">
        <v>0</v>
      </c>
      <c r="AK52" s="182">
        <v>0</v>
      </c>
      <c r="AL52" s="182">
        <v>0</v>
      </c>
      <c r="AM52" s="182">
        <v>0</v>
      </c>
      <c r="AN52" s="182">
        <v>0</v>
      </c>
      <c r="AO52" s="182">
        <v>0</v>
      </c>
      <c r="AP52" s="182">
        <v>0</v>
      </c>
      <c r="AQ52" s="182">
        <v>0</v>
      </c>
      <c r="AR52" s="182">
        <v>0</v>
      </c>
      <c r="AS52" s="182">
        <v>0</v>
      </c>
      <c r="AT52" s="182">
        <v>0</v>
      </c>
      <c r="AU52" s="182">
        <v>0</v>
      </c>
      <c r="AV52" s="182">
        <v>0</v>
      </c>
      <c r="AW52" s="182">
        <v>0</v>
      </c>
      <c r="AX52" s="182">
        <v>0</v>
      </c>
      <c r="AY52" s="182">
        <v>1268</v>
      </c>
      <c r="AZ52" s="182">
        <v>1298</v>
      </c>
      <c r="BA52" s="182">
        <v>1365</v>
      </c>
      <c r="BB52" s="182">
        <v>1404</v>
      </c>
      <c r="BC52" s="182">
        <v>1434</v>
      </c>
      <c r="BD52" s="182">
        <v>1464</v>
      </c>
      <c r="BE52" s="182">
        <v>1495</v>
      </c>
      <c r="BF52" s="182">
        <v>1510</v>
      </c>
      <c r="BG52" s="182">
        <v>1547</v>
      </c>
      <c r="BH52" s="182">
        <v>1589</v>
      </c>
      <c r="BI52" s="182">
        <v>1629</v>
      </c>
      <c r="BJ52" s="182">
        <v>1666</v>
      </c>
      <c r="BK52" s="182">
        <v>1700</v>
      </c>
      <c r="BL52" s="182">
        <v>1737</v>
      </c>
      <c r="BM52" s="182">
        <v>1776</v>
      </c>
      <c r="BN52" s="182">
        <v>1782</v>
      </c>
      <c r="BO52" s="182">
        <v>1756</v>
      </c>
      <c r="BP52" s="182">
        <v>1710</v>
      </c>
      <c r="BQ52" s="182">
        <v>1642</v>
      </c>
      <c r="BR52" s="182">
        <v>1623</v>
      </c>
      <c r="BS52" s="182">
        <v>1614</v>
      </c>
      <c r="BT52" s="182">
        <v>1653</v>
      </c>
      <c r="BU52" s="182">
        <v>1659</v>
      </c>
      <c r="BV52" s="182">
        <v>1665</v>
      </c>
      <c r="BW52" s="182">
        <v>1673</v>
      </c>
      <c r="BX52" s="183">
        <v>1677</v>
      </c>
    </row>
    <row r="53" spans="1:76">
      <c r="A53" s="178"/>
      <c r="B53" s="184" t="s">
        <v>269</v>
      </c>
      <c r="C53" s="179"/>
      <c r="D53" s="182">
        <v>0</v>
      </c>
      <c r="E53" s="182">
        <v>0</v>
      </c>
      <c r="F53" s="182">
        <v>0</v>
      </c>
      <c r="G53" s="182">
        <v>0</v>
      </c>
      <c r="H53" s="182">
        <v>0</v>
      </c>
      <c r="I53" s="182">
        <v>0</v>
      </c>
      <c r="J53" s="182">
        <v>0</v>
      </c>
      <c r="K53" s="182">
        <v>0</v>
      </c>
      <c r="L53" s="182">
        <v>0</v>
      </c>
      <c r="M53" s="182">
        <v>0</v>
      </c>
      <c r="N53" s="182">
        <v>0</v>
      </c>
      <c r="O53" s="182">
        <v>0</v>
      </c>
      <c r="P53" s="182">
        <v>0</v>
      </c>
      <c r="Q53" s="182">
        <v>0</v>
      </c>
      <c r="R53" s="182">
        <v>0</v>
      </c>
      <c r="S53" s="182">
        <v>0</v>
      </c>
      <c r="T53" s="182">
        <v>0</v>
      </c>
      <c r="U53" s="182">
        <v>0</v>
      </c>
      <c r="V53" s="182">
        <v>0</v>
      </c>
      <c r="W53" s="182">
        <v>0</v>
      </c>
      <c r="X53" s="182">
        <v>0</v>
      </c>
      <c r="Y53" s="182">
        <v>0</v>
      </c>
      <c r="Z53" s="182">
        <v>0</v>
      </c>
      <c r="AA53" s="182">
        <v>0</v>
      </c>
      <c r="AB53" s="182">
        <v>0</v>
      </c>
      <c r="AC53" s="182">
        <v>72</v>
      </c>
      <c r="AD53" s="182">
        <v>84</v>
      </c>
      <c r="AE53" s="182">
        <v>99</v>
      </c>
      <c r="AF53" s="182">
        <v>112</v>
      </c>
      <c r="AG53" s="182">
        <v>129</v>
      </c>
      <c r="AH53" s="182">
        <v>143</v>
      </c>
      <c r="AI53" s="182">
        <v>151</v>
      </c>
      <c r="AJ53" s="182">
        <v>179</v>
      </c>
      <c r="AK53" s="182">
        <v>203</v>
      </c>
      <c r="AL53" s="182">
        <v>230</v>
      </c>
      <c r="AM53" s="182">
        <v>269</v>
      </c>
      <c r="AN53" s="182">
        <v>317</v>
      </c>
      <c r="AO53" s="182">
        <v>359</v>
      </c>
      <c r="AP53" s="182">
        <v>394</v>
      </c>
      <c r="AQ53" s="182">
        <v>443</v>
      </c>
      <c r="AR53" s="182">
        <v>490</v>
      </c>
      <c r="AS53" s="182">
        <v>538</v>
      </c>
      <c r="AT53" s="182">
        <v>596</v>
      </c>
      <c r="AU53" s="182">
        <v>686</v>
      </c>
      <c r="AV53" s="182">
        <v>890</v>
      </c>
      <c r="AW53" s="182">
        <v>962</v>
      </c>
      <c r="AX53" s="182">
        <v>1046</v>
      </c>
      <c r="AY53" s="182">
        <v>1115</v>
      </c>
      <c r="AZ53" s="182">
        <v>1152</v>
      </c>
      <c r="BA53" s="182">
        <v>1207</v>
      </c>
      <c r="BB53" s="182">
        <v>1238</v>
      </c>
      <c r="BC53" s="182">
        <v>1256</v>
      </c>
      <c r="BD53" s="182">
        <v>1276</v>
      </c>
      <c r="BE53" s="182">
        <v>1296</v>
      </c>
      <c r="BF53" s="182">
        <v>1304</v>
      </c>
      <c r="BG53" s="182">
        <v>1343</v>
      </c>
      <c r="BH53" s="182">
        <v>1400</v>
      </c>
      <c r="BI53" s="182">
        <v>1445</v>
      </c>
      <c r="BJ53" s="182">
        <v>1489</v>
      </c>
      <c r="BK53" s="182">
        <v>1528</v>
      </c>
      <c r="BL53" s="182">
        <v>1568</v>
      </c>
      <c r="BM53" s="182">
        <v>1607</v>
      </c>
      <c r="BN53" s="182">
        <v>1619</v>
      </c>
      <c r="BO53" s="182">
        <v>1597</v>
      </c>
      <c r="BP53" s="182">
        <v>1553</v>
      </c>
      <c r="BQ53" s="182">
        <v>1491</v>
      </c>
      <c r="BR53" s="182">
        <v>1468</v>
      </c>
      <c r="BS53" s="182">
        <v>1458</v>
      </c>
      <c r="BT53" s="182">
        <v>1492</v>
      </c>
      <c r="BU53" s="182">
        <v>1495</v>
      </c>
      <c r="BV53" s="182">
        <v>1501</v>
      </c>
      <c r="BW53" s="182">
        <v>1507</v>
      </c>
      <c r="BX53" s="183">
        <v>1509</v>
      </c>
    </row>
    <row r="54" spans="1:76">
      <c r="A54" s="178"/>
      <c r="B54" s="184" t="s">
        <v>268</v>
      </c>
      <c r="C54" s="179"/>
      <c r="D54" s="182">
        <v>0</v>
      </c>
      <c r="E54" s="182">
        <v>0</v>
      </c>
      <c r="F54" s="182">
        <v>0</v>
      </c>
      <c r="G54" s="182">
        <v>0</v>
      </c>
      <c r="H54" s="182">
        <v>0</v>
      </c>
      <c r="I54" s="182">
        <v>0</v>
      </c>
      <c r="J54" s="182">
        <v>0</v>
      </c>
      <c r="K54" s="182">
        <v>0</v>
      </c>
      <c r="L54" s="182">
        <v>0</v>
      </c>
      <c r="M54" s="182">
        <v>0</v>
      </c>
      <c r="N54" s="182">
        <v>0</v>
      </c>
      <c r="O54" s="182">
        <v>0</v>
      </c>
      <c r="P54" s="182">
        <v>0</v>
      </c>
      <c r="Q54" s="182">
        <v>0</v>
      </c>
      <c r="R54" s="182">
        <v>0</v>
      </c>
      <c r="S54" s="182">
        <v>0</v>
      </c>
      <c r="T54" s="182">
        <v>0</v>
      </c>
      <c r="U54" s="182">
        <v>0</v>
      </c>
      <c r="V54" s="182">
        <v>0</v>
      </c>
      <c r="W54" s="182">
        <v>0</v>
      </c>
      <c r="X54" s="182">
        <v>0</v>
      </c>
      <c r="Y54" s="182">
        <v>0</v>
      </c>
      <c r="Z54" s="182">
        <v>0</v>
      </c>
      <c r="AA54" s="182">
        <v>0</v>
      </c>
      <c r="AB54" s="182">
        <v>0</v>
      </c>
      <c r="AC54" s="182">
        <v>0</v>
      </c>
      <c r="AD54" s="182">
        <v>0</v>
      </c>
      <c r="AE54" s="182">
        <v>0</v>
      </c>
      <c r="AF54" s="182">
        <v>0</v>
      </c>
      <c r="AG54" s="182">
        <v>0</v>
      </c>
      <c r="AH54" s="182">
        <v>0</v>
      </c>
      <c r="AI54" s="182">
        <v>0</v>
      </c>
      <c r="AJ54" s="182">
        <v>0</v>
      </c>
      <c r="AK54" s="182">
        <v>0</v>
      </c>
      <c r="AL54" s="182">
        <v>0</v>
      </c>
      <c r="AM54" s="182">
        <v>0</v>
      </c>
      <c r="AN54" s="182">
        <v>0</v>
      </c>
      <c r="AO54" s="182">
        <v>0</v>
      </c>
      <c r="AP54" s="182">
        <v>0</v>
      </c>
      <c r="AQ54" s="182">
        <v>0</v>
      </c>
      <c r="AR54" s="182">
        <v>0</v>
      </c>
      <c r="AS54" s="182">
        <v>0</v>
      </c>
      <c r="AT54" s="182">
        <v>0</v>
      </c>
      <c r="AU54" s="182">
        <v>0</v>
      </c>
      <c r="AV54" s="182">
        <v>0</v>
      </c>
      <c r="AW54" s="182">
        <v>0</v>
      </c>
      <c r="AX54" s="182">
        <v>0</v>
      </c>
      <c r="AY54" s="182">
        <v>153</v>
      </c>
      <c r="AZ54" s="182">
        <v>146</v>
      </c>
      <c r="BA54" s="182">
        <v>158</v>
      </c>
      <c r="BB54" s="182">
        <v>166</v>
      </c>
      <c r="BC54" s="182">
        <v>178</v>
      </c>
      <c r="BD54" s="182">
        <v>188</v>
      </c>
      <c r="BE54" s="182">
        <v>199</v>
      </c>
      <c r="BF54" s="182">
        <v>206</v>
      </c>
      <c r="BG54" s="182">
        <v>204</v>
      </c>
      <c r="BH54" s="182">
        <v>189</v>
      </c>
      <c r="BI54" s="182">
        <v>184</v>
      </c>
      <c r="BJ54" s="182">
        <v>177</v>
      </c>
      <c r="BK54" s="182">
        <v>172</v>
      </c>
      <c r="BL54" s="182">
        <v>169</v>
      </c>
      <c r="BM54" s="182">
        <v>169</v>
      </c>
      <c r="BN54" s="182">
        <v>163</v>
      </c>
      <c r="BO54" s="182">
        <v>160</v>
      </c>
      <c r="BP54" s="182">
        <v>158</v>
      </c>
      <c r="BQ54" s="182">
        <v>151</v>
      </c>
      <c r="BR54" s="182">
        <v>156</v>
      </c>
      <c r="BS54" s="182">
        <v>156</v>
      </c>
      <c r="BT54" s="182">
        <v>161</v>
      </c>
      <c r="BU54" s="182">
        <v>164</v>
      </c>
      <c r="BV54" s="182">
        <v>164</v>
      </c>
      <c r="BW54" s="182">
        <v>166</v>
      </c>
      <c r="BX54" s="183">
        <v>168</v>
      </c>
    </row>
    <row r="55" spans="1:76">
      <c r="A55" s="178"/>
      <c r="B55" s="179" t="s">
        <v>306</v>
      </c>
      <c r="C55" s="179"/>
      <c r="D55" s="182">
        <v>0</v>
      </c>
      <c r="E55" s="182">
        <v>0</v>
      </c>
      <c r="F55" s="182">
        <v>0</v>
      </c>
      <c r="G55" s="182">
        <v>0</v>
      </c>
      <c r="H55" s="182">
        <v>0</v>
      </c>
      <c r="I55" s="182">
        <v>0</v>
      </c>
      <c r="J55" s="182">
        <v>0</v>
      </c>
      <c r="K55" s="182">
        <v>0</v>
      </c>
      <c r="L55" s="182">
        <v>0</v>
      </c>
      <c r="M55" s="182">
        <v>0</v>
      </c>
      <c r="N55" s="182">
        <v>0</v>
      </c>
      <c r="O55" s="182">
        <v>0</v>
      </c>
      <c r="P55" s="182">
        <v>0</v>
      </c>
      <c r="Q55" s="182">
        <v>0</v>
      </c>
      <c r="R55" s="182">
        <v>0</v>
      </c>
      <c r="S55" s="182">
        <v>0</v>
      </c>
      <c r="T55" s="182">
        <v>0</v>
      </c>
      <c r="U55" s="182">
        <v>0</v>
      </c>
      <c r="V55" s="182">
        <v>0</v>
      </c>
      <c r="W55" s="182">
        <v>0</v>
      </c>
      <c r="X55" s="182">
        <v>0</v>
      </c>
      <c r="Y55" s="182">
        <v>0</v>
      </c>
      <c r="Z55" s="182">
        <v>0</v>
      </c>
      <c r="AA55" s="182">
        <v>0</v>
      </c>
      <c r="AB55" s="182">
        <v>0</v>
      </c>
      <c r="AC55" s="182">
        <v>0</v>
      </c>
      <c r="AD55" s="182">
        <v>0</v>
      </c>
      <c r="AE55" s="182">
        <v>0</v>
      </c>
      <c r="AF55" s="182">
        <v>0</v>
      </c>
      <c r="AG55" s="182">
        <v>0</v>
      </c>
      <c r="AH55" s="182">
        <v>63</v>
      </c>
      <c r="AI55" s="182">
        <v>55</v>
      </c>
      <c r="AJ55" s="182">
        <v>54</v>
      </c>
      <c r="AK55" s="182">
        <v>52</v>
      </c>
      <c r="AL55" s="182">
        <v>48</v>
      </c>
      <c r="AM55" s="182">
        <v>49</v>
      </c>
      <c r="AN55" s="182">
        <v>48</v>
      </c>
      <c r="AO55" s="182">
        <v>48</v>
      </c>
      <c r="AP55" s="182">
        <v>45</v>
      </c>
      <c r="AQ55" s="182">
        <v>45</v>
      </c>
      <c r="AR55" s="182">
        <v>48</v>
      </c>
      <c r="AS55" s="182">
        <v>53</v>
      </c>
      <c r="AT55" s="182">
        <v>45</v>
      </c>
      <c r="AU55" s="182">
        <v>50</v>
      </c>
      <c r="AV55" s="182">
        <v>54</v>
      </c>
      <c r="AW55" s="182">
        <v>55</v>
      </c>
      <c r="AX55" s="182">
        <v>51</v>
      </c>
      <c r="AY55" s="182">
        <v>51</v>
      </c>
      <c r="AZ55" s="182">
        <v>46</v>
      </c>
      <c r="BA55" s="182">
        <v>38</v>
      </c>
      <c r="BB55" s="182">
        <v>36</v>
      </c>
      <c r="BC55" s="182">
        <v>34</v>
      </c>
      <c r="BD55" s="182">
        <v>30</v>
      </c>
      <c r="BE55" s="182">
        <v>29</v>
      </c>
      <c r="BF55" s="182">
        <v>29</v>
      </c>
      <c r="BG55" s="182">
        <v>27</v>
      </c>
      <c r="BH55" s="182">
        <v>26</v>
      </c>
      <c r="BI55" s="182">
        <v>23</v>
      </c>
      <c r="BJ55" s="182">
        <v>21</v>
      </c>
      <c r="BK55" s="182">
        <v>19</v>
      </c>
      <c r="BL55" s="182">
        <v>14</v>
      </c>
      <c r="BM55" s="182">
        <v>11</v>
      </c>
      <c r="BN55" s="182">
        <v>10</v>
      </c>
      <c r="BO55" s="182">
        <v>11</v>
      </c>
      <c r="BP55" s="182">
        <v>11</v>
      </c>
      <c r="BQ55" s="182">
        <v>11</v>
      </c>
      <c r="BR55" s="182">
        <v>9</v>
      </c>
      <c r="BS55" s="182">
        <v>6</v>
      </c>
      <c r="BT55" s="182">
        <v>4</v>
      </c>
      <c r="BU55" s="182">
        <v>1</v>
      </c>
      <c r="BV55" s="182">
        <v>0</v>
      </c>
      <c r="BW55" s="182">
        <v>0</v>
      </c>
      <c r="BX55" s="183">
        <v>0</v>
      </c>
    </row>
    <row r="56" spans="1:76">
      <c r="A56" s="178"/>
      <c r="B56" s="179" t="s">
        <v>258</v>
      </c>
      <c r="C56" s="179"/>
      <c r="D56" s="182">
        <v>0</v>
      </c>
      <c r="E56" s="182">
        <v>0</v>
      </c>
      <c r="F56" s="182">
        <v>0</v>
      </c>
      <c r="G56" s="182">
        <v>0</v>
      </c>
      <c r="H56" s="182">
        <v>0</v>
      </c>
      <c r="I56" s="182">
        <v>0</v>
      </c>
      <c r="J56" s="182">
        <v>0</v>
      </c>
      <c r="K56" s="182">
        <v>0</v>
      </c>
      <c r="L56" s="182">
        <v>0</v>
      </c>
      <c r="M56" s="182">
        <v>0</v>
      </c>
      <c r="N56" s="182">
        <v>0</v>
      </c>
      <c r="O56" s="182">
        <v>0</v>
      </c>
      <c r="P56" s="182">
        <v>0</v>
      </c>
      <c r="Q56" s="182">
        <v>0</v>
      </c>
      <c r="R56" s="182">
        <v>0</v>
      </c>
      <c r="S56" s="182">
        <v>0</v>
      </c>
      <c r="T56" s="182">
        <v>0</v>
      </c>
      <c r="U56" s="182">
        <v>0</v>
      </c>
      <c r="V56" s="182">
        <v>0</v>
      </c>
      <c r="W56" s="182">
        <v>0</v>
      </c>
      <c r="X56" s="182">
        <v>0</v>
      </c>
      <c r="Y56" s="182">
        <v>0</v>
      </c>
      <c r="Z56" s="182">
        <v>0</v>
      </c>
      <c r="AA56" s="182">
        <v>0</v>
      </c>
      <c r="AB56" s="182">
        <v>0</v>
      </c>
      <c r="AC56" s="182">
        <v>0</v>
      </c>
      <c r="AD56" s="182">
        <v>0</v>
      </c>
      <c r="AE56" s="182">
        <v>0</v>
      </c>
      <c r="AF56" s="182">
        <v>0</v>
      </c>
      <c r="AG56" s="182">
        <v>0</v>
      </c>
      <c r="AH56" s="182">
        <v>0</v>
      </c>
      <c r="AI56" s="182">
        <v>0</v>
      </c>
      <c r="AJ56" s="182">
        <v>0</v>
      </c>
      <c r="AK56" s="182">
        <v>0</v>
      </c>
      <c r="AL56" s="182">
        <v>0</v>
      </c>
      <c r="AM56" s="182">
        <v>0</v>
      </c>
      <c r="AN56" s="182">
        <v>0</v>
      </c>
      <c r="AO56" s="182">
        <v>0</v>
      </c>
      <c r="AP56" s="182">
        <v>0</v>
      </c>
      <c r="AQ56" s="182">
        <v>0</v>
      </c>
      <c r="AR56" s="182">
        <v>0</v>
      </c>
      <c r="AS56" s="182">
        <v>0</v>
      </c>
      <c r="AT56" s="182">
        <v>0</v>
      </c>
      <c r="AU56" s="182">
        <v>0</v>
      </c>
      <c r="AV56" s="182">
        <v>0</v>
      </c>
      <c r="AW56" s="182">
        <v>0</v>
      </c>
      <c r="AX56" s="182">
        <v>0</v>
      </c>
      <c r="AY56" s="182">
        <v>0</v>
      </c>
      <c r="AZ56" s="182">
        <v>0</v>
      </c>
      <c r="BA56" s="182">
        <v>0</v>
      </c>
      <c r="BB56" s="182">
        <v>0</v>
      </c>
      <c r="BC56" s="182">
        <v>0</v>
      </c>
      <c r="BD56" s="182">
        <v>0</v>
      </c>
      <c r="BE56" s="182">
        <v>0</v>
      </c>
      <c r="BF56" s="182">
        <v>0</v>
      </c>
      <c r="BG56" s="182">
        <v>178</v>
      </c>
      <c r="BH56" s="182">
        <v>235</v>
      </c>
      <c r="BI56" s="182">
        <v>279</v>
      </c>
      <c r="BJ56" s="182">
        <v>319</v>
      </c>
      <c r="BK56" s="182">
        <v>356</v>
      </c>
      <c r="BL56" s="182">
        <v>388</v>
      </c>
      <c r="BM56" s="182">
        <v>411</v>
      </c>
      <c r="BN56" s="182">
        <v>420</v>
      </c>
      <c r="BO56" s="182">
        <v>417</v>
      </c>
      <c r="BP56" s="182">
        <v>405</v>
      </c>
      <c r="BQ56" s="182">
        <v>387</v>
      </c>
      <c r="BR56" s="182">
        <v>420</v>
      </c>
      <c r="BS56" s="182">
        <v>421</v>
      </c>
      <c r="BT56" s="182">
        <v>424</v>
      </c>
      <c r="BU56" s="182">
        <v>424</v>
      </c>
      <c r="BV56" s="182">
        <v>416</v>
      </c>
      <c r="BW56" s="182">
        <v>408</v>
      </c>
      <c r="BX56" s="183">
        <v>404</v>
      </c>
    </row>
    <row r="57" spans="1:76">
      <c r="A57" s="178"/>
      <c r="B57" s="184" t="s">
        <v>269</v>
      </c>
      <c r="C57" s="179"/>
      <c r="D57" s="237">
        <v>0</v>
      </c>
      <c r="E57" s="237">
        <v>0</v>
      </c>
      <c r="F57" s="237">
        <v>0</v>
      </c>
      <c r="G57" s="237">
        <v>0</v>
      </c>
      <c r="H57" s="237">
        <v>0</v>
      </c>
      <c r="I57" s="237">
        <v>0</v>
      </c>
      <c r="J57" s="237">
        <v>0</v>
      </c>
      <c r="K57" s="237">
        <v>0</v>
      </c>
      <c r="L57" s="237">
        <v>0</v>
      </c>
      <c r="M57" s="237">
        <v>0</v>
      </c>
      <c r="N57" s="237">
        <v>0</v>
      </c>
      <c r="O57" s="237">
        <v>0</v>
      </c>
      <c r="P57" s="237">
        <v>0</v>
      </c>
      <c r="Q57" s="237">
        <v>0</v>
      </c>
      <c r="R57" s="237">
        <v>0</v>
      </c>
      <c r="S57" s="237">
        <v>0</v>
      </c>
      <c r="T57" s="237">
        <v>0</v>
      </c>
      <c r="U57" s="237">
        <v>0</v>
      </c>
      <c r="V57" s="237">
        <v>0</v>
      </c>
      <c r="W57" s="237">
        <v>0</v>
      </c>
      <c r="X57" s="237">
        <v>0</v>
      </c>
      <c r="Y57" s="237">
        <v>0</v>
      </c>
      <c r="Z57" s="237">
        <v>0</v>
      </c>
      <c r="AA57" s="237">
        <v>0</v>
      </c>
      <c r="AB57" s="237">
        <v>0</v>
      </c>
      <c r="AC57" s="237">
        <v>0</v>
      </c>
      <c r="AD57" s="237">
        <v>0</v>
      </c>
      <c r="AE57" s="237">
        <v>0</v>
      </c>
      <c r="AF57" s="237">
        <v>0</v>
      </c>
      <c r="AG57" s="237">
        <v>0</v>
      </c>
      <c r="AH57" s="237">
        <v>0</v>
      </c>
      <c r="AI57" s="237">
        <v>0</v>
      </c>
      <c r="AJ57" s="237">
        <v>0</v>
      </c>
      <c r="AK57" s="237">
        <v>0</v>
      </c>
      <c r="AL57" s="237">
        <v>0</v>
      </c>
      <c r="AM57" s="237">
        <v>0</v>
      </c>
      <c r="AN57" s="237">
        <v>0</v>
      </c>
      <c r="AO57" s="237">
        <v>0</v>
      </c>
      <c r="AP57" s="237">
        <v>0</v>
      </c>
      <c r="AQ57" s="237">
        <v>0</v>
      </c>
      <c r="AR57" s="237">
        <v>0</v>
      </c>
      <c r="AS57" s="237">
        <v>0</v>
      </c>
      <c r="AT57" s="237">
        <v>0</v>
      </c>
      <c r="AU57" s="237">
        <v>0</v>
      </c>
      <c r="AV57" s="237">
        <v>0</v>
      </c>
      <c r="AW57" s="237">
        <v>0</v>
      </c>
      <c r="AX57" s="237">
        <v>0</v>
      </c>
      <c r="AY57" s="237">
        <v>0</v>
      </c>
      <c r="AZ57" s="237">
        <v>0</v>
      </c>
      <c r="BA57" s="237">
        <v>0</v>
      </c>
      <c r="BB57" s="237">
        <v>0</v>
      </c>
      <c r="BC57" s="237">
        <v>0</v>
      </c>
      <c r="BD57" s="237">
        <v>0</v>
      </c>
      <c r="BE57" s="237">
        <v>0</v>
      </c>
      <c r="BF57" s="237">
        <v>0</v>
      </c>
      <c r="BG57" s="237">
        <v>20</v>
      </c>
      <c r="BH57" s="237">
        <v>22</v>
      </c>
      <c r="BI57" s="237">
        <v>24</v>
      </c>
      <c r="BJ57" s="237">
        <v>26</v>
      </c>
      <c r="BK57" s="237">
        <v>28</v>
      </c>
      <c r="BL57" s="237">
        <v>30</v>
      </c>
      <c r="BM57" s="237">
        <v>31</v>
      </c>
      <c r="BN57" s="237">
        <v>30</v>
      </c>
      <c r="BO57" s="237">
        <v>26</v>
      </c>
      <c r="BP57" s="237">
        <v>22</v>
      </c>
      <c r="BQ57" s="237">
        <v>20</v>
      </c>
      <c r="BR57" s="237">
        <v>23</v>
      </c>
      <c r="BS57" s="237">
        <v>23</v>
      </c>
      <c r="BT57" s="237">
        <v>23</v>
      </c>
      <c r="BU57" s="237">
        <v>22</v>
      </c>
      <c r="BV57" s="237">
        <v>19</v>
      </c>
      <c r="BW57" s="237">
        <v>19</v>
      </c>
      <c r="BX57" s="183">
        <v>19</v>
      </c>
    </row>
    <row r="58" spans="1:76">
      <c r="A58" s="178"/>
      <c r="B58" s="184" t="s">
        <v>268</v>
      </c>
      <c r="C58" s="179"/>
      <c r="D58" s="237">
        <v>0</v>
      </c>
      <c r="E58" s="237">
        <v>0</v>
      </c>
      <c r="F58" s="237">
        <v>0</v>
      </c>
      <c r="G58" s="237">
        <v>0</v>
      </c>
      <c r="H58" s="237">
        <v>0</v>
      </c>
      <c r="I58" s="237">
        <v>0</v>
      </c>
      <c r="J58" s="237">
        <v>0</v>
      </c>
      <c r="K58" s="237">
        <v>0</v>
      </c>
      <c r="L58" s="237">
        <v>0</v>
      </c>
      <c r="M58" s="237">
        <v>0</v>
      </c>
      <c r="N58" s="237">
        <v>0</v>
      </c>
      <c r="O58" s="237">
        <v>0</v>
      </c>
      <c r="P58" s="237">
        <v>0</v>
      </c>
      <c r="Q58" s="237">
        <v>0</v>
      </c>
      <c r="R58" s="237">
        <v>0</v>
      </c>
      <c r="S58" s="237">
        <v>0</v>
      </c>
      <c r="T58" s="237">
        <v>0</v>
      </c>
      <c r="U58" s="237">
        <v>0</v>
      </c>
      <c r="V58" s="237">
        <v>0</v>
      </c>
      <c r="W58" s="237">
        <v>0</v>
      </c>
      <c r="X58" s="237">
        <v>0</v>
      </c>
      <c r="Y58" s="237">
        <v>0</v>
      </c>
      <c r="Z58" s="237">
        <v>0</v>
      </c>
      <c r="AA58" s="237">
        <v>0</v>
      </c>
      <c r="AB58" s="237">
        <v>0</v>
      </c>
      <c r="AC58" s="237">
        <v>0</v>
      </c>
      <c r="AD58" s="237">
        <v>0</v>
      </c>
      <c r="AE58" s="237">
        <v>0</v>
      </c>
      <c r="AF58" s="237">
        <v>0</v>
      </c>
      <c r="AG58" s="237">
        <v>0</v>
      </c>
      <c r="AH58" s="237">
        <v>0</v>
      </c>
      <c r="AI58" s="237">
        <v>0</v>
      </c>
      <c r="AJ58" s="237">
        <v>0</v>
      </c>
      <c r="AK58" s="237">
        <v>0</v>
      </c>
      <c r="AL58" s="237">
        <v>0</v>
      </c>
      <c r="AM58" s="237">
        <v>0</v>
      </c>
      <c r="AN58" s="237">
        <v>0</v>
      </c>
      <c r="AO58" s="237">
        <v>0</v>
      </c>
      <c r="AP58" s="237">
        <v>0</v>
      </c>
      <c r="AQ58" s="237">
        <v>0</v>
      </c>
      <c r="AR58" s="237">
        <v>0</v>
      </c>
      <c r="AS58" s="237">
        <v>0</v>
      </c>
      <c r="AT58" s="237">
        <v>0</v>
      </c>
      <c r="AU58" s="237">
        <v>0</v>
      </c>
      <c r="AV58" s="237">
        <v>0</v>
      </c>
      <c r="AW58" s="237">
        <v>0</v>
      </c>
      <c r="AX58" s="237">
        <v>0</v>
      </c>
      <c r="AY58" s="237">
        <v>0</v>
      </c>
      <c r="AZ58" s="237">
        <v>0</v>
      </c>
      <c r="BA58" s="237">
        <v>0</v>
      </c>
      <c r="BB58" s="237">
        <v>0</v>
      </c>
      <c r="BC58" s="237">
        <v>0</v>
      </c>
      <c r="BD58" s="237">
        <v>0</v>
      </c>
      <c r="BE58" s="237">
        <v>0</v>
      </c>
      <c r="BF58" s="237">
        <v>0</v>
      </c>
      <c r="BG58" s="237">
        <v>158</v>
      </c>
      <c r="BH58" s="237">
        <v>213</v>
      </c>
      <c r="BI58" s="237">
        <v>255</v>
      </c>
      <c r="BJ58" s="237">
        <v>292</v>
      </c>
      <c r="BK58" s="237">
        <v>327</v>
      </c>
      <c r="BL58" s="237">
        <v>357</v>
      </c>
      <c r="BM58" s="237">
        <v>381</v>
      </c>
      <c r="BN58" s="237">
        <v>390</v>
      </c>
      <c r="BO58" s="237">
        <v>391</v>
      </c>
      <c r="BP58" s="237">
        <v>383</v>
      </c>
      <c r="BQ58" s="237">
        <v>367</v>
      </c>
      <c r="BR58" s="237">
        <v>397</v>
      </c>
      <c r="BS58" s="237">
        <v>397</v>
      </c>
      <c r="BT58" s="237">
        <v>401</v>
      </c>
      <c r="BU58" s="237">
        <v>401</v>
      </c>
      <c r="BV58" s="237">
        <v>396</v>
      </c>
      <c r="BW58" s="237">
        <v>389</v>
      </c>
      <c r="BX58" s="183">
        <v>385</v>
      </c>
    </row>
    <row r="59" spans="1:76" ht="26.1" customHeight="1">
      <c r="A59" s="178"/>
      <c r="B59" s="179" t="s">
        <v>305</v>
      </c>
      <c r="C59" s="179"/>
      <c r="D59" s="182">
        <v>0</v>
      </c>
      <c r="E59" s="182">
        <v>0</v>
      </c>
      <c r="F59" s="182">
        <v>0</v>
      </c>
      <c r="G59" s="182">
        <v>0</v>
      </c>
      <c r="H59" s="182">
        <v>0</v>
      </c>
      <c r="I59" s="182">
        <v>0</v>
      </c>
      <c r="J59" s="182">
        <v>0</v>
      </c>
      <c r="K59" s="182">
        <v>0</v>
      </c>
      <c r="L59" s="182">
        <v>0</v>
      </c>
      <c r="M59" s="182">
        <v>0</v>
      </c>
      <c r="N59" s="182">
        <v>0</v>
      </c>
      <c r="O59" s="182">
        <v>0</v>
      </c>
      <c r="P59" s="182">
        <v>0</v>
      </c>
      <c r="Q59" s="182">
        <v>0</v>
      </c>
      <c r="R59" s="182">
        <v>0</v>
      </c>
      <c r="S59" s="182">
        <v>0</v>
      </c>
      <c r="T59" s="182">
        <v>0</v>
      </c>
      <c r="U59" s="182">
        <v>0</v>
      </c>
      <c r="V59" s="182">
        <v>0</v>
      </c>
      <c r="W59" s="182">
        <v>0</v>
      </c>
      <c r="X59" s="182">
        <v>0</v>
      </c>
      <c r="Y59" s="182">
        <v>0</v>
      </c>
      <c r="Z59" s="182">
        <v>0</v>
      </c>
      <c r="AA59" s="182">
        <v>0</v>
      </c>
      <c r="AB59" s="182">
        <v>0</v>
      </c>
      <c r="AC59" s="182">
        <v>7720</v>
      </c>
      <c r="AD59" s="182">
        <v>8850</v>
      </c>
      <c r="AE59" s="182">
        <v>10</v>
      </c>
      <c r="AF59" s="182">
        <v>0</v>
      </c>
      <c r="AG59" s="182">
        <v>0</v>
      </c>
      <c r="AH59" s="182">
        <v>9600</v>
      </c>
      <c r="AI59" s="182">
        <v>9600</v>
      </c>
      <c r="AJ59" s="182">
        <v>9800</v>
      </c>
      <c r="AK59" s="182">
        <v>10100</v>
      </c>
      <c r="AL59" s="182">
        <v>10200</v>
      </c>
      <c r="AM59" s="182">
        <v>10300</v>
      </c>
      <c r="AN59" s="182">
        <v>10500</v>
      </c>
      <c r="AO59" s="182">
        <v>10500</v>
      </c>
      <c r="AP59" s="182">
        <v>10700</v>
      </c>
      <c r="AQ59" s="182">
        <v>10700</v>
      </c>
      <c r="AR59" s="182">
        <v>10900</v>
      </c>
      <c r="AS59" s="182">
        <v>11200</v>
      </c>
      <c r="AT59" s="182">
        <v>11236</v>
      </c>
      <c r="AU59" s="182">
        <v>11432</v>
      </c>
      <c r="AV59" s="182">
        <v>11511</v>
      </c>
      <c r="AW59" s="182">
        <v>12209</v>
      </c>
      <c r="AX59" s="182">
        <v>12331</v>
      </c>
      <c r="AY59" s="182">
        <v>12418</v>
      </c>
      <c r="AZ59" s="182">
        <v>12861</v>
      </c>
      <c r="BA59" s="182">
        <v>12326</v>
      </c>
      <c r="BB59" s="182">
        <v>12442</v>
      </c>
      <c r="BC59" s="182">
        <v>11818</v>
      </c>
      <c r="BD59" s="182">
        <v>11896</v>
      </c>
      <c r="BE59" s="182">
        <v>12014</v>
      </c>
      <c r="BF59" s="182">
        <v>12002</v>
      </c>
      <c r="BG59" s="182">
        <v>12232</v>
      </c>
      <c r="BH59" s="182">
        <v>12302</v>
      </c>
      <c r="BI59" s="182">
        <v>12387</v>
      </c>
      <c r="BJ59" s="182">
        <v>12586</v>
      </c>
      <c r="BK59" s="182">
        <v>12728</v>
      </c>
      <c r="BL59" s="182">
        <v>11754</v>
      </c>
      <c r="BM59" s="182">
        <v>12123</v>
      </c>
      <c r="BN59" s="182">
        <v>12239</v>
      </c>
      <c r="BO59" s="182">
        <v>12335</v>
      </c>
      <c r="BP59" s="182">
        <v>12346</v>
      </c>
      <c r="BQ59" s="182">
        <v>12253</v>
      </c>
      <c r="BR59" s="182">
        <v>12461</v>
      </c>
      <c r="BS59" s="182">
        <v>12491</v>
      </c>
      <c r="BT59" s="182">
        <v>12483</v>
      </c>
      <c r="BU59" s="182">
        <v>12452</v>
      </c>
      <c r="BV59" s="182">
        <v>12399</v>
      </c>
      <c r="BW59" s="182">
        <v>12267</v>
      </c>
      <c r="BX59" s="183">
        <v>12139</v>
      </c>
    </row>
    <row r="60" spans="1:76">
      <c r="A60" s="178"/>
      <c r="B60" s="179" t="s">
        <v>11</v>
      </c>
      <c r="C60" s="179"/>
      <c r="D60" s="237">
        <v>0</v>
      </c>
      <c r="E60" s="237">
        <v>0</v>
      </c>
      <c r="F60" s="237">
        <v>0</v>
      </c>
      <c r="G60" s="237">
        <v>0</v>
      </c>
      <c r="H60" s="237">
        <v>0</v>
      </c>
      <c r="I60" s="237">
        <v>0</v>
      </c>
      <c r="J60" s="237">
        <v>0</v>
      </c>
      <c r="K60" s="237">
        <v>0</v>
      </c>
      <c r="L60" s="237">
        <v>0</v>
      </c>
      <c r="M60" s="237">
        <v>0</v>
      </c>
      <c r="N60" s="237">
        <v>0</v>
      </c>
      <c r="O60" s="237">
        <v>0</v>
      </c>
      <c r="P60" s="237">
        <v>0</v>
      </c>
      <c r="Q60" s="237">
        <v>0</v>
      </c>
      <c r="R60" s="237">
        <v>0</v>
      </c>
      <c r="S60" s="237">
        <v>0</v>
      </c>
      <c r="T60" s="237">
        <v>0</v>
      </c>
      <c r="U60" s="237">
        <v>0</v>
      </c>
      <c r="V60" s="237">
        <v>0</v>
      </c>
      <c r="W60" s="237">
        <v>0</v>
      </c>
      <c r="X60" s="237">
        <v>0</v>
      </c>
      <c r="Y60" s="237">
        <v>0</v>
      </c>
      <c r="Z60" s="237">
        <v>0</v>
      </c>
      <c r="AA60" s="237">
        <v>0</v>
      </c>
      <c r="AB60" s="237">
        <v>0</v>
      </c>
      <c r="AC60" s="237">
        <v>0</v>
      </c>
      <c r="AD60" s="237">
        <v>0</v>
      </c>
      <c r="AE60" s="237">
        <v>0</v>
      </c>
      <c r="AF60" s="237">
        <v>0</v>
      </c>
      <c r="AG60" s="237">
        <v>0</v>
      </c>
      <c r="AH60" s="237">
        <v>0</v>
      </c>
      <c r="AI60" s="237">
        <v>0</v>
      </c>
      <c r="AJ60" s="237">
        <v>0</v>
      </c>
      <c r="AK60" s="237">
        <v>0</v>
      </c>
      <c r="AL60" s="237">
        <v>0</v>
      </c>
      <c r="AM60" s="237">
        <v>0</v>
      </c>
      <c r="AN60" s="237">
        <v>0</v>
      </c>
      <c r="AO60" s="237">
        <v>0</v>
      </c>
      <c r="AP60" s="237">
        <v>0</v>
      </c>
      <c r="AQ60" s="237">
        <v>0</v>
      </c>
      <c r="AR60" s="237">
        <v>3013</v>
      </c>
      <c r="AS60" s="237">
        <v>2979</v>
      </c>
      <c r="AT60" s="237">
        <v>3735</v>
      </c>
      <c r="AU60" s="237">
        <v>3159</v>
      </c>
      <c r="AV60" s="237">
        <v>2996</v>
      </c>
      <c r="AW60" s="237">
        <v>2838</v>
      </c>
      <c r="AX60" s="237">
        <v>2801</v>
      </c>
      <c r="AY60" s="237">
        <v>2769</v>
      </c>
      <c r="AZ60" s="237">
        <v>2692</v>
      </c>
      <c r="BA60" s="237">
        <v>2623</v>
      </c>
      <c r="BB60" s="237">
        <v>2567</v>
      </c>
      <c r="BC60" s="237">
        <v>2471</v>
      </c>
      <c r="BD60" s="237">
        <v>2387</v>
      </c>
      <c r="BE60" s="237">
        <v>2371</v>
      </c>
      <c r="BF60" s="237">
        <v>2357</v>
      </c>
      <c r="BG60" s="237">
        <v>2335</v>
      </c>
      <c r="BH60" s="237">
        <v>2442</v>
      </c>
      <c r="BI60" s="237">
        <v>2426</v>
      </c>
      <c r="BJ60" s="237">
        <v>2510</v>
      </c>
      <c r="BK60" s="237">
        <v>2535</v>
      </c>
      <c r="BL60" s="237">
        <v>2592</v>
      </c>
      <c r="BM60" s="237">
        <v>2631</v>
      </c>
      <c r="BN60" s="237">
        <v>2633</v>
      </c>
      <c r="BO60" s="237">
        <v>2620</v>
      </c>
      <c r="BP60" s="237">
        <v>2544</v>
      </c>
      <c r="BQ60" s="237">
        <v>0</v>
      </c>
      <c r="BR60" s="237">
        <v>0</v>
      </c>
      <c r="BS60" s="237">
        <v>0</v>
      </c>
      <c r="BT60" s="237">
        <v>0</v>
      </c>
      <c r="BU60" s="237">
        <v>0</v>
      </c>
      <c r="BV60" s="237">
        <v>0</v>
      </c>
      <c r="BW60" s="237">
        <v>0</v>
      </c>
      <c r="BX60" s="183">
        <v>0</v>
      </c>
    </row>
    <row r="61" spans="1:76">
      <c r="A61" s="178"/>
      <c r="B61" s="179" t="s">
        <v>253</v>
      </c>
      <c r="C61" s="179"/>
      <c r="D61" s="182">
        <v>0</v>
      </c>
      <c r="E61" s="182">
        <v>0</v>
      </c>
      <c r="F61" s="182">
        <v>0</v>
      </c>
      <c r="G61" s="182">
        <v>0</v>
      </c>
      <c r="H61" s="182">
        <v>0</v>
      </c>
      <c r="I61" s="182">
        <v>0</v>
      </c>
      <c r="J61" s="182">
        <v>0</v>
      </c>
      <c r="K61" s="182">
        <v>0</v>
      </c>
      <c r="L61" s="182">
        <v>0</v>
      </c>
      <c r="M61" s="182">
        <v>0</v>
      </c>
      <c r="N61" s="182">
        <v>0</v>
      </c>
      <c r="O61" s="182">
        <v>0</v>
      </c>
      <c r="P61" s="182">
        <v>0</v>
      </c>
      <c r="Q61" s="182">
        <v>0</v>
      </c>
      <c r="R61" s="182">
        <v>0</v>
      </c>
      <c r="S61" s="182">
        <v>0</v>
      </c>
      <c r="T61" s="182">
        <v>0</v>
      </c>
      <c r="U61" s="182">
        <v>0</v>
      </c>
      <c r="V61" s="182">
        <v>0</v>
      </c>
      <c r="W61" s="182">
        <v>0</v>
      </c>
      <c r="X61" s="182">
        <v>0</v>
      </c>
      <c r="Y61" s="182">
        <v>0</v>
      </c>
      <c r="Z61" s="182">
        <v>0</v>
      </c>
      <c r="AA61" s="182">
        <v>0</v>
      </c>
      <c r="AB61" s="182">
        <v>0</v>
      </c>
      <c r="AC61" s="182">
        <v>0</v>
      </c>
      <c r="AD61" s="182">
        <v>0</v>
      </c>
      <c r="AE61" s="182">
        <v>0</v>
      </c>
      <c r="AF61" s="182">
        <v>0</v>
      </c>
      <c r="AG61" s="182">
        <v>0</v>
      </c>
      <c r="AH61" s="182">
        <v>0</v>
      </c>
      <c r="AI61" s="182">
        <v>0</v>
      </c>
      <c r="AJ61" s="182">
        <v>0</v>
      </c>
      <c r="AK61" s="182">
        <v>0</v>
      </c>
      <c r="AL61" s="182">
        <v>0</v>
      </c>
      <c r="AM61" s="182">
        <v>0</v>
      </c>
      <c r="AN61" s="182">
        <v>0</v>
      </c>
      <c r="AO61" s="182">
        <v>0</v>
      </c>
      <c r="AP61" s="182">
        <v>0</v>
      </c>
      <c r="AQ61" s="182">
        <v>0</v>
      </c>
      <c r="AR61" s="182">
        <v>0</v>
      </c>
      <c r="AS61" s="182">
        <v>0</v>
      </c>
      <c r="AT61" s="182">
        <v>0</v>
      </c>
      <c r="AU61" s="182">
        <v>0</v>
      </c>
      <c r="AV61" s="182">
        <v>310</v>
      </c>
      <c r="AW61" s="182">
        <v>358</v>
      </c>
      <c r="AX61" s="182">
        <v>404</v>
      </c>
      <c r="AY61" s="182">
        <v>455</v>
      </c>
      <c r="AZ61" s="182">
        <v>505</v>
      </c>
      <c r="BA61" s="182">
        <v>556</v>
      </c>
      <c r="BB61" s="182">
        <v>597</v>
      </c>
      <c r="BC61" s="182">
        <v>635</v>
      </c>
      <c r="BD61" s="182">
        <v>677</v>
      </c>
      <c r="BE61" s="182">
        <v>719</v>
      </c>
      <c r="BF61" s="182">
        <v>741</v>
      </c>
      <c r="BG61" s="182">
        <v>784</v>
      </c>
      <c r="BH61" s="182">
        <v>826</v>
      </c>
      <c r="BI61" s="182">
        <v>864</v>
      </c>
      <c r="BJ61" s="182">
        <v>903</v>
      </c>
      <c r="BK61" s="182">
        <v>949</v>
      </c>
      <c r="BL61" s="182">
        <v>991</v>
      </c>
      <c r="BM61" s="182">
        <v>1031</v>
      </c>
      <c r="BN61" s="182">
        <v>1055</v>
      </c>
      <c r="BO61" s="182">
        <v>1066</v>
      </c>
      <c r="BP61" s="182">
        <v>1079</v>
      </c>
      <c r="BQ61" s="182">
        <v>1079</v>
      </c>
      <c r="BR61" s="182">
        <v>1076</v>
      </c>
      <c r="BS61" s="182">
        <v>1057</v>
      </c>
      <c r="BT61" s="182">
        <v>963</v>
      </c>
      <c r="BU61" s="182">
        <v>800</v>
      </c>
      <c r="BV61" s="182">
        <v>697</v>
      </c>
      <c r="BW61" s="182">
        <v>632</v>
      </c>
      <c r="BX61" s="183">
        <v>570</v>
      </c>
    </row>
    <row r="62" spans="1:76">
      <c r="A62" s="178"/>
      <c r="B62" s="184" t="s">
        <v>269</v>
      </c>
      <c r="C62" s="179"/>
      <c r="D62" s="182">
        <v>0</v>
      </c>
      <c r="E62" s="182">
        <v>0</v>
      </c>
      <c r="F62" s="182">
        <v>0</v>
      </c>
      <c r="G62" s="182">
        <v>0</v>
      </c>
      <c r="H62" s="182">
        <v>0</v>
      </c>
      <c r="I62" s="182">
        <v>0</v>
      </c>
      <c r="J62" s="182">
        <v>0</v>
      </c>
      <c r="K62" s="182">
        <v>0</v>
      </c>
      <c r="L62" s="182">
        <v>0</v>
      </c>
      <c r="M62" s="182">
        <v>0</v>
      </c>
      <c r="N62" s="182">
        <v>0</v>
      </c>
      <c r="O62" s="182">
        <v>0</v>
      </c>
      <c r="P62" s="182">
        <v>0</v>
      </c>
      <c r="Q62" s="182">
        <v>0</v>
      </c>
      <c r="R62" s="182">
        <v>0</v>
      </c>
      <c r="S62" s="182">
        <v>0</v>
      </c>
      <c r="T62" s="182">
        <v>0</v>
      </c>
      <c r="U62" s="182">
        <v>0</v>
      </c>
      <c r="V62" s="182">
        <v>0</v>
      </c>
      <c r="W62" s="182">
        <v>0</v>
      </c>
      <c r="X62" s="182">
        <v>0</v>
      </c>
      <c r="Y62" s="182">
        <v>0</v>
      </c>
      <c r="Z62" s="182">
        <v>0</v>
      </c>
      <c r="AA62" s="182">
        <v>0</v>
      </c>
      <c r="AB62" s="182">
        <v>0</v>
      </c>
      <c r="AC62" s="182">
        <v>0</v>
      </c>
      <c r="AD62" s="182">
        <v>0</v>
      </c>
      <c r="AE62" s="182">
        <v>0</v>
      </c>
      <c r="AF62" s="182">
        <v>0</v>
      </c>
      <c r="AG62" s="182">
        <v>0</v>
      </c>
      <c r="AH62" s="182">
        <v>0</v>
      </c>
      <c r="AI62" s="182">
        <v>0</v>
      </c>
      <c r="AJ62" s="182">
        <v>0</v>
      </c>
      <c r="AK62" s="182">
        <v>0</v>
      </c>
      <c r="AL62" s="182">
        <v>0</v>
      </c>
      <c r="AM62" s="182">
        <v>0</v>
      </c>
      <c r="AN62" s="182">
        <v>0</v>
      </c>
      <c r="AO62" s="182">
        <v>0</v>
      </c>
      <c r="AP62" s="182">
        <v>0</v>
      </c>
      <c r="AQ62" s="182">
        <v>0</v>
      </c>
      <c r="AR62" s="182">
        <v>0</v>
      </c>
      <c r="AS62" s="182">
        <v>0</v>
      </c>
      <c r="AT62" s="182">
        <v>0</v>
      </c>
      <c r="AU62" s="182">
        <v>0</v>
      </c>
      <c r="AV62" s="182">
        <v>292</v>
      </c>
      <c r="AW62" s="182">
        <v>357</v>
      </c>
      <c r="AX62" s="182">
        <v>402</v>
      </c>
      <c r="AY62" s="182">
        <v>452</v>
      </c>
      <c r="AZ62" s="182">
        <v>503</v>
      </c>
      <c r="BA62" s="182">
        <v>555</v>
      </c>
      <c r="BB62" s="182">
        <v>595</v>
      </c>
      <c r="BC62" s="182">
        <v>632</v>
      </c>
      <c r="BD62" s="182">
        <v>674</v>
      </c>
      <c r="BE62" s="182">
        <v>715</v>
      </c>
      <c r="BF62" s="182">
        <v>736</v>
      </c>
      <c r="BG62" s="182">
        <v>779</v>
      </c>
      <c r="BH62" s="182">
        <v>821</v>
      </c>
      <c r="BI62" s="182">
        <v>859</v>
      </c>
      <c r="BJ62" s="182">
        <v>897</v>
      </c>
      <c r="BK62" s="182">
        <v>942</v>
      </c>
      <c r="BL62" s="182">
        <v>984</v>
      </c>
      <c r="BM62" s="182">
        <v>1023</v>
      </c>
      <c r="BN62" s="182">
        <v>1046</v>
      </c>
      <c r="BO62" s="182">
        <v>1057</v>
      </c>
      <c r="BP62" s="182">
        <v>1070</v>
      </c>
      <c r="BQ62" s="182">
        <v>1070</v>
      </c>
      <c r="BR62" s="182">
        <v>1066</v>
      </c>
      <c r="BS62" s="182">
        <v>1042</v>
      </c>
      <c r="BT62" s="182">
        <v>943</v>
      </c>
      <c r="BU62" s="182">
        <v>778</v>
      </c>
      <c r="BV62" s="182">
        <v>673</v>
      </c>
      <c r="BW62" s="182">
        <v>606</v>
      </c>
      <c r="BX62" s="183">
        <v>543</v>
      </c>
    </row>
    <row r="63" spans="1:76">
      <c r="A63" s="178"/>
      <c r="B63" s="184" t="s">
        <v>268</v>
      </c>
      <c r="C63" s="179"/>
      <c r="D63" s="182">
        <v>0</v>
      </c>
      <c r="E63" s="182">
        <v>0</v>
      </c>
      <c r="F63" s="182">
        <v>0</v>
      </c>
      <c r="G63" s="182">
        <v>0</v>
      </c>
      <c r="H63" s="182">
        <v>0</v>
      </c>
      <c r="I63" s="182">
        <v>0</v>
      </c>
      <c r="J63" s="182">
        <v>0</v>
      </c>
      <c r="K63" s="182">
        <v>0</v>
      </c>
      <c r="L63" s="182">
        <v>0</v>
      </c>
      <c r="M63" s="182">
        <v>0</v>
      </c>
      <c r="N63" s="182">
        <v>0</v>
      </c>
      <c r="O63" s="182">
        <v>0</v>
      </c>
      <c r="P63" s="182">
        <v>0</v>
      </c>
      <c r="Q63" s="182">
        <v>0</v>
      </c>
      <c r="R63" s="182">
        <v>0</v>
      </c>
      <c r="S63" s="182">
        <v>0</v>
      </c>
      <c r="T63" s="182">
        <v>0</v>
      </c>
      <c r="U63" s="182">
        <v>0</v>
      </c>
      <c r="V63" s="182">
        <v>0</v>
      </c>
      <c r="W63" s="182">
        <v>0</v>
      </c>
      <c r="X63" s="182">
        <v>0</v>
      </c>
      <c r="Y63" s="182">
        <v>0</v>
      </c>
      <c r="Z63" s="182">
        <v>0</v>
      </c>
      <c r="AA63" s="182">
        <v>0</v>
      </c>
      <c r="AB63" s="182">
        <v>0</v>
      </c>
      <c r="AC63" s="182">
        <v>0</v>
      </c>
      <c r="AD63" s="182">
        <v>0</v>
      </c>
      <c r="AE63" s="182">
        <v>0</v>
      </c>
      <c r="AF63" s="182">
        <v>0</v>
      </c>
      <c r="AG63" s="182">
        <v>0</v>
      </c>
      <c r="AH63" s="182">
        <v>0</v>
      </c>
      <c r="AI63" s="182">
        <v>0</v>
      </c>
      <c r="AJ63" s="182">
        <v>0</v>
      </c>
      <c r="AK63" s="182">
        <v>0</v>
      </c>
      <c r="AL63" s="182">
        <v>0</v>
      </c>
      <c r="AM63" s="182">
        <v>0</v>
      </c>
      <c r="AN63" s="182">
        <v>0</v>
      </c>
      <c r="AO63" s="182">
        <v>0</v>
      </c>
      <c r="AP63" s="182">
        <v>0</v>
      </c>
      <c r="AQ63" s="182">
        <v>0</v>
      </c>
      <c r="AR63" s="182">
        <v>0</v>
      </c>
      <c r="AS63" s="182">
        <v>0</v>
      </c>
      <c r="AT63" s="182">
        <v>0</v>
      </c>
      <c r="AU63" s="182">
        <v>0</v>
      </c>
      <c r="AV63" s="182">
        <v>18</v>
      </c>
      <c r="AW63" s="182">
        <v>1</v>
      </c>
      <c r="AX63" s="182">
        <v>2</v>
      </c>
      <c r="AY63" s="182">
        <v>3</v>
      </c>
      <c r="AZ63" s="182">
        <v>2</v>
      </c>
      <c r="BA63" s="182">
        <v>1</v>
      </c>
      <c r="BB63" s="182">
        <v>2</v>
      </c>
      <c r="BC63" s="182">
        <v>3</v>
      </c>
      <c r="BD63" s="182">
        <v>3</v>
      </c>
      <c r="BE63" s="182">
        <v>4</v>
      </c>
      <c r="BF63" s="182">
        <v>5</v>
      </c>
      <c r="BG63" s="182">
        <v>5</v>
      </c>
      <c r="BH63" s="182">
        <v>5</v>
      </c>
      <c r="BI63" s="182">
        <v>5</v>
      </c>
      <c r="BJ63" s="182">
        <v>6</v>
      </c>
      <c r="BK63" s="182">
        <v>6</v>
      </c>
      <c r="BL63" s="182">
        <v>7</v>
      </c>
      <c r="BM63" s="182">
        <v>8</v>
      </c>
      <c r="BN63" s="182">
        <v>9</v>
      </c>
      <c r="BO63" s="182">
        <v>9</v>
      </c>
      <c r="BP63" s="182">
        <v>9</v>
      </c>
      <c r="BQ63" s="182">
        <v>9</v>
      </c>
      <c r="BR63" s="182">
        <v>10</v>
      </c>
      <c r="BS63" s="182">
        <v>15</v>
      </c>
      <c r="BT63" s="182">
        <v>19</v>
      </c>
      <c r="BU63" s="182">
        <v>22</v>
      </c>
      <c r="BV63" s="182">
        <v>24</v>
      </c>
      <c r="BW63" s="182">
        <v>26</v>
      </c>
      <c r="BX63" s="183">
        <v>27</v>
      </c>
    </row>
    <row r="64" spans="1:76" ht="26.1" customHeight="1">
      <c r="A64" s="178"/>
      <c r="B64" s="179" t="s">
        <v>304</v>
      </c>
      <c r="C64" s="179"/>
      <c r="D64" s="237">
        <v>0</v>
      </c>
      <c r="E64" s="237">
        <v>0</v>
      </c>
      <c r="F64" s="237">
        <v>0</v>
      </c>
      <c r="G64" s="237">
        <v>0</v>
      </c>
      <c r="H64" s="237">
        <v>0</v>
      </c>
      <c r="I64" s="237">
        <v>0</v>
      </c>
      <c r="J64" s="237">
        <v>0</v>
      </c>
      <c r="K64" s="237">
        <v>0</v>
      </c>
      <c r="L64" s="237">
        <v>0</v>
      </c>
      <c r="M64" s="237">
        <v>0</v>
      </c>
      <c r="N64" s="237">
        <v>0</v>
      </c>
      <c r="O64" s="237">
        <v>0</v>
      </c>
      <c r="P64" s="237">
        <v>0</v>
      </c>
      <c r="Q64" s="237">
        <v>0</v>
      </c>
      <c r="R64" s="237">
        <v>0</v>
      </c>
      <c r="S64" s="237">
        <v>0</v>
      </c>
      <c r="T64" s="237">
        <v>0</v>
      </c>
      <c r="U64" s="237">
        <v>0</v>
      </c>
      <c r="V64" s="237">
        <v>0</v>
      </c>
      <c r="W64" s="237">
        <v>0</v>
      </c>
      <c r="X64" s="237">
        <v>0</v>
      </c>
      <c r="Y64" s="237">
        <v>0</v>
      </c>
      <c r="Z64" s="237">
        <v>0</v>
      </c>
      <c r="AA64" s="237">
        <v>0</v>
      </c>
      <c r="AB64" s="237">
        <v>0</v>
      </c>
      <c r="AC64" s="237">
        <v>0</v>
      </c>
      <c r="AD64" s="237">
        <v>0</v>
      </c>
      <c r="AE64" s="237">
        <v>0</v>
      </c>
      <c r="AF64" s="237">
        <v>0</v>
      </c>
      <c r="AG64" s="237">
        <v>0</v>
      </c>
      <c r="AH64" s="237">
        <v>0</v>
      </c>
      <c r="AI64" s="237">
        <v>0</v>
      </c>
      <c r="AJ64" s="237">
        <v>0</v>
      </c>
      <c r="AK64" s="237">
        <v>0</v>
      </c>
      <c r="AL64" s="237">
        <v>0</v>
      </c>
      <c r="AM64" s="237">
        <v>0</v>
      </c>
      <c r="AN64" s="237">
        <v>0</v>
      </c>
      <c r="AO64" s="237">
        <v>0</v>
      </c>
      <c r="AP64" s="237">
        <v>0</v>
      </c>
      <c r="AQ64" s="237">
        <v>0</v>
      </c>
      <c r="AR64" s="237">
        <v>2178</v>
      </c>
      <c r="AS64" s="237">
        <v>2116</v>
      </c>
      <c r="AT64" s="237">
        <v>2076</v>
      </c>
      <c r="AU64" s="237">
        <v>1981</v>
      </c>
      <c r="AV64" s="237">
        <v>1929</v>
      </c>
      <c r="AW64" s="237">
        <v>1955</v>
      </c>
      <c r="AX64" s="237">
        <v>1937</v>
      </c>
      <c r="AY64" s="237">
        <v>1917</v>
      </c>
      <c r="AZ64" s="237">
        <v>1886</v>
      </c>
      <c r="BA64" s="237">
        <v>1844</v>
      </c>
      <c r="BB64" s="237">
        <v>1798</v>
      </c>
      <c r="BC64" s="237">
        <v>1726</v>
      </c>
      <c r="BD64" s="237">
        <v>1664</v>
      </c>
      <c r="BE64" s="237">
        <v>1637</v>
      </c>
      <c r="BF64" s="237">
        <v>1612</v>
      </c>
      <c r="BG64" s="237">
        <v>1546</v>
      </c>
      <c r="BH64" s="237">
        <v>1554</v>
      </c>
      <c r="BI64" s="237">
        <v>1491</v>
      </c>
      <c r="BJ64" s="237">
        <v>1503</v>
      </c>
      <c r="BK64" s="237">
        <v>1509</v>
      </c>
      <c r="BL64" s="237">
        <v>1541</v>
      </c>
      <c r="BM64" s="237">
        <v>1566</v>
      </c>
      <c r="BN64" s="237">
        <v>1574</v>
      </c>
      <c r="BO64" s="237">
        <v>1576</v>
      </c>
      <c r="BP64" s="237">
        <v>1551</v>
      </c>
      <c r="BQ64" s="237">
        <v>1505</v>
      </c>
      <c r="BR64" s="237">
        <v>1464</v>
      </c>
      <c r="BS64" s="237">
        <v>1392</v>
      </c>
      <c r="BT64" s="237">
        <v>1325</v>
      </c>
      <c r="BU64" s="237">
        <v>1243</v>
      </c>
      <c r="BV64" s="237">
        <v>1174</v>
      </c>
      <c r="BW64" s="237">
        <v>1125</v>
      </c>
      <c r="BX64" s="183">
        <v>1093</v>
      </c>
    </row>
    <row r="65" spans="1:76">
      <c r="A65" s="178"/>
      <c r="B65" s="179" t="s">
        <v>303</v>
      </c>
      <c r="C65" s="179"/>
      <c r="D65" s="182">
        <v>0</v>
      </c>
      <c r="E65" s="182">
        <v>0</v>
      </c>
      <c r="F65" s="182">
        <v>0</v>
      </c>
      <c r="G65" s="182">
        <v>0</v>
      </c>
      <c r="H65" s="182">
        <v>0</v>
      </c>
      <c r="I65" s="182">
        <v>0</v>
      </c>
      <c r="J65" s="182">
        <v>0</v>
      </c>
      <c r="K65" s="182">
        <v>0</v>
      </c>
      <c r="L65" s="182">
        <v>0</v>
      </c>
      <c r="M65" s="182">
        <v>0</v>
      </c>
      <c r="N65" s="182">
        <v>0</v>
      </c>
      <c r="O65" s="182">
        <v>0</v>
      </c>
      <c r="P65" s="182">
        <v>0</v>
      </c>
      <c r="Q65" s="182">
        <v>0</v>
      </c>
      <c r="R65" s="182">
        <v>0</v>
      </c>
      <c r="S65" s="182">
        <v>0</v>
      </c>
      <c r="T65" s="182">
        <v>0</v>
      </c>
      <c r="U65" s="182">
        <v>0</v>
      </c>
      <c r="V65" s="182">
        <v>0</v>
      </c>
      <c r="W65" s="182">
        <v>0</v>
      </c>
      <c r="X65" s="182">
        <v>0</v>
      </c>
      <c r="Y65" s="182">
        <v>0</v>
      </c>
      <c r="Z65" s="182">
        <v>0</v>
      </c>
      <c r="AA65" s="182">
        <v>0</v>
      </c>
      <c r="AB65" s="182">
        <v>0</v>
      </c>
      <c r="AC65" s="182">
        <v>0</v>
      </c>
      <c r="AD65" s="182">
        <v>0</v>
      </c>
      <c r="AE65" s="182">
        <v>0</v>
      </c>
      <c r="AF65" s="182">
        <v>0</v>
      </c>
      <c r="AG65" s="182">
        <v>0</v>
      </c>
      <c r="AH65" s="182">
        <v>43</v>
      </c>
      <c r="AI65" s="182">
        <v>51</v>
      </c>
      <c r="AJ65" s="182">
        <v>54</v>
      </c>
      <c r="AK65" s="182">
        <v>58</v>
      </c>
      <c r="AL65" s="182">
        <v>62</v>
      </c>
      <c r="AM65" s="182">
        <v>67</v>
      </c>
      <c r="AN65" s="182">
        <v>81</v>
      </c>
      <c r="AO65" s="182">
        <v>96</v>
      </c>
      <c r="AP65" s="182">
        <v>118</v>
      </c>
      <c r="AQ65" s="182">
        <v>143</v>
      </c>
      <c r="AR65" s="182">
        <v>168</v>
      </c>
      <c r="AS65" s="182">
        <v>197</v>
      </c>
      <c r="AT65" s="182">
        <v>230</v>
      </c>
      <c r="AU65" s="182">
        <v>259</v>
      </c>
      <c r="AV65" s="182">
        <v>281</v>
      </c>
      <c r="AW65" s="182">
        <v>299</v>
      </c>
      <c r="AX65" s="182">
        <v>306</v>
      </c>
      <c r="AY65" s="182">
        <v>272</v>
      </c>
      <c r="AZ65" s="182">
        <v>215</v>
      </c>
      <c r="BA65" s="182">
        <v>152</v>
      </c>
      <c r="BB65" s="182">
        <v>83</v>
      </c>
      <c r="BC65" s="182">
        <v>26</v>
      </c>
      <c r="BD65" s="182">
        <v>7</v>
      </c>
      <c r="BE65" s="182">
        <v>2</v>
      </c>
      <c r="BF65" s="182">
        <v>0</v>
      </c>
      <c r="BG65" s="182">
        <v>0</v>
      </c>
      <c r="BH65" s="182">
        <v>0</v>
      </c>
      <c r="BI65" s="182">
        <v>0</v>
      </c>
      <c r="BJ65" s="182">
        <v>0</v>
      </c>
      <c r="BK65" s="182">
        <v>0</v>
      </c>
      <c r="BL65" s="182">
        <v>0</v>
      </c>
      <c r="BM65" s="182">
        <v>0</v>
      </c>
      <c r="BN65" s="182">
        <v>0</v>
      </c>
      <c r="BO65" s="182">
        <v>0</v>
      </c>
      <c r="BP65" s="182">
        <v>0</v>
      </c>
      <c r="BQ65" s="182">
        <v>0</v>
      </c>
      <c r="BR65" s="182">
        <v>0</v>
      </c>
      <c r="BS65" s="182">
        <v>0</v>
      </c>
      <c r="BT65" s="182">
        <v>0</v>
      </c>
      <c r="BU65" s="182">
        <v>0</v>
      </c>
      <c r="BV65" s="182">
        <v>0</v>
      </c>
      <c r="BW65" s="182">
        <v>0</v>
      </c>
      <c r="BX65" s="183">
        <v>0</v>
      </c>
    </row>
    <row r="66" spans="1:76">
      <c r="A66" s="178"/>
      <c r="B66" s="184" t="s">
        <v>269</v>
      </c>
      <c r="C66" s="179"/>
      <c r="D66" s="182">
        <v>0</v>
      </c>
      <c r="E66" s="182">
        <v>0</v>
      </c>
      <c r="F66" s="182">
        <v>0</v>
      </c>
      <c r="G66" s="182">
        <v>0</v>
      </c>
      <c r="H66" s="182">
        <v>0</v>
      </c>
      <c r="I66" s="182">
        <v>0</v>
      </c>
      <c r="J66" s="182">
        <v>0</v>
      </c>
      <c r="K66" s="182">
        <v>0</v>
      </c>
      <c r="L66" s="182">
        <v>0</v>
      </c>
      <c r="M66" s="182">
        <v>0</v>
      </c>
      <c r="N66" s="182">
        <v>0</v>
      </c>
      <c r="O66" s="182">
        <v>0</v>
      </c>
      <c r="P66" s="182">
        <v>0</v>
      </c>
      <c r="Q66" s="182">
        <v>0</v>
      </c>
      <c r="R66" s="182">
        <v>0</v>
      </c>
      <c r="S66" s="182">
        <v>0</v>
      </c>
      <c r="T66" s="182">
        <v>0</v>
      </c>
      <c r="U66" s="182">
        <v>0</v>
      </c>
      <c r="V66" s="182">
        <v>0</v>
      </c>
      <c r="W66" s="182">
        <v>0</v>
      </c>
      <c r="X66" s="182">
        <v>0</v>
      </c>
      <c r="Y66" s="182">
        <v>0</v>
      </c>
      <c r="Z66" s="182">
        <v>0</v>
      </c>
      <c r="AA66" s="182">
        <v>0</v>
      </c>
      <c r="AB66" s="182">
        <v>0</v>
      </c>
      <c r="AC66" s="182">
        <v>0</v>
      </c>
      <c r="AD66" s="182">
        <v>0</v>
      </c>
      <c r="AE66" s="182">
        <v>0</v>
      </c>
      <c r="AF66" s="182">
        <v>0</v>
      </c>
      <c r="AG66" s="182">
        <v>0</v>
      </c>
      <c r="AH66" s="182">
        <v>0</v>
      </c>
      <c r="AI66" s="182">
        <v>0</v>
      </c>
      <c r="AJ66" s="182">
        <v>0</v>
      </c>
      <c r="AK66" s="182">
        <v>0</v>
      </c>
      <c r="AL66" s="182">
        <v>0</v>
      </c>
      <c r="AM66" s="182">
        <v>0</v>
      </c>
      <c r="AN66" s="182">
        <v>79</v>
      </c>
      <c r="AO66" s="182">
        <v>96</v>
      </c>
      <c r="AP66" s="182">
        <v>118</v>
      </c>
      <c r="AQ66" s="182">
        <v>141</v>
      </c>
      <c r="AR66" s="182">
        <v>166</v>
      </c>
      <c r="AS66" s="182">
        <v>195</v>
      </c>
      <c r="AT66" s="182">
        <v>226</v>
      </c>
      <c r="AU66" s="182">
        <v>255</v>
      </c>
      <c r="AV66" s="182">
        <v>275</v>
      </c>
      <c r="AW66" s="182">
        <v>291</v>
      </c>
      <c r="AX66" s="182">
        <v>299</v>
      </c>
      <c r="AY66" s="182">
        <v>266</v>
      </c>
      <c r="AZ66" s="182">
        <v>210</v>
      </c>
      <c r="BA66" s="182">
        <v>148</v>
      </c>
      <c r="BB66" s="182">
        <v>78</v>
      </c>
      <c r="BC66" s="182">
        <v>26</v>
      </c>
      <c r="BD66" s="182">
        <v>7</v>
      </c>
      <c r="BE66" s="182">
        <v>2</v>
      </c>
      <c r="BF66" s="182">
        <v>0</v>
      </c>
      <c r="BG66" s="182">
        <v>0</v>
      </c>
      <c r="BH66" s="182">
        <v>0</v>
      </c>
      <c r="BI66" s="182">
        <v>0</v>
      </c>
      <c r="BJ66" s="182">
        <v>0</v>
      </c>
      <c r="BK66" s="182">
        <v>0</v>
      </c>
      <c r="BL66" s="182">
        <v>0</v>
      </c>
      <c r="BM66" s="182">
        <v>0</v>
      </c>
      <c r="BN66" s="182">
        <v>0</v>
      </c>
      <c r="BO66" s="182">
        <v>0</v>
      </c>
      <c r="BP66" s="182">
        <v>0</v>
      </c>
      <c r="BQ66" s="182">
        <v>0</v>
      </c>
      <c r="BR66" s="182">
        <v>0</v>
      </c>
      <c r="BS66" s="182">
        <v>0</v>
      </c>
      <c r="BT66" s="182">
        <v>0</v>
      </c>
      <c r="BU66" s="182">
        <v>0</v>
      </c>
      <c r="BV66" s="182">
        <v>0</v>
      </c>
      <c r="BW66" s="182">
        <v>0</v>
      </c>
      <c r="BX66" s="183">
        <v>0</v>
      </c>
    </row>
    <row r="67" spans="1:76">
      <c r="A67" s="178"/>
      <c r="B67" s="184" t="s">
        <v>270</v>
      </c>
      <c r="C67" s="179"/>
      <c r="D67" s="182">
        <v>0</v>
      </c>
      <c r="E67" s="182">
        <v>0</v>
      </c>
      <c r="F67" s="182">
        <v>0</v>
      </c>
      <c r="G67" s="182">
        <v>0</v>
      </c>
      <c r="H67" s="182">
        <v>0</v>
      </c>
      <c r="I67" s="182">
        <v>0</v>
      </c>
      <c r="J67" s="182">
        <v>0</v>
      </c>
      <c r="K67" s="182">
        <v>0</v>
      </c>
      <c r="L67" s="182">
        <v>0</v>
      </c>
      <c r="M67" s="182">
        <v>0</v>
      </c>
      <c r="N67" s="182">
        <v>0</v>
      </c>
      <c r="O67" s="182">
        <v>0</v>
      </c>
      <c r="P67" s="182">
        <v>0</v>
      </c>
      <c r="Q67" s="182">
        <v>0</v>
      </c>
      <c r="R67" s="182">
        <v>0</v>
      </c>
      <c r="S67" s="182">
        <v>0</v>
      </c>
      <c r="T67" s="182">
        <v>0</v>
      </c>
      <c r="U67" s="182">
        <v>0</v>
      </c>
      <c r="V67" s="182">
        <v>0</v>
      </c>
      <c r="W67" s="182">
        <v>0</v>
      </c>
      <c r="X67" s="182">
        <v>0</v>
      </c>
      <c r="Y67" s="182">
        <v>0</v>
      </c>
      <c r="Z67" s="182">
        <v>0</v>
      </c>
      <c r="AA67" s="182">
        <v>0</v>
      </c>
      <c r="AB67" s="182">
        <v>0</v>
      </c>
      <c r="AC67" s="182">
        <v>0</v>
      </c>
      <c r="AD67" s="182">
        <v>0</v>
      </c>
      <c r="AE67" s="182">
        <v>0</v>
      </c>
      <c r="AF67" s="182">
        <v>0</v>
      </c>
      <c r="AG67" s="182">
        <v>0</v>
      </c>
      <c r="AH67" s="182">
        <v>0</v>
      </c>
      <c r="AI67" s="182">
        <v>0</v>
      </c>
      <c r="AJ67" s="182">
        <v>0</v>
      </c>
      <c r="AK67" s="182">
        <v>0</v>
      </c>
      <c r="AL67" s="182">
        <v>0</v>
      </c>
      <c r="AM67" s="182">
        <v>0</v>
      </c>
      <c r="AN67" s="182">
        <v>2</v>
      </c>
      <c r="AO67" s="182">
        <v>0</v>
      </c>
      <c r="AP67" s="182">
        <v>0</v>
      </c>
      <c r="AQ67" s="182">
        <v>2</v>
      </c>
      <c r="AR67" s="182">
        <v>2</v>
      </c>
      <c r="AS67" s="182">
        <v>2</v>
      </c>
      <c r="AT67" s="182">
        <v>3</v>
      </c>
      <c r="AU67" s="182">
        <v>4</v>
      </c>
      <c r="AV67" s="182">
        <v>5</v>
      </c>
      <c r="AW67" s="182">
        <v>8</v>
      </c>
      <c r="AX67" s="182">
        <v>7</v>
      </c>
      <c r="AY67" s="182">
        <v>6</v>
      </c>
      <c r="AZ67" s="182">
        <v>5</v>
      </c>
      <c r="BA67" s="182">
        <v>4</v>
      </c>
      <c r="BB67" s="182">
        <v>5</v>
      </c>
      <c r="BC67" s="182">
        <v>0</v>
      </c>
      <c r="BD67" s="182">
        <v>0</v>
      </c>
      <c r="BE67" s="182">
        <v>0</v>
      </c>
      <c r="BF67" s="182">
        <v>0</v>
      </c>
      <c r="BG67" s="182">
        <v>0</v>
      </c>
      <c r="BH67" s="182">
        <v>0</v>
      </c>
      <c r="BI67" s="182">
        <v>0</v>
      </c>
      <c r="BJ67" s="182">
        <v>0</v>
      </c>
      <c r="BK67" s="182">
        <v>0</v>
      </c>
      <c r="BL67" s="182">
        <v>0</v>
      </c>
      <c r="BM67" s="182">
        <v>0</v>
      </c>
      <c r="BN67" s="182">
        <v>0</v>
      </c>
      <c r="BO67" s="182">
        <v>0</v>
      </c>
      <c r="BP67" s="182">
        <v>0</v>
      </c>
      <c r="BQ67" s="182">
        <v>0</v>
      </c>
      <c r="BR67" s="182">
        <v>0</v>
      </c>
      <c r="BS67" s="182">
        <v>0</v>
      </c>
      <c r="BT67" s="182">
        <v>0</v>
      </c>
      <c r="BU67" s="182">
        <v>0</v>
      </c>
      <c r="BV67" s="182">
        <v>0</v>
      </c>
      <c r="BW67" s="182">
        <v>0</v>
      </c>
      <c r="BX67" s="183">
        <v>0</v>
      </c>
    </row>
    <row r="68" spans="1:76">
      <c r="A68" s="178"/>
      <c r="B68" s="179" t="s">
        <v>275</v>
      </c>
      <c r="C68" s="179"/>
      <c r="D68" s="182">
        <v>0</v>
      </c>
      <c r="E68" s="182">
        <v>0</v>
      </c>
      <c r="F68" s="182">
        <v>0</v>
      </c>
      <c r="G68" s="182">
        <v>0</v>
      </c>
      <c r="H68" s="182">
        <v>0</v>
      </c>
      <c r="I68" s="182">
        <v>0</v>
      </c>
      <c r="J68" s="182">
        <v>0</v>
      </c>
      <c r="K68" s="182">
        <v>0</v>
      </c>
      <c r="L68" s="182">
        <v>0</v>
      </c>
      <c r="M68" s="182">
        <v>0</v>
      </c>
      <c r="N68" s="182">
        <v>0</v>
      </c>
      <c r="O68" s="182">
        <v>0</v>
      </c>
      <c r="P68" s="182">
        <v>0</v>
      </c>
      <c r="Q68" s="182">
        <v>0</v>
      </c>
      <c r="R68" s="182">
        <v>0</v>
      </c>
      <c r="S68" s="182">
        <v>0</v>
      </c>
      <c r="T68" s="182">
        <v>0</v>
      </c>
      <c r="U68" s="182">
        <v>0</v>
      </c>
      <c r="V68" s="182">
        <v>0</v>
      </c>
      <c r="W68" s="182">
        <v>0</v>
      </c>
      <c r="X68" s="182">
        <v>0</v>
      </c>
      <c r="Y68" s="182">
        <v>0</v>
      </c>
      <c r="Z68" s="182">
        <v>0</v>
      </c>
      <c r="AA68" s="182">
        <v>0</v>
      </c>
      <c r="AB68" s="182">
        <v>0</v>
      </c>
      <c r="AC68" s="182">
        <v>0</v>
      </c>
      <c r="AD68" s="182">
        <v>0</v>
      </c>
      <c r="AE68" s="182">
        <v>0</v>
      </c>
      <c r="AF68" s="182">
        <v>0</v>
      </c>
      <c r="AG68" s="182">
        <v>0</v>
      </c>
      <c r="AH68" s="182">
        <v>0</v>
      </c>
      <c r="AI68" s="182">
        <v>0</v>
      </c>
      <c r="AJ68" s="182">
        <v>0</v>
      </c>
      <c r="AK68" s="182">
        <v>0</v>
      </c>
      <c r="AL68" s="182">
        <v>0</v>
      </c>
      <c r="AM68" s="182">
        <v>0</v>
      </c>
      <c r="AN68" s="182">
        <v>0</v>
      </c>
      <c r="AO68" s="182">
        <v>0</v>
      </c>
      <c r="AP68" s="182">
        <v>0</v>
      </c>
      <c r="AQ68" s="182">
        <v>0</v>
      </c>
      <c r="AR68" s="182">
        <v>0</v>
      </c>
      <c r="AS68" s="182">
        <v>0</v>
      </c>
      <c r="AT68" s="182">
        <v>0</v>
      </c>
      <c r="AU68" s="182">
        <v>0</v>
      </c>
      <c r="AV68" s="182">
        <v>0</v>
      </c>
      <c r="AW68" s="182">
        <v>0</v>
      </c>
      <c r="AX68" s="182">
        <v>0</v>
      </c>
      <c r="AY68" s="182">
        <v>0</v>
      </c>
      <c r="AZ68" s="182">
        <v>0</v>
      </c>
      <c r="BA68" s="182">
        <v>0</v>
      </c>
      <c r="BB68" s="182">
        <v>0</v>
      </c>
      <c r="BC68" s="182">
        <v>0</v>
      </c>
      <c r="BD68" s="182">
        <v>0</v>
      </c>
      <c r="BE68" s="182">
        <v>0</v>
      </c>
      <c r="BF68" s="182">
        <v>0</v>
      </c>
      <c r="BG68" s="182">
        <v>150</v>
      </c>
      <c r="BH68" s="182">
        <v>153</v>
      </c>
      <c r="BI68" s="182">
        <v>156</v>
      </c>
      <c r="BJ68" s="182">
        <v>159</v>
      </c>
      <c r="BK68" s="182">
        <v>171</v>
      </c>
      <c r="BL68" s="182">
        <v>172</v>
      </c>
      <c r="BM68" s="182">
        <v>176</v>
      </c>
      <c r="BN68" s="182">
        <v>182</v>
      </c>
      <c r="BO68" s="182">
        <v>185</v>
      </c>
      <c r="BP68" s="182">
        <v>187</v>
      </c>
      <c r="BQ68" s="182">
        <v>184</v>
      </c>
      <c r="BR68" s="182">
        <v>183</v>
      </c>
      <c r="BS68" s="182">
        <v>183</v>
      </c>
      <c r="BT68" s="182">
        <v>183</v>
      </c>
      <c r="BU68" s="182">
        <v>182</v>
      </c>
      <c r="BV68" s="182">
        <v>182</v>
      </c>
      <c r="BW68" s="182">
        <v>182</v>
      </c>
      <c r="BX68" s="183">
        <v>181</v>
      </c>
    </row>
    <row r="69" spans="1:76" ht="26.1" customHeight="1">
      <c r="A69" s="178"/>
      <c r="B69" s="179" t="s">
        <v>301</v>
      </c>
      <c r="C69" s="179"/>
      <c r="D69" s="237">
        <v>0</v>
      </c>
      <c r="E69" s="237">
        <v>0</v>
      </c>
      <c r="F69" s="237">
        <v>0</v>
      </c>
      <c r="G69" s="237">
        <v>0</v>
      </c>
      <c r="H69" s="237">
        <v>0</v>
      </c>
      <c r="I69" s="237">
        <v>0</v>
      </c>
      <c r="J69" s="237">
        <v>0</v>
      </c>
      <c r="K69" s="237">
        <v>0</v>
      </c>
      <c r="L69" s="237">
        <v>0</v>
      </c>
      <c r="M69" s="237">
        <v>0</v>
      </c>
      <c r="N69" s="237">
        <v>0</v>
      </c>
      <c r="O69" s="237">
        <v>0</v>
      </c>
      <c r="P69" s="237">
        <v>0</v>
      </c>
      <c r="Q69" s="237">
        <v>0</v>
      </c>
      <c r="R69" s="237">
        <v>0</v>
      </c>
      <c r="S69" s="237">
        <v>0</v>
      </c>
      <c r="T69" s="237">
        <v>0</v>
      </c>
      <c r="U69" s="237">
        <v>0</v>
      </c>
      <c r="V69" s="237">
        <v>0</v>
      </c>
      <c r="W69" s="237">
        <v>0</v>
      </c>
      <c r="X69" s="237">
        <v>0</v>
      </c>
      <c r="Y69" s="237">
        <v>0</v>
      </c>
      <c r="Z69" s="237">
        <v>0</v>
      </c>
      <c r="AA69" s="237">
        <v>0</v>
      </c>
      <c r="AB69" s="237">
        <v>0</v>
      </c>
      <c r="AC69" s="237">
        <v>0</v>
      </c>
      <c r="AD69" s="237">
        <v>0</v>
      </c>
      <c r="AE69" s="237">
        <v>0</v>
      </c>
      <c r="AF69" s="237">
        <v>0</v>
      </c>
      <c r="AG69" s="237">
        <v>0</v>
      </c>
      <c r="AH69" s="237">
        <v>0</v>
      </c>
      <c r="AI69" s="237">
        <v>0</v>
      </c>
      <c r="AJ69" s="237">
        <v>0</v>
      </c>
      <c r="AK69" s="237">
        <v>0</v>
      </c>
      <c r="AL69" s="237">
        <v>0</v>
      </c>
      <c r="AM69" s="237">
        <v>0</v>
      </c>
      <c r="AN69" s="237">
        <v>0</v>
      </c>
      <c r="AO69" s="237">
        <v>0</v>
      </c>
      <c r="AP69" s="237">
        <v>0</v>
      </c>
      <c r="AQ69" s="237">
        <v>0</v>
      </c>
      <c r="AR69" s="237">
        <v>1719</v>
      </c>
      <c r="AS69" s="237">
        <v>1607</v>
      </c>
      <c r="AT69" s="237">
        <v>1675</v>
      </c>
      <c r="AU69" s="237">
        <v>1575</v>
      </c>
      <c r="AV69" s="237">
        <v>1643</v>
      </c>
      <c r="AW69" s="237">
        <v>1736</v>
      </c>
      <c r="AX69" s="237">
        <v>1765</v>
      </c>
      <c r="AY69" s="237">
        <v>1781</v>
      </c>
      <c r="AZ69" s="237">
        <v>1764</v>
      </c>
      <c r="BA69" s="237">
        <v>1705</v>
      </c>
      <c r="BB69" s="237">
        <v>1643</v>
      </c>
      <c r="BC69" s="237">
        <v>1620</v>
      </c>
      <c r="BD69" s="237">
        <v>1671</v>
      </c>
      <c r="BE69" s="237">
        <v>1750</v>
      </c>
      <c r="BF69" s="237">
        <v>1776</v>
      </c>
      <c r="BG69" s="236" t="s">
        <v>266</v>
      </c>
      <c r="BH69" s="236" t="s">
        <v>266</v>
      </c>
      <c r="BI69" s="236" t="s">
        <v>266</v>
      </c>
      <c r="BJ69" s="236" t="s">
        <v>266</v>
      </c>
      <c r="BK69" s="236" t="s">
        <v>266</v>
      </c>
      <c r="BL69" s="236" t="s">
        <v>266</v>
      </c>
      <c r="BM69" s="236" t="s">
        <v>266</v>
      </c>
      <c r="BN69" s="236" t="s">
        <v>266</v>
      </c>
      <c r="BO69" s="236" t="s">
        <v>266</v>
      </c>
      <c r="BP69" s="236" t="s">
        <v>266</v>
      </c>
      <c r="BQ69" s="236" t="s">
        <v>266</v>
      </c>
      <c r="BR69" s="236" t="s">
        <v>266</v>
      </c>
      <c r="BS69" s="236" t="s">
        <v>266</v>
      </c>
      <c r="BT69" s="236" t="s">
        <v>266</v>
      </c>
      <c r="BU69" s="236" t="s">
        <v>266</v>
      </c>
      <c r="BV69" s="236" t="s">
        <v>266</v>
      </c>
      <c r="BW69" s="236" t="s">
        <v>266</v>
      </c>
      <c r="BX69" s="180" t="s">
        <v>266</v>
      </c>
    </row>
    <row r="70" spans="1:76">
      <c r="A70" s="186"/>
      <c r="B70" s="235" t="s">
        <v>231</v>
      </c>
      <c r="C70" s="235"/>
      <c r="D70" s="182">
        <v>0</v>
      </c>
      <c r="E70" s="182">
        <v>0</v>
      </c>
      <c r="F70" s="182">
        <v>0</v>
      </c>
      <c r="G70" s="182">
        <v>0</v>
      </c>
      <c r="H70" s="182">
        <v>0</v>
      </c>
      <c r="I70" s="182">
        <v>0</v>
      </c>
      <c r="J70" s="182">
        <v>0</v>
      </c>
      <c r="K70" s="182">
        <v>0</v>
      </c>
      <c r="L70" s="182">
        <v>0</v>
      </c>
      <c r="M70" s="182">
        <v>0</v>
      </c>
      <c r="N70" s="182">
        <v>0</v>
      </c>
      <c r="O70" s="182">
        <v>0</v>
      </c>
      <c r="P70" s="182">
        <v>0</v>
      </c>
      <c r="Q70" s="182">
        <v>0</v>
      </c>
      <c r="R70" s="182">
        <v>0</v>
      </c>
      <c r="S70" s="182">
        <v>0</v>
      </c>
      <c r="T70" s="182">
        <v>0</v>
      </c>
      <c r="U70" s="182">
        <v>0</v>
      </c>
      <c r="V70" s="182">
        <v>0</v>
      </c>
      <c r="W70" s="182">
        <v>0</v>
      </c>
      <c r="X70" s="182">
        <v>0</v>
      </c>
      <c r="Y70" s="182">
        <v>0</v>
      </c>
      <c r="Z70" s="182">
        <v>0</v>
      </c>
      <c r="AA70" s="182">
        <v>0</v>
      </c>
      <c r="AB70" s="182">
        <v>0</v>
      </c>
      <c r="AC70" s="182">
        <v>0</v>
      </c>
      <c r="AD70" s="182">
        <v>0</v>
      </c>
      <c r="AE70" s="182">
        <v>0</v>
      </c>
      <c r="AF70" s="182">
        <v>0</v>
      </c>
      <c r="AG70" s="182">
        <v>0</v>
      </c>
      <c r="AH70" s="182">
        <v>0</v>
      </c>
      <c r="AI70" s="182">
        <v>3</v>
      </c>
      <c r="AJ70" s="182">
        <v>17</v>
      </c>
      <c r="AK70" s="182">
        <v>30</v>
      </c>
      <c r="AL70" s="182">
        <v>44</v>
      </c>
      <c r="AM70" s="182">
        <v>61</v>
      </c>
      <c r="AN70" s="182">
        <v>81</v>
      </c>
      <c r="AO70" s="182">
        <v>104</v>
      </c>
      <c r="AP70" s="182">
        <v>130</v>
      </c>
      <c r="AQ70" s="182">
        <v>155</v>
      </c>
      <c r="AR70" s="182">
        <v>178</v>
      </c>
      <c r="AS70" s="182">
        <v>202</v>
      </c>
      <c r="AT70" s="182">
        <v>225</v>
      </c>
      <c r="AU70" s="182">
        <v>248</v>
      </c>
      <c r="AV70" s="182">
        <v>0</v>
      </c>
      <c r="AW70" s="182">
        <v>0</v>
      </c>
      <c r="AX70" s="182">
        <v>0</v>
      </c>
      <c r="AY70" s="182">
        <v>0</v>
      </c>
      <c r="AZ70" s="182">
        <v>0</v>
      </c>
      <c r="BA70" s="182">
        <v>0</v>
      </c>
      <c r="BB70" s="182">
        <v>0</v>
      </c>
      <c r="BC70" s="182">
        <v>0</v>
      </c>
      <c r="BD70" s="182">
        <v>0</v>
      </c>
      <c r="BE70" s="182">
        <v>0</v>
      </c>
      <c r="BF70" s="182">
        <v>0</v>
      </c>
      <c r="BG70" s="182">
        <v>0</v>
      </c>
      <c r="BH70" s="182">
        <v>0</v>
      </c>
      <c r="BI70" s="182">
        <v>0</v>
      </c>
      <c r="BJ70" s="182">
        <v>0</v>
      </c>
      <c r="BK70" s="182">
        <v>0</v>
      </c>
      <c r="BL70" s="182">
        <v>0</v>
      </c>
      <c r="BM70" s="182">
        <v>0</v>
      </c>
      <c r="BN70" s="182">
        <v>0</v>
      </c>
      <c r="BO70" s="182">
        <v>0</v>
      </c>
      <c r="BP70" s="182">
        <v>0</v>
      </c>
      <c r="BQ70" s="182">
        <v>0</v>
      </c>
      <c r="BR70" s="182">
        <v>0</v>
      </c>
      <c r="BS70" s="182">
        <v>0</v>
      </c>
      <c r="BT70" s="182">
        <v>0</v>
      </c>
      <c r="BU70" s="182">
        <v>0</v>
      </c>
      <c r="BV70" s="182">
        <v>0</v>
      </c>
      <c r="BW70" s="182">
        <v>0</v>
      </c>
      <c r="BX70" s="183">
        <v>0</v>
      </c>
    </row>
    <row r="71" spans="1:76">
      <c r="A71" s="178"/>
      <c r="B71" s="179" t="s">
        <v>296</v>
      </c>
      <c r="C71" s="179"/>
      <c r="D71" s="182">
        <v>0</v>
      </c>
      <c r="E71" s="182">
        <v>0</v>
      </c>
      <c r="F71" s="182">
        <v>0</v>
      </c>
      <c r="G71" s="182">
        <v>0</v>
      </c>
      <c r="H71" s="182">
        <v>0</v>
      </c>
      <c r="I71" s="182">
        <v>0</v>
      </c>
      <c r="J71" s="182">
        <v>0</v>
      </c>
      <c r="K71" s="182">
        <v>0</v>
      </c>
      <c r="L71" s="182">
        <v>0</v>
      </c>
      <c r="M71" s="182">
        <v>0</v>
      </c>
      <c r="N71" s="182">
        <v>0</v>
      </c>
      <c r="O71" s="182">
        <v>0</v>
      </c>
      <c r="P71" s="182">
        <v>0</v>
      </c>
      <c r="Q71" s="182">
        <v>0</v>
      </c>
      <c r="R71" s="182">
        <v>0</v>
      </c>
      <c r="S71" s="182">
        <v>0</v>
      </c>
      <c r="T71" s="182">
        <v>0</v>
      </c>
      <c r="U71" s="182">
        <v>0</v>
      </c>
      <c r="V71" s="182">
        <v>0</v>
      </c>
      <c r="W71" s="182">
        <v>0</v>
      </c>
      <c r="X71" s="182">
        <v>0</v>
      </c>
      <c r="Y71" s="182">
        <v>0</v>
      </c>
      <c r="Z71" s="182">
        <v>0</v>
      </c>
      <c r="AA71" s="182">
        <v>0</v>
      </c>
      <c r="AB71" s="182">
        <v>0</v>
      </c>
      <c r="AC71" s="182">
        <v>0</v>
      </c>
      <c r="AD71" s="182">
        <v>0</v>
      </c>
      <c r="AE71" s="182">
        <v>0</v>
      </c>
      <c r="AF71" s="182">
        <v>0</v>
      </c>
      <c r="AG71" s="182">
        <v>0</v>
      </c>
      <c r="AH71" s="182">
        <v>0</v>
      </c>
      <c r="AI71" s="182">
        <v>0</v>
      </c>
      <c r="AJ71" s="182">
        <v>0</v>
      </c>
      <c r="AK71" s="182">
        <v>0</v>
      </c>
      <c r="AL71" s="182">
        <v>0</v>
      </c>
      <c r="AM71" s="182">
        <v>0</v>
      </c>
      <c r="AN71" s="182">
        <v>0</v>
      </c>
      <c r="AO71" s="182">
        <v>0</v>
      </c>
      <c r="AP71" s="182">
        <v>0</v>
      </c>
      <c r="AQ71" s="182">
        <v>0</v>
      </c>
      <c r="AR71" s="182">
        <v>0</v>
      </c>
      <c r="AS71" s="182">
        <v>0</v>
      </c>
      <c r="AT71" s="182">
        <v>0</v>
      </c>
      <c r="AU71" s="182">
        <v>0</v>
      </c>
      <c r="AV71" s="182">
        <v>0</v>
      </c>
      <c r="AW71" s="182">
        <v>0</v>
      </c>
      <c r="AX71" s="182">
        <v>0</v>
      </c>
      <c r="AY71" s="182">
        <v>0</v>
      </c>
      <c r="AZ71" s="182">
        <v>0</v>
      </c>
      <c r="BA71" s="182">
        <v>0</v>
      </c>
      <c r="BB71" s="182">
        <v>0</v>
      </c>
      <c r="BC71" s="182">
        <v>0</v>
      </c>
      <c r="BD71" s="182">
        <v>3156</v>
      </c>
      <c r="BE71" s="182">
        <v>3859</v>
      </c>
      <c r="BF71" s="182">
        <v>3790</v>
      </c>
      <c r="BG71" s="182">
        <v>3839</v>
      </c>
      <c r="BH71" s="182">
        <v>3892</v>
      </c>
      <c r="BI71" s="182">
        <v>3965</v>
      </c>
      <c r="BJ71" s="182">
        <v>3982</v>
      </c>
      <c r="BK71" s="182">
        <v>3993</v>
      </c>
      <c r="BL71" s="182">
        <v>4079</v>
      </c>
      <c r="BM71" s="182">
        <v>4206</v>
      </c>
      <c r="BN71" s="182">
        <v>4236</v>
      </c>
      <c r="BO71" s="182">
        <v>4277</v>
      </c>
      <c r="BP71" s="182">
        <v>4316</v>
      </c>
      <c r="BQ71" s="182">
        <v>4414</v>
      </c>
      <c r="BR71" s="182">
        <v>4495</v>
      </c>
      <c r="BS71" s="182">
        <v>4549</v>
      </c>
      <c r="BT71" s="182">
        <v>4633</v>
      </c>
      <c r="BU71" s="182">
        <v>4756</v>
      </c>
      <c r="BV71" s="182">
        <v>4904</v>
      </c>
      <c r="BW71" s="182">
        <v>5058</v>
      </c>
      <c r="BX71" s="183">
        <v>0</v>
      </c>
    </row>
    <row r="72" spans="1:76" ht="15" customHeight="1">
      <c r="A72" s="178"/>
      <c r="B72" s="232" t="s">
        <v>4</v>
      </c>
      <c r="C72" s="179"/>
      <c r="D72" s="182">
        <v>0</v>
      </c>
      <c r="E72" s="182">
        <v>0</v>
      </c>
      <c r="F72" s="182">
        <v>0</v>
      </c>
      <c r="G72" s="182">
        <v>0</v>
      </c>
      <c r="H72" s="182">
        <v>0</v>
      </c>
      <c r="I72" s="182">
        <v>0</v>
      </c>
      <c r="J72" s="182">
        <v>0</v>
      </c>
      <c r="K72" s="182">
        <v>0</v>
      </c>
      <c r="L72" s="182">
        <v>0</v>
      </c>
      <c r="M72" s="182">
        <v>0</v>
      </c>
      <c r="N72" s="182">
        <v>0</v>
      </c>
      <c r="O72" s="182">
        <v>0</v>
      </c>
      <c r="P72" s="182">
        <v>0</v>
      </c>
      <c r="Q72" s="182">
        <v>0</v>
      </c>
      <c r="R72" s="182">
        <v>0</v>
      </c>
      <c r="S72" s="182">
        <v>0</v>
      </c>
      <c r="T72" s="182">
        <v>0</v>
      </c>
      <c r="U72" s="182">
        <v>0</v>
      </c>
      <c r="V72" s="182">
        <v>0</v>
      </c>
      <c r="W72" s="182">
        <v>0</v>
      </c>
      <c r="X72" s="182">
        <v>0</v>
      </c>
      <c r="Y72" s="182">
        <v>0</v>
      </c>
      <c r="Z72" s="182">
        <v>0</v>
      </c>
      <c r="AA72" s="182">
        <v>0</v>
      </c>
      <c r="AB72" s="182">
        <v>0</v>
      </c>
      <c r="AC72" s="182">
        <v>0</v>
      </c>
      <c r="AD72" s="182">
        <v>0</v>
      </c>
      <c r="AE72" s="182">
        <v>0</v>
      </c>
      <c r="AF72" s="182">
        <v>0</v>
      </c>
      <c r="AG72" s="182">
        <v>0</v>
      </c>
      <c r="AH72" s="182">
        <v>0</v>
      </c>
      <c r="AI72" s="182">
        <v>0</v>
      </c>
      <c r="AJ72" s="182">
        <v>0</v>
      </c>
      <c r="AK72" s="182">
        <v>0</v>
      </c>
      <c r="AL72" s="182">
        <v>0</v>
      </c>
      <c r="AM72" s="182">
        <v>0</v>
      </c>
      <c r="AN72" s="182">
        <v>0</v>
      </c>
      <c r="AO72" s="182">
        <v>0</v>
      </c>
      <c r="AP72" s="182">
        <v>0</v>
      </c>
      <c r="AQ72" s="182">
        <v>0</v>
      </c>
      <c r="AR72" s="182">
        <v>0</v>
      </c>
      <c r="AS72" s="182">
        <v>0</v>
      </c>
      <c r="AT72" s="182">
        <v>0</v>
      </c>
      <c r="AU72" s="182">
        <v>0</v>
      </c>
      <c r="AV72" s="182">
        <v>0</v>
      </c>
      <c r="AW72" s="182">
        <v>0</v>
      </c>
      <c r="AX72" s="182">
        <v>0</v>
      </c>
      <c r="AY72" s="182">
        <v>0</v>
      </c>
      <c r="AZ72" s="182">
        <v>0</v>
      </c>
      <c r="BA72" s="182">
        <v>0</v>
      </c>
      <c r="BB72" s="182">
        <v>0</v>
      </c>
      <c r="BC72" s="182">
        <v>0</v>
      </c>
      <c r="BD72" s="182">
        <v>0</v>
      </c>
      <c r="BE72" s="182">
        <v>0</v>
      </c>
      <c r="BF72" s="182">
        <v>0</v>
      </c>
      <c r="BG72" s="182">
        <v>1979</v>
      </c>
      <c r="BH72" s="182">
        <v>2594</v>
      </c>
      <c r="BI72" s="182">
        <v>2700</v>
      </c>
      <c r="BJ72" s="182">
        <v>2729</v>
      </c>
      <c r="BK72" s="182">
        <v>2732</v>
      </c>
      <c r="BL72" s="182">
        <v>2724</v>
      </c>
      <c r="BM72" s="182">
        <v>2736</v>
      </c>
      <c r="BN72" s="182">
        <v>2718</v>
      </c>
      <c r="BO72" s="182">
        <v>2649</v>
      </c>
      <c r="BP72" s="182">
        <v>2505</v>
      </c>
      <c r="BQ72" s="182">
        <v>2380</v>
      </c>
      <c r="BR72" s="182">
        <v>2234</v>
      </c>
      <c r="BS72" s="182">
        <v>2098</v>
      </c>
      <c r="BT72" s="182">
        <v>2000</v>
      </c>
      <c r="BU72" s="182">
        <v>1903</v>
      </c>
      <c r="BV72" s="182">
        <v>1816</v>
      </c>
      <c r="BW72" s="182">
        <v>1759</v>
      </c>
      <c r="BX72" s="183">
        <v>1720</v>
      </c>
    </row>
    <row r="73" spans="1:76">
      <c r="A73" s="178"/>
      <c r="B73" s="142" t="s">
        <v>225</v>
      </c>
      <c r="C73" s="179"/>
      <c r="D73" s="182">
        <v>0</v>
      </c>
      <c r="E73" s="182">
        <v>0</v>
      </c>
      <c r="F73" s="182">
        <v>0</v>
      </c>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c r="BA73" s="182">
        <v>0</v>
      </c>
      <c r="BB73" s="182">
        <v>0</v>
      </c>
      <c r="BC73" s="182">
        <v>0</v>
      </c>
      <c r="BD73" s="182">
        <v>0</v>
      </c>
      <c r="BE73" s="182">
        <v>0</v>
      </c>
      <c r="BF73" s="182">
        <v>0</v>
      </c>
      <c r="BG73" s="182">
        <v>0</v>
      </c>
      <c r="BH73" s="182">
        <v>0</v>
      </c>
      <c r="BI73" s="182">
        <v>0</v>
      </c>
      <c r="BJ73" s="182">
        <v>0</v>
      </c>
      <c r="BK73" s="182">
        <v>0</v>
      </c>
      <c r="BL73" s="182">
        <v>0</v>
      </c>
      <c r="BM73" s="182">
        <v>0</v>
      </c>
      <c r="BN73" s="182">
        <v>0</v>
      </c>
      <c r="BO73" s="182">
        <v>0</v>
      </c>
      <c r="BP73" s="182">
        <v>0</v>
      </c>
      <c r="BQ73" s="182">
        <v>1</v>
      </c>
      <c r="BR73" s="182">
        <v>12</v>
      </c>
      <c r="BS73" s="182">
        <v>50</v>
      </c>
      <c r="BT73" s="182">
        <v>130</v>
      </c>
      <c r="BU73" s="182">
        <v>257</v>
      </c>
      <c r="BV73" s="182">
        <v>329</v>
      </c>
      <c r="BW73" s="182">
        <v>360</v>
      </c>
      <c r="BX73" s="183">
        <v>395</v>
      </c>
    </row>
    <row r="74" spans="1:76">
      <c r="A74" s="178"/>
      <c r="B74" s="184" t="s">
        <v>269</v>
      </c>
      <c r="C74" s="179"/>
      <c r="D74" s="182">
        <v>0</v>
      </c>
      <c r="E74" s="182">
        <v>0</v>
      </c>
      <c r="F74" s="182">
        <v>0</v>
      </c>
      <c r="G74" s="182">
        <v>0</v>
      </c>
      <c r="H74" s="182">
        <v>0</v>
      </c>
      <c r="I74" s="182">
        <v>0</v>
      </c>
      <c r="J74" s="182">
        <v>0</v>
      </c>
      <c r="K74" s="182">
        <v>0</v>
      </c>
      <c r="L74" s="182">
        <v>0</v>
      </c>
      <c r="M74" s="182">
        <v>0</v>
      </c>
      <c r="N74" s="182">
        <v>0</v>
      </c>
      <c r="O74" s="182">
        <v>0</v>
      </c>
      <c r="P74" s="182">
        <v>0</v>
      </c>
      <c r="Q74" s="182">
        <v>0</v>
      </c>
      <c r="R74" s="182">
        <v>0</v>
      </c>
      <c r="S74" s="182">
        <v>0</v>
      </c>
      <c r="T74" s="182">
        <v>0</v>
      </c>
      <c r="U74" s="182">
        <v>0</v>
      </c>
      <c r="V74" s="182">
        <v>0</v>
      </c>
      <c r="W74" s="182">
        <v>0</v>
      </c>
      <c r="X74" s="182">
        <v>0</v>
      </c>
      <c r="Y74" s="182">
        <v>0</v>
      </c>
      <c r="Z74" s="182">
        <v>0</v>
      </c>
      <c r="AA74" s="182">
        <v>0</v>
      </c>
      <c r="AB74" s="182">
        <v>0</v>
      </c>
      <c r="AC74" s="182">
        <v>0</v>
      </c>
      <c r="AD74" s="182">
        <v>0</v>
      </c>
      <c r="AE74" s="182">
        <v>0</v>
      </c>
      <c r="AF74" s="182">
        <v>0</v>
      </c>
      <c r="AG74" s="182">
        <v>0</v>
      </c>
      <c r="AH74" s="182">
        <v>0</v>
      </c>
      <c r="AI74" s="182">
        <v>0</v>
      </c>
      <c r="AJ74" s="182">
        <v>0</v>
      </c>
      <c r="AK74" s="182">
        <v>0</v>
      </c>
      <c r="AL74" s="182">
        <v>0</v>
      </c>
      <c r="AM74" s="182">
        <v>0</v>
      </c>
      <c r="AN74" s="182">
        <v>0</v>
      </c>
      <c r="AO74" s="182">
        <v>0</v>
      </c>
      <c r="AP74" s="182">
        <v>0</v>
      </c>
      <c r="AQ74" s="182">
        <v>0</v>
      </c>
      <c r="AR74" s="182">
        <v>0</v>
      </c>
      <c r="AS74" s="182">
        <v>0</v>
      </c>
      <c r="AT74" s="182">
        <v>0</v>
      </c>
      <c r="AU74" s="182">
        <v>0</v>
      </c>
      <c r="AV74" s="182">
        <v>0</v>
      </c>
      <c r="AW74" s="182">
        <v>0</v>
      </c>
      <c r="AX74" s="182">
        <v>0</v>
      </c>
      <c r="AY74" s="182">
        <v>0</v>
      </c>
      <c r="AZ74" s="182">
        <v>0</v>
      </c>
      <c r="BA74" s="182">
        <v>0</v>
      </c>
      <c r="BB74" s="182">
        <v>0</v>
      </c>
      <c r="BC74" s="182">
        <v>0</v>
      </c>
      <c r="BD74" s="182">
        <v>0</v>
      </c>
      <c r="BE74" s="182">
        <v>0</v>
      </c>
      <c r="BF74" s="182">
        <v>0</v>
      </c>
      <c r="BG74" s="182">
        <v>0</v>
      </c>
      <c r="BH74" s="182">
        <v>0</v>
      </c>
      <c r="BI74" s="182">
        <v>0</v>
      </c>
      <c r="BJ74" s="182">
        <v>0</v>
      </c>
      <c r="BK74" s="182">
        <v>0</v>
      </c>
      <c r="BL74" s="182">
        <v>0</v>
      </c>
      <c r="BM74" s="182">
        <v>0</v>
      </c>
      <c r="BN74" s="182">
        <v>0</v>
      </c>
      <c r="BO74" s="182">
        <v>0</v>
      </c>
      <c r="BP74" s="182">
        <v>0</v>
      </c>
      <c r="BQ74" s="182">
        <v>1</v>
      </c>
      <c r="BR74" s="182">
        <v>12</v>
      </c>
      <c r="BS74" s="182">
        <v>49</v>
      </c>
      <c r="BT74" s="182">
        <v>129</v>
      </c>
      <c r="BU74" s="182">
        <v>255</v>
      </c>
      <c r="BV74" s="182">
        <v>327</v>
      </c>
      <c r="BW74" s="182">
        <v>356</v>
      </c>
      <c r="BX74" s="183">
        <v>391</v>
      </c>
    </row>
    <row r="75" spans="1:76">
      <c r="A75" s="178"/>
      <c r="B75" s="184" t="s">
        <v>268</v>
      </c>
      <c r="C75" s="179"/>
      <c r="D75" s="182">
        <v>0</v>
      </c>
      <c r="E75" s="182">
        <v>0</v>
      </c>
      <c r="F75" s="182">
        <v>0</v>
      </c>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0</v>
      </c>
      <c r="AF75" s="182">
        <v>0</v>
      </c>
      <c r="AG75" s="182">
        <v>0</v>
      </c>
      <c r="AH75" s="182">
        <v>0</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c r="BA75" s="182">
        <v>0</v>
      </c>
      <c r="BB75" s="182">
        <v>0</v>
      </c>
      <c r="BC75" s="182">
        <v>0</v>
      </c>
      <c r="BD75" s="182">
        <v>0</v>
      </c>
      <c r="BE75" s="182">
        <v>0</v>
      </c>
      <c r="BF75" s="182">
        <v>0</v>
      </c>
      <c r="BG75" s="182">
        <v>0</v>
      </c>
      <c r="BH75" s="182">
        <v>0</v>
      </c>
      <c r="BI75" s="182">
        <v>0</v>
      </c>
      <c r="BJ75" s="182">
        <v>0</v>
      </c>
      <c r="BK75" s="182">
        <v>0</v>
      </c>
      <c r="BL75" s="182">
        <v>0</v>
      </c>
      <c r="BM75" s="182">
        <v>0</v>
      </c>
      <c r="BN75" s="182">
        <v>0</v>
      </c>
      <c r="BO75" s="182">
        <v>0</v>
      </c>
      <c r="BP75" s="182">
        <v>0</v>
      </c>
      <c r="BQ75" s="182">
        <v>0</v>
      </c>
      <c r="BR75" s="182">
        <v>0</v>
      </c>
      <c r="BS75" s="182">
        <v>1</v>
      </c>
      <c r="BT75" s="182">
        <v>2</v>
      </c>
      <c r="BU75" s="182">
        <v>2</v>
      </c>
      <c r="BV75" s="182">
        <v>3</v>
      </c>
      <c r="BW75" s="182">
        <v>4</v>
      </c>
      <c r="BX75" s="183">
        <v>4</v>
      </c>
    </row>
    <row r="76" spans="1:76" ht="25.5" customHeight="1">
      <c r="A76" s="178"/>
      <c r="B76" s="232" t="s">
        <v>2</v>
      </c>
      <c r="C76" s="179"/>
      <c r="D76" s="182">
        <v>0</v>
      </c>
      <c r="E76" s="182">
        <v>0</v>
      </c>
      <c r="F76" s="182">
        <v>0</v>
      </c>
      <c r="G76" s="182">
        <v>0</v>
      </c>
      <c r="H76" s="182">
        <v>0</v>
      </c>
      <c r="I76" s="182">
        <v>0</v>
      </c>
      <c r="J76" s="182">
        <v>0</v>
      </c>
      <c r="K76" s="182">
        <v>4621</v>
      </c>
      <c r="L76" s="182">
        <v>4729</v>
      </c>
      <c r="M76" s="182">
        <v>4832</v>
      </c>
      <c r="N76" s="182">
        <v>5412</v>
      </c>
      <c r="O76" s="182">
        <v>5541</v>
      </c>
      <c r="P76" s="182">
        <v>5661</v>
      </c>
      <c r="Q76" s="182">
        <v>5778</v>
      </c>
      <c r="R76" s="182">
        <v>5919</v>
      </c>
      <c r="S76" s="182">
        <v>5965</v>
      </c>
      <c r="T76" s="182">
        <v>6142</v>
      </c>
      <c r="U76" s="182">
        <v>6340</v>
      </c>
      <c r="V76" s="182">
        <v>6523</v>
      </c>
      <c r="W76" s="182">
        <v>6751</v>
      </c>
      <c r="X76" s="182">
        <v>6955</v>
      </c>
      <c r="Y76" s="182">
        <v>7151</v>
      </c>
      <c r="Z76" s="182">
        <v>7344</v>
      </c>
      <c r="AA76" s="182">
        <v>7495</v>
      </c>
      <c r="AB76" s="182">
        <v>7648</v>
      </c>
      <c r="AC76" s="182">
        <v>7803</v>
      </c>
      <c r="AD76" s="182">
        <v>7951</v>
      </c>
      <c r="AE76" s="182">
        <v>8128</v>
      </c>
      <c r="AF76" s="182">
        <v>8315</v>
      </c>
      <c r="AG76" s="182">
        <v>8436</v>
      </c>
      <c r="AH76" s="182">
        <v>8579</v>
      </c>
      <c r="AI76" s="182">
        <v>8727</v>
      </c>
      <c r="AJ76" s="182">
        <v>8895</v>
      </c>
      <c r="AK76" s="182">
        <v>9074</v>
      </c>
      <c r="AL76" s="182">
        <v>9164</v>
      </c>
      <c r="AM76" s="182">
        <v>9261</v>
      </c>
      <c r="AN76" s="182">
        <v>9298</v>
      </c>
      <c r="AO76" s="182">
        <v>9495</v>
      </c>
      <c r="AP76" s="182">
        <v>9627</v>
      </c>
      <c r="AQ76" s="182">
        <v>9700</v>
      </c>
      <c r="AR76" s="182">
        <v>9755</v>
      </c>
      <c r="AS76" s="182">
        <v>9755</v>
      </c>
      <c r="AT76" s="182">
        <v>9930</v>
      </c>
      <c r="AU76" s="182">
        <v>9990</v>
      </c>
      <c r="AV76" s="182">
        <v>10056</v>
      </c>
      <c r="AW76" s="182">
        <v>10061</v>
      </c>
      <c r="AX76" s="182">
        <v>10097</v>
      </c>
      <c r="AY76" s="182">
        <v>10384</v>
      </c>
      <c r="AZ76" s="182">
        <v>10536</v>
      </c>
      <c r="BA76" s="182">
        <v>10680</v>
      </c>
      <c r="BB76" s="182">
        <v>10782</v>
      </c>
      <c r="BC76" s="182">
        <v>10936</v>
      </c>
      <c r="BD76" s="182">
        <v>11004</v>
      </c>
      <c r="BE76" s="182">
        <v>11095</v>
      </c>
      <c r="BF76" s="182">
        <v>11195</v>
      </c>
      <c r="BG76" s="182">
        <v>11320</v>
      </c>
      <c r="BH76" s="182">
        <v>11477</v>
      </c>
      <c r="BI76" s="182">
        <v>11585</v>
      </c>
      <c r="BJ76" s="182">
        <v>11715</v>
      </c>
      <c r="BK76" s="182">
        <v>11938</v>
      </c>
      <c r="BL76" s="182">
        <v>12160</v>
      </c>
      <c r="BM76" s="182">
        <v>12410</v>
      </c>
      <c r="BN76" s="182">
        <v>12566</v>
      </c>
      <c r="BO76" s="182">
        <v>12667</v>
      </c>
      <c r="BP76" s="182">
        <v>12810</v>
      </c>
      <c r="BQ76" s="182">
        <v>12888</v>
      </c>
      <c r="BR76" s="182">
        <v>12926</v>
      </c>
      <c r="BS76" s="182">
        <v>12982</v>
      </c>
      <c r="BT76" s="182">
        <v>12988</v>
      </c>
      <c r="BU76" s="182">
        <v>12958</v>
      </c>
      <c r="BV76" s="182">
        <v>12888</v>
      </c>
      <c r="BW76" s="182">
        <v>12748</v>
      </c>
      <c r="BX76" s="183">
        <v>12677</v>
      </c>
    </row>
    <row r="77" spans="1:76">
      <c r="A77" s="178"/>
      <c r="B77" s="184" t="s">
        <v>217</v>
      </c>
      <c r="C77" s="184"/>
      <c r="D77" s="182">
        <f t="shared" ref="D77:J77" si="0">D76</f>
        <v>0</v>
      </c>
      <c r="E77" s="182">
        <f t="shared" si="0"/>
        <v>0</v>
      </c>
      <c r="F77" s="182">
        <f t="shared" si="0"/>
        <v>0</v>
      </c>
      <c r="G77" s="182">
        <f t="shared" si="0"/>
        <v>0</v>
      </c>
      <c r="H77" s="182">
        <f t="shared" si="0"/>
        <v>0</v>
      </c>
      <c r="I77" s="182">
        <f t="shared" si="0"/>
        <v>0</v>
      </c>
      <c r="J77" s="182">
        <f t="shared" si="0"/>
        <v>0</v>
      </c>
      <c r="K77" s="182">
        <f t="shared" ref="K77:AP77" si="1">K76-K84</f>
        <v>4621</v>
      </c>
      <c r="L77" s="182">
        <f t="shared" si="1"/>
        <v>4729</v>
      </c>
      <c r="M77" s="182">
        <f t="shared" si="1"/>
        <v>4832</v>
      </c>
      <c r="N77" s="182">
        <f t="shared" si="1"/>
        <v>5412</v>
      </c>
      <c r="O77" s="182">
        <f t="shared" si="1"/>
        <v>5541</v>
      </c>
      <c r="P77" s="182">
        <f t="shared" si="1"/>
        <v>5661</v>
      </c>
      <c r="Q77" s="182">
        <f t="shared" si="1"/>
        <v>5778</v>
      </c>
      <c r="R77" s="182">
        <f t="shared" si="1"/>
        <v>5919</v>
      </c>
      <c r="S77" s="182">
        <f t="shared" si="1"/>
        <v>5965</v>
      </c>
      <c r="T77" s="182">
        <f t="shared" si="1"/>
        <v>6142</v>
      </c>
      <c r="U77" s="182">
        <f t="shared" si="1"/>
        <v>6340</v>
      </c>
      <c r="V77" s="182">
        <f t="shared" si="1"/>
        <v>6523</v>
      </c>
      <c r="W77" s="182">
        <f t="shared" si="1"/>
        <v>6751</v>
      </c>
      <c r="X77" s="182">
        <f t="shared" si="1"/>
        <v>6955</v>
      </c>
      <c r="Y77" s="182">
        <f t="shared" si="1"/>
        <v>7151</v>
      </c>
      <c r="Z77" s="182">
        <f t="shared" si="1"/>
        <v>7344</v>
      </c>
      <c r="AA77" s="182">
        <f t="shared" si="1"/>
        <v>7365</v>
      </c>
      <c r="AB77" s="182">
        <f t="shared" si="1"/>
        <v>7525</v>
      </c>
      <c r="AC77" s="182">
        <f t="shared" si="1"/>
        <v>7693</v>
      </c>
      <c r="AD77" s="182">
        <f t="shared" si="1"/>
        <v>7853</v>
      </c>
      <c r="AE77" s="182">
        <f t="shared" si="1"/>
        <v>8035</v>
      </c>
      <c r="AF77" s="182">
        <f t="shared" si="1"/>
        <v>8236</v>
      </c>
      <c r="AG77" s="182">
        <f t="shared" si="1"/>
        <v>8364</v>
      </c>
      <c r="AH77" s="182">
        <f t="shared" si="1"/>
        <v>8516</v>
      </c>
      <c r="AI77" s="182">
        <f t="shared" si="1"/>
        <v>8672</v>
      </c>
      <c r="AJ77" s="182">
        <f t="shared" si="1"/>
        <v>8844</v>
      </c>
      <c r="AK77" s="182">
        <f t="shared" si="1"/>
        <v>9028</v>
      </c>
      <c r="AL77" s="182">
        <f t="shared" si="1"/>
        <v>9121</v>
      </c>
      <c r="AM77" s="182">
        <f t="shared" si="1"/>
        <v>9221</v>
      </c>
      <c r="AN77" s="182">
        <f t="shared" si="1"/>
        <v>9259</v>
      </c>
      <c r="AO77" s="182">
        <f t="shared" si="1"/>
        <v>9459</v>
      </c>
      <c r="AP77" s="182">
        <f t="shared" si="1"/>
        <v>9589</v>
      </c>
      <c r="AQ77" s="182">
        <f t="shared" ref="AQ77:BV77" si="2">AQ76-AQ84</f>
        <v>9663</v>
      </c>
      <c r="AR77" s="182">
        <f t="shared" si="2"/>
        <v>9719</v>
      </c>
      <c r="AS77" s="182">
        <f t="shared" si="2"/>
        <v>9720</v>
      </c>
      <c r="AT77" s="182">
        <f t="shared" si="2"/>
        <v>9898</v>
      </c>
      <c r="AU77" s="182">
        <f t="shared" si="2"/>
        <v>9959</v>
      </c>
      <c r="AV77" s="182">
        <f t="shared" si="2"/>
        <v>10027</v>
      </c>
      <c r="AW77" s="182">
        <f t="shared" si="2"/>
        <v>10033</v>
      </c>
      <c r="AX77" s="182">
        <f t="shared" si="2"/>
        <v>10070</v>
      </c>
      <c r="AY77" s="182">
        <f t="shared" si="2"/>
        <v>10356</v>
      </c>
      <c r="AZ77" s="182">
        <f t="shared" si="2"/>
        <v>10509</v>
      </c>
      <c r="BA77" s="182">
        <f t="shared" si="2"/>
        <v>10654</v>
      </c>
      <c r="BB77" s="182">
        <f t="shared" si="2"/>
        <v>10758</v>
      </c>
      <c r="BC77" s="182">
        <f t="shared" si="2"/>
        <v>10913</v>
      </c>
      <c r="BD77" s="182">
        <f t="shared" si="2"/>
        <v>10981</v>
      </c>
      <c r="BE77" s="182">
        <f t="shared" si="2"/>
        <v>11072</v>
      </c>
      <c r="BF77" s="182">
        <f t="shared" si="2"/>
        <v>11171</v>
      </c>
      <c r="BG77" s="182">
        <f t="shared" si="2"/>
        <v>11297</v>
      </c>
      <c r="BH77" s="182">
        <f t="shared" si="2"/>
        <v>11454</v>
      </c>
      <c r="BI77" s="182">
        <f t="shared" si="2"/>
        <v>11562</v>
      </c>
      <c r="BJ77" s="182">
        <f t="shared" si="2"/>
        <v>11692</v>
      </c>
      <c r="BK77" s="182">
        <f t="shared" si="2"/>
        <v>11913</v>
      </c>
      <c r="BL77" s="182">
        <f t="shared" si="2"/>
        <v>12134</v>
      </c>
      <c r="BM77" s="182">
        <f t="shared" si="2"/>
        <v>12382</v>
      </c>
      <c r="BN77" s="182">
        <f t="shared" si="2"/>
        <v>12537</v>
      </c>
      <c r="BO77" s="182">
        <f t="shared" si="2"/>
        <v>12634</v>
      </c>
      <c r="BP77" s="182">
        <f t="shared" si="2"/>
        <v>12775</v>
      </c>
      <c r="BQ77" s="182">
        <f t="shared" si="2"/>
        <v>12846</v>
      </c>
      <c r="BR77" s="182">
        <f t="shared" si="2"/>
        <v>12880</v>
      </c>
      <c r="BS77" s="182">
        <f t="shared" si="2"/>
        <v>12933</v>
      </c>
      <c r="BT77" s="182">
        <f t="shared" si="2"/>
        <v>12938</v>
      </c>
      <c r="BU77" s="182">
        <f t="shared" si="2"/>
        <v>12906</v>
      </c>
      <c r="BV77" s="182">
        <f t="shared" si="2"/>
        <v>12832</v>
      </c>
      <c r="BW77" s="182">
        <f t="shared" ref="BW77:BX77" si="3">BW76-BW84</f>
        <v>12688</v>
      </c>
      <c r="BX77" s="183">
        <f t="shared" si="3"/>
        <v>12613</v>
      </c>
    </row>
    <row r="78" spans="1:76">
      <c r="A78" s="178"/>
      <c r="B78" s="234" t="s">
        <v>294</v>
      </c>
      <c r="C78" s="184"/>
      <c r="D78" s="182">
        <v>0</v>
      </c>
      <c r="E78" s="182">
        <v>0</v>
      </c>
      <c r="F78" s="182">
        <v>0</v>
      </c>
      <c r="G78" s="182">
        <v>0</v>
      </c>
      <c r="H78" s="182">
        <v>0</v>
      </c>
      <c r="I78" s="182">
        <v>0</v>
      </c>
      <c r="J78" s="182">
        <v>0</v>
      </c>
      <c r="K78" s="182">
        <v>0</v>
      </c>
      <c r="L78" s="182">
        <v>0</v>
      </c>
      <c r="M78" s="182">
        <v>0</v>
      </c>
      <c r="N78" s="182">
        <v>0</v>
      </c>
      <c r="O78" s="182">
        <v>0</v>
      </c>
      <c r="P78" s="182">
        <v>0</v>
      </c>
      <c r="Q78" s="182">
        <v>0</v>
      </c>
      <c r="R78" s="182">
        <v>0</v>
      </c>
      <c r="S78" s="182">
        <v>0</v>
      </c>
      <c r="T78" s="182">
        <v>0</v>
      </c>
      <c r="U78" s="182">
        <v>0</v>
      </c>
      <c r="V78" s="182">
        <v>0</v>
      </c>
      <c r="W78" s="182">
        <v>0</v>
      </c>
      <c r="X78" s="182">
        <v>0</v>
      </c>
      <c r="Y78" s="182">
        <v>0</v>
      </c>
      <c r="Z78" s="182">
        <v>0</v>
      </c>
      <c r="AA78" s="182">
        <v>0</v>
      </c>
      <c r="AB78" s="182">
        <v>0</v>
      </c>
      <c r="AC78" s="182">
        <v>0</v>
      </c>
      <c r="AD78" s="182">
        <v>0</v>
      </c>
      <c r="AE78" s="182">
        <v>0</v>
      </c>
      <c r="AF78" s="182">
        <v>0</v>
      </c>
      <c r="AG78" s="182">
        <v>0</v>
      </c>
      <c r="AH78" s="182">
        <v>0</v>
      </c>
      <c r="AI78" s="182">
        <v>0</v>
      </c>
      <c r="AJ78" s="182">
        <v>0</v>
      </c>
      <c r="AK78" s="182">
        <v>0</v>
      </c>
      <c r="AL78" s="182">
        <v>0</v>
      </c>
      <c r="AM78" s="182">
        <v>0</v>
      </c>
      <c r="AN78" s="182">
        <v>0</v>
      </c>
      <c r="AO78" s="182">
        <v>0</v>
      </c>
      <c r="AP78" s="182">
        <v>0</v>
      </c>
      <c r="AQ78" s="182">
        <v>0</v>
      </c>
      <c r="AR78" s="182">
        <v>0</v>
      </c>
      <c r="AS78" s="182">
        <v>0</v>
      </c>
      <c r="AT78" s="182">
        <v>0</v>
      </c>
      <c r="AU78" s="182">
        <v>0</v>
      </c>
      <c r="AV78" s="182">
        <v>0</v>
      </c>
      <c r="AW78" s="182">
        <v>0</v>
      </c>
      <c r="AX78" s="182">
        <v>0</v>
      </c>
      <c r="AY78" s="182">
        <v>0</v>
      </c>
      <c r="AZ78" s="182">
        <v>0</v>
      </c>
      <c r="BA78" s="182">
        <v>0</v>
      </c>
      <c r="BB78" s="182">
        <v>0</v>
      </c>
      <c r="BC78" s="182">
        <v>0</v>
      </c>
      <c r="BD78" s="182">
        <v>10875</v>
      </c>
      <c r="BE78" s="182">
        <v>11018</v>
      </c>
      <c r="BF78" s="182">
        <v>11102</v>
      </c>
      <c r="BG78" s="182">
        <v>11231</v>
      </c>
      <c r="BH78" s="182">
        <v>11384</v>
      </c>
      <c r="BI78" s="182">
        <v>11492</v>
      </c>
      <c r="BJ78" s="182">
        <v>11617</v>
      </c>
      <c r="BK78" s="182">
        <v>11837</v>
      </c>
      <c r="BL78" s="182">
        <v>12053</v>
      </c>
      <c r="BM78" s="182">
        <v>12285</v>
      </c>
      <c r="BN78" s="182">
        <v>12460</v>
      </c>
      <c r="BO78" s="182">
        <v>12556</v>
      </c>
      <c r="BP78" s="182">
        <v>12737</v>
      </c>
      <c r="BQ78" s="182">
        <v>12814</v>
      </c>
      <c r="BR78" s="182">
        <v>12857</v>
      </c>
      <c r="BS78" s="182">
        <v>12917</v>
      </c>
      <c r="BT78" s="182">
        <v>12712</v>
      </c>
      <c r="BU78" s="182">
        <v>12278</v>
      </c>
      <c r="BV78" s="182">
        <v>11830</v>
      </c>
      <c r="BW78" s="182">
        <v>11370</v>
      </c>
      <c r="BX78" s="183">
        <v>10905</v>
      </c>
    </row>
    <row r="79" spans="1:76">
      <c r="A79" s="178"/>
      <c r="B79" s="234" t="s">
        <v>293</v>
      </c>
      <c r="C79" s="184"/>
      <c r="D79" s="182">
        <v>0</v>
      </c>
      <c r="E79" s="182">
        <v>0</v>
      </c>
      <c r="F79" s="182">
        <v>0</v>
      </c>
      <c r="G79" s="182">
        <v>0</v>
      </c>
      <c r="H79" s="182">
        <v>0</v>
      </c>
      <c r="I79" s="182">
        <v>0</v>
      </c>
      <c r="J79" s="182">
        <v>0</v>
      </c>
      <c r="K79" s="182">
        <v>0</v>
      </c>
      <c r="L79" s="182">
        <v>0</v>
      </c>
      <c r="M79" s="182">
        <v>0</v>
      </c>
      <c r="N79" s="182">
        <v>0</v>
      </c>
      <c r="O79" s="182">
        <v>0</v>
      </c>
      <c r="P79" s="182">
        <v>0</v>
      </c>
      <c r="Q79" s="182">
        <v>0</v>
      </c>
      <c r="R79" s="182">
        <v>0</v>
      </c>
      <c r="S79" s="182">
        <v>0</v>
      </c>
      <c r="T79" s="182">
        <v>0</v>
      </c>
      <c r="U79" s="182">
        <v>0</v>
      </c>
      <c r="V79" s="182">
        <v>0</v>
      </c>
      <c r="W79" s="182">
        <v>0</v>
      </c>
      <c r="X79" s="182">
        <v>0</v>
      </c>
      <c r="Y79" s="182">
        <v>0</v>
      </c>
      <c r="Z79" s="182">
        <v>0</v>
      </c>
      <c r="AA79" s="182">
        <v>0</v>
      </c>
      <c r="AB79" s="182">
        <v>0</v>
      </c>
      <c r="AC79" s="182">
        <v>0</v>
      </c>
      <c r="AD79" s="182">
        <v>0</v>
      </c>
      <c r="AE79" s="182">
        <v>0</v>
      </c>
      <c r="AF79" s="182">
        <v>0</v>
      </c>
      <c r="AG79" s="182">
        <v>0</v>
      </c>
      <c r="AH79" s="182">
        <v>0</v>
      </c>
      <c r="AI79" s="182">
        <v>80</v>
      </c>
      <c r="AJ79" s="182">
        <v>276</v>
      </c>
      <c r="AK79" s="182">
        <v>476</v>
      </c>
      <c r="AL79" s="182">
        <v>658</v>
      </c>
      <c r="AM79" s="182">
        <v>882</v>
      </c>
      <c r="AN79" s="182">
        <v>1009</v>
      </c>
      <c r="AO79" s="182">
        <v>1434</v>
      </c>
      <c r="AP79" s="182">
        <v>1786</v>
      </c>
      <c r="AQ79" s="182">
        <v>2077</v>
      </c>
      <c r="AR79" s="182">
        <v>2382</v>
      </c>
      <c r="AS79" s="182">
        <v>2515</v>
      </c>
      <c r="AT79" s="182">
        <v>3044</v>
      </c>
      <c r="AU79" s="182">
        <v>3349</v>
      </c>
      <c r="AV79" s="182">
        <v>3642</v>
      </c>
      <c r="AW79" s="182">
        <v>3925</v>
      </c>
      <c r="AX79" s="182">
        <v>4219</v>
      </c>
      <c r="AY79" s="182">
        <v>4552</v>
      </c>
      <c r="AZ79" s="182">
        <v>4927</v>
      </c>
      <c r="BA79" s="182">
        <v>5280</v>
      </c>
      <c r="BB79" s="182">
        <v>5615</v>
      </c>
      <c r="BC79" s="182">
        <v>5947</v>
      </c>
      <c r="BD79" s="182">
        <v>6276</v>
      </c>
      <c r="BE79" s="182">
        <v>6589</v>
      </c>
      <c r="BF79" s="182">
        <v>6851</v>
      </c>
      <c r="BG79" s="182">
        <v>7122</v>
      </c>
      <c r="BH79" s="182">
        <v>7425</v>
      </c>
      <c r="BI79" s="182">
        <v>7700</v>
      </c>
      <c r="BJ79" s="182">
        <v>7963</v>
      </c>
      <c r="BK79" s="182">
        <v>8324</v>
      </c>
      <c r="BL79" s="182">
        <v>8673</v>
      </c>
      <c r="BM79" s="182">
        <v>9052</v>
      </c>
      <c r="BN79" s="182">
        <v>9320</v>
      </c>
      <c r="BO79" s="182">
        <v>9549</v>
      </c>
      <c r="BP79" s="182">
        <v>9848</v>
      </c>
      <c r="BQ79" s="182">
        <v>10021</v>
      </c>
      <c r="BR79" s="182">
        <v>10198</v>
      </c>
      <c r="BS79" s="182">
        <v>10373</v>
      </c>
      <c r="BT79" s="182">
        <v>10300</v>
      </c>
      <c r="BU79" s="182">
        <v>10021</v>
      </c>
      <c r="BV79" s="182">
        <v>9726</v>
      </c>
      <c r="BW79" s="182">
        <v>9408</v>
      </c>
      <c r="BX79" s="183">
        <v>9087</v>
      </c>
    </row>
    <row r="80" spans="1:76">
      <c r="A80" s="178"/>
      <c r="B80" s="234" t="s">
        <v>292</v>
      </c>
      <c r="C80" s="184"/>
      <c r="D80" s="182">
        <v>0</v>
      </c>
      <c r="E80" s="182">
        <v>0</v>
      </c>
      <c r="F80" s="182">
        <v>0</v>
      </c>
      <c r="G80" s="182">
        <v>0</v>
      </c>
      <c r="H80" s="182">
        <v>0</v>
      </c>
      <c r="I80" s="182">
        <v>0</v>
      </c>
      <c r="J80" s="182">
        <v>0</v>
      </c>
      <c r="K80" s="182">
        <v>0</v>
      </c>
      <c r="L80" s="182">
        <v>0</v>
      </c>
      <c r="M80" s="182">
        <v>0</v>
      </c>
      <c r="N80" s="182">
        <v>0</v>
      </c>
      <c r="O80" s="182">
        <v>0</v>
      </c>
      <c r="P80" s="182">
        <v>0</v>
      </c>
      <c r="Q80" s="182">
        <v>0</v>
      </c>
      <c r="R80" s="182">
        <v>0</v>
      </c>
      <c r="S80" s="182">
        <v>0</v>
      </c>
      <c r="T80" s="182">
        <v>0</v>
      </c>
      <c r="U80" s="182">
        <v>0</v>
      </c>
      <c r="V80" s="182">
        <v>0</v>
      </c>
      <c r="W80" s="182">
        <v>0</v>
      </c>
      <c r="X80" s="182">
        <v>0</v>
      </c>
      <c r="Y80" s="182">
        <v>0</v>
      </c>
      <c r="Z80" s="182">
        <v>0</v>
      </c>
      <c r="AA80" s="182">
        <v>0</v>
      </c>
      <c r="AB80" s="182">
        <v>0</v>
      </c>
      <c r="AC80" s="182">
        <v>0</v>
      </c>
      <c r="AD80" s="182">
        <v>0</v>
      </c>
      <c r="AE80" s="182">
        <v>0</v>
      </c>
      <c r="AF80" s="182">
        <v>0</v>
      </c>
      <c r="AG80" s="182">
        <v>0</v>
      </c>
      <c r="AH80" s="182">
        <v>0</v>
      </c>
      <c r="AI80" s="182">
        <v>0</v>
      </c>
      <c r="AJ80" s="182">
        <v>0</v>
      </c>
      <c r="AK80" s="182">
        <v>0</v>
      </c>
      <c r="AL80" s="182">
        <v>0</v>
      </c>
      <c r="AM80" s="182">
        <v>0</v>
      </c>
      <c r="AN80" s="182">
        <v>0</v>
      </c>
      <c r="AO80" s="182">
        <v>0</v>
      </c>
      <c r="AP80" s="182">
        <v>0</v>
      </c>
      <c r="AQ80" s="182">
        <v>0</v>
      </c>
      <c r="AR80" s="182">
        <v>0</v>
      </c>
      <c r="AS80" s="182">
        <v>0</v>
      </c>
      <c r="AT80" s="182">
        <v>0</v>
      </c>
      <c r="AU80" s="182">
        <v>0</v>
      </c>
      <c r="AV80" s="182">
        <v>0</v>
      </c>
      <c r="AW80" s="182">
        <v>0</v>
      </c>
      <c r="AX80" s="182">
        <v>0</v>
      </c>
      <c r="AY80" s="182">
        <v>0</v>
      </c>
      <c r="AZ80" s="182">
        <v>0</v>
      </c>
      <c r="BA80" s="182">
        <v>0</v>
      </c>
      <c r="BB80" s="182">
        <v>0</v>
      </c>
      <c r="BC80" s="182">
        <v>0</v>
      </c>
      <c r="BD80" s="182">
        <v>8670</v>
      </c>
      <c r="BE80" s="182">
        <v>8834</v>
      </c>
      <c r="BF80" s="182">
        <v>8961</v>
      </c>
      <c r="BG80" s="182">
        <v>9117</v>
      </c>
      <c r="BH80" s="182">
        <v>9296</v>
      </c>
      <c r="BI80" s="182">
        <v>9439</v>
      </c>
      <c r="BJ80" s="182">
        <v>9594</v>
      </c>
      <c r="BK80" s="182">
        <v>9842</v>
      </c>
      <c r="BL80" s="182">
        <v>10087</v>
      </c>
      <c r="BM80" s="182">
        <v>10358</v>
      </c>
      <c r="BN80" s="182">
        <v>10563</v>
      </c>
      <c r="BO80" s="182">
        <v>10702</v>
      </c>
      <c r="BP80" s="182">
        <v>10874</v>
      </c>
      <c r="BQ80" s="182">
        <v>10984</v>
      </c>
      <c r="BR80" s="182">
        <v>11081</v>
      </c>
      <c r="BS80" s="182">
        <v>11190</v>
      </c>
      <c r="BT80" s="182">
        <v>11057</v>
      </c>
      <c r="BU80" s="182">
        <v>10717</v>
      </c>
      <c r="BV80" s="182">
        <v>10354</v>
      </c>
      <c r="BW80" s="182">
        <v>9975</v>
      </c>
      <c r="BX80" s="183">
        <v>9592</v>
      </c>
    </row>
    <row r="81" spans="1:76">
      <c r="A81" s="178"/>
      <c r="B81" s="234" t="s">
        <v>291</v>
      </c>
      <c r="C81" s="184"/>
      <c r="D81" s="182">
        <v>0</v>
      </c>
      <c r="E81" s="182">
        <v>0</v>
      </c>
      <c r="F81" s="182">
        <v>0</v>
      </c>
      <c r="G81" s="182">
        <v>0</v>
      </c>
      <c r="H81" s="182">
        <v>0</v>
      </c>
      <c r="I81" s="182">
        <v>0</v>
      </c>
      <c r="J81" s="182">
        <v>0</v>
      </c>
      <c r="K81" s="182">
        <v>0</v>
      </c>
      <c r="L81" s="182">
        <v>0</v>
      </c>
      <c r="M81" s="182">
        <v>0</v>
      </c>
      <c r="N81" s="182">
        <v>0</v>
      </c>
      <c r="O81" s="182">
        <v>0</v>
      </c>
      <c r="P81" s="182">
        <v>0</v>
      </c>
      <c r="Q81" s="182">
        <v>0</v>
      </c>
      <c r="R81" s="182">
        <v>0</v>
      </c>
      <c r="S81" s="182">
        <v>0</v>
      </c>
      <c r="T81" s="182">
        <v>0</v>
      </c>
      <c r="U81" s="182">
        <v>0</v>
      </c>
      <c r="V81" s="182">
        <v>0</v>
      </c>
      <c r="W81" s="182">
        <v>0</v>
      </c>
      <c r="X81" s="182">
        <v>0</v>
      </c>
      <c r="Y81" s="182">
        <v>0</v>
      </c>
      <c r="Z81" s="182">
        <v>0</v>
      </c>
      <c r="AA81" s="182">
        <v>0</v>
      </c>
      <c r="AB81" s="182">
        <v>0</v>
      </c>
      <c r="AC81" s="182">
        <v>0</v>
      </c>
      <c r="AD81" s="182">
        <v>0</v>
      </c>
      <c r="AE81" s="182">
        <v>0</v>
      </c>
      <c r="AF81" s="182">
        <v>0</v>
      </c>
      <c r="AG81" s="182">
        <v>0</v>
      </c>
      <c r="AH81" s="182">
        <v>0</v>
      </c>
      <c r="AI81" s="182">
        <v>0</v>
      </c>
      <c r="AJ81" s="182">
        <v>0</v>
      </c>
      <c r="AK81" s="182">
        <v>0</v>
      </c>
      <c r="AL81" s="182">
        <v>0</v>
      </c>
      <c r="AM81" s="182">
        <v>0</v>
      </c>
      <c r="AN81" s="182">
        <v>0</v>
      </c>
      <c r="AO81" s="182">
        <v>0</v>
      </c>
      <c r="AP81" s="182">
        <v>0</v>
      </c>
      <c r="AQ81" s="182">
        <v>0</v>
      </c>
      <c r="AR81" s="182">
        <v>0</v>
      </c>
      <c r="AS81" s="182">
        <v>0</v>
      </c>
      <c r="AT81" s="182">
        <v>0</v>
      </c>
      <c r="AU81" s="182">
        <v>0</v>
      </c>
      <c r="AV81" s="182">
        <v>0</v>
      </c>
      <c r="AW81" s="182">
        <v>0</v>
      </c>
      <c r="AX81" s="182">
        <v>0</v>
      </c>
      <c r="AY81" s="182">
        <v>0</v>
      </c>
      <c r="AZ81" s="182">
        <v>0</v>
      </c>
      <c r="BA81" s="182">
        <v>0</v>
      </c>
      <c r="BB81" s="182">
        <v>0</v>
      </c>
      <c r="BC81" s="182">
        <v>0</v>
      </c>
      <c r="BD81" s="182">
        <v>0</v>
      </c>
      <c r="BE81" s="182">
        <v>0</v>
      </c>
      <c r="BF81" s="182">
        <v>0</v>
      </c>
      <c r="BG81" s="182">
        <v>0</v>
      </c>
      <c r="BH81" s="182">
        <v>0</v>
      </c>
      <c r="BI81" s="182">
        <v>0</v>
      </c>
      <c r="BJ81" s="182">
        <v>8</v>
      </c>
      <c r="BK81" s="182">
        <v>24</v>
      </c>
      <c r="BL81" s="182">
        <v>46</v>
      </c>
      <c r="BM81" s="182">
        <v>58</v>
      </c>
      <c r="BN81" s="182">
        <v>66</v>
      </c>
      <c r="BO81" s="182">
        <v>59</v>
      </c>
      <c r="BP81" s="182">
        <v>56</v>
      </c>
      <c r="BQ81" s="182">
        <v>58</v>
      </c>
      <c r="BR81" s="182">
        <v>54</v>
      </c>
      <c r="BS81" s="182">
        <v>49</v>
      </c>
      <c r="BT81" s="182">
        <v>46</v>
      </c>
      <c r="BU81" s="182">
        <v>44</v>
      </c>
      <c r="BV81" s="182">
        <v>33</v>
      </c>
      <c r="BW81" s="182">
        <v>23</v>
      </c>
      <c r="BX81" s="183">
        <v>16</v>
      </c>
    </row>
    <row r="82" spans="1:76">
      <c r="A82" s="178"/>
      <c r="B82" s="234" t="s">
        <v>290</v>
      </c>
      <c r="C82" s="184"/>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v>215</v>
      </c>
      <c r="BU82" s="182">
        <v>623</v>
      </c>
      <c r="BV82" s="182">
        <v>1003</v>
      </c>
      <c r="BW82" s="182">
        <v>1318</v>
      </c>
      <c r="BX82" s="183">
        <v>1708</v>
      </c>
    </row>
    <row r="83" spans="1:76">
      <c r="A83" s="178"/>
      <c r="B83" s="234" t="s">
        <v>289</v>
      </c>
      <c r="C83" s="184"/>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v>74</v>
      </c>
      <c r="BU83" s="182">
        <v>211</v>
      </c>
      <c r="BV83" s="182">
        <v>337</v>
      </c>
      <c r="BW83" s="182">
        <v>424</v>
      </c>
      <c r="BX83" s="183">
        <v>523</v>
      </c>
    </row>
    <row r="84" spans="1:76">
      <c r="A84" s="178"/>
      <c r="B84" s="184" t="s">
        <v>288</v>
      </c>
      <c r="C84" s="184"/>
      <c r="D84" s="182">
        <v>0</v>
      </c>
      <c r="E84" s="182">
        <v>0</v>
      </c>
      <c r="F84" s="182">
        <v>0</v>
      </c>
      <c r="G84" s="182">
        <v>0</v>
      </c>
      <c r="H84" s="182">
        <v>0</v>
      </c>
      <c r="I84" s="182">
        <v>0</v>
      </c>
      <c r="J84" s="182">
        <v>0</v>
      </c>
      <c r="K84" s="182">
        <v>0</v>
      </c>
      <c r="L84" s="182">
        <v>0</v>
      </c>
      <c r="M84" s="182">
        <v>0</v>
      </c>
      <c r="N84" s="182">
        <v>0</v>
      </c>
      <c r="O84" s="182">
        <v>0</v>
      </c>
      <c r="P84" s="182">
        <v>0</v>
      </c>
      <c r="Q84" s="182">
        <v>0</v>
      </c>
      <c r="R84" s="182">
        <v>0</v>
      </c>
      <c r="S84" s="182">
        <v>0</v>
      </c>
      <c r="T84" s="182">
        <v>0</v>
      </c>
      <c r="U84" s="182">
        <v>0</v>
      </c>
      <c r="V84" s="182">
        <v>0</v>
      </c>
      <c r="W84" s="182">
        <v>0</v>
      </c>
      <c r="X84" s="182">
        <v>0</v>
      </c>
      <c r="Y84" s="182">
        <v>0</v>
      </c>
      <c r="Z84" s="182">
        <v>0</v>
      </c>
      <c r="AA84" s="182">
        <v>130</v>
      </c>
      <c r="AB84" s="182">
        <v>123</v>
      </c>
      <c r="AC84" s="182">
        <v>110</v>
      </c>
      <c r="AD84" s="182">
        <v>98</v>
      </c>
      <c r="AE84" s="182">
        <v>93</v>
      </c>
      <c r="AF84" s="182">
        <v>79</v>
      </c>
      <c r="AG84" s="182">
        <v>72</v>
      </c>
      <c r="AH84" s="182">
        <v>63</v>
      </c>
      <c r="AI84" s="182">
        <v>55</v>
      </c>
      <c r="AJ84" s="182">
        <v>51</v>
      </c>
      <c r="AK84" s="182">
        <v>46</v>
      </c>
      <c r="AL84" s="182">
        <v>43</v>
      </c>
      <c r="AM84" s="182">
        <v>40</v>
      </c>
      <c r="AN84" s="182">
        <v>39</v>
      </c>
      <c r="AO84" s="182">
        <v>36</v>
      </c>
      <c r="AP84" s="182">
        <v>38</v>
      </c>
      <c r="AQ84" s="182">
        <v>37</v>
      </c>
      <c r="AR84" s="182">
        <v>36</v>
      </c>
      <c r="AS84" s="182">
        <v>35</v>
      </c>
      <c r="AT84" s="182">
        <v>32</v>
      </c>
      <c r="AU84" s="182">
        <v>31</v>
      </c>
      <c r="AV84" s="182">
        <v>29</v>
      </c>
      <c r="AW84" s="182">
        <v>28</v>
      </c>
      <c r="AX84" s="182">
        <v>27</v>
      </c>
      <c r="AY84" s="182">
        <v>28</v>
      </c>
      <c r="AZ84" s="182">
        <v>27</v>
      </c>
      <c r="BA84" s="182">
        <v>26</v>
      </c>
      <c r="BB84" s="182">
        <v>24</v>
      </c>
      <c r="BC84" s="182">
        <v>23</v>
      </c>
      <c r="BD84" s="182">
        <v>23</v>
      </c>
      <c r="BE84" s="182">
        <v>23</v>
      </c>
      <c r="BF84" s="182">
        <v>24</v>
      </c>
      <c r="BG84" s="182">
        <v>23</v>
      </c>
      <c r="BH84" s="182">
        <v>23</v>
      </c>
      <c r="BI84" s="182">
        <v>23</v>
      </c>
      <c r="BJ84" s="182">
        <v>23</v>
      </c>
      <c r="BK84" s="182">
        <v>25</v>
      </c>
      <c r="BL84" s="182">
        <v>26</v>
      </c>
      <c r="BM84" s="182">
        <v>28</v>
      </c>
      <c r="BN84" s="182">
        <v>29</v>
      </c>
      <c r="BO84" s="182">
        <v>33</v>
      </c>
      <c r="BP84" s="182">
        <v>35</v>
      </c>
      <c r="BQ84" s="182">
        <v>42</v>
      </c>
      <c r="BR84" s="182">
        <v>46</v>
      </c>
      <c r="BS84" s="182">
        <v>49</v>
      </c>
      <c r="BT84" s="182">
        <v>50</v>
      </c>
      <c r="BU84" s="182">
        <v>52</v>
      </c>
      <c r="BV84" s="182">
        <v>56</v>
      </c>
      <c r="BW84" s="182">
        <v>60</v>
      </c>
      <c r="BX84" s="183">
        <v>64</v>
      </c>
    </row>
    <row r="85" spans="1:76" s="231" customFormat="1" ht="26.1" customHeight="1">
      <c r="A85" s="233"/>
      <c r="B85" s="232" t="s">
        <v>221</v>
      </c>
      <c r="C85" s="179"/>
      <c r="D85" s="182">
        <v>0</v>
      </c>
      <c r="E85" s="182">
        <v>0</v>
      </c>
      <c r="F85" s="182">
        <v>0</v>
      </c>
      <c r="G85" s="182">
        <v>0</v>
      </c>
      <c r="H85" s="182">
        <v>0</v>
      </c>
      <c r="I85" s="182">
        <v>0</v>
      </c>
      <c r="J85" s="182">
        <v>0</v>
      </c>
      <c r="K85" s="182">
        <v>0</v>
      </c>
      <c r="L85" s="182">
        <v>0</v>
      </c>
      <c r="M85" s="182">
        <v>0</v>
      </c>
      <c r="N85" s="182">
        <v>0</v>
      </c>
      <c r="O85" s="182">
        <v>0</v>
      </c>
      <c r="P85" s="182">
        <v>0</v>
      </c>
      <c r="Q85" s="182">
        <v>0</v>
      </c>
      <c r="R85" s="182">
        <v>0</v>
      </c>
      <c r="S85" s="182">
        <v>0</v>
      </c>
      <c r="T85" s="182">
        <v>0</v>
      </c>
      <c r="U85" s="182">
        <v>0</v>
      </c>
      <c r="V85" s="182">
        <v>0</v>
      </c>
      <c r="W85" s="182">
        <v>0</v>
      </c>
      <c r="X85" s="182">
        <v>0</v>
      </c>
      <c r="Y85" s="182">
        <v>0</v>
      </c>
      <c r="Z85" s="182">
        <v>0</v>
      </c>
      <c r="AA85" s="182">
        <v>0</v>
      </c>
      <c r="AB85" s="182">
        <v>0</v>
      </c>
      <c r="AC85" s="182">
        <v>0</v>
      </c>
      <c r="AD85" s="182">
        <v>0</v>
      </c>
      <c r="AE85" s="182">
        <v>0</v>
      </c>
      <c r="AF85" s="182">
        <v>3</v>
      </c>
      <c r="AG85" s="182">
        <v>4</v>
      </c>
      <c r="AH85" s="182">
        <v>6</v>
      </c>
      <c r="AI85" s="182">
        <v>10</v>
      </c>
      <c r="AJ85" s="182">
        <v>14</v>
      </c>
      <c r="AK85" s="182">
        <v>17</v>
      </c>
      <c r="AL85" s="182">
        <v>19</v>
      </c>
      <c r="AM85" s="182">
        <v>21</v>
      </c>
      <c r="AN85" s="182">
        <v>24</v>
      </c>
      <c r="AO85" s="182">
        <v>27</v>
      </c>
      <c r="AP85" s="182">
        <v>29</v>
      </c>
      <c r="AQ85" s="182">
        <v>31</v>
      </c>
      <c r="AR85" s="182">
        <v>34</v>
      </c>
      <c r="AS85" s="182">
        <v>37</v>
      </c>
      <c r="AT85" s="182">
        <v>39</v>
      </c>
      <c r="AU85" s="182">
        <v>40</v>
      </c>
      <c r="AV85" s="182">
        <v>43</v>
      </c>
      <c r="AW85" s="182">
        <v>48</v>
      </c>
      <c r="AX85" s="182">
        <v>49</v>
      </c>
      <c r="AY85" s="182">
        <v>50</v>
      </c>
      <c r="AZ85" s="182">
        <v>36</v>
      </c>
      <c r="BA85" s="182">
        <v>37</v>
      </c>
      <c r="BB85" s="182">
        <v>39</v>
      </c>
      <c r="BC85" s="182">
        <v>40</v>
      </c>
      <c r="BD85" s="182">
        <v>41</v>
      </c>
      <c r="BE85" s="182">
        <v>41</v>
      </c>
      <c r="BF85" s="182">
        <v>41</v>
      </c>
      <c r="BG85" s="182">
        <v>41</v>
      </c>
      <c r="BH85" s="182">
        <v>42</v>
      </c>
      <c r="BI85" s="182">
        <v>42</v>
      </c>
      <c r="BJ85" s="182">
        <v>42</v>
      </c>
      <c r="BK85" s="182">
        <v>42</v>
      </c>
      <c r="BL85" s="182">
        <v>41</v>
      </c>
      <c r="BM85" s="182">
        <v>40</v>
      </c>
      <c r="BN85" s="182">
        <v>39</v>
      </c>
      <c r="BO85" s="182">
        <v>36</v>
      </c>
      <c r="BP85" s="182">
        <v>34</v>
      </c>
      <c r="BQ85" s="182">
        <v>31</v>
      </c>
      <c r="BR85" s="182">
        <v>29</v>
      </c>
      <c r="BS85" s="182">
        <v>27</v>
      </c>
      <c r="BT85" s="182">
        <v>25</v>
      </c>
      <c r="BU85" s="182">
        <v>24</v>
      </c>
      <c r="BV85" s="182">
        <v>23</v>
      </c>
      <c r="BW85" s="182">
        <v>22</v>
      </c>
      <c r="BX85" s="183">
        <v>22</v>
      </c>
    </row>
    <row r="86" spans="1:76" s="231" customFormat="1" ht="15" customHeight="1">
      <c r="A86" s="233"/>
      <c r="B86" s="232" t="s">
        <v>285</v>
      </c>
      <c r="C86" s="179"/>
      <c r="D86" s="182">
        <v>0</v>
      </c>
      <c r="E86" s="182">
        <v>0</v>
      </c>
      <c r="F86" s="182">
        <v>0</v>
      </c>
      <c r="G86" s="182">
        <v>0</v>
      </c>
      <c r="H86" s="182">
        <v>0</v>
      </c>
      <c r="I86" s="182">
        <v>0</v>
      </c>
      <c r="J86" s="182">
        <v>0</v>
      </c>
      <c r="K86" s="182">
        <v>0</v>
      </c>
      <c r="L86" s="182">
        <v>0</v>
      </c>
      <c r="M86" s="182">
        <v>0</v>
      </c>
      <c r="N86" s="182">
        <v>0</v>
      </c>
      <c r="O86" s="182">
        <v>0</v>
      </c>
      <c r="P86" s="182">
        <v>0</v>
      </c>
      <c r="Q86" s="182">
        <v>0</v>
      </c>
      <c r="R86" s="182">
        <v>0</v>
      </c>
      <c r="S86" s="182">
        <v>0</v>
      </c>
      <c r="T86" s="182">
        <v>0</v>
      </c>
      <c r="U86" s="182">
        <v>0</v>
      </c>
      <c r="V86" s="182">
        <v>0</v>
      </c>
      <c r="W86" s="182">
        <v>0</v>
      </c>
      <c r="X86" s="182">
        <v>0</v>
      </c>
      <c r="Y86" s="182">
        <v>0</v>
      </c>
      <c r="Z86" s="182">
        <v>0</v>
      </c>
      <c r="AA86" s="182">
        <v>0</v>
      </c>
      <c r="AB86" s="182">
        <v>0</v>
      </c>
      <c r="AC86" s="182">
        <v>0</v>
      </c>
      <c r="AD86" s="182">
        <v>0</v>
      </c>
      <c r="AE86" s="182">
        <v>0</v>
      </c>
      <c r="AF86" s="182">
        <v>0</v>
      </c>
      <c r="AG86" s="182">
        <v>0</v>
      </c>
      <c r="AH86" s="182">
        <v>0</v>
      </c>
      <c r="AI86" s="182">
        <v>0</v>
      </c>
      <c r="AJ86" s="182">
        <v>0</v>
      </c>
      <c r="AK86" s="182">
        <v>0</v>
      </c>
      <c r="AL86" s="182">
        <v>0</v>
      </c>
      <c r="AM86" s="182">
        <v>0</v>
      </c>
      <c r="AN86" s="182">
        <v>0</v>
      </c>
      <c r="AO86" s="182">
        <v>0</v>
      </c>
      <c r="AP86" s="182">
        <v>0</v>
      </c>
      <c r="AQ86" s="182">
        <v>0</v>
      </c>
      <c r="AR86" s="182">
        <v>0</v>
      </c>
      <c r="AS86" s="182">
        <v>0</v>
      </c>
      <c r="AT86" s="182">
        <v>0</v>
      </c>
      <c r="AU86" s="182">
        <v>0</v>
      </c>
      <c r="AV86" s="182">
        <v>0</v>
      </c>
      <c r="AW86" s="182">
        <v>0</v>
      </c>
      <c r="AX86" s="182">
        <v>0</v>
      </c>
      <c r="AY86" s="182">
        <v>0</v>
      </c>
      <c r="AZ86" s="182">
        <v>0</v>
      </c>
      <c r="BA86" s="182">
        <v>9759</v>
      </c>
      <c r="BB86" s="182">
        <v>9953</v>
      </c>
      <c r="BC86" s="182">
        <v>10084</v>
      </c>
      <c r="BD86" s="182">
        <v>11106</v>
      </c>
      <c r="BE86" s="182">
        <v>11202</v>
      </c>
      <c r="BF86" s="182">
        <v>11358</v>
      </c>
      <c r="BG86" s="182">
        <v>11486</v>
      </c>
      <c r="BH86" s="182">
        <v>11430</v>
      </c>
      <c r="BI86" s="182">
        <v>11555</v>
      </c>
      <c r="BJ86" s="182">
        <v>11750</v>
      </c>
      <c r="BK86" s="182">
        <v>12123</v>
      </c>
      <c r="BL86" s="182">
        <v>12421</v>
      </c>
      <c r="BM86" s="182">
        <v>12681</v>
      </c>
      <c r="BN86" s="182">
        <v>12783</v>
      </c>
      <c r="BO86" s="182">
        <v>12686</v>
      </c>
      <c r="BP86" s="182">
        <v>12683</v>
      </c>
      <c r="BQ86" s="182">
        <v>12585</v>
      </c>
      <c r="BR86" s="182">
        <v>12485</v>
      </c>
      <c r="BS86" s="182">
        <v>12296</v>
      </c>
      <c r="BT86" s="182">
        <v>12141</v>
      </c>
      <c r="BU86" s="182">
        <v>11881</v>
      </c>
      <c r="BV86" s="182">
        <v>11617</v>
      </c>
      <c r="BW86" s="182">
        <v>11452</v>
      </c>
      <c r="BX86" s="183">
        <v>11336</v>
      </c>
    </row>
    <row r="87" spans="1:76" ht="15.75" thickBot="1">
      <c r="A87" s="230"/>
      <c r="B87" s="229"/>
      <c r="C87" s="229"/>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4"/>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97" customWidth="1"/>
    <col min="2" max="2" width="75.7109375" style="31" customWidth="1"/>
    <col min="3" max="3" width="25.7109375" style="31" customWidth="1"/>
    <col min="4" max="75" width="12.7109375" style="96" customWidth="1"/>
    <col min="76" max="76" width="12.7109375" style="98" customWidth="1"/>
    <col min="77" max="16384" width="9.140625" style="98"/>
  </cols>
  <sheetData>
    <row r="1" spans="1:76" s="11"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row>
    <row r="2" spans="1:76" ht="33" customHeight="1">
      <c r="A2" s="26" t="str">
        <f>Notes!A2</f>
        <v>Summer Budget</v>
      </c>
      <c r="B2" s="26" t="s">
        <v>371</v>
      </c>
      <c r="C2" s="253"/>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3" t="s">
        <v>83</v>
      </c>
      <c r="BU2" s="72" t="s">
        <v>82</v>
      </c>
      <c r="BV2" s="72" t="s">
        <v>81</v>
      </c>
      <c r="BW2" s="72" t="s">
        <v>80</v>
      </c>
      <c r="BX2" s="71" t="s">
        <v>79</v>
      </c>
    </row>
    <row r="3" spans="1:76" s="224" customFormat="1" ht="15.75">
      <c r="A3" s="70">
        <f>Notes!A3</f>
        <v>2015</v>
      </c>
      <c r="B3" s="23" t="s">
        <v>370</v>
      </c>
      <c r="C3" s="23"/>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t="s">
        <v>261</v>
      </c>
      <c r="C4" s="65"/>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155"/>
    </row>
    <row r="5" spans="1:76" ht="25.5" customHeight="1">
      <c r="A5" s="112"/>
      <c r="B5" s="217" t="s">
        <v>369</v>
      </c>
      <c r="C5" s="38"/>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250" t="s">
        <v>339</v>
      </c>
      <c r="BI5" s="137"/>
      <c r="BJ5" s="137"/>
      <c r="BK5" s="137"/>
      <c r="BL5" s="137"/>
      <c r="BM5" s="137"/>
      <c r="BN5" s="137"/>
      <c r="BO5" s="137"/>
      <c r="BP5" s="137"/>
      <c r="BQ5" s="137"/>
      <c r="BR5" s="137"/>
      <c r="BS5" s="137"/>
      <c r="BT5" s="137"/>
      <c r="BU5" s="137"/>
      <c r="BV5" s="137"/>
      <c r="BW5" s="137"/>
      <c r="BX5" s="133"/>
    </row>
    <row r="6" spans="1:76">
      <c r="A6" s="112"/>
      <c r="B6" s="37" t="s">
        <v>360</v>
      </c>
      <c r="C6" s="38"/>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137">
        <f>'Pension Credit'!AH4</f>
        <v>561</v>
      </c>
      <c r="AI6" s="137">
        <f>'Pension Credit'!AI4</f>
        <v>624</v>
      </c>
      <c r="AJ6" s="137">
        <f>'Pension Credit'!AJ4</f>
        <v>729</v>
      </c>
      <c r="AK6" s="137">
        <f>'Pension Credit'!AK4</f>
        <v>924.13</v>
      </c>
      <c r="AL6" s="137">
        <f>'Pension Credit'!AL4</f>
        <v>941</v>
      </c>
      <c r="AM6" s="137">
        <f>'Pension Credit'!AM4</f>
        <v>985</v>
      </c>
      <c r="AN6" s="137">
        <f>'Pension Credit'!AN4</f>
        <v>1189</v>
      </c>
      <c r="AO6" s="137">
        <f>'Pension Credit'!AO4</f>
        <v>1371</v>
      </c>
      <c r="AP6" s="137">
        <f>'Pension Credit'!AP4</f>
        <v>1458</v>
      </c>
      <c r="AQ6" s="137">
        <f>'Pension Credit'!AQ4</f>
        <v>1574</v>
      </c>
      <c r="AR6" s="137">
        <f>'Pension Credit'!AR4</f>
        <v>1853.9770000000001</v>
      </c>
      <c r="AS6" s="137">
        <f>'Pension Credit'!AS4</f>
        <v>2050.058</v>
      </c>
      <c r="AT6" s="137">
        <f>'Pension Credit'!AT4</f>
        <v>2305.1849999999999</v>
      </c>
      <c r="AU6" s="137">
        <f>'Pension Credit'!AU4</f>
        <v>2758</v>
      </c>
      <c r="AV6" s="137">
        <f>'Pension Credit'!AV4</f>
        <v>3728</v>
      </c>
      <c r="AW6" s="137">
        <f>'Pension Credit'!AW4</f>
        <v>3939</v>
      </c>
      <c r="AX6" s="137">
        <f>'Pension Credit'!AX4</f>
        <v>3969</v>
      </c>
      <c r="AY6" s="137">
        <f>'Pension Credit'!AY4</f>
        <v>3888</v>
      </c>
      <c r="AZ6" s="137">
        <f>'Pension Credit'!AZ4</f>
        <v>3815</v>
      </c>
      <c r="BA6" s="137">
        <f>'Pension Credit'!BA4</f>
        <v>3773</v>
      </c>
      <c r="BB6" s="137">
        <f>'Pension Credit'!BB4</f>
        <v>3619</v>
      </c>
      <c r="BC6" s="137">
        <f>'Pension Credit'!BC4</f>
        <v>3781</v>
      </c>
      <c r="BD6" s="137">
        <f>'Pension Credit'!BD4</f>
        <v>4095</v>
      </c>
      <c r="BE6" s="137">
        <f>'Pension Credit'!BE4</f>
        <v>4486</v>
      </c>
      <c r="BF6" s="137">
        <f>'Pension Credit'!BF4</f>
        <v>4484</v>
      </c>
      <c r="BG6" s="137">
        <f>'Pension Credit'!BG4</f>
        <v>4851.1851234350615</v>
      </c>
      <c r="BH6" s="215">
        <f>'Pension Credit'!BH5</f>
        <v>5970.616</v>
      </c>
      <c r="BI6" s="134">
        <f>'Pension Credit'!BI5</f>
        <v>6426.2752195999992</v>
      </c>
      <c r="BJ6" s="134">
        <f>'Pension Credit'!BJ5</f>
        <v>6868.5436595999981</v>
      </c>
      <c r="BK6" s="134">
        <f>'Pension Credit'!BK5</f>
        <v>7367.1248207140325</v>
      </c>
      <c r="BL6" s="134">
        <f>'Pension Credit'!BL5</f>
        <v>7703.3184822999983</v>
      </c>
      <c r="BM6" s="134">
        <f>'Pension Credit'!BM5</f>
        <v>8128.8851483600001</v>
      </c>
      <c r="BN6" s="134">
        <f>'Pension Credit'!BN5</f>
        <v>8242.1568431600008</v>
      </c>
      <c r="BO6" s="134">
        <f>'Pension Credit'!BO5</f>
        <v>8052.1531093099993</v>
      </c>
      <c r="BP6" s="134">
        <f>'Pension Credit'!BP5</f>
        <v>7510.8751163199995</v>
      </c>
      <c r="BQ6" s="134">
        <f>'Pension Credit'!BQ5</f>
        <v>7041.5234761999718</v>
      </c>
      <c r="BR6" s="134">
        <f>'Pension Credit'!BR5</f>
        <v>6576.0799377400008</v>
      </c>
      <c r="BS6" s="134">
        <f>'Pension Credit'!BS5</f>
        <v>6152.4893192400614</v>
      </c>
      <c r="BT6" s="134">
        <f>'Pension Credit'!BT5</f>
        <v>5933.458768739436</v>
      </c>
      <c r="BU6" s="134">
        <f>'Pension Credit'!BU5</f>
        <v>5705.9039215114681</v>
      </c>
      <c r="BV6" s="134">
        <f>'Pension Credit'!BV5</f>
        <v>5414.1277934143882</v>
      </c>
      <c r="BW6" s="134">
        <f>'Pension Credit'!BW5</f>
        <v>5368.7623718541035</v>
      </c>
      <c r="BX6" s="133">
        <f>'Pension Credit'!BX5</f>
        <v>5404.1812536387633</v>
      </c>
    </row>
    <row r="7" spans="1:76">
      <c r="A7" s="112"/>
      <c r="B7" s="37" t="s">
        <v>359</v>
      </c>
      <c r="C7" s="38"/>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137">
        <f>'Incapacity benefits'!AH40</f>
        <v>130</v>
      </c>
      <c r="AI7" s="137">
        <f>'Incapacity benefits'!AI40</f>
        <v>146</v>
      </c>
      <c r="AJ7" s="137">
        <f>'Incapacity benefits'!AJ40</f>
        <v>172</v>
      </c>
      <c r="AK7" s="137">
        <f>'Incapacity benefits'!AK40</f>
        <v>198</v>
      </c>
      <c r="AL7" s="137">
        <f>'Incapacity benefits'!AL40</f>
        <v>259</v>
      </c>
      <c r="AM7" s="137">
        <f>'Incapacity benefits'!AM40</f>
        <v>305</v>
      </c>
      <c r="AN7" s="137">
        <f>'Incapacity benefits'!AN40</f>
        <v>353</v>
      </c>
      <c r="AO7" s="137">
        <f>'Incapacity benefits'!AO40</f>
        <v>432</v>
      </c>
      <c r="AP7" s="137">
        <f>'Incapacity benefits'!AP40</f>
        <v>539</v>
      </c>
      <c r="AQ7" s="137">
        <f>'Incapacity benefits'!AQ40</f>
        <v>587</v>
      </c>
      <c r="AR7" s="137">
        <f>'Incapacity benefits'!AR40</f>
        <v>772</v>
      </c>
      <c r="AS7" s="137">
        <f>'Incapacity benefits'!AS40</f>
        <v>902</v>
      </c>
      <c r="AT7" s="137">
        <f>'Incapacity benefits'!AT40</f>
        <v>1081.992</v>
      </c>
      <c r="AU7" s="137">
        <f>'Incapacity benefits'!AU40</f>
        <v>1399</v>
      </c>
      <c r="AV7" s="137">
        <f>'Incapacity benefits'!AV40</f>
        <v>1899</v>
      </c>
      <c r="AW7" s="137">
        <f>'Incapacity benefits'!AW40</f>
        <v>2358</v>
      </c>
      <c r="AX7" s="137">
        <f>'Incapacity benefits'!AX40</f>
        <v>2758</v>
      </c>
      <c r="AY7" s="137">
        <f>'Incapacity benefits'!AY40</f>
        <v>3222</v>
      </c>
      <c r="AZ7" s="137">
        <f>'Incapacity benefits'!AZ40</f>
        <v>3507</v>
      </c>
      <c r="BA7" s="137">
        <f>'Incapacity benefits'!BA40</f>
        <v>3679</v>
      </c>
      <c r="BB7" s="137">
        <f>'Incapacity benefits'!BB40</f>
        <v>3848</v>
      </c>
      <c r="BC7" s="137">
        <f>'Incapacity benefits'!BC40</f>
        <v>4051</v>
      </c>
      <c r="BD7" s="137">
        <f>'Incapacity benefits'!BD40</f>
        <v>4621.4050478363251</v>
      </c>
      <c r="BE7" s="137">
        <f>'Incapacity benefits'!BE40</f>
        <v>5052.9140045040276</v>
      </c>
      <c r="BF7" s="137">
        <f>'Incapacity benefits'!BF40</f>
        <v>5038.3999390028666</v>
      </c>
      <c r="BG7" s="137">
        <f>'Incapacity benefits'!BG40</f>
        <v>5050.6973474168963</v>
      </c>
      <c r="BH7" s="215">
        <v>4716.6390675993789</v>
      </c>
      <c r="BI7" s="134">
        <v>4532.1900443650775</v>
      </c>
      <c r="BJ7" s="134">
        <v>4574.2510630700235</v>
      </c>
      <c r="BK7" s="134">
        <v>5056.8584049752199</v>
      </c>
      <c r="BL7" s="134">
        <v>5161.5598443521649</v>
      </c>
      <c r="BM7" s="134">
        <v>5671.3574190053178</v>
      </c>
      <c r="BN7" s="134">
        <v>5911.9173861293239</v>
      </c>
      <c r="BO7" s="134">
        <v>6240.5186824794737</v>
      </c>
      <c r="BP7" s="134">
        <v>6989.1923194057472</v>
      </c>
      <c r="BQ7" s="134">
        <v>7893.7481017601685</v>
      </c>
      <c r="BR7" s="134">
        <v>9115.8329324021688</v>
      </c>
      <c r="BS7" s="134">
        <v>9662.8909412164758</v>
      </c>
      <c r="BT7" s="134">
        <v>9554.2143405643492</v>
      </c>
      <c r="BU7" s="134">
        <v>9352.8233266403113</v>
      </c>
      <c r="BV7" s="134">
        <v>9100.6006965369652</v>
      </c>
      <c r="BW7" s="134">
        <v>9117.9031896137913</v>
      </c>
      <c r="BX7" s="133">
        <v>9193.9827753881582</v>
      </c>
    </row>
    <row r="8" spans="1:76">
      <c r="A8" s="112"/>
      <c r="B8" s="37" t="s">
        <v>358</v>
      </c>
      <c r="C8" s="38"/>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137">
        <f>'Income Support'!AH26</f>
        <v>334</v>
      </c>
      <c r="AI8" s="137">
        <f>'Income Support'!AI26</f>
        <v>355</v>
      </c>
      <c r="AJ8" s="137">
        <f>'Income Support'!AJ26</f>
        <v>436</v>
      </c>
      <c r="AK8" s="137">
        <f>'Income Support'!AK26</f>
        <v>564.62</v>
      </c>
      <c r="AL8" s="137">
        <f>'Income Support'!AL26</f>
        <v>780</v>
      </c>
      <c r="AM8" s="137">
        <f>'Income Support'!AM26</f>
        <v>956</v>
      </c>
      <c r="AN8" s="137">
        <f>'Income Support'!AN26</f>
        <v>1086</v>
      </c>
      <c r="AO8" s="137">
        <f>'Income Support'!AO26</f>
        <v>1313</v>
      </c>
      <c r="AP8" s="137">
        <f>'Income Support'!AP26</f>
        <v>1483</v>
      </c>
      <c r="AQ8" s="137">
        <f>'Income Support'!AQ26</f>
        <v>1596</v>
      </c>
      <c r="AR8" s="137">
        <f>'Income Support'!AR26</f>
        <v>1762</v>
      </c>
      <c r="AS8" s="137">
        <f>'Income Support'!AS26</f>
        <v>1930</v>
      </c>
      <c r="AT8" s="137">
        <f>'Income Support'!AT26</f>
        <v>2286.4560000000001</v>
      </c>
      <c r="AU8" s="137">
        <f>'Income Support'!AU26</f>
        <v>2860</v>
      </c>
      <c r="AV8" s="137">
        <f>'Income Support'!AV26</f>
        <v>3448</v>
      </c>
      <c r="AW8" s="137">
        <f>'Income Support'!AW26</f>
        <v>3735</v>
      </c>
      <c r="AX8" s="137">
        <f>'Income Support'!AX26</f>
        <v>4051</v>
      </c>
      <c r="AY8" s="137">
        <f>'Income Support'!AY26</f>
        <v>4265</v>
      </c>
      <c r="AZ8" s="137">
        <f>'Income Support'!AZ26</f>
        <v>4313</v>
      </c>
      <c r="BA8" s="137">
        <f>'Income Support'!BA26</f>
        <v>4106</v>
      </c>
      <c r="BB8" s="137">
        <f>'Income Support'!BB26</f>
        <v>3941</v>
      </c>
      <c r="BC8" s="137">
        <f>'Income Support'!BC26</f>
        <v>3963</v>
      </c>
      <c r="BD8" s="137">
        <f>'Income Support'!BD26</f>
        <v>4334</v>
      </c>
      <c r="BE8" s="137">
        <f>'Income Support'!BE26</f>
        <v>4520</v>
      </c>
      <c r="BF8" s="137">
        <f>'Income Support'!BF26</f>
        <v>4626</v>
      </c>
      <c r="BG8" s="137">
        <f>'Income Support'!BG26</f>
        <v>4854</v>
      </c>
      <c r="BH8" s="215">
        <f>'Income Support'!BH7</f>
        <v>4596.7527005283919</v>
      </c>
      <c r="BI8" s="134">
        <f>'Income Support'!BI7</f>
        <v>3943.0085425279776</v>
      </c>
      <c r="BJ8" s="134">
        <f>'Income Support'!BJ7</f>
        <v>3604.4662883198689</v>
      </c>
      <c r="BK8" s="134">
        <f>'Income Support'!BK7</f>
        <v>3385.7518830201843</v>
      </c>
      <c r="BL8" s="134">
        <f>'Income Support'!BL7</f>
        <v>3061.3235328641586</v>
      </c>
      <c r="BM8" s="134">
        <f>'Income Support'!BM7</f>
        <v>2842.3252079987501</v>
      </c>
      <c r="BN8" s="134">
        <f>'Income Support'!BN7</f>
        <v>2586.2728269605445</v>
      </c>
      <c r="BO8" s="134">
        <f>'Income Support'!BO7</f>
        <v>2263.4606812055576</v>
      </c>
      <c r="BP8" s="134">
        <f>'Income Support'!BP7</f>
        <v>2085.1020623717477</v>
      </c>
      <c r="BQ8" s="134">
        <f>'Income Support'!BQ7</f>
        <v>1854.0650250978513</v>
      </c>
      <c r="BR8" s="134">
        <f>'Income Support'!BR7</f>
        <v>1782.4504192522029</v>
      </c>
      <c r="BS8" s="134">
        <f>'Income Support'!BS7</f>
        <v>1796.6907760628956</v>
      </c>
      <c r="BT8" s="134">
        <f>'Income Support'!BT7</f>
        <v>1799.452383191224</v>
      </c>
      <c r="BU8" s="134">
        <f>'Income Support'!BU7</f>
        <v>1613.3546297255057</v>
      </c>
      <c r="BV8" s="134">
        <f>'Income Support'!BV7</f>
        <v>1464.5860525279484</v>
      </c>
      <c r="BW8" s="134">
        <f>'Income Support'!BW7</f>
        <v>1385.5371051892394</v>
      </c>
      <c r="BX8" s="133">
        <f>'Income Support'!BX7</f>
        <v>1413.7893967244856</v>
      </c>
    </row>
    <row r="9" spans="1:76">
      <c r="A9" s="112"/>
      <c r="B9" s="37" t="s">
        <v>357</v>
      </c>
      <c r="C9" s="38"/>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137">
        <f>'Income Support'!AH23+'Table 1a'!AH40</f>
        <v>515</v>
      </c>
      <c r="AI9" s="137">
        <f>'Income Support'!AI23+'Table 1a'!AI40</f>
        <v>523</v>
      </c>
      <c r="AJ9" s="137">
        <f>'Income Support'!AJ23+'Table 1a'!AJ40</f>
        <v>794</v>
      </c>
      <c r="AK9" s="137">
        <f>'Income Support'!AK23+'Table 1a'!AK40</f>
        <v>1512.04</v>
      </c>
      <c r="AL9" s="137">
        <f>'Income Support'!AL23+'Table 1a'!AL40</f>
        <v>2567</v>
      </c>
      <c r="AM9" s="137">
        <f>'Income Support'!AM23+'Table 1a'!AM40</f>
        <v>3257</v>
      </c>
      <c r="AN9" s="137">
        <f>'Income Support'!AN23+'Table 1a'!AN40</f>
        <v>3730</v>
      </c>
      <c r="AO9" s="137">
        <f>'Income Support'!AO23+'Table 1a'!AO40</f>
        <v>4214</v>
      </c>
      <c r="AP9" s="137">
        <f>'Income Support'!AP23+'Table 1a'!AP40</f>
        <v>4336</v>
      </c>
      <c r="AQ9" s="137">
        <f>'Income Support'!AQ23+'Table 1a'!AQ40</f>
        <v>3985</v>
      </c>
      <c r="AR9" s="137">
        <f>'Income Support'!AR23+'Table 1a'!AR40</f>
        <v>3045</v>
      </c>
      <c r="AS9" s="137">
        <f>'Income Support'!AS23+'Table 1a'!AS40</f>
        <v>2631</v>
      </c>
      <c r="AT9" s="137">
        <f>'Income Support'!AT23+'Table 1a'!AT40</f>
        <v>2940.4780000000001</v>
      </c>
      <c r="AU9" s="137">
        <f>'Income Support'!AU23+'Table 1a'!AU40</f>
        <v>4200</v>
      </c>
      <c r="AV9" s="137">
        <f>'Income Support'!AV23+'Table 1a'!AV40</f>
        <v>5379</v>
      </c>
      <c r="AW9" s="137">
        <f>'Income Support'!AW23+'Table 1a'!AW40</f>
        <v>5737</v>
      </c>
      <c r="AX9" s="137">
        <f>'Income Support'!AX23+'Table 1a'!AX40</f>
        <v>5183</v>
      </c>
      <c r="AY9" s="137">
        <f>'Income Support'!AY23+'Table 1a'!AY40</f>
        <v>4823</v>
      </c>
      <c r="AZ9" s="137">
        <f>'Income Support'!AZ23+'Table 1a'!AZ40</f>
        <v>4192.2150000000001</v>
      </c>
      <c r="BA9" s="137">
        <f>'Table 1a'!BA40</f>
        <v>3418.4580000000001</v>
      </c>
      <c r="BB9" s="137">
        <f>'Table 1a'!BB40</f>
        <v>3083.4490000000001</v>
      </c>
      <c r="BC9" s="137">
        <f>'Table 1a'!BC40</f>
        <v>2796.067</v>
      </c>
      <c r="BD9" s="137">
        <f>'Table 1a'!BD40</f>
        <v>2435.2660000000001</v>
      </c>
      <c r="BE9" s="137">
        <f>'Table 1a'!BE40</f>
        <v>2135.8090000000002</v>
      </c>
      <c r="BF9" s="137">
        <f>'Table 1a'!BF40</f>
        <v>2105.4681379400004</v>
      </c>
      <c r="BG9" s="137">
        <f>'Table 1a'!BG40</f>
        <v>2051.9794873882602</v>
      </c>
      <c r="BH9" s="215">
        <f>'Table 1a'!BH40</f>
        <v>1759.2470000000001</v>
      </c>
      <c r="BI9" s="134">
        <f>'Table 1a'!BI40</f>
        <v>1824.9606072800002</v>
      </c>
      <c r="BJ9" s="134">
        <f>'Table 1a'!BJ40</f>
        <v>1961.87288926</v>
      </c>
      <c r="BK9" s="134">
        <f>'Table 1a'!BK40</f>
        <v>1817.4577446102965</v>
      </c>
      <c r="BL9" s="134">
        <f>'Table 1a'!BL40</f>
        <v>2129.1275195499998</v>
      </c>
      <c r="BM9" s="134">
        <f>'Table 1a'!BM40</f>
        <v>3595.32545321</v>
      </c>
      <c r="BN9" s="134">
        <f>'Table 1a'!BN40</f>
        <v>3672.3248568335066</v>
      </c>
      <c r="BO9" s="134">
        <f>'Table 1a'!BO40</f>
        <v>4184.1081413699985</v>
      </c>
      <c r="BP9" s="134">
        <f>'Table 1a'!BP40</f>
        <v>4507.4715771600004</v>
      </c>
      <c r="BQ9" s="134">
        <f>'Table 1a'!BQ40</f>
        <v>3811.3202527361905</v>
      </c>
      <c r="BR9" s="134">
        <f>'Table 1a'!BR40</f>
        <v>2695.8303489699997</v>
      </c>
      <c r="BS9" s="134">
        <f>'Table 1a'!BS40</f>
        <v>1837.5215898876056</v>
      </c>
      <c r="BT9" s="134">
        <f>'Table 1a'!BT40</f>
        <v>2024.6955323880616</v>
      </c>
      <c r="BU9" s="134">
        <f>'Table 1a'!BU40</f>
        <v>2094.3188022444169</v>
      </c>
      <c r="BV9" s="134">
        <f>'Table 1a'!BV40</f>
        <v>2108.9386692238363</v>
      </c>
      <c r="BW9" s="134">
        <f>'Table 1a'!BW40</f>
        <v>2162.0274640611524</v>
      </c>
      <c r="BX9" s="133">
        <f>'Table 1a'!BX40</f>
        <v>2233.9420520355739</v>
      </c>
    </row>
    <row r="10" spans="1:76">
      <c r="A10" s="112"/>
      <c r="B10" s="37" t="s">
        <v>356</v>
      </c>
      <c r="C10" s="38"/>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137">
        <f>'Income Support'!AH28</f>
        <v>21</v>
      </c>
      <c r="AI10" s="137">
        <f>'Income Support'!AI28</f>
        <v>27</v>
      </c>
      <c r="AJ10" s="137">
        <f>'Income Support'!AJ28</f>
        <v>34</v>
      </c>
      <c r="AK10" s="137">
        <f>'Income Support'!AK28</f>
        <v>46.26</v>
      </c>
      <c r="AL10" s="137">
        <f>'Income Support'!AL28</f>
        <v>65</v>
      </c>
      <c r="AM10" s="137">
        <f>'Income Support'!AM28</f>
        <v>89</v>
      </c>
      <c r="AN10" s="137">
        <f>'Income Support'!AN28</f>
        <v>112</v>
      </c>
      <c r="AO10" s="137">
        <f>'Income Support'!AO28</f>
        <v>116</v>
      </c>
      <c r="AP10" s="137">
        <f>'Income Support'!AP28</f>
        <v>149</v>
      </c>
      <c r="AQ10" s="137">
        <f>'Income Support'!AQ28</f>
        <v>214</v>
      </c>
      <c r="AR10" s="137">
        <f>'Income Support'!AR28</f>
        <v>149</v>
      </c>
      <c r="AS10" s="137">
        <f>'Income Support'!AS28</f>
        <v>162</v>
      </c>
      <c r="AT10" s="137">
        <f>'Income Support'!AT28</f>
        <v>281.07400000000001</v>
      </c>
      <c r="AU10" s="137">
        <f>'Income Support'!AU28</f>
        <v>429.02289951173043</v>
      </c>
      <c r="AV10" s="137">
        <f>'Income Support'!AV28</f>
        <v>335.98800000000119</v>
      </c>
      <c r="AW10" s="137">
        <f>'Income Support'!AW28</f>
        <v>340.62299999999959</v>
      </c>
      <c r="AX10" s="137">
        <f>'Income Support'!AX28</f>
        <v>426.04799999999886</v>
      </c>
      <c r="AY10" s="137">
        <f>'Income Support'!AY28</f>
        <v>494.53299999999945</v>
      </c>
      <c r="AZ10" s="137">
        <f>'Income Support'!AZ28</f>
        <v>450.69499999999999</v>
      </c>
      <c r="BA10" s="137">
        <f>'Income Support'!BA28</f>
        <v>407.31700000000092</v>
      </c>
      <c r="BB10" s="137">
        <f>'Income Support'!BB28</f>
        <v>382.68999999999869</v>
      </c>
      <c r="BC10" s="137">
        <f>'Income Support'!BC28</f>
        <v>287.32200000000012</v>
      </c>
      <c r="BD10" s="137">
        <f>'Income Support'!BD28</f>
        <v>292.22699999999895</v>
      </c>
      <c r="BE10" s="137">
        <f>'Income Support'!BE28</f>
        <v>325.9071194121716</v>
      </c>
      <c r="BF10" s="137">
        <f>'Income Support'!BF28</f>
        <v>354.31471095259985</v>
      </c>
      <c r="BG10" s="137">
        <f>'Income Support'!BG28</f>
        <v>484.93625241992959</v>
      </c>
      <c r="BH10" s="215">
        <f>'Income Support'!BH8+'Income Support'!BH9</f>
        <v>715.52123187222992</v>
      </c>
      <c r="BI10" s="134">
        <f>'Income Support'!BI8+'Income Support'!BI9</f>
        <v>674.79741771194449</v>
      </c>
      <c r="BJ10" s="134">
        <f>'Income Support'!BJ8+'Income Support'!BJ9</f>
        <v>660.05349752010784</v>
      </c>
      <c r="BK10" s="134">
        <f>'Income Support'!BK8+'Income Support'!BK9</f>
        <v>585.37558126336353</v>
      </c>
      <c r="BL10" s="134">
        <f>'Income Support'!BL8+'Income Support'!BL9</f>
        <v>524.65819704367539</v>
      </c>
      <c r="BM10" s="134">
        <f>'Income Support'!BM8+'Income Support'!BM9</f>
        <v>546.51470718593077</v>
      </c>
      <c r="BN10" s="134">
        <f>'Income Support'!BN8+'Income Support'!BN9</f>
        <v>635.11132170833844</v>
      </c>
      <c r="BO10" s="134">
        <f>'Income Support'!BO8+'Income Support'!BO9</f>
        <v>648.82137914496843</v>
      </c>
      <c r="BP10" s="134">
        <f>'Income Support'!BP8+'Income Support'!BP9</f>
        <v>709.52040998250732</v>
      </c>
      <c r="BQ10" s="134">
        <f>'Income Support'!BQ8+'Income Support'!BQ9</f>
        <v>733.66981474197962</v>
      </c>
      <c r="BR10" s="134">
        <f>'Income Support'!BR8+'Income Support'!BR9</f>
        <v>721.6560254556299</v>
      </c>
      <c r="BS10" s="134">
        <f>'Income Support'!BS8+'Income Support'!BS9</f>
        <v>765.00382202113747</v>
      </c>
      <c r="BT10" s="134">
        <f>'Income Support'!BT8+'Income Support'!BT9</f>
        <v>786.40543009268924</v>
      </c>
      <c r="BU10" s="134">
        <f>'Income Support'!BU8+'Income Support'!BU9</f>
        <v>833.15349243269236</v>
      </c>
      <c r="BV10" s="134">
        <f>'Income Support'!BV8+'Income Support'!BV9</f>
        <v>849.77577810771959</v>
      </c>
      <c r="BW10" s="134">
        <f>'Income Support'!BW8+'Income Support'!BW9</f>
        <v>879.61187737437422</v>
      </c>
      <c r="BX10" s="133">
        <f>'Income Support'!BX8+'Income Support'!BX9</f>
        <v>921.00078171131122</v>
      </c>
    </row>
    <row r="11" spans="1:76" ht="26.1" customHeight="1">
      <c r="A11" s="112"/>
      <c r="B11" s="152" t="s">
        <v>330</v>
      </c>
      <c r="C11" s="38"/>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137">
        <f t="shared" ref="AH11:BX11" si="0">SUM(AH7:AH10)</f>
        <v>1000</v>
      </c>
      <c r="AI11" s="137">
        <f t="shared" si="0"/>
        <v>1051</v>
      </c>
      <c r="AJ11" s="137">
        <f t="shared" si="0"/>
        <v>1436</v>
      </c>
      <c r="AK11" s="137">
        <f t="shared" si="0"/>
        <v>2320.92</v>
      </c>
      <c r="AL11" s="137">
        <f t="shared" si="0"/>
        <v>3671</v>
      </c>
      <c r="AM11" s="137">
        <f t="shared" si="0"/>
        <v>4607</v>
      </c>
      <c r="AN11" s="137">
        <f t="shared" si="0"/>
        <v>5281</v>
      </c>
      <c r="AO11" s="137">
        <f t="shared" si="0"/>
        <v>6075</v>
      </c>
      <c r="AP11" s="137">
        <f t="shared" si="0"/>
        <v>6507</v>
      </c>
      <c r="AQ11" s="137">
        <f t="shared" si="0"/>
        <v>6382</v>
      </c>
      <c r="AR11" s="137">
        <f t="shared" si="0"/>
        <v>5728</v>
      </c>
      <c r="AS11" s="137">
        <f t="shared" si="0"/>
        <v>5625</v>
      </c>
      <c r="AT11" s="137">
        <f t="shared" si="0"/>
        <v>6590</v>
      </c>
      <c r="AU11" s="137">
        <f t="shared" si="0"/>
        <v>8888.0228995117304</v>
      </c>
      <c r="AV11" s="137">
        <f t="shared" si="0"/>
        <v>11061.988000000001</v>
      </c>
      <c r="AW11" s="137">
        <f t="shared" si="0"/>
        <v>12170.623</v>
      </c>
      <c r="AX11" s="137">
        <f t="shared" si="0"/>
        <v>12418.047999999999</v>
      </c>
      <c r="AY11" s="137">
        <f t="shared" si="0"/>
        <v>12804.532999999999</v>
      </c>
      <c r="AZ11" s="137">
        <f t="shared" si="0"/>
        <v>12462.91</v>
      </c>
      <c r="BA11" s="137">
        <f t="shared" si="0"/>
        <v>11610.775000000001</v>
      </c>
      <c r="BB11" s="137">
        <f t="shared" si="0"/>
        <v>11255.138999999999</v>
      </c>
      <c r="BC11" s="137">
        <f t="shared" si="0"/>
        <v>11097.388999999999</v>
      </c>
      <c r="BD11" s="137">
        <f t="shared" si="0"/>
        <v>11682.898047836323</v>
      </c>
      <c r="BE11" s="137">
        <f t="shared" si="0"/>
        <v>12034.630123916198</v>
      </c>
      <c r="BF11" s="137">
        <f t="shared" si="0"/>
        <v>12124.182787895466</v>
      </c>
      <c r="BG11" s="137">
        <f t="shared" si="0"/>
        <v>12441.613087225085</v>
      </c>
      <c r="BH11" s="215">
        <f t="shared" si="0"/>
        <v>11788.16</v>
      </c>
      <c r="BI11" s="134">
        <f t="shared" si="0"/>
        <v>10974.956611885</v>
      </c>
      <c r="BJ11" s="134">
        <f t="shared" si="0"/>
        <v>10800.64373817</v>
      </c>
      <c r="BK11" s="134">
        <f t="shared" si="0"/>
        <v>10845.443613869065</v>
      </c>
      <c r="BL11" s="134">
        <f t="shared" si="0"/>
        <v>10876.669093809998</v>
      </c>
      <c r="BM11" s="134">
        <f t="shared" si="0"/>
        <v>12655.522787399997</v>
      </c>
      <c r="BN11" s="134">
        <f t="shared" si="0"/>
        <v>12805.626391631713</v>
      </c>
      <c r="BO11" s="134">
        <f t="shared" si="0"/>
        <v>13336.9088842</v>
      </c>
      <c r="BP11" s="134">
        <f t="shared" si="0"/>
        <v>14291.286368920002</v>
      </c>
      <c r="BQ11" s="134">
        <f t="shared" si="0"/>
        <v>14292.803194336189</v>
      </c>
      <c r="BR11" s="134">
        <f t="shared" si="0"/>
        <v>14315.769726080001</v>
      </c>
      <c r="BS11" s="134">
        <f t="shared" si="0"/>
        <v>14062.107129188114</v>
      </c>
      <c r="BT11" s="134">
        <f t="shared" si="0"/>
        <v>14164.767686236324</v>
      </c>
      <c r="BU11" s="134">
        <f t="shared" si="0"/>
        <v>13893.650251042925</v>
      </c>
      <c r="BV11" s="134">
        <f t="shared" si="0"/>
        <v>13523.901196396469</v>
      </c>
      <c r="BW11" s="134">
        <f t="shared" si="0"/>
        <v>13545.079636238557</v>
      </c>
      <c r="BX11" s="133">
        <f t="shared" si="0"/>
        <v>13762.715005859529</v>
      </c>
    </row>
    <row r="12" spans="1:76">
      <c r="A12" s="112"/>
      <c r="B12" s="152" t="s">
        <v>355</v>
      </c>
      <c r="C12" s="38"/>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137">
        <f t="shared" ref="AH12:BX12" si="1">AH11+AH6</f>
        <v>1561</v>
      </c>
      <c r="AI12" s="137">
        <f t="shared" si="1"/>
        <v>1675</v>
      </c>
      <c r="AJ12" s="137">
        <f t="shared" si="1"/>
        <v>2165</v>
      </c>
      <c r="AK12" s="137">
        <f t="shared" si="1"/>
        <v>3245.05</v>
      </c>
      <c r="AL12" s="137">
        <f t="shared" si="1"/>
        <v>4612</v>
      </c>
      <c r="AM12" s="137">
        <f t="shared" si="1"/>
        <v>5592</v>
      </c>
      <c r="AN12" s="137">
        <f t="shared" si="1"/>
        <v>6470</v>
      </c>
      <c r="AO12" s="137">
        <f t="shared" si="1"/>
        <v>7446</v>
      </c>
      <c r="AP12" s="137">
        <f t="shared" si="1"/>
        <v>7965</v>
      </c>
      <c r="AQ12" s="137">
        <f t="shared" si="1"/>
        <v>7956</v>
      </c>
      <c r="AR12" s="137">
        <f t="shared" si="1"/>
        <v>7581.9769999999999</v>
      </c>
      <c r="AS12" s="137">
        <f t="shared" si="1"/>
        <v>7675.058</v>
      </c>
      <c r="AT12" s="137">
        <f t="shared" si="1"/>
        <v>8895.1849999999995</v>
      </c>
      <c r="AU12" s="137">
        <f t="shared" si="1"/>
        <v>11646.02289951173</v>
      </c>
      <c r="AV12" s="137">
        <f t="shared" si="1"/>
        <v>14789.988000000001</v>
      </c>
      <c r="AW12" s="137">
        <f t="shared" si="1"/>
        <v>16109.623</v>
      </c>
      <c r="AX12" s="137">
        <f t="shared" si="1"/>
        <v>16387.047999999999</v>
      </c>
      <c r="AY12" s="137">
        <f t="shared" si="1"/>
        <v>16692.532999999999</v>
      </c>
      <c r="AZ12" s="137">
        <f t="shared" si="1"/>
        <v>16277.91</v>
      </c>
      <c r="BA12" s="137">
        <f t="shared" si="1"/>
        <v>15383.775000000001</v>
      </c>
      <c r="BB12" s="137">
        <f t="shared" si="1"/>
        <v>14874.138999999999</v>
      </c>
      <c r="BC12" s="137">
        <f t="shared" si="1"/>
        <v>14878.388999999999</v>
      </c>
      <c r="BD12" s="137">
        <f t="shared" si="1"/>
        <v>15777.898047836323</v>
      </c>
      <c r="BE12" s="137">
        <f t="shared" si="1"/>
        <v>16520.630123916198</v>
      </c>
      <c r="BF12" s="137">
        <f t="shared" si="1"/>
        <v>16608.182787895465</v>
      </c>
      <c r="BG12" s="137">
        <f t="shared" si="1"/>
        <v>17292.798210660148</v>
      </c>
      <c r="BH12" s="215">
        <f t="shared" si="1"/>
        <v>17758.775999999998</v>
      </c>
      <c r="BI12" s="134">
        <f t="shared" si="1"/>
        <v>17401.231831484998</v>
      </c>
      <c r="BJ12" s="134">
        <f t="shared" si="1"/>
        <v>17669.187397769998</v>
      </c>
      <c r="BK12" s="134">
        <f t="shared" si="1"/>
        <v>18212.568434583096</v>
      </c>
      <c r="BL12" s="134">
        <f t="shared" si="1"/>
        <v>18579.987576109997</v>
      </c>
      <c r="BM12" s="134">
        <f t="shared" si="1"/>
        <v>20784.407935759999</v>
      </c>
      <c r="BN12" s="134">
        <f t="shared" si="1"/>
        <v>21047.783234791714</v>
      </c>
      <c r="BO12" s="134">
        <f t="shared" si="1"/>
        <v>21389.06199351</v>
      </c>
      <c r="BP12" s="134">
        <f t="shared" si="1"/>
        <v>21802.161485240002</v>
      </c>
      <c r="BQ12" s="134">
        <f t="shared" si="1"/>
        <v>21334.32667053616</v>
      </c>
      <c r="BR12" s="134">
        <f t="shared" si="1"/>
        <v>20891.849663820001</v>
      </c>
      <c r="BS12" s="134">
        <f t="shared" si="1"/>
        <v>20214.596448428176</v>
      </c>
      <c r="BT12" s="134">
        <f t="shared" si="1"/>
        <v>20098.22645497576</v>
      </c>
      <c r="BU12" s="134">
        <f t="shared" si="1"/>
        <v>19599.554172554395</v>
      </c>
      <c r="BV12" s="134">
        <f t="shared" si="1"/>
        <v>18938.028989810857</v>
      </c>
      <c r="BW12" s="134">
        <f t="shared" si="1"/>
        <v>18913.842008092659</v>
      </c>
      <c r="BX12" s="133">
        <f t="shared" si="1"/>
        <v>19166.896259498291</v>
      </c>
    </row>
    <row r="13" spans="1:76" ht="25.5" customHeight="1">
      <c r="A13" s="112"/>
      <c r="B13" s="217" t="s">
        <v>368</v>
      </c>
      <c r="C13" s="38"/>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215"/>
      <c r="BI13" s="137"/>
      <c r="BJ13" s="137"/>
      <c r="BK13" s="137"/>
      <c r="BL13" s="137"/>
      <c r="BM13" s="137"/>
      <c r="BN13" s="137"/>
      <c r="BO13" s="137"/>
      <c r="BP13" s="137"/>
      <c r="BQ13" s="137"/>
      <c r="BR13" s="137"/>
      <c r="BS13" s="137"/>
      <c r="BT13" s="137"/>
      <c r="BU13" s="137"/>
      <c r="BV13" s="137"/>
      <c r="BW13" s="137"/>
      <c r="BX13" s="133"/>
    </row>
    <row r="14" spans="1:76">
      <c r="A14" s="112"/>
      <c r="B14" s="37" t="s">
        <v>360</v>
      </c>
      <c r="C14" s="38"/>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137"/>
      <c r="AI14" s="137"/>
      <c r="AJ14" s="137"/>
      <c r="AK14" s="137"/>
      <c r="AL14" s="137"/>
      <c r="AM14" s="137"/>
      <c r="AN14" s="137"/>
      <c r="AO14" s="137"/>
      <c r="AP14" s="137"/>
      <c r="AQ14" s="137"/>
      <c r="AR14" s="137"/>
      <c r="AS14" s="137"/>
      <c r="AT14" s="137"/>
      <c r="AU14" s="137"/>
      <c r="AV14" s="137"/>
      <c r="AW14" s="137"/>
      <c r="AX14" s="137"/>
      <c r="AY14" s="137"/>
      <c r="AZ14" s="137"/>
      <c r="BA14" s="134">
        <v>116.79592988181108</v>
      </c>
      <c r="BB14" s="134">
        <v>132.17847016496529</v>
      </c>
      <c r="BC14" s="134">
        <v>109.70071383436645</v>
      </c>
      <c r="BD14" s="134">
        <v>125.45522470816346</v>
      </c>
      <c r="BE14" s="134">
        <v>120.38742008976749</v>
      </c>
      <c r="BF14" s="134">
        <v>100.48672426926316</v>
      </c>
      <c r="BG14" s="134">
        <v>100.88002149801866</v>
      </c>
      <c r="BH14" s="215">
        <v>121.0595375915815</v>
      </c>
      <c r="BI14" s="134">
        <v>152.53198222015862</v>
      </c>
      <c r="BJ14" s="134">
        <v>162.23373740497976</v>
      </c>
      <c r="BK14" s="134">
        <v>193.06182664859972</v>
      </c>
      <c r="BL14" s="134">
        <v>186.38621604820449</v>
      </c>
      <c r="BM14" s="134">
        <v>198.4548682860794</v>
      </c>
      <c r="BN14" s="134">
        <v>166.65935362188895</v>
      </c>
      <c r="BO14" s="134">
        <v>119.86283808799651</v>
      </c>
      <c r="BP14" s="134">
        <v>110.71662136655105</v>
      </c>
      <c r="BQ14" s="134">
        <v>103.26296837894476</v>
      </c>
      <c r="BR14" s="134">
        <v>91.703611712462447</v>
      </c>
      <c r="BS14" s="134">
        <v>80.619063683006459</v>
      </c>
      <c r="BT14" s="134">
        <v>69.738520984945424</v>
      </c>
      <c r="BU14" s="134">
        <v>63.030945169771947</v>
      </c>
      <c r="BV14" s="137"/>
      <c r="BW14" s="137"/>
      <c r="BX14" s="133"/>
    </row>
    <row r="15" spans="1:76">
      <c r="A15" s="112"/>
      <c r="B15" s="37" t="s">
        <v>249</v>
      </c>
      <c r="C15" s="38"/>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137"/>
      <c r="AI15" s="137"/>
      <c r="AJ15" s="137"/>
      <c r="AK15" s="137"/>
      <c r="AL15" s="137"/>
      <c r="AM15" s="137"/>
      <c r="AN15" s="137"/>
      <c r="AO15" s="137"/>
      <c r="AP15" s="137"/>
      <c r="AQ15" s="137"/>
      <c r="AR15" s="137"/>
      <c r="AS15" s="137"/>
      <c r="AT15" s="137"/>
      <c r="AU15" s="137"/>
      <c r="AV15" s="137"/>
      <c r="AW15" s="137"/>
      <c r="AX15" s="137"/>
      <c r="AY15" s="137"/>
      <c r="AZ15" s="137"/>
      <c r="BA15" s="134"/>
      <c r="BB15" s="134"/>
      <c r="BC15" s="134"/>
      <c r="BD15" s="134"/>
      <c r="BE15" s="134"/>
      <c r="BF15" s="134"/>
      <c r="BG15" s="134"/>
      <c r="BH15" s="134">
        <f t="shared" ref="BH15:BU15" si="2">SUM(BH16:BH18)</f>
        <v>0</v>
      </c>
      <c r="BI15" s="134">
        <f t="shared" si="2"/>
        <v>0</v>
      </c>
      <c r="BJ15" s="134">
        <f t="shared" si="2"/>
        <v>0</v>
      </c>
      <c r="BK15" s="134">
        <f t="shared" si="2"/>
        <v>0</v>
      </c>
      <c r="BL15" s="134">
        <f t="shared" si="2"/>
        <v>0.53912335720161619</v>
      </c>
      <c r="BM15" s="134">
        <f t="shared" si="2"/>
        <v>25.818976858893286</v>
      </c>
      <c r="BN15" s="134">
        <f t="shared" si="2"/>
        <v>51.262814380029717</v>
      </c>
      <c r="BO15" s="134">
        <f t="shared" si="2"/>
        <v>58.557757927338557</v>
      </c>
      <c r="BP15" s="134">
        <f t="shared" si="2"/>
        <v>93.411892766059182</v>
      </c>
      <c r="BQ15" s="134">
        <f t="shared" si="2"/>
        <v>98.552121532610329</v>
      </c>
      <c r="BR15" s="134">
        <f t="shared" si="2"/>
        <v>110.14296452379881</v>
      </c>
      <c r="BS15" s="134">
        <f t="shared" si="2"/>
        <v>115.86649894998884</v>
      </c>
      <c r="BT15" s="134">
        <f t="shared" si="2"/>
        <v>100.67887737015775</v>
      </c>
      <c r="BU15" s="134">
        <f t="shared" si="2"/>
        <v>96.295194863169542</v>
      </c>
      <c r="BV15" s="137"/>
      <c r="BW15" s="137"/>
      <c r="BX15" s="133"/>
    </row>
    <row r="16" spans="1:76">
      <c r="A16" s="112"/>
      <c r="B16" s="214" t="s">
        <v>367</v>
      </c>
      <c r="C16" s="38"/>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137"/>
      <c r="AI16" s="137"/>
      <c r="AJ16" s="137"/>
      <c r="AK16" s="137"/>
      <c r="AL16" s="137"/>
      <c r="AM16" s="137"/>
      <c r="AN16" s="137"/>
      <c r="AO16" s="137"/>
      <c r="AP16" s="137"/>
      <c r="AQ16" s="137"/>
      <c r="AR16" s="137"/>
      <c r="AS16" s="137"/>
      <c r="AT16" s="137"/>
      <c r="AU16" s="137"/>
      <c r="AV16" s="137"/>
      <c r="AW16" s="137"/>
      <c r="AX16" s="137"/>
      <c r="AY16" s="137"/>
      <c r="AZ16" s="137"/>
      <c r="BA16" s="134"/>
      <c r="BB16" s="134"/>
      <c r="BC16" s="134"/>
      <c r="BD16" s="134"/>
      <c r="BE16" s="134"/>
      <c r="BF16" s="134"/>
      <c r="BG16" s="134"/>
      <c r="BH16" s="215"/>
      <c r="BI16" s="137"/>
      <c r="BJ16" s="137"/>
      <c r="BK16" s="137"/>
      <c r="BL16" s="137">
        <v>0.50070632121848613</v>
      </c>
      <c r="BM16" s="137">
        <v>18.127702347169819</v>
      </c>
      <c r="BN16" s="137">
        <v>23.491723461811898</v>
      </c>
      <c r="BO16" s="137">
        <v>20.478872923260425</v>
      </c>
      <c r="BP16" s="137">
        <v>24.791019055642863</v>
      </c>
      <c r="BQ16" s="137">
        <v>17.54186671222039</v>
      </c>
      <c r="BR16" s="137">
        <v>14.95348405411743</v>
      </c>
      <c r="BS16" s="137">
        <v>10.155296055888334</v>
      </c>
      <c r="BT16" s="137">
        <v>4.7469189067506221</v>
      </c>
      <c r="BU16" s="137">
        <v>4.1897047612599474</v>
      </c>
      <c r="BV16" s="137"/>
      <c r="BW16" s="137"/>
      <c r="BX16" s="133"/>
    </row>
    <row r="17" spans="1:76">
      <c r="A17" s="112"/>
      <c r="B17" s="214" t="s">
        <v>366</v>
      </c>
      <c r="C17" s="38"/>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137"/>
      <c r="AI17" s="137"/>
      <c r="AJ17" s="137"/>
      <c r="AK17" s="137"/>
      <c r="AL17" s="137"/>
      <c r="AM17" s="137"/>
      <c r="AN17" s="137"/>
      <c r="AO17" s="137"/>
      <c r="AP17" s="137"/>
      <c r="AQ17" s="137"/>
      <c r="AR17" s="137"/>
      <c r="AS17" s="137"/>
      <c r="AT17" s="137"/>
      <c r="AU17" s="137"/>
      <c r="AV17" s="137"/>
      <c r="AW17" s="137"/>
      <c r="AX17" s="137"/>
      <c r="AY17" s="137"/>
      <c r="AZ17" s="137"/>
      <c r="BA17" s="134"/>
      <c r="BB17" s="134"/>
      <c r="BC17" s="134"/>
      <c r="BD17" s="134"/>
      <c r="BE17" s="134"/>
      <c r="BF17" s="134"/>
      <c r="BG17" s="134"/>
      <c r="BH17" s="215"/>
      <c r="BI17" s="137"/>
      <c r="BJ17" s="137"/>
      <c r="BK17" s="137"/>
      <c r="BL17" s="137">
        <v>2.446881132976772E-2</v>
      </c>
      <c r="BM17" s="137">
        <v>2.3071630488921482</v>
      </c>
      <c r="BN17" s="137">
        <v>19.220413431936684</v>
      </c>
      <c r="BO17" s="137">
        <v>26.951099101044971</v>
      </c>
      <c r="BP17" s="137">
        <v>38.909879141890073</v>
      </c>
      <c r="BQ17" s="137">
        <v>28.347011240234007</v>
      </c>
      <c r="BR17" s="137">
        <v>23.746738383945701</v>
      </c>
      <c r="BS17" s="137">
        <v>23.619948506818538</v>
      </c>
      <c r="BT17" s="137">
        <v>27.367280572651676</v>
      </c>
      <c r="BU17" s="137">
        <v>25.64271835050474</v>
      </c>
      <c r="BV17" s="137"/>
      <c r="BW17" s="137"/>
      <c r="BX17" s="133"/>
    </row>
    <row r="18" spans="1:76">
      <c r="A18" s="112"/>
      <c r="B18" s="214" t="s">
        <v>365</v>
      </c>
      <c r="C18" s="252"/>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137"/>
      <c r="AI18" s="137"/>
      <c r="AJ18" s="137"/>
      <c r="AK18" s="137"/>
      <c r="AL18" s="137"/>
      <c r="AM18" s="137"/>
      <c r="AN18" s="137"/>
      <c r="AO18" s="137"/>
      <c r="AP18" s="137"/>
      <c r="AQ18" s="137"/>
      <c r="AR18" s="137"/>
      <c r="AS18" s="137"/>
      <c r="AT18" s="137"/>
      <c r="AU18" s="137"/>
      <c r="AV18" s="137"/>
      <c r="AW18" s="137"/>
      <c r="AX18" s="137"/>
      <c r="AY18" s="137"/>
      <c r="AZ18" s="137"/>
      <c r="BA18" s="134"/>
      <c r="BB18" s="134"/>
      <c r="BC18" s="134"/>
      <c r="BD18" s="134"/>
      <c r="BE18" s="134"/>
      <c r="BF18" s="134"/>
      <c r="BG18" s="134"/>
      <c r="BH18" s="215"/>
      <c r="BI18" s="137"/>
      <c r="BJ18" s="137"/>
      <c r="BK18" s="137"/>
      <c r="BL18" s="137">
        <v>1.3948224653362337E-2</v>
      </c>
      <c r="BM18" s="137">
        <v>5.3841114628313225</v>
      </c>
      <c r="BN18" s="137">
        <v>8.5506774862811366</v>
      </c>
      <c r="BO18" s="137">
        <v>11.127785903033159</v>
      </c>
      <c r="BP18" s="137">
        <v>29.710994568526246</v>
      </c>
      <c r="BQ18" s="137">
        <v>52.663243580155942</v>
      </c>
      <c r="BR18" s="137">
        <v>71.442742085735688</v>
      </c>
      <c r="BS18" s="137">
        <v>82.091254387281964</v>
      </c>
      <c r="BT18" s="137">
        <v>68.564677890755448</v>
      </c>
      <c r="BU18" s="137">
        <v>66.462771751404858</v>
      </c>
      <c r="BV18" s="137"/>
      <c r="BW18" s="137"/>
      <c r="BX18" s="133"/>
    </row>
    <row r="19" spans="1:76" ht="25.5" customHeight="1">
      <c r="A19" s="112"/>
      <c r="B19" s="37" t="s">
        <v>364</v>
      </c>
      <c r="C19" s="38"/>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137"/>
      <c r="AI19" s="137"/>
      <c r="AJ19" s="137"/>
      <c r="AK19" s="137"/>
      <c r="AL19" s="137"/>
      <c r="AM19" s="137"/>
      <c r="AN19" s="137"/>
      <c r="AO19" s="137"/>
      <c r="AP19" s="137"/>
      <c r="AQ19" s="137"/>
      <c r="AR19" s="137"/>
      <c r="AS19" s="137"/>
      <c r="AT19" s="137"/>
      <c r="AU19" s="137"/>
      <c r="AV19" s="137"/>
      <c r="AW19" s="137"/>
      <c r="AX19" s="137"/>
      <c r="AY19" s="137"/>
      <c r="AZ19" s="137"/>
      <c r="BA19" s="134">
        <v>163.47866651108149</v>
      </c>
      <c r="BB19" s="134">
        <v>187.05371385383526</v>
      </c>
      <c r="BC19" s="134">
        <v>149.96755398000798</v>
      </c>
      <c r="BD19" s="134">
        <v>169.40724939581844</v>
      </c>
      <c r="BE19" s="134">
        <v>154.21051973578159</v>
      </c>
      <c r="BF19" s="134">
        <v>119.15920173857145</v>
      </c>
      <c r="BG19" s="134">
        <v>112.32029204902062</v>
      </c>
      <c r="BH19" s="215">
        <v>116.79585017902568</v>
      </c>
      <c r="BI19" s="134">
        <v>124.13452808126607</v>
      </c>
      <c r="BJ19" s="134">
        <v>123.21674183774292</v>
      </c>
      <c r="BK19" s="134">
        <v>134.48699999999999</v>
      </c>
      <c r="BL19" s="134">
        <v>129.953</v>
      </c>
      <c r="BM19" s="134">
        <v>121.925</v>
      </c>
      <c r="BN19" s="134">
        <v>95.212260665519551</v>
      </c>
      <c r="BO19" s="134">
        <v>59.030710077407292</v>
      </c>
      <c r="BP19" s="134">
        <v>36.975583583650085</v>
      </c>
      <c r="BQ19" s="134">
        <v>15.818622153553134</v>
      </c>
      <c r="BR19" s="134">
        <v>2.5376610660052665</v>
      </c>
      <c r="BS19" s="134">
        <v>0.33475146753914486</v>
      </c>
      <c r="BT19" s="134">
        <v>0</v>
      </c>
      <c r="BU19" s="134">
        <v>0</v>
      </c>
      <c r="BV19" s="137"/>
      <c r="BW19" s="137"/>
      <c r="BX19" s="133"/>
    </row>
    <row r="20" spans="1:76">
      <c r="A20" s="112"/>
      <c r="B20" s="37" t="s">
        <v>358</v>
      </c>
      <c r="C20" s="38"/>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137"/>
      <c r="AI20" s="137"/>
      <c r="AJ20" s="137"/>
      <c r="AK20" s="137"/>
      <c r="AL20" s="137"/>
      <c r="AM20" s="137"/>
      <c r="AN20" s="137"/>
      <c r="AO20" s="137"/>
      <c r="AP20" s="137"/>
      <c r="AQ20" s="137"/>
      <c r="AR20" s="137"/>
      <c r="AS20" s="137"/>
      <c r="AT20" s="137"/>
      <c r="AU20" s="137"/>
      <c r="AV20" s="137"/>
      <c r="AW20" s="137"/>
      <c r="AX20" s="137"/>
      <c r="AY20" s="137"/>
      <c r="AZ20" s="137"/>
      <c r="BA20" s="134">
        <v>203.36061820070574</v>
      </c>
      <c r="BB20" s="134">
        <v>198.40568887790511</v>
      </c>
      <c r="BC20" s="134">
        <v>140.66165186094764</v>
      </c>
      <c r="BD20" s="134">
        <v>138.41469909637487</v>
      </c>
      <c r="BE20" s="134">
        <v>114.8001021440505</v>
      </c>
      <c r="BF20" s="134">
        <v>74.862649640004904</v>
      </c>
      <c r="BG20" s="134">
        <v>62.973652575140854</v>
      </c>
      <c r="BH20" s="215">
        <v>61.77587354492487</v>
      </c>
      <c r="BI20" s="134">
        <v>63.70905671573847</v>
      </c>
      <c r="BJ20" s="134">
        <v>63.463436144717264</v>
      </c>
      <c r="BK20" s="134">
        <v>62.935000000000002</v>
      </c>
      <c r="BL20" s="134">
        <v>60.78</v>
      </c>
      <c r="BM20" s="134">
        <v>67.691999999999993</v>
      </c>
      <c r="BN20" s="134">
        <v>64.433555716356807</v>
      </c>
      <c r="BO20" s="134">
        <v>45.933912116105837</v>
      </c>
      <c r="BP20" s="134">
        <v>33.680927381063057</v>
      </c>
      <c r="BQ20" s="134">
        <v>27.88239710908606</v>
      </c>
      <c r="BR20" s="134">
        <v>29.050843742259335</v>
      </c>
      <c r="BS20" s="134">
        <v>22.043621822541109</v>
      </c>
      <c r="BT20" s="134">
        <v>32.432229496833472</v>
      </c>
      <c r="BU20" s="134">
        <v>32.515695045525668</v>
      </c>
      <c r="BV20" s="137"/>
      <c r="BW20" s="137"/>
      <c r="BX20" s="133"/>
    </row>
    <row r="21" spans="1:76">
      <c r="A21" s="112"/>
      <c r="B21" s="37" t="s">
        <v>357</v>
      </c>
      <c r="C21" s="38"/>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137"/>
      <c r="AI21" s="137"/>
      <c r="AJ21" s="137"/>
      <c r="AK21" s="137"/>
      <c r="AL21" s="137"/>
      <c r="AM21" s="137"/>
      <c r="AN21" s="137"/>
      <c r="AO21" s="137"/>
      <c r="AP21" s="137"/>
      <c r="AQ21" s="137"/>
      <c r="AR21" s="137"/>
      <c r="AS21" s="137"/>
      <c r="AT21" s="137"/>
      <c r="AU21" s="137"/>
      <c r="AV21" s="137"/>
      <c r="AW21" s="137"/>
      <c r="AX21" s="137"/>
      <c r="AY21" s="137"/>
      <c r="AZ21" s="137"/>
      <c r="BA21" s="134">
        <v>144.44922362530784</v>
      </c>
      <c r="BB21" s="134">
        <v>118.34974127073058</v>
      </c>
      <c r="BC21" s="134">
        <v>74.90693985231799</v>
      </c>
      <c r="BD21" s="134">
        <v>65.80689248048904</v>
      </c>
      <c r="BE21" s="134">
        <v>44.158188736817465</v>
      </c>
      <c r="BF21" s="134">
        <v>29.341435221051537</v>
      </c>
      <c r="BG21" s="134">
        <v>26.164782709926769</v>
      </c>
      <c r="BH21" s="215">
        <v>22.270286626406381</v>
      </c>
      <c r="BI21" s="134">
        <v>20.989385162316275</v>
      </c>
      <c r="BJ21" s="134">
        <v>22.828368151564696</v>
      </c>
      <c r="BK21" s="134">
        <v>22.635999999999999</v>
      </c>
      <c r="BL21" s="134">
        <v>24.882000000000001</v>
      </c>
      <c r="BM21" s="134">
        <v>124.113</v>
      </c>
      <c r="BN21" s="134">
        <v>121.19978491441283</v>
      </c>
      <c r="BO21" s="134">
        <v>75.406614660501049</v>
      </c>
      <c r="BP21" s="134">
        <v>64.692109571851034</v>
      </c>
      <c r="BQ21" s="134">
        <v>53.582435838674513</v>
      </c>
      <c r="BR21" s="134">
        <v>39.722694253623359</v>
      </c>
      <c r="BS21" s="134">
        <v>42.818799335243796</v>
      </c>
      <c r="BT21" s="134">
        <v>49.948354580039499</v>
      </c>
      <c r="BU21" s="134">
        <v>46.54915809830409</v>
      </c>
      <c r="BV21" s="137"/>
      <c r="BW21" s="137"/>
      <c r="BX21" s="133"/>
    </row>
    <row r="22" spans="1:76">
      <c r="A22" s="112"/>
      <c r="B22" s="37" t="s">
        <v>356</v>
      </c>
      <c r="C22" s="38"/>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137"/>
      <c r="AI22" s="137"/>
      <c r="AJ22" s="137"/>
      <c r="AK22" s="137"/>
      <c r="AL22" s="137"/>
      <c r="AM22" s="137"/>
      <c r="AN22" s="137"/>
      <c r="AO22" s="137"/>
      <c r="AP22" s="137"/>
      <c r="AQ22" s="137"/>
      <c r="AR22" s="137"/>
      <c r="AS22" s="137"/>
      <c r="AT22" s="137"/>
      <c r="AU22" s="137"/>
      <c r="AV22" s="137"/>
      <c r="AW22" s="137"/>
      <c r="AX22" s="137"/>
      <c r="AY22" s="137"/>
      <c r="AZ22" s="137"/>
      <c r="BA22" s="134">
        <v>38.789312587174926</v>
      </c>
      <c r="BB22" s="134">
        <v>34.561682109675409</v>
      </c>
      <c r="BC22" s="134">
        <v>22.422254102716579</v>
      </c>
      <c r="BD22" s="134">
        <v>21.978699599733631</v>
      </c>
      <c r="BE22" s="134">
        <v>19.528754619871819</v>
      </c>
      <c r="BF22" s="134">
        <v>13.079704247052007</v>
      </c>
      <c r="BG22" s="134">
        <v>10.37376788383064</v>
      </c>
      <c r="BH22" s="215">
        <v>17.945685060334739</v>
      </c>
      <c r="BI22" s="134">
        <v>19.538175067930293</v>
      </c>
      <c r="BJ22" s="134">
        <v>20.399963952869477</v>
      </c>
      <c r="BK22" s="134">
        <v>23.855</v>
      </c>
      <c r="BL22" s="134">
        <v>24.017000000000003</v>
      </c>
      <c r="BM22" s="134">
        <v>24.642999999999997</v>
      </c>
      <c r="BN22" s="134">
        <v>18.39283910997651</v>
      </c>
      <c r="BO22" s="134">
        <v>14.946486557439496</v>
      </c>
      <c r="BP22" s="134">
        <v>17.950244579809109</v>
      </c>
      <c r="BQ22" s="134">
        <v>20.260843269497194</v>
      </c>
      <c r="BR22" s="134">
        <v>17.520322894824044</v>
      </c>
      <c r="BS22" s="134">
        <v>17.835310304063846</v>
      </c>
      <c r="BT22" s="134">
        <v>25.44119896751539</v>
      </c>
      <c r="BU22" s="134">
        <v>27.743129964026469</v>
      </c>
      <c r="BV22" s="137"/>
      <c r="BW22" s="137"/>
      <c r="BX22" s="133"/>
    </row>
    <row r="23" spans="1:76" ht="26.1" customHeight="1">
      <c r="A23" s="112"/>
      <c r="B23" s="152" t="s">
        <v>330</v>
      </c>
      <c r="C23" s="38"/>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137"/>
      <c r="AI23" s="137"/>
      <c r="AJ23" s="137"/>
      <c r="AK23" s="137"/>
      <c r="AL23" s="137"/>
      <c r="AM23" s="137"/>
      <c r="AN23" s="137"/>
      <c r="AO23" s="137"/>
      <c r="AP23" s="137"/>
      <c r="AQ23" s="137"/>
      <c r="AR23" s="137"/>
      <c r="AS23" s="137"/>
      <c r="AT23" s="137"/>
      <c r="AU23" s="137"/>
      <c r="AV23" s="137"/>
      <c r="AW23" s="137"/>
      <c r="AX23" s="137"/>
      <c r="AY23" s="137"/>
      <c r="AZ23" s="137"/>
      <c r="BA23" s="134">
        <f t="shared" ref="BA23:BU23" si="3">SUM(BA16:BA22)</f>
        <v>550.07782092426999</v>
      </c>
      <c r="BB23" s="134">
        <f t="shared" si="3"/>
        <v>538.37082611214635</v>
      </c>
      <c r="BC23" s="134">
        <f t="shared" si="3"/>
        <v>387.95839979599015</v>
      </c>
      <c r="BD23" s="134">
        <f t="shared" si="3"/>
        <v>395.60754057241604</v>
      </c>
      <c r="BE23" s="134">
        <f t="shared" si="3"/>
        <v>332.69756523652143</v>
      </c>
      <c r="BF23" s="134">
        <f t="shared" si="3"/>
        <v>236.44299084667989</v>
      </c>
      <c r="BG23" s="134">
        <f t="shared" si="3"/>
        <v>211.83249521791888</v>
      </c>
      <c r="BH23" s="215">
        <f t="shared" si="3"/>
        <v>218.78769541069167</v>
      </c>
      <c r="BI23" s="137">
        <f t="shared" si="3"/>
        <v>228.37114502725112</v>
      </c>
      <c r="BJ23" s="137">
        <f t="shared" si="3"/>
        <v>229.90851008689435</v>
      </c>
      <c r="BK23" s="137">
        <f t="shared" si="3"/>
        <v>243.91299999999998</v>
      </c>
      <c r="BL23" s="137">
        <f t="shared" si="3"/>
        <v>240.17112335720162</v>
      </c>
      <c r="BM23" s="137">
        <f t="shared" si="3"/>
        <v>364.19197685889327</v>
      </c>
      <c r="BN23" s="137">
        <f t="shared" si="3"/>
        <v>350.50125478629542</v>
      </c>
      <c r="BO23" s="137">
        <f t="shared" si="3"/>
        <v>253.87548133879224</v>
      </c>
      <c r="BP23" s="137">
        <f t="shared" si="3"/>
        <v>246.71075788243246</v>
      </c>
      <c r="BQ23" s="137">
        <f t="shared" si="3"/>
        <v>216.09641990342124</v>
      </c>
      <c r="BR23" s="137">
        <f t="shared" si="3"/>
        <v>198.97448648051082</v>
      </c>
      <c r="BS23" s="137">
        <f t="shared" si="3"/>
        <v>198.89898187937675</v>
      </c>
      <c r="BT23" s="137">
        <f t="shared" si="3"/>
        <v>208.50066041454613</v>
      </c>
      <c r="BU23" s="137">
        <f t="shared" si="3"/>
        <v>203.10317797102579</v>
      </c>
      <c r="BV23" s="137"/>
      <c r="BW23" s="137"/>
      <c r="BX23" s="133"/>
    </row>
    <row r="24" spans="1:76">
      <c r="A24" s="112"/>
      <c r="B24" s="152" t="s">
        <v>355</v>
      </c>
      <c r="C24" s="38"/>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137"/>
      <c r="AI24" s="137"/>
      <c r="AJ24" s="137"/>
      <c r="AK24" s="137"/>
      <c r="AL24" s="137"/>
      <c r="AM24" s="137"/>
      <c r="AN24" s="137"/>
      <c r="AO24" s="137"/>
      <c r="AP24" s="137"/>
      <c r="AQ24" s="137"/>
      <c r="AR24" s="137"/>
      <c r="AS24" s="137"/>
      <c r="AT24" s="137"/>
      <c r="AU24" s="137"/>
      <c r="AV24" s="137"/>
      <c r="AW24" s="137"/>
      <c r="AX24" s="137"/>
      <c r="AY24" s="137"/>
      <c r="AZ24" s="137"/>
      <c r="BA24" s="134">
        <f t="shared" ref="BA24:BU24" si="4">BA23+BA14</f>
        <v>666.87375080608103</v>
      </c>
      <c r="BB24" s="134">
        <f t="shared" si="4"/>
        <v>670.54929627711158</v>
      </c>
      <c r="BC24" s="134">
        <f t="shared" si="4"/>
        <v>497.65911363035661</v>
      </c>
      <c r="BD24" s="134">
        <f t="shared" si="4"/>
        <v>521.06276528057947</v>
      </c>
      <c r="BE24" s="134">
        <f t="shared" si="4"/>
        <v>453.08498532628892</v>
      </c>
      <c r="BF24" s="134">
        <f t="shared" si="4"/>
        <v>336.92971511594305</v>
      </c>
      <c r="BG24" s="134">
        <f t="shared" si="4"/>
        <v>312.71251671593757</v>
      </c>
      <c r="BH24" s="215">
        <f t="shared" si="4"/>
        <v>339.84723300227319</v>
      </c>
      <c r="BI24" s="137">
        <f t="shared" si="4"/>
        <v>380.90312724740977</v>
      </c>
      <c r="BJ24" s="137">
        <f t="shared" si="4"/>
        <v>392.14224749187412</v>
      </c>
      <c r="BK24" s="137">
        <f t="shared" si="4"/>
        <v>436.97482664859967</v>
      </c>
      <c r="BL24" s="137">
        <f t="shared" si="4"/>
        <v>426.55733940540608</v>
      </c>
      <c r="BM24" s="137">
        <f t="shared" si="4"/>
        <v>562.64684514497264</v>
      </c>
      <c r="BN24" s="137">
        <f t="shared" si="4"/>
        <v>517.16060840818432</v>
      </c>
      <c r="BO24" s="137">
        <f t="shared" si="4"/>
        <v>373.73831942678873</v>
      </c>
      <c r="BP24" s="137">
        <f t="shared" si="4"/>
        <v>357.42737924898353</v>
      </c>
      <c r="BQ24" s="137">
        <f t="shared" si="4"/>
        <v>319.35938828236601</v>
      </c>
      <c r="BR24" s="137">
        <f t="shared" si="4"/>
        <v>290.67809819297327</v>
      </c>
      <c r="BS24" s="137">
        <f t="shared" si="4"/>
        <v>279.51804556238324</v>
      </c>
      <c r="BT24" s="137">
        <f t="shared" si="4"/>
        <v>278.23918139949154</v>
      </c>
      <c r="BU24" s="137">
        <f t="shared" si="4"/>
        <v>266.13412314079773</v>
      </c>
      <c r="BV24" s="137"/>
      <c r="BW24" s="137"/>
      <c r="BX24" s="133"/>
    </row>
    <row r="25" spans="1:76" ht="26.1" customHeight="1">
      <c r="A25" s="112"/>
      <c r="B25" s="217" t="s">
        <v>363</v>
      </c>
      <c r="C25" s="38"/>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215"/>
      <c r="BI25" s="137"/>
      <c r="BJ25" s="137"/>
      <c r="BK25" s="137"/>
      <c r="BL25" s="137"/>
      <c r="BM25" s="137"/>
      <c r="BN25" s="137"/>
      <c r="BO25" s="137"/>
      <c r="BP25" s="137"/>
      <c r="BQ25" s="137"/>
      <c r="BR25" s="137"/>
      <c r="BS25" s="137"/>
      <c r="BT25" s="137"/>
      <c r="BU25" s="137"/>
      <c r="BV25" s="137"/>
      <c r="BW25" s="137"/>
      <c r="BX25" s="133"/>
    </row>
    <row r="26" spans="1:76">
      <c r="A26" s="112"/>
      <c r="B26" s="37" t="s">
        <v>360</v>
      </c>
      <c r="C26" s="38"/>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137">
        <f>'Income Support'!AH31</f>
        <v>2.8029816586538465</v>
      </c>
      <c r="AI26" s="137">
        <f>'Income Support'!AI31</f>
        <v>3.1177550000000003</v>
      </c>
      <c r="AJ26" s="137">
        <f>'Income Support'!AJ31</f>
        <v>4.417237692307693</v>
      </c>
      <c r="AK26" s="137">
        <f>'Income Support'!AK31</f>
        <v>3.0525300000000004</v>
      </c>
      <c r="AL26" s="137">
        <f>'Income Support'!AL31</f>
        <v>5.1579929999999994</v>
      </c>
      <c r="AM26" s="137">
        <f>'Income Support'!AM31</f>
        <v>4.8207797499999998</v>
      </c>
      <c r="AN26" s="137">
        <f>'Income Support'!AN31</f>
        <v>5.9772190000000007</v>
      </c>
      <c r="AO26" s="137">
        <f>'Income Support'!AO31</f>
        <v>6.0103905714285712</v>
      </c>
      <c r="AP26" s="137">
        <f>'Income Support'!AP31</f>
        <v>6.2181166666666661</v>
      </c>
      <c r="AQ26" s="137">
        <f>'Income Support'!AQ31</f>
        <v>11.184782999999999</v>
      </c>
      <c r="AR26" s="137">
        <f>'Income Support'!AR31</f>
        <v>20.375420333333334</v>
      </c>
      <c r="AS26" s="137">
        <f>'Income Support'!AS31</f>
        <v>23.223578666666668</v>
      </c>
      <c r="AT26" s="137">
        <f>'Income Support'!AT31</f>
        <v>27.424068666666663</v>
      </c>
      <c r="AU26" s="137">
        <f>'Income Support'!AU31</f>
        <v>33.173434999999991</v>
      </c>
      <c r="AV26" s="137">
        <f>'Income Support'!AV31</f>
        <v>38.794090666666669</v>
      </c>
      <c r="AW26" s="137">
        <f>'Income Support'!AW31</f>
        <v>43.345056333333332</v>
      </c>
      <c r="AX26" s="137">
        <f>'Income Support'!AX31</f>
        <v>43.463999999999999</v>
      </c>
      <c r="AY26" s="137">
        <f>'Income Support'!AY31</f>
        <v>46.861000000000004</v>
      </c>
      <c r="AZ26" s="137">
        <f>'Income Support'!AZ31</f>
        <v>50.704000000000001</v>
      </c>
      <c r="BA26" s="137">
        <f>'Income Support'!BA31</f>
        <v>51.632000000000005</v>
      </c>
      <c r="BB26" s="137">
        <f>'Income Support'!BB31</f>
        <v>53.134</v>
      </c>
      <c r="BC26" s="137">
        <f>'Income Support'!BC31</f>
        <v>55.036000000000001</v>
      </c>
      <c r="BD26" s="137">
        <f>'Income Support'!BD31</f>
        <v>63.141999999999996</v>
      </c>
      <c r="BE26" s="137">
        <f>'Income Support'!BE31</f>
        <v>69.936000000000007</v>
      </c>
      <c r="BF26" s="137">
        <f>'Income Support'!BF31</f>
        <v>78.903000000000006</v>
      </c>
      <c r="BG26" s="137">
        <f>'Income Support'!BG31</f>
        <v>44.26</v>
      </c>
      <c r="BH26" s="215">
        <v>0</v>
      </c>
      <c r="BI26" s="137">
        <v>0</v>
      </c>
      <c r="BJ26" s="137">
        <v>0</v>
      </c>
      <c r="BK26" s="137">
        <v>0</v>
      </c>
      <c r="BL26" s="137">
        <v>0</v>
      </c>
      <c r="BM26" s="137">
        <v>0</v>
      </c>
      <c r="BN26" s="137">
        <v>0</v>
      </c>
      <c r="BO26" s="137">
        <v>0</v>
      </c>
      <c r="BP26" s="137">
        <v>0</v>
      </c>
      <c r="BQ26" s="137">
        <v>0</v>
      </c>
      <c r="BR26" s="137">
        <v>0</v>
      </c>
      <c r="BS26" s="137">
        <v>0</v>
      </c>
      <c r="BT26" s="137">
        <v>0</v>
      </c>
      <c r="BU26" s="137">
        <v>0</v>
      </c>
      <c r="BV26" s="137">
        <v>0</v>
      </c>
      <c r="BW26" s="137">
        <v>0</v>
      </c>
      <c r="BX26" s="133">
        <v>1</v>
      </c>
    </row>
    <row r="27" spans="1:76">
      <c r="A27" s="112"/>
      <c r="B27" s="37" t="s">
        <v>359</v>
      </c>
      <c r="C27" s="38"/>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137">
        <f>'Income Support'!AH32+'Income Support'!AH34</f>
        <v>7.5111414455503507</v>
      </c>
      <c r="AI27" s="137">
        <f>'Income Support'!AI32+'Income Support'!AI34</f>
        <v>8.4174038688524586</v>
      </c>
      <c r="AJ27" s="137">
        <f>'Income Support'!AJ32+'Income Support'!AJ34</f>
        <v>9.4816625866666655</v>
      </c>
      <c r="AK27" s="137">
        <f>'Income Support'!AK32+'Income Support'!AK34</f>
        <v>12.034947442955179</v>
      </c>
      <c r="AL27" s="137">
        <f>'Income Support'!AL32+'Income Support'!AL34</f>
        <v>13.745806388888887</v>
      </c>
      <c r="AM27" s="137">
        <f>'Income Support'!AM32+'Income Support'!AM34</f>
        <v>19.090701198757763</v>
      </c>
      <c r="AN27" s="137">
        <f>'Income Support'!AN32+'Income Support'!AN34</f>
        <v>21.007634551282052</v>
      </c>
      <c r="AO27" s="137">
        <f>'Income Support'!AO32+'Income Support'!AO34</f>
        <v>26.119155875576038</v>
      </c>
      <c r="AP27" s="137">
        <f>'Income Support'!AP32+'Income Support'!AP34</f>
        <v>32.606789188888889</v>
      </c>
      <c r="AQ27" s="137">
        <f>'Income Support'!AQ32+'Income Support'!AQ34</f>
        <v>38.531891107954536</v>
      </c>
      <c r="AR27" s="137">
        <f>'Income Support'!AR32+'Income Support'!AR34</f>
        <v>59.18475512688822</v>
      </c>
      <c r="AS27" s="137">
        <f>'Income Support'!AS32+'Income Support'!AS34</f>
        <v>88.33756571666666</v>
      </c>
      <c r="AT27" s="137">
        <f>'Income Support'!AT32+'Income Support'!AT34</f>
        <v>105.5033161810141</v>
      </c>
      <c r="AU27" s="137">
        <f>'Income Support'!AU32+'Income Support'!AU34</f>
        <v>176.29218303667017</v>
      </c>
      <c r="AV27" s="137">
        <f>'Income Support'!AV32+'Income Support'!AV34</f>
        <v>255.36242765825932</v>
      </c>
      <c r="AW27" s="137">
        <f>'Income Support'!AW32+'Income Support'!AW34</f>
        <v>326.26827882189571</v>
      </c>
      <c r="AX27" s="137">
        <f>'Income Support'!AX32+'Income Support'!AX34</f>
        <v>301.11099999999999</v>
      </c>
      <c r="AY27" s="137">
        <f>'Income Support'!AY32+'Income Support'!AY34</f>
        <v>349.55500000000001</v>
      </c>
      <c r="AZ27" s="137">
        <f>'Income Support'!AZ32+'Income Support'!AZ34</f>
        <v>383.83500000000004</v>
      </c>
      <c r="BA27" s="137">
        <f>'Income Support'!BA32+'Income Support'!BA34</f>
        <v>410.74400000000003</v>
      </c>
      <c r="BB27" s="137">
        <f>'Income Support'!BB32+'Income Support'!BB34</f>
        <v>430.81400000000002</v>
      </c>
      <c r="BC27" s="137">
        <f>'Income Support'!BC32+'Income Support'!BC34</f>
        <v>504.67800000000005</v>
      </c>
      <c r="BD27" s="137">
        <f>'Income Support'!BD32+'Income Support'!BD34</f>
        <v>645.44600000000003</v>
      </c>
      <c r="BE27" s="137">
        <f>'Income Support'!BE32+'Income Support'!BE34</f>
        <v>762.50800000000004</v>
      </c>
      <c r="BF27" s="137">
        <f>'Income Support'!BF32+'Income Support'!BF34</f>
        <v>868.03</v>
      </c>
      <c r="BG27" s="137">
        <f>'Income Support'!BG32+'Income Support'!BG34</f>
        <v>922.62299999999993</v>
      </c>
      <c r="BH27" s="215">
        <f>'Income Support'!BH11</f>
        <v>762.85481436764269</v>
      </c>
      <c r="BI27" s="137">
        <f>'Income Support'!BI11</f>
        <v>581.84828131173447</v>
      </c>
      <c r="BJ27" s="137">
        <f>'Income Support'!BJ11</f>
        <v>473.61722956436608</v>
      </c>
      <c r="BK27" s="137">
        <f>'Income Support'!BK11</f>
        <v>413.95084160102698</v>
      </c>
      <c r="BL27" s="137">
        <f>'Income Support'!BL11</f>
        <v>361.9907599972754</v>
      </c>
      <c r="BM27" s="137">
        <f>'Income Support'!BM11</f>
        <v>257.46548854574922</v>
      </c>
      <c r="BN27" s="137">
        <f>'Income Support'!BN11</f>
        <v>205.60454345030763</v>
      </c>
      <c r="BO27" s="137">
        <f>'Income Support'!BO11</f>
        <v>154.90300893745626</v>
      </c>
      <c r="BP27" s="137">
        <f>'Income Support'!BP11</f>
        <v>76.267852899601877</v>
      </c>
      <c r="BQ27" s="137">
        <f>'Income Support'!BQ11</f>
        <v>20.56193343208226</v>
      </c>
      <c r="BR27" s="137">
        <f>'Income Support'!BR11</f>
        <v>6.2379190423990245</v>
      </c>
      <c r="BS27" s="137">
        <f>'Income Support'!BS11</f>
        <v>2.3500417753457103</v>
      </c>
      <c r="BT27" s="137">
        <f>'Income Support'!BT11</f>
        <v>0.3781227342031766</v>
      </c>
      <c r="BU27" s="137">
        <f>'Income Support'!BU11</f>
        <v>0</v>
      </c>
      <c r="BV27" s="137">
        <f>'Income Support'!BV11</f>
        <v>0</v>
      </c>
      <c r="BW27" s="137">
        <f>'Income Support'!BW11</f>
        <v>0</v>
      </c>
      <c r="BX27" s="133">
        <f>'Income Support'!BX11</f>
        <v>0</v>
      </c>
    </row>
    <row r="28" spans="1:76">
      <c r="A28" s="112"/>
      <c r="B28" s="37" t="s">
        <v>358</v>
      </c>
      <c r="C28" s="38"/>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137">
        <f>'Income Support'!AH33</f>
        <v>182.15085531267607</v>
      </c>
      <c r="AI28" s="137">
        <f>'Income Support'!AI33</f>
        <v>193.603454</v>
      </c>
      <c r="AJ28" s="137">
        <f>'Income Support'!AJ33</f>
        <v>246.08449246153847</v>
      </c>
      <c r="AK28" s="137">
        <f>'Income Support'!AK33</f>
        <v>298.00780700000001</v>
      </c>
      <c r="AL28" s="137">
        <f>'Income Support'!AL33</f>
        <v>372.96242025000004</v>
      </c>
      <c r="AM28" s="137">
        <f>'Income Support'!AM33</f>
        <v>418.66883899999999</v>
      </c>
      <c r="AN28" s="137">
        <f>'Income Support'!AN33</f>
        <v>472.97908750000005</v>
      </c>
      <c r="AO28" s="137">
        <f>'Income Support'!AO33</f>
        <v>559.46277857142854</v>
      </c>
      <c r="AP28" s="137">
        <f>'Income Support'!AP33</f>
        <v>619.10317680000003</v>
      </c>
      <c r="AQ28" s="137">
        <f>'Income Support'!AQ33</f>
        <v>687.23668999999995</v>
      </c>
      <c r="AR28" s="137">
        <f>'Income Support'!AR33</f>
        <v>786.62654500000008</v>
      </c>
      <c r="AS28" s="137">
        <f>'Income Support'!AS33</f>
        <v>914.84584999999981</v>
      </c>
      <c r="AT28" s="137">
        <f>'Income Support'!AT33</f>
        <v>1031.7429646666667</v>
      </c>
      <c r="AU28" s="137">
        <f>'Income Support'!AU33</f>
        <v>1238.1339973333331</v>
      </c>
      <c r="AV28" s="137">
        <f>'Income Support'!AV33</f>
        <v>1496.1980143333333</v>
      </c>
      <c r="AW28" s="137">
        <f>'Income Support'!AW33</f>
        <v>1640.7096546666664</v>
      </c>
      <c r="AX28" s="137">
        <f>'Income Support'!AX33</f>
        <v>1565.194</v>
      </c>
      <c r="AY28" s="137">
        <f>'Income Support'!AY33</f>
        <v>1620.7080000000001</v>
      </c>
      <c r="AZ28" s="137">
        <f>'Income Support'!AZ33</f>
        <v>1655.7110000000002</v>
      </c>
      <c r="BA28" s="137">
        <f>'Income Support'!BA33</f>
        <v>1620.1309999999999</v>
      </c>
      <c r="BB28" s="137">
        <f>'Income Support'!BB33</f>
        <v>1603.6470000000002</v>
      </c>
      <c r="BC28" s="137">
        <f>'Income Support'!BC33</f>
        <v>1767.1590000000001</v>
      </c>
      <c r="BD28" s="137">
        <f>'Income Support'!BD33</f>
        <v>2165.7539999999999</v>
      </c>
      <c r="BE28" s="137">
        <f>'Income Support'!BE33</f>
        <v>2410.0329999999999</v>
      </c>
      <c r="BF28" s="137">
        <f>'Income Support'!BF33</f>
        <v>2614.94</v>
      </c>
      <c r="BG28" s="137">
        <f>'Income Support'!BG33</f>
        <v>2692.2280000000001</v>
      </c>
      <c r="BH28" s="215">
        <f>'Income Support'!BH12</f>
        <v>2379.5925143374584</v>
      </c>
      <c r="BI28" s="137">
        <f>'Income Support'!BI12</f>
        <v>1837.3630975898855</v>
      </c>
      <c r="BJ28" s="137">
        <f>'Income Support'!BJ12</f>
        <v>1488.0812530592266</v>
      </c>
      <c r="BK28" s="137">
        <f>'Income Support'!BK12</f>
        <v>1240.0749327219526</v>
      </c>
      <c r="BL28" s="137">
        <f>'Income Support'!BL12</f>
        <v>1019.2297363963041</v>
      </c>
      <c r="BM28" s="137">
        <f>'Income Support'!BM12</f>
        <v>573.42465157263109</v>
      </c>
      <c r="BN28" s="137">
        <f>'Income Support'!BN12</f>
        <v>385.58487222799226</v>
      </c>
      <c r="BO28" s="137">
        <f>'Income Support'!BO12</f>
        <v>257.83000969421636</v>
      </c>
      <c r="BP28" s="137">
        <f>'Income Support'!BP12</f>
        <v>181.74617268748545</v>
      </c>
      <c r="BQ28" s="137">
        <f>'Income Support'!BQ12</f>
        <v>126.89489074839254</v>
      </c>
      <c r="BR28" s="137">
        <f>'Income Support'!BR12</f>
        <v>97.739019047770455</v>
      </c>
      <c r="BS28" s="137">
        <f>'Income Support'!BS12</f>
        <v>76.002358171563898</v>
      </c>
      <c r="BT28" s="137">
        <f>'Income Support'!BT12</f>
        <v>61.108689697384619</v>
      </c>
      <c r="BU28" s="137">
        <f>'Income Support'!BU12</f>
        <v>48.221107565953929</v>
      </c>
      <c r="BV28" s="137">
        <f>'Income Support'!BV12</f>
        <v>38.565560987475891</v>
      </c>
      <c r="BW28" s="137">
        <f>'Income Support'!BW12</f>
        <v>31.109038598175246</v>
      </c>
      <c r="BX28" s="133">
        <f>'Income Support'!BX12</f>
        <v>26.020937570909151</v>
      </c>
    </row>
    <row r="29" spans="1:76">
      <c r="A29" s="112"/>
      <c r="B29" s="37" t="s">
        <v>357</v>
      </c>
      <c r="C29" s="38"/>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137">
        <f>'Income Support'!AH30+'Table 2a'!AH13</f>
        <v>93.471266166347988</v>
      </c>
      <c r="AI29" s="137">
        <f>'Income Support'!AI30+'Table 2a'!AI13</f>
        <v>94.923246999999989</v>
      </c>
      <c r="AJ29" s="137">
        <f>'Income Support'!AJ30+'Table 2a'!AJ13</f>
        <v>133.38773399999999</v>
      </c>
      <c r="AK29" s="137">
        <f>'Income Support'!AK30+'Table 2a'!AK13</f>
        <v>247.07490900000002</v>
      </c>
      <c r="AL29" s="137">
        <f>'Income Support'!AL30+'Table 2a'!AL13</f>
        <v>357.58954</v>
      </c>
      <c r="AM29" s="137">
        <f>'Income Support'!AM30+'Table 2a'!AM13</f>
        <v>431.42880574999998</v>
      </c>
      <c r="AN29" s="137">
        <f>'Income Support'!AN30+'Table 2a'!AN13</f>
        <v>509.44051474999986</v>
      </c>
      <c r="AO29" s="137">
        <f>'Income Support'!AO30+'Table 2a'!AO13</f>
        <v>568.12316771428561</v>
      </c>
      <c r="AP29" s="137">
        <f>'Income Support'!AP30+'Table 2a'!AP13</f>
        <v>574.2704686666666</v>
      </c>
      <c r="AQ29" s="137">
        <f>'Income Support'!AQ30+'Table 2a'!AQ13</f>
        <v>536.17211133333342</v>
      </c>
      <c r="AR29" s="137">
        <f>'Income Support'!AR30+'Table 2a'!AR13</f>
        <v>433.57405600000004</v>
      </c>
      <c r="AS29" s="137">
        <f>'Income Support'!AS30+'Table 2a'!AS13</f>
        <v>354.685723</v>
      </c>
      <c r="AT29" s="137">
        <f>'Income Support'!AT30+'Table 2a'!AT13</f>
        <v>376.53609799999998</v>
      </c>
      <c r="AU29" s="137">
        <f>'Income Support'!AU30+'Table 2a'!AU13</f>
        <v>563.69445233333329</v>
      </c>
      <c r="AV29" s="137">
        <f>'Income Support'!AV30+'Table 2a'!AV13</f>
        <v>715.69305299999996</v>
      </c>
      <c r="AW29" s="137">
        <f>'Income Support'!AW30+'Table 2a'!AW13</f>
        <v>769.72457333333318</v>
      </c>
      <c r="AX29" s="137">
        <f>'Income Support'!AX30+'Table 2a'!AX13</f>
        <v>820</v>
      </c>
      <c r="AY29" s="137">
        <f>'Income Support'!AY30+'Table 2a'!AY13</f>
        <v>660</v>
      </c>
      <c r="AZ29" s="137">
        <f>'Income Support'!AZ30+'Table 2a'!AZ13</f>
        <v>490</v>
      </c>
      <c r="BA29" s="137">
        <f>'Table 2a'!BA13</f>
        <v>330</v>
      </c>
      <c r="BB29" s="137">
        <f>'Table 2a'!BB13</f>
        <v>305</v>
      </c>
      <c r="BC29" s="137">
        <f>'Table 2a'!BC13</f>
        <v>285</v>
      </c>
      <c r="BD29" s="137">
        <f>'Table 2a'!BD13</f>
        <v>305</v>
      </c>
      <c r="BE29" s="137">
        <f>'Table 2a'!BE13</f>
        <v>284</v>
      </c>
      <c r="BF29" s="137">
        <f>'Table 2a'!BF13</f>
        <v>289.81299999999999</v>
      </c>
      <c r="BG29" s="137">
        <f>'Table 2a'!BG13</f>
        <v>255.8872903330878</v>
      </c>
      <c r="BH29" s="215">
        <f>'Table 2a'!BH13</f>
        <v>142.881</v>
      </c>
      <c r="BI29" s="137">
        <f>'Table 2a'!BI13</f>
        <v>24.123565300067376</v>
      </c>
      <c r="BJ29" s="137">
        <f>'Table 2a'!BJ13</f>
        <v>12.22461096189574</v>
      </c>
      <c r="BK29" s="137">
        <f>'Table 2a'!BK13</f>
        <v>0</v>
      </c>
      <c r="BL29" s="137">
        <f>'Table 2a'!BL13</f>
        <v>0</v>
      </c>
      <c r="BM29" s="137">
        <f>'Table 2a'!BM13</f>
        <v>0</v>
      </c>
      <c r="BN29" s="137">
        <f>'Table 2a'!BN13</f>
        <v>0</v>
      </c>
      <c r="BO29" s="137">
        <f>'Table 2a'!BO13</f>
        <v>0</v>
      </c>
      <c r="BP29" s="137">
        <f>'Table 2a'!BP13</f>
        <v>0</v>
      </c>
      <c r="BQ29" s="137">
        <f>'Table 2a'!BQ13</f>
        <v>0</v>
      </c>
      <c r="BR29" s="137">
        <f>'Table 2a'!BR13</f>
        <v>0</v>
      </c>
      <c r="BS29" s="137">
        <f>'Table 2a'!BS13</f>
        <v>0</v>
      </c>
      <c r="BT29" s="137">
        <f>'Table 2a'!BT13</f>
        <v>0</v>
      </c>
      <c r="BU29" s="137">
        <f>'Table 2a'!BU13</f>
        <v>0</v>
      </c>
      <c r="BV29" s="137">
        <f>'Table 2a'!BV13</f>
        <v>0</v>
      </c>
      <c r="BW29" s="137">
        <f>'Table 2a'!BW13</f>
        <v>0</v>
      </c>
      <c r="BX29" s="133">
        <f>'Table 2a'!BX13</f>
        <v>0</v>
      </c>
    </row>
    <row r="30" spans="1:76">
      <c r="A30" s="112"/>
      <c r="B30" s="37" t="s">
        <v>356</v>
      </c>
      <c r="C30" s="38"/>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137">
        <f>'Income Support'!AH35</f>
        <v>1.5700192131147541</v>
      </c>
      <c r="AI30" s="137">
        <f>'Income Support'!AI35</f>
        <v>2.0185961311475409</v>
      </c>
      <c r="AJ30" s="137">
        <f>'Income Support'!AJ35</f>
        <v>2.5145194133333337</v>
      </c>
      <c r="AK30" s="137">
        <f>'Income Support'!AK35</f>
        <v>4.1943370570448213</v>
      </c>
      <c r="AL30" s="137">
        <f>'Income Support'!AL35</f>
        <v>6.0108461111111113</v>
      </c>
      <c r="AM30" s="137">
        <f>'Income Support'!AM35</f>
        <v>8.9534398012422383</v>
      </c>
      <c r="AN30" s="137">
        <f>'Income Support'!AN35</f>
        <v>11.366141948717949</v>
      </c>
      <c r="AO30" s="137">
        <f>'Income Support'!AO35</f>
        <v>12.40421998156682</v>
      </c>
      <c r="AP30" s="137">
        <f>'Income Support'!AP35</f>
        <v>13.377009744444447</v>
      </c>
      <c r="AQ30" s="137">
        <f>'Income Support'!AQ35</f>
        <v>18.165157558712117</v>
      </c>
      <c r="AR30" s="137">
        <f>'Income Support'!AR35</f>
        <v>22.602176873111784</v>
      </c>
      <c r="AS30" s="137">
        <f>'Income Support'!AS35</f>
        <v>36.159565949999994</v>
      </c>
      <c r="AT30" s="137">
        <f>'Income Support'!AT35</f>
        <v>60.108176818985882</v>
      </c>
      <c r="AU30" s="137">
        <f>'Income Support'!AU35</f>
        <v>72.762087296663097</v>
      </c>
      <c r="AV30" s="137">
        <f>'Income Support'!AV35</f>
        <v>82.914424675073988</v>
      </c>
      <c r="AW30" s="137">
        <f>'Income Support'!AW35</f>
        <v>91.830058844770917</v>
      </c>
      <c r="AX30" s="137">
        <f>'Income Support'!AX35</f>
        <v>56.148000000000003</v>
      </c>
      <c r="AY30" s="137">
        <f>'Income Support'!AY35</f>
        <v>67.225999999999999</v>
      </c>
      <c r="AZ30" s="137">
        <f>'Income Support'!AZ35</f>
        <v>72.277000000000001</v>
      </c>
      <c r="BA30" s="137">
        <f>'Income Support'!BA35</f>
        <v>71.974000000000004</v>
      </c>
      <c r="BB30" s="137">
        <f>'Income Support'!BB35</f>
        <v>72.932000000000002</v>
      </c>
      <c r="BC30" s="137">
        <f>'Income Support'!BC35</f>
        <v>57.133000000000003</v>
      </c>
      <c r="BD30" s="137">
        <f>'Income Support'!BD35</f>
        <v>70.122000000000014</v>
      </c>
      <c r="BE30" s="137">
        <f>'Income Support'!BE35</f>
        <v>82.59</v>
      </c>
      <c r="BF30" s="137">
        <f>'Income Support'!BF35</f>
        <v>93.134</v>
      </c>
      <c r="BG30" s="137">
        <f>'Income Support'!BG35</f>
        <v>93.677999999999997</v>
      </c>
      <c r="BH30" s="215">
        <f>'Income Support'!BH13+'Income Support'!BH14</f>
        <v>135.55267129489889</v>
      </c>
      <c r="BI30" s="137">
        <f>'Income Support'!BI13+'Income Support'!BI14</f>
        <v>106.78862109838009</v>
      </c>
      <c r="BJ30" s="137">
        <f>'Income Support'!BJ13+'Income Support'!BJ14</f>
        <v>88.301517376407233</v>
      </c>
      <c r="BK30" s="137">
        <f>'Income Support'!BK13+'Income Support'!BK14</f>
        <v>83.486206160473344</v>
      </c>
      <c r="BL30" s="137">
        <f>'Income Support'!BL13+'Income Support'!BL14</f>
        <v>74.469583454151902</v>
      </c>
      <c r="BM30" s="137">
        <f>'Income Support'!BM13+'Income Support'!BM14</f>
        <v>46.082289627416799</v>
      </c>
      <c r="BN30" s="137">
        <f>'Income Support'!BN13+'Income Support'!BN14</f>
        <v>42.030298381239113</v>
      </c>
      <c r="BO30" s="137">
        <f>'Income Support'!BO13+'Income Support'!BO14</f>
        <v>38.324695975425612</v>
      </c>
      <c r="BP30" s="137">
        <f>'Income Support'!BP13+'Income Support'!BP14</f>
        <v>34.26120907045155</v>
      </c>
      <c r="BQ30" s="137">
        <f>'Income Support'!BQ13+'Income Support'!BQ14</f>
        <v>24.717869061993756</v>
      </c>
      <c r="BR30" s="137">
        <f>'Income Support'!BR13+'Income Support'!BR14</f>
        <v>17.357761619551468</v>
      </c>
      <c r="BS30" s="137">
        <f>'Income Support'!BS13+'Income Support'!BS14</f>
        <v>12.707906705598445</v>
      </c>
      <c r="BT30" s="137">
        <f>'Income Support'!BT13+'Income Support'!BT14</f>
        <v>9.2911790537407821</v>
      </c>
      <c r="BU30" s="137">
        <f>'Income Support'!BU13+'Income Support'!BU14</f>
        <v>7.1900352091822155</v>
      </c>
      <c r="BV30" s="137">
        <f>'Income Support'!BV13+'Income Support'!BV14</f>
        <v>5.4513086728715932</v>
      </c>
      <c r="BW30" s="137">
        <f>'Income Support'!BW13+'Income Support'!BW14</f>
        <v>4.026041348434668</v>
      </c>
      <c r="BX30" s="133">
        <f>'Income Support'!BX13+'Income Support'!BX14</f>
        <v>2.9045733503311686</v>
      </c>
    </row>
    <row r="31" spans="1:76" ht="26.1" customHeight="1">
      <c r="A31" s="112"/>
      <c r="B31" s="152" t="s">
        <v>330</v>
      </c>
      <c r="C31" s="38"/>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137">
        <f t="shared" ref="AH31:BX31" si="5">SUM(AH27:AH30)</f>
        <v>284.70328213768914</v>
      </c>
      <c r="AI31" s="137">
        <f t="shared" si="5"/>
        <v>298.96270099999998</v>
      </c>
      <c r="AJ31" s="137">
        <f t="shared" si="5"/>
        <v>391.4684084615385</v>
      </c>
      <c r="AK31" s="137">
        <f t="shared" si="5"/>
        <v>561.31200049999995</v>
      </c>
      <c r="AL31" s="137">
        <f t="shared" si="5"/>
        <v>750.30861275000007</v>
      </c>
      <c r="AM31" s="137">
        <f t="shared" si="5"/>
        <v>878.14178574999994</v>
      </c>
      <c r="AN31" s="137">
        <f t="shared" si="5"/>
        <v>1014.7933787499999</v>
      </c>
      <c r="AO31" s="137">
        <f t="shared" si="5"/>
        <v>1166.1093221428569</v>
      </c>
      <c r="AP31" s="137">
        <f t="shared" si="5"/>
        <v>1239.3574444000001</v>
      </c>
      <c r="AQ31" s="137">
        <f t="shared" si="5"/>
        <v>1280.1058499999999</v>
      </c>
      <c r="AR31" s="137">
        <f t="shared" si="5"/>
        <v>1301.9875330000002</v>
      </c>
      <c r="AS31" s="137">
        <f t="shared" si="5"/>
        <v>1394.0287046666663</v>
      </c>
      <c r="AT31" s="137">
        <f t="shared" si="5"/>
        <v>1573.8905556666666</v>
      </c>
      <c r="AU31" s="137">
        <f t="shared" si="5"/>
        <v>2050.8827199999996</v>
      </c>
      <c r="AV31" s="137">
        <f t="shared" si="5"/>
        <v>2550.1679196666664</v>
      </c>
      <c r="AW31" s="137">
        <f t="shared" si="5"/>
        <v>2828.5325656666664</v>
      </c>
      <c r="AX31" s="137">
        <f t="shared" si="5"/>
        <v>2742.453</v>
      </c>
      <c r="AY31" s="137">
        <f t="shared" si="5"/>
        <v>2697.489</v>
      </c>
      <c r="AZ31" s="137">
        <f t="shared" si="5"/>
        <v>2601.8230000000003</v>
      </c>
      <c r="BA31" s="137">
        <f t="shared" si="5"/>
        <v>2432.8490000000002</v>
      </c>
      <c r="BB31" s="137">
        <f t="shared" si="5"/>
        <v>2412.393</v>
      </c>
      <c r="BC31" s="137">
        <f t="shared" si="5"/>
        <v>2613.9699999999998</v>
      </c>
      <c r="BD31" s="137">
        <f t="shared" si="5"/>
        <v>3186.3219999999997</v>
      </c>
      <c r="BE31" s="137">
        <f t="shared" si="5"/>
        <v>3539.1310000000003</v>
      </c>
      <c r="BF31" s="137">
        <f t="shared" si="5"/>
        <v>3865.9170000000004</v>
      </c>
      <c r="BG31" s="137">
        <f t="shared" si="5"/>
        <v>3964.416290333088</v>
      </c>
      <c r="BH31" s="215">
        <f t="shared" si="5"/>
        <v>3420.8809999999999</v>
      </c>
      <c r="BI31" s="137">
        <f t="shared" si="5"/>
        <v>2550.1235653000672</v>
      </c>
      <c r="BJ31" s="137">
        <f t="shared" si="5"/>
        <v>2062.2246109618955</v>
      </c>
      <c r="BK31" s="137">
        <f t="shared" si="5"/>
        <v>1737.5119804834528</v>
      </c>
      <c r="BL31" s="137">
        <f t="shared" si="5"/>
        <v>1455.6900798477316</v>
      </c>
      <c r="BM31" s="137">
        <f t="shared" si="5"/>
        <v>876.97242974579706</v>
      </c>
      <c r="BN31" s="137">
        <f t="shared" si="5"/>
        <v>633.219714059539</v>
      </c>
      <c r="BO31" s="137">
        <f t="shared" si="5"/>
        <v>451.05771460709821</v>
      </c>
      <c r="BP31" s="137">
        <f t="shared" si="5"/>
        <v>292.27523465753887</v>
      </c>
      <c r="BQ31" s="137">
        <f t="shared" si="5"/>
        <v>172.17469324246855</v>
      </c>
      <c r="BR31" s="137">
        <f t="shared" si="5"/>
        <v>121.33469970972095</v>
      </c>
      <c r="BS31" s="137">
        <f t="shared" si="5"/>
        <v>91.060306652508061</v>
      </c>
      <c r="BT31" s="137">
        <f t="shared" si="5"/>
        <v>70.77799148532857</v>
      </c>
      <c r="BU31" s="137">
        <f t="shared" si="5"/>
        <v>55.411142775136142</v>
      </c>
      <c r="BV31" s="137">
        <f t="shared" si="5"/>
        <v>44.016869660347481</v>
      </c>
      <c r="BW31" s="137">
        <f t="shared" si="5"/>
        <v>35.135079946609913</v>
      </c>
      <c r="BX31" s="133">
        <f t="shared" si="5"/>
        <v>28.925510921240321</v>
      </c>
    </row>
    <row r="32" spans="1:76">
      <c r="A32" s="112"/>
      <c r="B32" s="152" t="s">
        <v>355</v>
      </c>
      <c r="C32" s="38"/>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137">
        <f t="shared" ref="AH32:BX32" si="6">AH31+AH26</f>
        <v>287.50626379634298</v>
      </c>
      <c r="AI32" s="137">
        <f t="shared" si="6"/>
        <v>302.08045599999997</v>
      </c>
      <c r="AJ32" s="137">
        <f t="shared" si="6"/>
        <v>395.88564615384621</v>
      </c>
      <c r="AK32" s="137">
        <f t="shared" si="6"/>
        <v>564.3645305</v>
      </c>
      <c r="AL32" s="137">
        <f t="shared" si="6"/>
        <v>755.4666057500001</v>
      </c>
      <c r="AM32" s="137">
        <f t="shared" si="6"/>
        <v>882.96256549999998</v>
      </c>
      <c r="AN32" s="137">
        <f t="shared" si="6"/>
        <v>1020.7705977499999</v>
      </c>
      <c r="AO32" s="137">
        <f t="shared" si="6"/>
        <v>1172.1197127142855</v>
      </c>
      <c r="AP32" s="137">
        <f t="shared" si="6"/>
        <v>1245.5755610666668</v>
      </c>
      <c r="AQ32" s="137">
        <f t="shared" si="6"/>
        <v>1291.2906329999998</v>
      </c>
      <c r="AR32" s="137">
        <f t="shared" si="6"/>
        <v>1322.3629533333335</v>
      </c>
      <c r="AS32" s="137">
        <f t="shared" si="6"/>
        <v>1417.252283333333</v>
      </c>
      <c r="AT32" s="137">
        <f t="shared" si="6"/>
        <v>1601.3146243333333</v>
      </c>
      <c r="AU32" s="137">
        <f t="shared" si="6"/>
        <v>2084.0561549999998</v>
      </c>
      <c r="AV32" s="137">
        <f t="shared" si="6"/>
        <v>2588.9620103333332</v>
      </c>
      <c r="AW32" s="137">
        <f t="shared" si="6"/>
        <v>2871.877622</v>
      </c>
      <c r="AX32" s="137">
        <f t="shared" si="6"/>
        <v>2785.9169999999999</v>
      </c>
      <c r="AY32" s="137">
        <f t="shared" si="6"/>
        <v>2744.35</v>
      </c>
      <c r="AZ32" s="137">
        <f t="shared" si="6"/>
        <v>2652.5270000000005</v>
      </c>
      <c r="BA32" s="137">
        <f t="shared" si="6"/>
        <v>2484.4810000000002</v>
      </c>
      <c r="BB32" s="137">
        <f t="shared" si="6"/>
        <v>2465.527</v>
      </c>
      <c r="BC32" s="137">
        <f t="shared" si="6"/>
        <v>2669.0059999999999</v>
      </c>
      <c r="BD32" s="137">
        <f t="shared" si="6"/>
        <v>3249.4639999999995</v>
      </c>
      <c r="BE32" s="137">
        <f t="shared" si="6"/>
        <v>3609.0670000000005</v>
      </c>
      <c r="BF32" s="137">
        <f t="shared" si="6"/>
        <v>3944.82</v>
      </c>
      <c r="BG32" s="137">
        <f t="shared" si="6"/>
        <v>4008.6762903330882</v>
      </c>
      <c r="BH32" s="215">
        <f t="shared" si="6"/>
        <v>3420.8809999999999</v>
      </c>
      <c r="BI32" s="137">
        <f t="shared" si="6"/>
        <v>2550.1235653000672</v>
      </c>
      <c r="BJ32" s="137">
        <f t="shared" si="6"/>
        <v>2062.2246109618955</v>
      </c>
      <c r="BK32" s="137">
        <f t="shared" si="6"/>
        <v>1737.5119804834528</v>
      </c>
      <c r="BL32" s="137">
        <f t="shared" si="6"/>
        <v>1455.6900798477316</v>
      </c>
      <c r="BM32" s="137">
        <f t="shared" si="6"/>
        <v>876.97242974579706</v>
      </c>
      <c r="BN32" s="137">
        <f t="shared" si="6"/>
        <v>633.219714059539</v>
      </c>
      <c r="BO32" s="137">
        <f t="shared" si="6"/>
        <v>451.05771460709821</v>
      </c>
      <c r="BP32" s="137">
        <f t="shared" si="6"/>
        <v>292.27523465753887</v>
      </c>
      <c r="BQ32" s="137">
        <f t="shared" si="6"/>
        <v>172.17469324246855</v>
      </c>
      <c r="BR32" s="137">
        <f t="shared" si="6"/>
        <v>121.33469970972095</v>
      </c>
      <c r="BS32" s="137">
        <f t="shared" si="6"/>
        <v>91.060306652508061</v>
      </c>
      <c r="BT32" s="137">
        <f t="shared" si="6"/>
        <v>70.77799148532857</v>
      </c>
      <c r="BU32" s="137">
        <f t="shared" si="6"/>
        <v>55.411142775136142</v>
      </c>
      <c r="BV32" s="137">
        <f t="shared" si="6"/>
        <v>44.016869660347481</v>
      </c>
      <c r="BW32" s="137">
        <f t="shared" si="6"/>
        <v>35.135079946609913</v>
      </c>
      <c r="BX32" s="133">
        <f t="shared" si="6"/>
        <v>29.925510921240321</v>
      </c>
    </row>
    <row r="33" spans="1:76" ht="26.1" customHeight="1">
      <c r="A33" s="112"/>
      <c r="B33" s="217" t="s">
        <v>362</v>
      </c>
      <c r="C33" s="38"/>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215"/>
      <c r="BI33" s="137"/>
      <c r="BJ33" s="137"/>
      <c r="BK33" s="137"/>
      <c r="BL33" s="137"/>
      <c r="BM33" s="137"/>
      <c r="BN33" s="137"/>
      <c r="BO33" s="137"/>
      <c r="BP33" s="137"/>
      <c r="BQ33" s="137"/>
      <c r="BR33" s="137"/>
      <c r="BS33" s="137"/>
      <c r="BT33" s="137"/>
      <c r="BU33" s="137"/>
      <c r="BV33" s="137"/>
      <c r="BW33" s="137"/>
      <c r="BX33" s="133"/>
    </row>
    <row r="34" spans="1:76">
      <c r="A34" s="112"/>
      <c r="B34" s="37" t="s">
        <v>360</v>
      </c>
      <c r="C34" s="38"/>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137">
        <f>'Income Support'!AH37</f>
        <v>0</v>
      </c>
      <c r="AI34" s="137">
        <f>'Income Support'!AI37</f>
        <v>7.9208541951414011</v>
      </c>
      <c r="AJ34" s="137">
        <f>'Income Support'!AJ37</f>
        <v>14.257537551254522</v>
      </c>
      <c r="AK34" s="137">
        <f>'Income Support'!AK37</f>
        <v>18.217964648825223</v>
      </c>
      <c r="AL34" s="137">
        <f>'Income Support'!AL37</f>
        <v>30.891331361051463</v>
      </c>
      <c r="AM34" s="137">
        <f>'Income Support'!AM37</f>
        <v>82.376883629470569</v>
      </c>
      <c r="AN34" s="137">
        <f>'Income Support'!AN37</f>
        <v>158.41708390282801</v>
      </c>
      <c r="AO34" s="137">
        <f>'Income Support'!AO37</f>
        <v>275.64572599092071</v>
      </c>
      <c r="AP34" s="137">
        <f>'Income Support'!AP37</f>
        <v>396.04270975706999</v>
      </c>
      <c r="AQ34" s="137">
        <f>'Income Support'!AQ37</f>
        <v>531.48931649398799</v>
      </c>
      <c r="AR34" s="137">
        <f>'Income Support'!AR37</f>
        <v>695.45099833341499</v>
      </c>
      <c r="AS34" s="137">
        <f>'Income Support'!AS37</f>
        <v>875.25438856312473</v>
      </c>
      <c r="AT34" s="137">
        <f>'Income Support'!AT37</f>
        <v>1012.7680845889809</v>
      </c>
      <c r="AU34" s="137">
        <f>'Income Support'!AU37</f>
        <v>1284.9325956024427</v>
      </c>
      <c r="AV34" s="137">
        <f>'Income Support'!AV37</f>
        <v>1549.3917064717893</v>
      </c>
      <c r="AW34" s="137">
        <f>'Income Support'!AW37</f>
        <v>1694.465297394725</v>
      </c>
      <c r="AX34" s="137">
        <f>'Income Support'!AX37</f>
        <v>1703.4202564991706</v>
      </c>
      <c r="AY34" s="137">
        <f>'Income Support'!AY37</f>
        <v>1500.1314740626374</v>
      </c>
      <c r="AZ34" s="137">
        <f>'Income Support'!AZ37</f>
        <v>1421.519831098472</v>
      </c>
      <c r="BA34" s="137">
        <f>'Income Support'!BA37</f>
        <v>1299.9456455967315</v>
      </c>
      <c r="BB34" s="137">
        <f>'Income Support'!BB37</f>
        <v>1181.8139462800841</v>
      </c>
      <c r="BC34" s="137">
        <f>'Income Support'!BC37</f>
        <v>1112.7124440704331</v>
      </c>
      <c r="BD34" s="137">
        <f>'Income Support'!BD37</f>
        <v>1077.816952234662</v>
      </c>
      <c r="BE34" s="137">
        <f>'Income Support'!BE37</f>
        <v>1056.9938777475572</v>
      </c>
      <c r="BF34" s="137">
        <f>'Income Support'!BF37</f>
        <v>607.92077511202979</v>
      </c>
      <c r="BG34" s="137">
        <f>'Income Support'!BG37</f>
        <v>239.26332801532695</v>
      </c>
      <c r="BH34" s="215"/>
      <c r="BI34" s="137"/>
      <c r="BJ34" s="137"/>
      <c r="BK34" s="137"/>
      <c r="BL34" s="137"/>
      <c r="BM34" s="137"/>
      <c r="BN34" s="137"/>
      <c r="BO34" s="137"/>
      <c r="BP34" s="137"/>
      <c r="BQ34" s="137"/>
      <c r="BR34" s="137"/>
      <c r="BS34" s="137"/>
      <c r="BT34" s="137"/>
      <c r="BU34" s="137"/>
      <c r="BV34" s="137"/>
      <c r="BW34" s="137"/>
      <c r="BX34" s="133"/>
    </row>
    <row r="35" spans="1:76">
      <c r="A35" s="112"/>
      <c r="B35" s="37" t="s">
        <v>359</v>
      </c>
      <c r="C35" s="38"/>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137">
        <f>'Income Support'!AH38</f>
        <v>0</v>
      </c>
      <c r="AI35" s="137">
        <f>'Income Support'!AI38</f>
        <v>2.0791458048585989</v>
      </c>
      <c r="AJ35" s="137">
        <f>'Income Support'!AJ38</f>
        <v>3.7424624487454778</v>
      </c>
      <c r="AK35" s="137">
        <f>'Income Support'!AK38</f>
        <v>4.7820353511747768</v>
      </c>
      <c r="AL35" s="137">
        <f>'Income Support'!AL38</f>
        <v>8.1086686389485365</v>
      </c>
      <c r="AM35" s="137">
        <f>'Income Support'!AM38</f>
        <v>21.623116370529431</v>
      </c>
      <c r="AN35" s="137">
        <f>'Income Support'!AN38</f>
        <v>41.582916097171989</v>
      </c>
      <c r="AO35" s="137">
        <f>'Income Support'!AO38</f>
        <v>72.35427400907929</v>
      </c>
      <c r="AP35" s="137">
        <f>'Income Support'!AP38</f>
        <v>103.95729024293001</v>
      </c>
      <c r="AQ35" s="137">
        <f>'Income Support'!AQ38</f>
        <v>139.51068350601201</v>
      </c>
      <c r="AR35" s="137">
        <f>'Income Support'!AR38</f>
        <v>182.54900166658501</v>
      </c>
      <c r="AS35" s="137">
        <f>'Income Support'!AS38</f>
        <v>229.74561143687527</v>
      </c>
      <c r="AT35" s="137">
        <f>'Income Support'!AT38</f>
        <v>251.9138825897187</v>
      </c>
      <c r="AU35" s="137">
        <f>'Income Support'!AU38</f>
        <v>322.46952062524298</v>
      </c>
      <c r="AV35" s="137">
        <f>'Income Support'!AV38</f>
        <v>389.73388162224228</v>
      </c>
      <c r="AW35" s="137">
        <f>'Income Support'!AW38</f>
        <v>462.72661970850959</v>
      </c>
      <c r="AX35" s="137">
        <f>'Income Support'!AX38</f>
        <v>478.80049192921024</v>
      </c>
      <c r="AY35" s="137">
        <f>'Income Support'!AY38</f>
        <v>480.76420050781519</v>
      </c>
      <c r="AZ35" s="137">
        <f>'Income Support'!AZ38</f>
        <v>487.18098724935635</v>
      </c>
      <c r="BA35" s="137">
        <f>'Income Support'!BA38</f>
        <v>493.93324999863</v>
      </c>
      <c r="BB35" s="137">
        <f>'Income Support'!BB38</f>
        <v>496.25659195105163</v>
      </c>
      <c r="BC35" s="137">
        <f>'Income Support'!BC38</f>
        <v>496.5127764741809</v>
      </c>
      <c r="BD35" s="137">
        <f>'Income Support'!BD38</f>
        <v>485.25471579187501</v>
      </c>
      <c r="BE35" s="137">
        <f>'Income Support'!BE38</f>
        <v>489.04849039406668</v>
      </c>
      <c r="BF35" s="137">
        <f>'Income Support'!BF38</f>
        <v>147.12428187369665</v>
      </c>
      <c r="BG35" s="137">
        <f>'Income Support'!BG38</f>
        <v>64.975747559198723</v>
      </c>
      <c r="BH35" s="215"/>
      <c r="BI35" s="137"/>
      <c r="BJ35" s="137"/>
      <c r="BK35" s="137"/>
      <c r="BL35" s="137"/>
      <c r="BM35" s="137"/>
      <c r="BN35" s="137"/>
      <c r="BO35" s="137"/>
      <c r="BP35" s="137"/>
      <c r="BQ35" s="137"/>
      <c r="BR35" s="137"/>
      <c r="BS35" s="137"/>
      <c r="BT35" s="137"/>
      <c r="BU35" s="137"/>
      <c r="BV35" s="137"/>
      <c r="BW35" s="137"/>
      <c r="BX35" s="133"/>
    </row>
    <row r="36" spans="1:76" ht="39" customHeight="1">
      <c r="A36" s="112"/>
      <c r="B36" s="45" t="s">
        <v>361</v>
      </c>
      <c r="C36" s="251"/>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215"/>
      <c r="BI36" s="137"/>
      <c r="BJ36" s="137"/>
      <c r="BK36" s="137"/>
      <c r="BL36" s="137"/>
      <c r="BM36" s="137"/>
      <c r="BN36" s="137"/>
      <c r="BO36" s="137"/>
      <c r="BP36" s="137"/>
      <c r="BQ36" s="137"/>
      <c r="BR36" s="137"/>
      <c r="BS36" s="137"/>
      <c r="BT36" s="137"/>
      <c r="BU36" s="137"/>
      <c r="BV36" s="137"/>
      <c r="BW36" s="137"/>
      <c r="BX36" s="133"/>
    </row>
    <row r="37" spans="1:76">
      <c r="A37" s="112"/>
      <c r="B37" s="37" t="s">
        <v>360</v>
      </c>
      <c r="C37" s="38"/>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137">
        <f t="shared" ref="AH37:BX37" si="7">AH6-AH26-AH34</f>
        <v>558.19701834134617</v>
      </c>
      <c r="AI37" s="137">
        <f t="shared" si="7"/>
        <v>612.96139080485864</v>
      </c>
      <c r="AJ37" s="137">
        <f t="shared" si="7"/>
        <v>710.32522475643782</v>
      </c>
      <c r="AK37" s="137">
        <f t="shared" si="7"/>
        <v>902.85950535117468</v>
      </c>
      <c r="AL37" s="137">
        <f t="shared" si="7"/>
        <v>904.9506756389485</v>
      </c>
      <c r="AM37" s="137">
        <f t="shared" si="7"/>
        <v>897.80233662052933</v>
      </c>
      <c r="AN37" s="137">
        <f t="shared" si="7"/>
        <v>1024.605697097172</v>
      </c>
      <c r="AO37" s="137">
        <f t="shared" si="7"/>
        <v>1089.3438834376507</v>
      </c>
      <c r="AP37" s="137">
        <f t="shared" si="7"/>
        <v>1055.7391735762633</v>
      </c>
      <c r="AQ37" s="137">
        <f t="shared" si="7"/>
        <v>1031.3259005060122</v>
      </c>
      <c r="AR37" s="137">
        <f t="shared" si="7"/>
        <v>1138.1505813332519</v>
      </c>
      <c r="AS37" s="137">
        <f t="shared" si="7"/>
        <v>1151.5800327702086</v>
      </c>
      <c r="AT37" s="137">
        <f t="shared" si="7"/>
        <v>1264.9928467443524</v>
      </c>
      <c r="AU37" s="137">
        <f t="shared" si="7"/>
        <v>1439.8939693975572</v>
      </c>
      <c r="AV37" s="137">
        <f t="shared" si="7"/>
        <v>2139.8142028615439</v>
      </c>
      <c r="AW37" s="137">
        <f t="shared" si="7"/>
        <v>2201.1896462719415</v>
      </c>
      <c r="AX37" s="137">
        <f t="shared" si="7"/>
        <v>2222.1157435008295</v>
      </c>
      <c r="AY37" s="137">
        <f t="shared" si="7"/>
        <v>2341.0075259373625</v>
      </c>
      <c r="AZ37" s="137">
        <f t="shared" si="7"/>
        <v>2342.7761689015279</v>
      </c>
      <c r="BA37" s="137">
        <f t="shared" si="7"/>
        <v>2421.4223544032684</v>
      </c>
      <c r="BB37" s="137">
        <f t="shared" si="7"/>
        <v>2384.0520537199159</v>
      </c>
      <c r="BC37" s="137">
        <f t="shared" si="7"/>
        <v>2613.2515559295671</v>
      </c>
      <c r="BD37" s="137">
        <f t="shared" si="7"/>
        <v>2954.0410477653381</v>
      </c>
      <c r="BE37" s="137">
        <f t="shared" si="7"/>
        <v>3359.0701222524431</v>
      </c>
      <c r="BF37" s="137">
        <f t="shared" si="7"/>
        <v>3797.17622488797</v>
      </c>
      <c r="BG37" s="137">
        <f t="shared" si="7"/>
        <v>4567.6617954197345</v>
      </c>
      <c r="BH37" s="215">
        <f t="shared" si="7"/>
        <v>5970.616</v>
      </c>
      <c r="BI37" s="137">
        <f t="shared" si="7"/>
        <v>6426.2752195999992</v>
      </c>
      <c r="BJ37" s="137">
        <f t="shared" si="7"/>
        <v>6868.5436595999981</v>
      </c>
      <c r="BK37" s="137">
        <f t="shared" si="7"/>
        <v>7367.1248207140325</v>
      </c>
      <c r="BL37" s="137">
        <f t="shared" si="7"/>
        <v>7703.3184822999983</v>
      </c>
      <c r="BM37" s="137">
        <f t="shared" si="7"/>
        <v>8128.8851483600001</v>
      </c>
      <c r="BN37" s="137">
        <f t="shared" si="7"/>
        <v>8242.1568431600008</v>
      </c>
      <c r="BO37" s="137">
        <f t="shared" si="7"/>
        <v>8052.1531093099993</v>
      </c>
      <c r="BP37" s="137">
        <f t="shared" si="7"/>
        <v>7510.8751163199995</v>
      </c>
      <c r="BQ37" s="137">
        <f t="shared" si="7"/>
        <v>7041.5234761999718</v>
      </c>
      <c r="BR37" s="137">
        <f t="shared" si="7"/>
        <v>6576.0799377400008</v>
      </c>
      <c r="BS37" s="137">
        <f t="shared" si="7"/>
        <v>6152.4893192400614</v>
      </c>
      <c r="BT37" s="137">
        <f t="shared" si="7"/>
        <v>5933.458768739436</v>
      </c>
      <c r="BU37" s="137">
        <f t="shared" si="7"/>
        <v>5705.9039215114681</v>
      </c>
      <c r="BV37" s="137">
        <f t="shared" si="7"/>
        <v>5414.1277934143882</v>
      </c>
      <c r="BW37" s="137">
        <f t="shared" si="7"/>
        <v>5368.7623718541035</v>
      </c>
      <c r="BX37" s="133">
        <f t="shared" si="7"/>
        <v>5403.1812536387633</v>
      </c>
    </row>
    <row r="38" spans="1:76">
      <c r="A38" s="112"/>
      <c r="B38" s="37" t="s">
        <v>359</v>
      </c>
      <c r="C38" s="38"/>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137">
        <f t="shared" ref="AH38:BX38" si="8">AH7-AH27-AH35</f>
        <v>122.48885855444965</v>
      </c>
      <c r="AI38" s="137">
        <f t="shared" si="8"/>
        <v>135.50345032628894</v>
      </c>
      <c r="AJ38" s="137">
        <f t="shared" si="8"/>
        <v>158.77587496458787</v>
      </c>
      <c r="AK38" s="137">
        <f t="shared" si="8"/>
        <v>181.18301720587004</v>
      </c>
      <c r="AL38" s="137">
        <f t="shared" si="8"/>
        <v>237.14552497216258</v>
      </c>
      <c r="AM38" s="137">
        <f t="shared" si="8"/>
        <v>264.28618243071281</v>
      </c>
      <c r="AN38" s="137">
        <f t="shared" si="8"/>
        <v>290.40944935154596</v>
      </c>
      <c r="AO38" s="137">
        <f t="shared" si="8"/>
        <v>333.52657011534467</v>
      </c>
      <c r="AP38" s="137">
        <f t="shared" si="8"/>
        <v>402.43592056818107</v>
      </c>
      <c r="AQ38" s="137">
        <f t="shared" si="8"/>
        <v>408.95742538603349</v>
      </c>
      <c r="AR38" s="137">
        <f t="shared" si="8"/>
        <v>530.26624320652672</v>
      </c>
      <c r="AS38" s="137">
        <f t="shared" si="8"/>
        <v>583.9168228464581</v>
      </c>
      <c r="AT38" s="137">
        <f t="shared" si="8"/>
        <v>724.57480122926722</v>
      </c>
      <c r="AU38" s="137">
        <f t="shared" si="8"/>
        <v>900.23829633808691</v>
      </c>
      <c r="AV38" s="137">
        <f t="shared" si="8"/>
        <v>1253.9036907194984</v>
      </c>
      <c r="AW38" s="137">
        <f t="shared" si="8"/>
        <v>1569.0051014695946</v>
      </c>
      <c r="AX38" s="137">
        <f t="shared" si="8"/>
        <v>1978.0885080707899</v>
      </c>
      <c r="AY38" s="137">
        <f t="shared" si="8"/>
        <v>2391.6807994921851</v>
      </c>
      <c r="AZ38" s="137">
        <f t="shared" si="8"/>
        <v>2635.9840127506436</v>
      </c>
      <c r="BA38" s="137">
        <f t="shared" si="8"/>
        <v>2774.32275000137</v>
      </c>
      <c r="BB38" s="137">
        <f t="shared" si="8"/>
        <v>2920.9294080489485</v>
      </c>
      <c r="BC38" s="137">
        <f t="shared" si="8"/>
        <v>3049.8092235258191</v>
      </c>
      <c r="BD38" s="137">
        <f t="shared" si="8"/>
        <v>3490.70433204445</v>
      </c>
      <c r="BE38" s="137">
        <f t="shared" si="8"/>
        <v>3801.3575141099609</v>
      </c>
      <c r="BF38" s="137">
        <f t="shared" si="8"/>
        <v>4023.2456571291705</v>
      </c>
      <c r="BG38" s="137">
        <f t="shared" si="8"/>
        <v>4063.098599857698</v>
      </c>
      <c r="BH38" s="215">
        <f t="shared" si="8"/>
        <v>3953.7842532317363</v>
      </c>
      <c r="BI38" s="137">
        <f t="shared" si="8"/>
        <v>3950.3417630533431</v>
      </c>
      <c r="BJ38" s="137">
        <f t="shared" si="8"/>
        <v>4100.6338335056571</v>
      </c>
      <c r="BK38" s="137">
        <f t="shared" si="8"/>
        <v>4642.9075633741932</v>
      </c>
      <c r="BL38" s="137">
        <f t="shared" si="8"/>
        <v>4799.5690843548891</v>
      </c>
      <c r="BM38" s="137">
        <f t="shared" si="8"/>
        <v>5413.8919304595684</v>
      </c>
      <c r="BN38" s="137">
        <f t="shared" si="8"/>
        <v>5706.3128426790163</v>
      </c>
      <c r="BO38" s="137">
        <f t="shared" si="8"/>
        <v>6085.6156735420172</v>
      </c>
      <c r="BP38" s="137">
        <f t="shared" si="8"/>
        <v>6912.9244665061451</v>
      </c>
      <c r="BQ38" s="137">
        <f t="shared" si="8"/>
        <v>7873.1861683280858</v>
      </c>
      <c r="BR38" s="137">
        <f t="shared" si="8"/>
        <v>9109.5950133597689</v>
      </c>
      <c r="BS38" s="137">
        <f t="shared" si="8"/>
        <v>9660.54089944113</v>
      </c>
      <c r="BT38" s="137">
        <f t="shared" si="8"/>
        <v>9553.8362178301468</v>
      </c>
      <c r="BU38" s="137">
        <f t="shared" si="8"/>
        <v>9352.8233266403113</v>
      </c>
      <c r="BV38" s="137">
        <f t="shared" si="8"/>
        <v>9100.6006965369652</v>
      </c>
      <c r="BW38" s="137">
        <f t="shared" si="8"/>
        <v>9117.9031896137913</v>
      </c>
      <c r="BX38" s="133">
        <f t="shared" si="8"/>
        <v>9193.9827753881582</v>
      </c>
    </row>
    <row r="39" spans="1:76">
      <c r="A39" s="112"/>
      <c r="B39" s="37" t="s">
        <v>358</v>
      </c>
      <c r="C39" s="38"/>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137">
        <f t="shared" ref="AH39:BX39" si="9">AH8-AH28</f>
        <v>151.84914468732393</v>
      </c>
      <c r="AI39" s="137">
        <f t="shared" si="9"/>
        <v>161.396546</v>
      </c>
      <c r="AJ39" s="137">
        <f t="shared" si="9"/>
        <v>189.91550753846153</v>
      </c>
      <c r="AK39" s="137">
        <f t="shared" si="9"/>
        <v>266.61219299999999</v>
      </c>
      <c r="AL39" s="137">
        <f t="shared" si="9"/>
        <v>407.03757974999996</v>
      </c>
      <c r="AM39" s="137">
        <f t="shared" si="9"/>
        <v>537.33116100000007</v>
      </c>
      <c r="AN39" s="137">
        <f t="shared" si="9"/>
        <v>613.02091249999989</v>
      </c>
      <c r="AO39" s="137">
        <f t="shared" si="9"/>
        <v>753.53722142857146</v>
      </c>
      <c r="AP39" s="137">
        <f t="shared" si="9"/>
        <v>863.89682319999997</v>
      </c>
      <c r="AQ39" s="137">
        <f t="shared" si="9"/>
        <v>908.76331000000005</v>
      </c>
      <c r="AR39" s="137">
        <f t="shared" si="9"/>
        <v>975.37345499999992</v>
      </c>
      <c r="AS39" s="137">
        <f t="shared" si="9"/>
        <v>1015.1541500000002</v>
      </c>
      <c r="AT39" s="137">
        <f t="shared" si="9"/>
        <v>1254.7130353333334</v>
      </c>
      <c r="AU39" s="137">
        <f t="shared" si="9"/>
        <v>1621.8660026666669</v>
      </c>
      <c r="AV39" s="137">
        <f t="shared" si="9"/>
        <v>1951.8019856666667</v>
      </c>
      <c r="AW39" s="137">
        <f t="shared" si="9"/>
        <v>2094.2903453333338</v>
      </c>
      <c r="AX39" s="137">
        <f t="shared" si="9"/>
        <v>2485.806</v>
      </c>
      <c r="AY39" s="137">
        <f t="shared" si="9"/>
        <v>2644.2919999999999</v>
      </c>
      <c r="AZ39" s="137">
        <f t="shared" si="9"/>
        <v>2657.2889999999998</v>
      </c>
      <c r="BA39" s="137">
        <f t="shared" si="9"/>
        <v>2485.8690000000001</v>
      </c>
      <c r="BB39" s="137">
        <f t="shared" si="9"/>
        <v>2337.3530000000001</v>
      </c>
      <c r="BC39" s="137">
        <f t="shared" si="9"/>
        <v>2195.8409999999999</v>
      </c>
      <c r="BD39" s="137">
        <f t="shared" si="9"/>
        <v>2168.2460000000001</v>
      </c>
      <c r="BE39" s="137">
        <f t="shared" si="9"/>
        <v>2109.9670000000001</v>
      </c>
      <c r="BF39" s="137">
        <f t="shared" si="9"/>
        <v>2011.06</v>
      </c>
      <c r="BG39" s="137">
        <f t="shared" si="9"/>
        <v>2161.7719999999999</v>
      </c>
      <c r="BH39" s="215">
        <f t="shared" si="9"/>
        <v>2217.1601861909335</v>
      </c>
      <c r="BI39" s="137">
        <f t="shared" si="9"/>
        <v>2105.6454449380922</v>
      </c>
      <c r="BJ39" s="137">
        <f t="shared" si="9"/>
        <v>2116.3850352606423</v>
      </c>
      <c r="BK39" s="137">
        <f t="shared" si="9"/>
        <v>2145.6769502982315</v>
      </c>
      <c r="BL39" s="137">
        <f t="shared" si="9"/>
        <v>2042.0937964678544</v>
      </c>
      <c r="BM39" s="137">
        <f t="shared" si="9"/>
        <v>2268.9005564261188</v>
      </c>
      <c r="BN39" s="137">
        <f t="shared" si="9"/>
        <v>2200.6879547325525</v>
      </c>
      <c r="BO39" s="137">
        <f t="shared" si="9"/>
        <v>2005.6306715113412</v>
      </c>
      <c r="BP39" s="137">
        <f t="shared" si="9"/>
        <v>1903.3558896842624</v>
      </c>
      <c r="BQ39" s="137">
        <f t="shared" si="9"/>
        <v>1727.1701343494587</v>
      </c>
      <c r="BR39" s="137">
        <f t="shared" si="9"/>
        <v>1684.7114002044325</v>
      </c>
      <c r="BS39" s="137">
        <f t="shared" si="9"/>
        <v>1720.6884178913317</v>
      </c>
      <c r="BT39" s="137">
        <f t="shared" si="9"/>
        <v>1738.3436934938395</v>
      </c>
      <c r="BU39" s="137">
        <f t="shared" si="9"/>
        <v>1565.1335221595518</v>
      </c>
      <c r="BV39" s="137">
        <f t="shared" si="9"/>
        <v>1426.0204915404724</v>
      </c>
      <c r="BW39" s="137">
        <f t="shared" si="9"/>
        <v>1354.4280665910642</v>
      </c>
      <c r="BX39" s="133">
        <f t="shared" si="9"/>
        <v>1387.7684591535765</v>
      </c>
    </row>
    <row r="40" spans="1:76">
      <c r="A40" s="112"/>
      <c r="B40" s="37" t="s">
        <v>357</v>
      </c>
      <c r="C40" s="38"/>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137">
        <f t="shared" ref="AH40:BX40" si="10">AH9-AH29</f>
        <v>421.52873383365204</v>
      </c>
      <c r="AI40" s="137">
        <f t="shared" si="10"/>
        <v>428.076753</v>
      </c>
      <c r="AJ40" s="137">
        <f t="shared" si="10"/>
        <v>660.61226599999998</v>
      </c>
      <c r="AK40" s="137">
        <f t="shared" si="10"/>
        <v>1264.965091</v>
      </c>
      <c r="AL40" s="137">
        <f t="shared" si="10"/>
        <v>2209.4104600000001</v>
      </c>
      <c r="AM40" s="137">
        <f t="shared" si="10"/>
        <v>2825.5711942500002</v>
      </c>
      <c r="AN40" s="137">
        <f t="shared" si="10"/>
        <v>3220.5594852500003</v>
      </c>
      <c r="AO40" s="137">
        <f t="shared" si="10"/>
        <v>3645.8768322857145</v>
      </c>
      <c r="AP40" s="137">
        <f t="shared" si="10"/>
        <v>3761.7295313333334</v>
      </c>
      <c r="AQ40" s="137">
        <f t="shared" si="10"/>
        <v>3448.8278886666667</v>
      </c>
      <c r="AR40" s="137">
        <f t="shared" si="10"/>
        <v>2611.4259440000001</v>
      </c>
      <c r="AS40" s="137">
        <f t="shared" si="10"/>
        <v>2276.3142769999999</v>
      </c>
      <c r="AT40" s="137">
        <f t="shared" si="10"/>
        <v>2563.941902</v>
      </c>
      <c r="AU40" s="137">
        <f t="shared" si="10"/>
        <v>3636.3055476666668</v>
      </c>
      <c r="AV40" s="137">
        <f t="shared" si="10"/>
        <v>4663.306947</v>
      </c>
      <c r="AW40" s="137">
        <f t="shared" si="10"/>
        <v>4967.275426666667</v>
      </c>
      <c r="AX40" s="137">
        <f t="shared" si="10"/>
        <v>4363</v>
      </c>
      <c r="AY40" s="137">
        <f t="shared" si="10"/>
        <v>4163</v>
      </c>
      <c r="AZ40" s="137">
        <f t="shared" si="10"/>
        <v>3702.2150000000001</v>
      </c>
      <c r="BA40" s="137">
        <f t="shared" si="10"/>
        <v>3088.4580000000001</v>
      </c>
      <c r="BB40" s="137">
        <f t="shared" si="10"/>
        <v>2778.4490000000001</v>
      </c>
      <c r="BC40" s="137">
        <f t="shared" si="10"/>
        <v>2511.067</v>
      </c>
      <c r="BD40" s="137">
        <f t="shared" si="10"/>
        <v>2130.2660000000001</v>
      </c>
      <c r="BE40" s="137">
        <f t="shared" si="10"/>
        <v>1851.8090000000002</v>
      </c>
      <c r="BF40" s="137">
        <f t="shared" si="10"/>
        <v>1815.6551379400003</v>
      </c>
      <c r="BG40" s="137">
        <f t="shared" si="10"/>
        <v>1796.0921970551724</v>
      </c>
      <c r="BH40" s="215">
        <f t="shared" si="10"/>
        <v>1616.366</v>
      </c>
      <c r="BI40" s="137">
        <f t="shared" si="10"/>
        <v>1800.8370419799328</v>
      </c>
      <c r="BJ40" s="137">
        <f t="shared" si="10"/>
        <v>1949.6482782981043</v>
      </c>
      <c r="BK40" s="137">
        <f t="shared" si="10"/>
        <v>1817.4577446102965</v>
      </c>
      <c r="BL40" s="137">
        <f t="shared" si="10"/>
        <v>2129.1275195499998</v>
      </c>
      <c r="BM40" s="137">
        <f t="shared" si="10"/>
        <v>3595.32545321</v>
      </c>
      <c r="BN40" s="137">
        <f t="shared" si="10"/>
        <v>3672.3248568335066</v>
      </c>
      <c r="BO40" s="137">
        <f t="shared" si="10"/>
        <v>4184.1081413699985</v>
      </c>
      <c r="BP40" s="137">
        <f t="shared" si="10"/>
        <v>4507.4715771600004</v>
      </c>
      <c r="BQ40" s="137">
        <f t="shared" si="10"/>
        <v>3811.3202527361905</v>
      </c>
      <c r="BR40" s="137">
        <f t="shared" si="10"/>
        <v>2695.8303489699997</v>
      </c>
      <c r="BS40" s="137">
        <f t="shared" si="10"/>
        <v>1837.5215898876056</v>
      </c>
      <c r="BT40" s="137">
        <f t="shared" si="10"/>
        <v>2024.6955323880616</v>
      </c>
      <c r="BU40" s="137">
        <f t="shared" si="10"/>
        <v>2094.3188022444169</v>
      </c>
      <c r="BV40" s="137">
        <f t="shared" si="10"/>
        <v>2108.9386692238363</v>
      </c>
      <c r="BW40" s="137">
        <f t="shared" si="10"/>
        <v>2162.0274640611524</v>
      </c>
      <c r="BX40" s="133">
        <f t="shared" si="10"/>
        <v>2233.9420520355739</v>
      </c>
    </row>
    <row r="41" spans="1:76">
      <c r="A41" s="112"/>
      <c r="B41" s="37" t="s">
        <v>356</v>
      </c>
      <c r="C41" s="38"/>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137">
        <f t="shared" ref="AH41:BX41" si="11">AH10-AH30</f>
        <v>19.429980786885245</v>
      </c>
      <c r="AI41" s="137">
        <f t="shared" si="11"/>
        <v>24.98140386885246</v>
      </c>
      <c r="AJ41" s="137">
        <f t="shared" si="11"/>
        <v>31.485480586666668</v>
      </c>
      <c r="AK41" s="137">
        <f t="shared" si="11"/>
        <v>42.065662942955178</v>
      </c>
      <c r="AL41" s="137">
        <f t="shared" si="11"/>
        <v>58.989153888888886</v>
      </c>
      <c r="AM41" s="137">
        <f t="shared" si="11"/>
        <v>80.04656019875776</v>
      </c>
      <c r="AN41" s="137">
        <f t="shared" si="11"/>
        <v>100.63385805128205</v>
      </c>
      <c r="AO41" s="137">
        <f t="shared" si="11"/>
        <v>103.59578001843317</v>
      </c>
      <c r="AP41" s="137">
        <f t="shared" si="11"/>
        <v>135.62299025555555</v>
      </c>
      <c r="AQ41" s="137">
        <f t="shared" si="11"/>
        <v>195.83484244128789</v>
      </c>
      <c r="AR41" s="137">
        <f t="shared" si="11"/>
        <v>126.39782312688821</v>
      </c>
      <c r="AS41" s="137">
        <f t="shared" si="11"/>
        <v>125.84043405</v>
      </c>
      <c r="AT41" s="137">
        <f t="shared" si="11"/>
        <v>220.96582318101412</v>
      </c>
      <c r="AU41" s="137">
        <f t="shared" si="11"/>
        <v>356.26081221506735</v>
      </c>
      <c r="AV41" s="137">
        <f t="shared" si="11"/>
        <v>253.07357532492722</v>
      </c>
      <c r="AW41" s="137">
        <f t="shared" si="11"/>
        <v>248.79294115522868</v>
      </c>
      <c r="AX41" s="137">
        <f t="shared" si="11"/>
        <v>369.89999999999884</v>
      </c>
      <c r="AY41" s="137">
        <f t="shared" si="11"/>
        <v>427.30699999999945</v>
      </c>
      <c r="AZ41" s="137">
        <f t="shared" si="11"/>
        <v>378.41800000000001</v>
      </c>
      <c r="BA41" s="137">
        <f t="shared" si="11"/>
        <v>335.34300000000093</v>
      </c>
      <c r="BB41" s="137">
        <f t="shared" si="11"/>
        <v>309.75799999999867</v>
      </c>
      <c r="BC41" s="137">
        <f t="shared" si="11"/>
        <v>230.18900000000011</v>
      </c>
      <c r="BD41" s="137">
        <f t="shared" si="11"/>
        <v>222.10499999999894</v>
      </c>
      <c r="BE41" s="137">
        <f t="shared" si="11"/>
        <v>243.31711941217159</v>
      </c>
      <c r="BF41" s="137">
        <f t="shared" si="11"/>
        <v>261.18071095259984</v>
      </c>
      <c r="BG41" s="137">
        <f t="shared" si="11"/>
        <v>391.25825241992959</v>
      </c>
      <c r="BH41" s="215">
        <f t="shared" si="11"/>
        <v>579.968560577331</v>
      </c>
      <c r="BI41" s="137">
        <f t="shared" si="11"/>
        <v>568.00879661356441</v>
      </c>
      <c r="BJ41" s="137">
        <f t="shared" si="11"/>
        <v>571.75198014370062</v>
      </c>
      <c r="BK41" s="137">
        <f t="shared" si="11"/>
        <v>501.8893751028902</v>
      </c>
      <c r="BL41" s="137">
        <f t="shared" si="11"/>
        <v>450.18861358952347</v>
      </c>
      <c r="BM41" s="137">
        <f t="shared" si="11"/>
        <v>500.43241755851398</v>
      </c>
      <c r="BN41" s="137">
        <f t="shared" si="11"/>
        <v>593.08102332709927</v>
      </c>
      <c r="BO41" s="137">
        <f t="shared" si="11"/>
        <v>610.49668316954285</v>
      </c>
      <c r="BP41" s="137">
        <f t="shared" si="11"/>
        <v>675.2592009120558</v>
      </c>
      <c r="BQ41" s="137">
        <f t="shared" si="11"/>
        <v>708.9519456799859</v>
      </c>
      <c r="BR41" s="137">
        <f t="shared" si="11"/>
        <v>704.29826383607838</v>
      </c>
      <c r="BS41" s="137">
        <f t="shared" si="11"/>
        <v>752.29591531553899</v>
      </c>
      <c r="BT41" s="137">
        <f t="shared" si="11"/>
        <v>777.11425103894851</v>
      </c>
      <c r="BU41" s="137">
        <f t="shared" si="11"/>
        <v>825.96345722351009</v>
      </c>
      <c r="BV41" s="137">
        <f t="shared" si="11"/>
        <v>844.32446943484797</v>
      </c>
      <c r="BW41" s="137">
        <f t="shared" si="11"/>
        <v>875.58583602593956</v>
      </c>
      <c r="BX41" s="133">
        <f t="shared" si="11"/>
        <v>918.09620836098009</v>
      </c>
    </row>
    <row r="42" spans="1:76" ht="26.1" customHeight="1">
      <c r="A42" s="112"/>
      <c r="B42" s="152" t="s">
        <v>330</v>
      </c>
      <c r="C42" s="38"/>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137">
        <f t="shared" ref="AH42:BX42" si="12">SUM(AH38:AH41)</f>
        <v>715.29671786231086</v>
      </c>
      <c r="AI42" s="137">
        <f t="shared" si="12"/>
        <v>749.95815319514134</v>
      </c>
      <c r="AJ42" s="137">
        <f t="shared" si="12"/>
        <v>1040.789129089716</v>
      </c>
      <c r="AK42" s="137">
        <f t="shared" si="12"/>
        <v>1754.8259641488253</v>
      </c>
      <c r="AL42" s="137">
        <f t="shared" si="12"/>
        <v>2912.5827186110514</v>
      </c>
      <c r="AM42" s="137">
        <f t="shared" si="12"/>
        <v>3707.2350978794707</v>
      </c>
      <c r="AN42" s="137">
        <f t="shared" si="12"/>
        <v>4224.6237051528278</v>
      </c>
      <c r="AO42" s="137">
        <f t="shared" si="12"/>
        <v>4836.5364038480639</v>
      </c>
      <c r="AP42" s="137">
        <f t="shared" si="12"/>
        <v>5163.6852653570695</v>
      </c>
      <c r="AQ42" s="137">
        <f t="shared" si="12"/>
        <v>4962.3834664939886</v>
      </c>
      <c r="AR42" s="137">
        <f t="shared" si="12"/>
        <v>4243.4634653334151</v>
      </c>
      <c r="AS42" s="137">
        <f t="shared" si="12"/>
        <v>4001.2256838964586</v>
      </c>
      <c r="AT42" s="137">
        <f t="shared" si="12"/>
        <v>4764.1955617436151</v>
      </c>
      <c r="AU42" s="137">
        <f t="shared" si="12"/>
        <v>6514.6706588864881</v>
      </c>
      <c r="AV42" s="137">
        <f t="shared" si="12"/>
        <v>8122.086198711092</v>
      </c>
      <c r="AW42" s="137">
        <f t="shared" si="12"/>
        <v>8879.3638146248231</v>
      </c>
      <c r="AX42" s="137">
        <f t="shared" si="12"/>
        <v>9196.7945080707887</v>
      </c>
      <c r="AY42" s="137">
        <f t="shared" si="12"/>
        <v>9626.2797994921839</v>
      </c>
      <c r="AZ42" s="137">
        <f t="shared" si="12"/>
        <v>9373.9060127506436</v>
      </c>
      <c r="BA42" s="137">
        <f t="shared" si="12"/>
        <v>8683.992750001371</v>
      </c>
      <c r="BB42" s="137">
        <f t="shared" si="12"/>
        <v>8346.4894080489466</v>
      </c>
      <c r="BC42" s="137">
        <f t="shared" si="12"/>
        <v>7986.9062235258198</v>
      </c>
      <c r="BD42" s="137">
        <f t="shared" si="12"/>
        <v>8011.3213320444493</v>
      </c>
      <c r="BE42" s="137">
        <f t="shared" si="12"/>
        <v>8006.4506335221331</v>
      </c>
      <c r="BF42" s="137">
        <f t="shared" si="12"/>
        <v>8111.1415060217714</v>
      </c>
      <c r="BG42" s="137">
        <f t="shared" si="12"/>
        <v>8412.2210493328002</v>
      </c>
      <c r="BH42" s="215">
        <f t="shared" si="12"/>
        <v>8367.2790000000005</v>
      </c>
      <c r="BI42" s="137">
        <f t="shared" si="12"/>
        <v>8424.8330465849322</v>
      </c>
      <c r="BJ42" s="137">
        <f t="shared" si="12"/>
        <v>8738.4191272081043</v>
      </c>
      <c r="BK42" s="137">
        <f t="shared" si="12"/>
        <v>9107.9316333856113</v>
      </c>
      <c r="BL42" s="137">
        <f t="shared" si="12"/>
        <v>9420.9790139622673</v>
      </c>
      <c r="BM42" s="137">
        <f t="shared" si="12"/>
        <v>11778.5503576542</v>
      </c>
      <c r="BN42" s="137">
        <f t="shared" si="12"/>
        <v>12172.406677572175</v>
      </c>
      <c r="BO42" s="137">
        <f t="shared" si="12"/>
        <v>12885.851169592901</v>
      </c>
      <c r="BP42" s="137">
        <f t="shared" si="12"/>
        <v>13999.011134262464</v>
      </c>
      <c r="BQ42" s="137">
        <f t="shared" si="12"/>
        <v>14120.628501093721</v>
      </c>
      <c r="BR42" s="137">
        <f t="shared" si="12"/>
        <v>14194.43502637028</v>
      </c>
      <c r="BS42" s="137">
        <f t="shared" si="12"/>
        <v>13971.046822535605</v>
      </c>
      <c r="BT42" s="137">
        <f t="shared" si="12"/>
        <v>14093.989694750997</v>
      </c>
      <c r="BU42" s="137">
        <f t="shared" si="12"/>
        <v>13838.23910826779</v>
      </c>
      <c r="BV42" s="137">
        <f t="shared" si="12"/>
        <v>13479.884326736123</v>
      </c>
      <c r="BW42" s="137">
        <f t="shared" si="12"/>
        <v>13509.944556291948</v>
      </c>
      <c r="BX42" s="133">
        <f t="shared" si="12"/>
        <v>13733.789494938288</v>
      </c>
    </row>
    <row r="43" spans="1:76">
      <c r="A43" s="112"/>
      <c r="B43" s="152" t="s">
        <v>355</v>
      </c>
      <c r="C43" s="38"/>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137">
        <f t="shared" ref="AH43:BX43" si="13">AH42+AH37</f>
        <v>1273.4937362036571</v>
      </c>
      <c r="AI43" s="137">
        <f t="shared" si="13"/>
        <v>1362.9195439999999</v>
      </c>
      <c r="AJ43" s="137">
        <f t="shared" si="13"/>
        <v>1751.1143538461538</v>
      </c>
      <c r="AK43" s="137">
        <f t="shared" si="13"/>
        <v>2657.6854695000002</v>
      </c>
      <c r="AL43" s="137">
        <f t="shared" si="13"/>
        <v>3817.5333942500001</v>
      </c>
      <c r="AM43" s="137">
        <f t="shared" si="13"/>
        <v>4605.0374345</v>
      </c>
      <c r="AN43" s="137">
        <f t="shared" si="13"/>
        <v>5249.22940225</v>
      </c>
      <c r="AO43" s="137">
        <f t="shared" si="13"/>
        <v>5925.8802872857141</v>
      </c>
      <c r="AP43" s="137">
        <f t="shared" si="13"/>
        <v>6219.4244389333326</v>
      </c>
      <c r="AQ43" s="137">
        <f t="shared" si="13"/>
        <v>5993.7093670000013</v>
      </c>
      <c r="AR43" s="137">
        <f t="shared" si="13"/>
        <v>5381.6140466666675</v>
      </c>
      <c r="AS43" s="137">
        <f t="shared" si="13"/>
        <v>5152.8057166666676</v>
      </c>
      <c r="AT43" s="137">
        <f t="shared" si="13"/>
        <v>6029.1884084879675</v>
      </c>
      <c r="AU43" s="137">
        <f t="shared" si="13"/>
        <v>7954.5646282840453</v>
      </c>
      <c r="AV43" s="137">
        <f t="shared" si="13"/>
        <v>10261.900401572635</v>
      </c>
      <c r="AW43" s="137">
        <f t="shared" si="13"/>
        <v>11080.553460896765</v>
      </c>
      <c r="AX43" s="137">
        <f t="shared" si="13"/>
        <v>11418.910251571619</v>
      </c>
      <c r="AY43" s="137">
        <f t="shared" si="13"/>
        <v>11967.287325429546</v>
      </c>
      <c r="AZ43" s="137">
        <f t="shared" si="13"/>
        <v>11716.682181652171</v>
      </c>
      <c r="BA43" s="137">
        <f t="shared" si="13"/>
        <v>11105.415104404639</v>
      </c>
      <c r="BB43" s="137">
        <f t="shared" si="13"/>
        <v>10730.541461768862</v>
      </c>
      <c r="BC43" s="137">
        <f t="shared" si="13"/>
        <v>10600.157779455387</v>
      </c>
      <c r="BD43" s="137">
        <f t="shared" si="13"/>
        <v>10965.362379809787</v>
      </c>
      <c r="BE43" s="137">
        <f t="shared" si="13"/>
        <v>11365.520755774576</v>
      </c>
      <c r="BF43" s="137">
        <f t="shared" si="13"/>
        <v>11908.317730909741</v>
      </c>
      <c r="BG43" s="137">
        <f t="shared" si="13"/>
        <v>12979.882844752534</v>
      </c>
      <c r="BH43" s="215">
        <f t="shared" si="13"/>
        <v>14337.895</v>
      </c>
      <c r="BI43" s="137">
        <f t="shared" si="13"/>
        <v>14851.108266184932</v>
      </c>
      <c r="BJ43" s="137">
        <f t="shared" si="13"/>
        <v>15606.962786808102</v>
      </c>
      <c r="BK43" s="137">
        <f t="shared" si="13"/>
        <v>16475.056454099642</v>
      </c>
      <c r="BL43" s="137">
        <f t="shared" si="13"/>
        <v>17124.297496262265</v>
      </c>
      <c r="BM43" s="137">
        <f t="shared" si="13"/>
        <v>19907.435506014201</v>
      </c>
      <c r="BN43" s="137">
        <f t="shared" si="13"/>
        <v>20414.563520732176</v>
      </c>
      <c r="BO43" s="137">
        <f t="shared" si="13"/>
        <v>20938.004278902899</v>
      </c>
      <c r="BP43" s="137">
        <f t="shared" si="13"/>
        <v>21509.886250582465</v>
      </c>
      <c r="BQ43" s="137">
        <f t="shared" si="13"/>
        <v>21162.151977293692</v>
      </c>
      <c r="BR43" s="137">
        <f t="shared" si="13"/>
        <v>20770.51496411028</v>
      </c>
      <c r="BS43" s="137">
        <f t="shared" si="13"/>
        <v>20123.536141775665</v>
      </c>
      <c r="BT43" s="137">
        <f t="shared" si="13"/>
        <v>20027.448463490433</v>
      </c>
      <c r="BU43" s="137">
        <f t="shared" si="13"/>
        <v>19544.143029779258</v>
      </c>
      <c r="BV43" s="137">
        <f t="shared" si="13"/>
        <v>18894.01212015051</v>
      </c>
      <c r="BW43" s="137">
        <f t="shared" si="13"/>
        <v>18878.70692814605</v>
      </c>
      <c r="BX43" s="133">
        <f t="shared" si="13"/>
        <v>19136.970748577052</v>
      </c>
    </row>
    <row r="44" spans="1:76" ht="26.1" customHeight="1">
      <c r="A44" s="112"/>
      <c r="B44" s="217" t="s">
        <v>354</v>
      </c>
      <c r="C44" s="38"/>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4"/>
      <c r="BI44" s="137"/>
      <c r="BJ44" s="137"/>
      <c r="BK44" s="137"/>
      <c r="BL44" s="137"/>
      <c r="BM44" s="137"/>
      <c r="BN44" s="137"/>
      <c r="BO44" s="137"/>
      <c r="BP44" s="137"/>
      <c r="BQ44" s="137"/>
      <c r="BR44" s="137"/>
      <c r="BS44" s="137"/>
      <c r="BT44" s="137"/>
      <c r="BU44" s="137"/>
      <c r="BV44" s="137"/>
      <c r="BW44" s="137"/>
      <c r="BX44" s="133"/>
    </row>
    <row r="45" spans="1:76">
      <c r="A45" s="112"/>
      <c r="B45" s="37" t="s">
        <v>353</v>
      </c>
      <c r="C45" s="38"/>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137">
        <v>24</v>
      </c>
      <c r="AI45" s="137">
        <v>27</v>
      </c>
      <c r="AJ45" s="137">
        <v>42</v>
      </c>
      <c r="AK45" s="137">
        <v>66</v>
      </c>
      <c r="AL45" s="137">
        <v>94</v>
      </c>
      <c r="AM45" s="137">
        <v>123</v>
      </c>
      <c r="AN45" s="137">
        <v>126</v>
      </c>
      <c r="AO45" s="137">
        <v>130</v>
      </c>
      <c r="AP45" s="137">
        <v>161</v>
      </c>
      <c r="AQ45" s="137">
        <v>179.708</v>
      </c>
      <c r="AR45" s="137">
        <v>394.245</v>
      </c>
      <c r="AS45" s="137">
        <v>425.16500000000002</v>
      </c>
      <c r="AT45" s="137">
        <v>494.35300000000001</v>
      </c>
      <c r="AU45" s="137">
        <v>626.245</v>
      </c>
      <c r="AV45" s="137">
        <v>928.67899999999997</v>
      </c>
      <c r="AW45" s="137">
        <v>1207.7750000000001</v>
      </c>
      <c r="AX45" s="137">
        <v>1440.797</v>
      </c>
      <c r="AY45" s="137">
        <v>1739.5630000000001</v>
      </c>
      <c r="AZ45" s="137">
        <v>2083.6799999999998</v>
      </c>
      <c r="BA45" s="137">
        <v>2326.3319999999999</v>
      </c>
      <c r="BB45" s="137">
        <v>2428.9789999999998</v>
      </c>
      <c r="BC45" s="137">
        <v>1895.7190000000001</v>
      </c>
      <c r="BD45" s="137">
        <v>1.71</v>
      </c>
      <c r="BE45" s="137">
        <v>-0.81900222</v>
      </c>
      <c r="BF45" s="137">
        <v>-0.73990369000000011</v>
      </c>
      <c r="BG45" s="137">
        <v>8.5208560000000017E-2</v>
      </c>
      <c r="BH45" s="137">
        <v>-2.9000000000000001E-2</v>
      </c>
      <c r="BI45" s="137">
        <v>0</v>
      </c>
      <c r="BJ45" s="137">
        <v>0</v>
      </c>
      <c r="BK45" s="137">
        <v>0</v>
      </c>
      <c r="BL45" s="137">
        <v>0</v>
      </c>
      <c r="BM45" s="137">
        <v>0</v>
      </c>
      <c r="BN45" s="137">
        <v>0</v>
      </c>
      <c r="BO45" s="137">
        <v>0</v>
      </c>
      <c r="BP45" s="137">
        <v>0</v>
      </c>
      <c r="BQ45" s="137">
        <v>0</v>
      </c>
      <c r="BR45" s="137">
        <v>0</v>
      </c>
      <c r="BS45" s="137">
        <v>0</v>
      </c>
      <c r="BT45" s="137">
        <v>0</v>
      </c>
      <c r="BU45" s="137">
        <v>0</v>
      </c>
      <c r="BV45" s="137">
        <v>0</v>
      </c>
      <c r="BW45" s="137">
        <v>0</v>
      </c>
      <c r="BX45" s="133">
        <v>0</v>
      </c>
    </row>
    <row r="46" spans="1:76">
      <c r="A46" s="112"/>
      <c r="B46" s="214" t="s">
        <v>350</v>
      </c>
      <c r="C46" s="38"/>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137">
        <v>14.511966970103668</v>
      </c>
      <c r="AI46" s="137">
        <v>16.133326530612248</v>
      </c>
      <c r="AJ46" s="137">
        <v>24.717428571428567</v>
      </c>
      <c r="AK46" s="137">
        <v>38.256555984555987</v>
      </c>
      <c r="AL46" s="137">
        <v>53.688094574692514</v>
      </c>
      <c r="AM46" s="137">
        <v>69.433802484230412</v>
      </c>
      <c r="AN46" s="137">
        <v>70.79400989192159</v>
      </c>
      <c r="AO46" s="137">
        <v>72.922577563434828</v>
      </c>
      <c r="AP46" s="137">
        <v>90.311245126833001</v>
      </c>
      <c r="AQ46" s="137">
        <v>101.14080485724621</v>
      </c>
      <c r="AR46" s="137">
        <v>214.69849528659114</v>
      </c>
      <c r="AS46" s="137">
        <v>246.22674990624449</v>
      </c>
      <c r="AT46" s="137">
        <v>290.78532291356805</v>
      </c>
      <c r="AU46" s="137">
        <v>374.87953670196288</v>
      </c>
      <c r="AV46" s="137">
        <v>515.91282807874779</v>
      </c>
      <c r="AW46" s="137">
        <v>639.46872373484587</v>
      </c>
      <c r="AX46" s="137">
        <v>746.17943712198155</v>
      </c>
      <c r="AY46" s="137">
        <v>868.26822643117271</v>
      </c>
      <c r="AZ46" s="137">
        <v>1014.3606606667142</v>
      </c>
      <c r="BA46" s="137">
        <v>1119.2241017635679</v>
      </c>
      <c r="BB46" s="137">
        <v>1161.318333432162</v>
      </c>
      <c r="BC46" s="137">
        <v>952.99214417084886</v>
      </c>
      <c r="BD46" s="137">
        <v>0.85962981144998363</v>
      </c>
      <c r="BE46" s="137">
        <v>-0.41171855202088775</v>
      </c>
      <c r="BF46" s="137">
        <v>-0.37195512837768846</v>
      </c>
      <c r="BG46" s="137">
        <v>4.2834981501008555E-2</v>
      </c>
      <c r="BH46" s="137">
        <v>-1.4578517270204401E-2</v>
      </c>
      <c r="BI46" s="137">
        <v>0</v>
      </c>
      <c r="BJ46" s="137">
        <v>0</v>
      </c>
      <c r="BK46" s="137">
        <v>0</v>
      </c>
      <c r="BL46" s="137">
        <v>0</v>
      </c>
      <c r="BM46" s="137">
        <v>0</v>
      </c>
      <c r="BN46" s="137">
        <v>0</v>
      </c>
      <c r="BO46" s="137">
        <v>0</v>
      </c>
      <c r="BP46" s="137">
        <v>0</v>
      </c>
      <c r="BQ46" s="137">
        <v>0</v>
      </c>
      <c r="BR46" s="137">
        <v>0</v>
      </c>
      <c r="BS46" s="137">
        <v>0</v>
      </c>
      <c r="BT46" s="137">
        <v>0</v>
      </c>
      <c r="BU46" s="137">
        <v>0</v>
      </c>
      <c r="BV46" s="137">
        <v>0</v>
      </c>
      <c r="BW46" s="137">
        <v>0</v>
      </c>
      <c r="BX46" s="133">
        <v>0</v>
      </c>
    </row>
    <row r="47" spans="1:76">
      <c r="A47" s="112"/>
      <c r="B47" s="214" t="s">
        <v>349</v>
      </c>
      <c r="C47" s="38"/>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137">
        <v>9.4880330298963322</v>
      </c>
      <c r="AI47" s="137">
        <v>10.866673469387752</v>
      </c>
      <c r="AJ47" s="137">
        <v>17.282571428571433</v>
      </c>
      <c r="AK47" s="137">
        <v>27.743444015444013</v>
      </c>
      <c r="AL47" s="137">
        <v>40.311905425307486</v>
      </c>
      <c r="AM47" s="137">
        <v>53.566197515769588</v>
      </c>
      <c r="AN47" s="137">
        <v>55.20599010807841</v>
      </c>
      <c r="AO47" s="137">
        <v>57.077422436565172</v>
      </c>
      <c r="AP47" s="137">
        <v>70.688754873166999</v>
      </c>
      <c r="AQ47" s="137">
        <v>78.567195142753789</v>
      </c>
      <c r="AR47" s="137">
        <v>179.54650471340884</v>
      </c>
      <c r="AS47" s="137">
        <v>178.93825009375556</v>
      </c>
      <c r="AT47" s="137">
        <v>203.56767708643196</v>
      </c>
      <c r="AU47" s="137">
        <v>251.36546329803713</v>
      </c>
      <c r="AV47" s="137">
        <v>412.76617192125207</v>
      </c>
      <c r="AW47" s="137">
        <v>568.30627626515411</v>
      </c>
      <c r="AX47" s="137">
        <v>694.61756287801848</v>
      </c>
      <c r="AY47" s="137">
        <v>871.2947735688274</v>
      </c>
      <c r="AZ47" s="137">
        <v>1069.3193393332856</v>
      </c>
      <c r="BA47" s="137">
        <v>1207.107898236432</v>
      </c>
      <c r="BB47" s="137">
        <v>1267.660666567838</v>
      </c>
      <c r="BC47" s="137">
        <v>942.7268558291513</v>
      </c>
      <c r="BD47" s="137">
        <v>0.85037018855001634</v>
      </c>
      <c r="BE47" s="137">
        <v>-0.40728366797911225</v>
      </c>
      <c r="BF47" s="137">
        <v>-0.36794856162231165</v>
      </c>
      <c r="BG47" s="137">
        <v>4.2373578498991461E-2</v>
      </c>
      <c r="BH47" s="137">
        <v>-1.44214827297956E-2</v>
      </c>
      <c r="BI47" s="137">
        <v>0</v>
      </c>
      <c r="BJ47" s="137">
        <v>0</v>
      </c>
      <c r="BK47" s="137">
        <v>0</v>
      </c>
      <c r="BL47" s="137">
        <v>0</v>
      </c>
      <c r="BM47" s="137">
        <v>0</v>
      </c>
      <c r="BN47" s="137">
        <v>0</v>
      </c>
      <c r="BO47" s="137">
        <v>0</v>
      </c>
      <c r="BP47" s="137">
        <v>0</v>
      </c>
      <c r="BQ47" s="137">
        <v>0</v>
      </c>
      <c r="BR47" s="137">
        <v>0</v>
      </c>
      <c r="BS47" s="137">
        <v>0</v>
      </c>
      <c r="BT47" s="137">
        <v>0</v>
      </c>
      <c r="BU47" s="137">
        <v>0</v>
      </c>
      <c r="BV47" s="137">
        <v>0</v>
      </c>
      <c r="BW47" s="137">
        <v>0</v>
      </c>
      <c r="BX47" s="133">
        <v>0</v>
      </c>
    </row>
    <row r="48" spans="1:76">
      <c r="A48" s="112"/>
      <c r="B48" s="214" t="s">
        <v>352</v>
      </c>
      <c r="C48" s="38"/>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137">
        <v>13.756276951258759</v>
      </c>
      <c r="AI48" s="137">
        <v>14.721428571428573</v>
      </c>
      <c r="AJ48" s="137">
        <v>22.033333333333331</v>
      </c>
      <c r="AK48" s="137">
        <v>32.202197802197801</v>
      </c>
      <c r="AL48" s="137">
        <v>41.401985111662533</v>
      </c>
      <c r="AM48" s="137">
        <v>50.329731447640235</v>
      </c>
      <c r="AN48" s="137">
        <v>51.097730029457637</v>
      </c>
      <c r="AO48" s="137">
        <v>53.433919597989942</v>
      </c>
      <c r="AP48" s="137">
        <v>66.668636363636352</v>
      </c>
      <c r="AQ48" s="137">
        <v>77.651036790439605</v>
      </c>
      <c r="AR48" s="137">
        <v>134.98114050144258</v>
      </c>
      <c r="AS48" s="137">
        <v>173.14325355946306</v>
      </c>
      <c r="AT48" s="137">
        <v>199.74592724262308</v>
      </c>
      <c r="AU48" s="137">
        <v>245.91611603384013</v>
      </c>
      <c r="AV48" s="137">
        <v>404.6508545365192</v>
      </c>
      <c r="AW48" s="137">
        <v>552.73875902745692</v>
      </c>
      <c r="AX48" s="137">
        <v>656.20748239800935</v>
      </c>
      <c r="AY48" s="137">
        <v>792.96442475354183</v>
      </c>
      <c r="AZ48" s="137">
        <v>949.43287308560286</v>
      </c>
      <c r="BA48" s="137">
        <v>1104.2454763063374</v>
      </c>
      <c r="BB48" s="137">
        <v>1220.2878674290116</v>
      </c>
      <c r="BC48" s="137">
        <v>970.71840220705849</v>
      </c>
      <c r="BD48" s="137">
        <v>0.8756194709100189</v>
      </c>
      <c r="BE48" s="137">
        <v>-0.41937677809972562</v>
      </c>
      <c r="BF48" s="137">
        <v>-0.37887372956852083</v>
      </c>
      <c r="BG48" s="137">
        <v>4.3631739312400351E-2</v>
      </c>
      <c r="BH48" s="137">
        <v>-1.4849686933561724E-2</v>
      </c>
      <c r="BI48" s="137">
        <v>0</v>
      </c>
      <c r="BJ48" s="137">
        <v>0</v>
      </c>
      <c r="BK48" s="137">
        <v>0</v>
      </c>
      <c r="BL48" s="137">
        <v>0</v>
      </c>
      <c r="BM48" s="137">
        <v>0</v>
      </c>
      <c r="BN48" s="137">
        <v>0</v>
      </c>
      <c r="BO48" s="137">
        <v>0</v>
      </c>
      <c r="BP48" s="137">
        <v>0</v>
      </c>
      <c r="BQ48" s="137">
        <v>0</v>
      </c>
      <c r="BR48" s="137">
        <v>0</v>
      </c>
      <c r="BS48" s="137">
        <v>0</v>
      </c>
      <c r="BT48" s="137">
        <v>0</v>
      </c>
      <c r="BU48" s="137">
        <v>0</v>
      </c>
      <c r="BV48" s="137">
        <v>0</v>
      </c>
      <c r="BW48" s="137">
        <v>0</v>
      </c>
      <c r="BX48" s="133">
        <v>0</v>
      </c>
    </row>
    <row r="49" spans="1:76">
      <c r="A49" s="112"/>
      <c r="B49" s="214" t="s">
        <v>351</v>
      </c>
      <c r="C49" s="38"/>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137">
        <v>10.243723048741241</v>
      </c>
      <c r="AI49" s="137">
        <v>12.278571428571427</v>
      </c>
      <c r="AJ49" s="137">
        <v>19.966666666666669</v>
      </c>
      <c r="AK49" s="137">
        <v>33.797802197802199</v>
      </c>
      <c r="AL49" s="137">
        <v>52.598014888337467</v>
      </c>
      <c r="AM49" s="137">
        <v>72.670268552359772</v>
      </c>
      <c r="AN49" s="137">
        <v>74.902269970542363</v>
      </c>
      <c r="AO49" s="137">
        <v>76.566080402010058</v>
      </c>
      <c r="AP49" s="137">
        <v>94.331363636363648</v>
      </c>
      <c r="AQ49" s="137">
        <v>102.05696320956039</v>
      </c>
      <c r="AR49" s="137">
        <v>259.26385949855739</v>
      </c>
      <c r="AS49" s="137">
        <v>252.02174644053699</v>
      </c>
      <c r="AT49" s="137">
        <v>294.60707275737695</v>
      </c>
      <c r="AU49" s="137">
        <v>380.32888396615988</v>
      </c>
      <c r="AV49" s="137">
        <v>524.02814546348088</v>
      </c>
      <c r="AW49" s="137">
        <v>655.03624097254328</v>
      </c>
      <c r="AX49" s="137">
        <v>784.58951760199068</v>
      </c>
      <c r="AY49" s="137">
        <v>946.59857524645815</v>
      </c>
      <c r="AZ49" s="137">
        <v>1134.2471269143971</v>
      </c>
      <c r="BA49" s="137">
        <v>1222.0865236936625</v>
      </c>
      <c r="BB49" s="137">
        <v>1208.691132570988</v>
      </c>
      <c r="BC49" s="137">
        <v>925.00059779294145</v>
      </c>
      <c r="BD49" s="137">
        <v>0.83438052908998106</v>
      </c>
      <c r="BE49" s="137">
        <v>-0.39962544190027438</v>
      </c>
      <c r="BF49" s="137">
        <v>-0.36102996043147928</v>
      </c>
      <c r="BG49" s="137">
        <v>4.1576820687599665E-2</v>
      </c>
      <c r="BH49" s="137">
        <v>-1.4150313066438278E-2</v>
      </c>
      <c r="BI49" s="137">
        <v>0</v>
      </c>
      <c r="BJ49" s="137">
        <v>0</v>
      </c>
      <c r="BK49" s="137">
        <v>0</v>
      </c>
      <c r="BL49" s="137">
        <v>0</v>
      </c>
      <c r="BM49" s="137">
        <v>0</v>
      </c>
      <c r="BN49" s="137">
        <v>0</v>
      </c>
      <c r="BO49" s="137">
        <v>0</v>
      </c>
      <c r="BP49" s="137">
        <v>0</v>
      </c>
      <c r="BQ49" s="137">
        <v>0</v>
      </c>
      <c r="BR49" s="137">
        <v>0</v>
      </c>
      <c r="BS49" s="137">
        <v>0</v>
      </c>
      <c r="BT49" s="137">
        <v>0</v>
      </c>
      <c r="BU49" s="137">
        <v>0</v>
      </c>
      <c r="BV49" s="137">
        <v>0</v>
      </c>
      <c r="BW49" s="137">
        <v>0</v>
      </c>
      <c r="BX49" s="133">
        <v>0</v>
      </c>
    </row>
    <row r="50" spans="1:76" ht="26.1" customHeight="1">
      <c r="A50" s="112"/>
      <c r="B50" s="37" t="s">
        <v>252</v>
      </c>
      <c r="C50" s="38"/>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2.8769999999999998</v>
      </c>
      <c r="AW50" s="137">
        <v>7.2039999999999997</v>
      </c>
      <c r="AX50" s="137">
        <v>11.369</v>
      </c>
      <c r="AY50" s="137">
        <v>19.163</v>
      </c>
      <c r="AZ50" s="137">
        <v>34.027000000000001</v>
      </c>
      <c r="BA50" s="137">
        <v>42.026000000000003</v>
      </c>
      <c r="BB50" s="137">
        <v>48.832000000000001</v>
      </c>
      <c r="BC50" s="137">
        <v>39.287999999999997</v>
      </c>
      <c r="BD50" s="137">
        <v>-6.0999999999999999E-2</v>
      </c>
      <c r="BE50" s="137">
        <v>-8.6436562195121955E-2</v>
      </c>
      <c r="BF50" s="137">
        <v>-0.14737339999999999</v>
      </c>
      <c r="BG50" s="137">
        <v>8.5208560000000017E-2</v>
      </c>
      <c r="BH50" s="137">
        <v>-2.9000000000000001E-2</v>
      </c>
      <c r="BI50" s="137">
        <v>0</v>
      </c>
      <c r="BJ50" s="137">
        <v>0</v>
      </c>
      <c r="BK50" s="137">
        <v>0</v>
      </c>
      <c r="BL50" s="137">
        <v>0</v>
      </c>
      <c r="BM50" s="137">
        <v>0</v>
      </c>
      <c r="BN50" s="137">
        <v>0</v>
      </c>
      <c r="BO50" s="137">
        <v>0</v>
      </c>
      <c r="BP50" s="137">
        <v>0</v>
      </c>
      <c r="BQ50" s="137">
        <v>0</v>
      </c>
      <c r="BR50" s="137">
        <v>0</v>
      </c>
      <c r="BS50" s="137">
        <v>0</v>
      </c>
      <c r="BT50" s="137">
        <v>0</v>
      </c>
      <c r="BU50" s="137">
        <v>0</v>
      </c>
      <c r="BV50" s="137">
        <v>0</v>
      </c>
      <c r="BW50" s="137">
        <v>0</v>
      </c>
      <c r="BX50" s="133">
        <v>0</v>
      </c>
    </row>
    <row r="51" spans="1:76">
      <c r="A51" s="112"/>
      <c r="B51" s="214" t="s">
        <v>350</v>
      </c>
      <c r="C51" s="38"/>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137">
        <v>0</v>
      </c>
      <c r="AI51" s="137">
        <v>0</v>
      </c>
      <c r="AJ51" s="137">
        <v>0</v>
      </c>
      <c r="AK51" s="137">
        <v>0</v>
      </c>
      <c r="AL51" s="137">
        <v>0</v>
      </c>
      <c r="AM51" s="137">
        <v>0</v>
      </c>
      <c r="AN51" s="137">
        <v>0</v>
      </c>
      <c r="AO51" s="137">
        <v>0</v>
      </c>
      <c r="AP51" s="137">
        <v>0</v>
      </c>
      <c r="AQ51" s="137">
        <v>0</v>
      </c>
      <c r="AR51" s="137">
        <v>0</v>
      </c>
      <c r="AS51" s="137">
        <v>0</v>
      </c>
      <c r="AT51" s="137">
        <v>0</v>
      </c>
      <c r="AU51" s="137">
        <v>0</v>
      </c>
      <c r="AV51" s="137">
        <v>0.65355075911120464</v>
      </c>
      <c r="AW51" s="137">
        <v>1.6217743773994191</v>
      </c>
      <c r="AX51" s="137">
        <v>2.5752797853609004</v>
      </c>
      <c r="AY51" s="137">
        <v>4.0695107580942906</v>
      </c>
      <c r="AZ51" s="137">
        <v>7.3852964480226744</v>
      </c>
      <c r="BA51" s="137">
        <v>9.2967079417926204</v>
      </c>
      <c r="BB51" s="137">
        <v>10.80366474213008</v>
      </c>
      <c r="BC51" s="137">
        <v>9.355921533335783</v>
      </c>
      <c r="BD51" s="137">
        <v>0</v>
      </c>
      <c r="BE51" s="137">
        <v>0</v>
      </c>
      <c r="BF51" s="137">
        <v>0</v>
      </c>
      <c r="BG51" s="137">
        <v>0</v>
      </c>
      <c r="BH51" s="137">
        <v>0</v>
      </c>
      <c r="BI51" s="137">
        <v>0</v>
      </c>
      <c r="BJ51" s="137">
        <v>0</v>
      </c>
      <c r="BK51" s="137">
        <v>0</v>
      </c>
      <c r="BL51" s="137">
        <v>0</v>
      </c>
      <c r="BM51" s="137">
        <v>0</v>
      </c>
      <c r="BN51" s="137">
        <v>0</v>
      </c>
      <c r="BO51" s="137">
        <v>0</v>
      </c>
      <c r="BP51" s="137">
        <v>0</v>
      </c>
      <c r="BQ51" s="137">
        <v>0</v>
      </c>
      <c r="BR51" s="137">
        <v>0</v>
      </c>
      <c r="BS51" s="137">
        <v>0</v>
      </c>
      <c r="BT51" s="137">
        <v>0</v>
      </c>
      <c r="BU51" s="137">
        <v>0</v>
      </c>
      <c r="BV51" s="137">
        <v>0</v>
      </c>
      <c r="BW51" s="137">
        <v>0</v>
      </c>
      <c r="BX51" s="133">
        <v>0</v>
      </c>
    </row>
    <row r="52" spans="1:76">
      <c r="A52" s="112"/>
      <c r="B52" s="214" t="s">
        <v>349</v>
      </c>
      <c r="C52" s="38"/>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137">
        <v>0</v>
      </c>
      <c r="AI52" s="137">
        <v>0</v>
      </c>
      <c r="AJ52" s="137">
        <v>0</v>
      </c>
      <c r="AK52" s="137">
        <v>0</v>
      </c>
      <c r="AL52" s="137">
        <v>0</v>
      </c>
      <c r="AM52" s="137">
        <v>0</v>
      </c>
      <c r="AN52" s="137">
        <v>0</v>
      </c>
      <c r="AO52" s="137">
        <v>0</v>
      </c>
      <c r="AP52" s="137">
        <v>0</v>
      </c>
      <c r="AQ52" s="137">
        <v>0</v>
      </c>
      <c r="AR52" s="137">
        <v>0</v>
      </c>
      <c r="AS52" s="137">
        <v>0</v>
      </c>
      <c r="AT52" s="137">
        <v>0</v>
      </c>
      <c r="AU52" s="137">
        <v>0</v>
      </c>
      <c r="AV52" s="137">
        <v>2.2234492408887951</v>
      </c>
      <c r="AW52" s="137">
        <v>5.5822256226005811</v>
      </c>
      <c r="AX52" s="137">
        <v>8.7937202146390998</v>
      </c>
      <c r="AY52" s="137">
        <v>15.09348924190571</v>
      </c>
      <c r="AZ52" s="137">
        <v>26.641703551977329</v>
      </c>
      <c r="BA52" s="137">
        <v>32.729292058207385</v>
      </c>
      <c r="BB52" s="137">
        <v>38.028335257869927</v>
      </c>
      <c r="BC52" s="137">
        <v>29.932078466664212</v>
      </c>
      <c r="BD52" s="137">
        <v>-6.0999999999999999E-2</v>
      </c>
      <c r="BE52" s="137">
        <v>-8.6436562195121955E-2</v>
      </c>
      <c r="BF52" s="137">
        <v>-0.14737339999999999</v>
      </c>
      <c r="BG52" s="137">
        <v>8.5208560000000017E-2</v>
      </c>
      <c r="BH52" s="137">
        <v>-2.9000000000000001E-2</v>
      </c>
      <c r="BI52" s="137">
        <v>0</v>
      </c>
      <c r="BJ52" s="137">
        <v>0</v>
      </c>
      <c r="BK52" s="137">
        <v>0</v>
      </c>
      <c r="BL52" s="137">
        <v>0</v>
      </c>
      <c r="BM52" s="137">
        <v>0</v>
      </c>
      <c r="BN52" s="137">
        <v>0</v>
      </c>
      <c r="BO52" s="137">
        <v>0</v>
      </c>
      <c r="BP52" s="137">
        <v>0</v>
      </c>
      <c r="BQ52" s="137">
        <v>0</v>
      </c>
      <c r="BR52" s="137">
        <v>0</v>
      </c>
      <c r="BS52" s="137">
        <v>0</v>
      </c>
      <c r="BT52" s="137">
        <v>0</v>
      </c>
      <c r="BU52" s="137">
        <v>0</v>
      </c>
      <c r="BV52" s="137">
        <v>0</v>
      </c>
      <c r="BW52" s="137">
        <v>0</v>
      </c>
      <c r="BX52" s="133">
        <v>0</v>
      </c>
    </row>
    <row r="53" spans="1:76">
      <c r="A53" s="112"/>
      <c r="B53" s="37" t="s">
        <v>315</v>
      </c>
      <c r="C53" s="38"/>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137">
        <v>0</v>
      </c>
      <c r="AI53" s="137">
        <v>0</v>
      </c>
      <c r="AJ53" s="137">
        <v>0</v>
      </c>
      <c r="AK53" s="137">
        <v>0</v>
      </c>
      <c r="AL53" s="137">
        <v>0</v>
      </c>
      <c r="AM53" s="137">
        <v>0</v>
      </c>
      <c r="AN53" s="137">
        <v>0</v>
      </c>
      <c r="AO53" s="137">
        <v>0</v>
      </c>
      <c r="AP53" s="137">
        <v>0</v>
      </c>
      <c r="AQ53" s="137">
        <v>0</v>
      </c>
      <c r="AR53" s="137">
        <v>0</v>
      </c>
      <c r="AS53" s="137">
        <v>0</v>
      </c>
      <c r="AT53" s="137">
        <v>0</v>
      </c>
      <c r="AU53" s="137">
        <v>0</v>
      </c>
      <c r="AV53" s="137">
        <v>0</v>
      </c>
      <c r="AW53" s="137">
        <v>0</v>
      </c>
      <c r="AX53" s="137">
        <v>0</v>
      </c>
      <c r="AY53" s="137">
        <v>0</v>
      </c>
      <c r="AZ53" s="137">
        <v>3.1930000000000001</v>
      </c>
      <c r="BA53" s="137">
        <v>23.582999999999998</v>
      </c>
      <c r="BB53" s="137">
        <v>32.392000000000003</v>
      </c>
      <c r="BC53" s="137">
        <v>27.45</v>
      </c>
      <c r="BD53" s="137">
        <v>4.1689999999999996</v>
      </c>
      <c r="BE53" s="137">
        <v>6.0000000000000001E-3</v>
      </c>
      <c r="BF53" s="137">
        <v>4.2999999999999997E-2</v>
      </c>
      <c r="BG53" s="137">
        <v>0</v>
      </c>
      <c r="BH53" s="137">
        <v>0</v>
      </c>
      <c r="BI53" s="137">
        <v>0</v>
      </c>
      <c r="BJ53" s="137">
        <v>0</v>
      </c>
      <c r="BK53" s="137">
        <v>0</v>
      </c>
      <c r="BL53" s="137">
        <v>0</v>
      </c>
      <c r="BM53" s="137">
        <v>0</v>
      </c>
      <c r="BN53" s="137">
        <v>0</v>
      </c>
      <c r="BO53" s="137">
        <v>0</v>
      </c>
      <c r="BP53" s="137">
        <v>0</v>
      </c>
      <c r="BQ53" s="137">
        <v>0</v>
      </c>
      <c r="BR53" s="137">
        <v>0</v>
      </c>
      <c r="BS53" s="137">
        <v>0</v>
      </c>
      <c r="BT53" s="137">
        <v>0</v>
      </c>
      <c r="BU53" s="137">
        <v>0</v>
      </c>
      <c r="BV53" s="137">
        <v>0</v>
      </c>
      <c r="BW53" s="137">
        <v>0</v>
      </c>
      <c r="BX53" s="133">
        <v>0</v>
      </c>
    </row>
    <row r="54" spans="1:76">
      <c r="A54" s="112"/>
      <c r="B54" s="37" t="s">
        <v>348</v>
      </c>
      <c r="C54" s="3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137">
        <f>'Table 1a'!AH36</f>
        <v>0</v>
      </c>
      <c r="AI54" s="137">
        <f>'Table 1a'!AI36</f>
        <v>0</v>
      </c>
      <c r="AJ54" s="137">
        <f>'Table 1a'!AJ36</f>
        <v>0</v>
      </c>
      <c r="AK54" s="137">
        <f>'Table 1a'!AK36</f>
        <v>0</v>
      </c>
      <c r="AL54" s="137">
        <f>'Table 1a'!AL36</f>
        <v>0</v>
      </c>
      <c r="AM54" s="137">
        <f>'Table 1a'!AM36</f>
        <v>0</v>
      </c>
      <c r="AN54" s="137">
        <f>'Table 1a'!AN36</f>
        <v>0</v>
      </c>
      <c r="AO54" s="137">
        <f>'Table 1a'!AO36</f>
        <v>0</v>
      </c>
      <c r="AP54" s="137">
        <f>'Table 1a'!AP36</f>
        <v>0</v>
      </c>
      <c r="AQ54" s="137">
        <f>'Table 1a'!AQ36</f>
        <v>0</v>
      </c>
      <c r="AR54" s="137">
        <f>'Table 1a'!AR36</f>
        <v>0</v>
      </c>
      <c r="AS54" s="137">
        <f>'Table 1a'!AS36</f>
        <v>0</v>
      </c>
      <c r="AT54" s="137">
        <f>'Table 1a'!AT36</f>
        <v>0</v>
      </c>
      <c r="AU54" s="137">
        <f>'Table 1a'!AU36</f>
        <v>0</v>
      </c>
      <c r="AV54" s="137">
        <f>'Table 1a'!AV36</f>
        <v>0</v>
      </c>
      <c r="AW54" s="137">
        <f>'Table 1a'!AW36</f>
        <v>0</v>
      </c>
      <c r="AX54" s="137">
        <f>'Table 1a'!AX36</f>
        <v>0</v>
      </c>
      <c r="AY54" s="137">
        <f>'Table 1a'!AY36</f>
        <v>0</v>
      </c>
      <c r="AZ54" s="137">
        <f>'Table 1a'!AZ36</f>
        <v>0</v>
      </c>
      <c r="BA54" s="137">
        <f>'Table 1a'!BA36</f>
        <v>0</v>
      </c>
      <c r="BB54" s="137">
        <f>'Table 1a'!BB36</f>
        <v>0</v>
      </c>
      <c r="BC54" s="137">
        <f>'Table 1a'!BC36</f>
        <v>0</v>
      </c>
      <c r="BD54" s="137">
        <f>'Table 1a'!BD36</f>
        <v>0</v>
      </c>
      <c r="BE54" s="137">
        <f>'Table 1a'!BE36</f>
        <v>0</v>
      </c>
      <c r="BF54" s="137">
        <f>'Table 1a'!BF36</f>
        <v>0</v>
      </c>
      <c r="BG54" s="137">
        <f>'Table 1a'!BG36</f>
        <v>0</v>
      </c>
      <c r="BH54" s="137">
        <f>'Table 1a'!BH36</f>
        <v>0</v>
      </c>
      <c r="BI54" s="137">
        <f>'Table 1a'!BI36</f>
        <v>0</v>
      </c>
      <c r="BJ54" s="137">
        <f>'Table 1a'!BJ36</f>
        <v>0</v>
      </c>
      <c r="BK54" s="137">
        <f>'Table 1a'!BK36</f>
        <v>0</v>
      </c>
      <c r="BL54" s="137">
        <f>'Table 1a'!BL36</f>
        <v>90.849720650000009</v>
      </c>
      <c r="BM54" s="137">
        <f>'Table 1a'!BM36</f>
        <v>106.96880001999999</v>
      </c>
      <c r="BN54" s="137">
        <f>'Table 1a'!BN36</f>
        <v>109.92031101000002</v>
      </c>
      <c r="BO54" s="137">
        <f>'Table 1a'!BO36</f>
        <v>115.96021940000001</v>
      </c>
      <c r="BP54" s="137">
        <f>'Table 1a'!BP36</f>
        <v>110.02752643000001</v>
      </c>
      <c r="BQ54" s="137">
        <f>'Table 1a'!BQ36</f>
        <v>101.38309716000001</v>
      </c>
      <c r="BR54" s="137">
        <f>'Table 1a'!BR36</f>
        <v>15.698963300000001</v>
      </c>
      <c r="BS54" s="137">
        <f>'Table 1a'!BS36</f>
        <v>0</v>
      </c>
      <c r="BT54" s="137">
        <f>'Table 1a'!BT36</f>
        <v>0</v>
      </c>
      <c r="BU54" s="137">
        <f>'Table 1a'!BU36</f>
        <v>0</v>
      </c>
      <c r="BV54" s="137">
        <f>'Table 1a'!BV36</f>
        <v>0</v>
      </c>
      <c r="BW54" s="137">
        <f>'Table 1a'!BW36</f>
        <v>0</v>
      </c>
      <c r="BX54" s="133">
        <f>'Table 1a'!BX36</f>
        <v>0</v>
      </c>
    </row>
    <row r="55" spans="1:76" ht="26.1" customHeight="1">
      <c r="A55" s="112"/>
      <c r="B55" s="217" t="s">
        <v>347</v>
      </c>
      <c r="C55" s="38"/>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250" t="s">
        <v>339</v>
      </c>
      <c r="BM55" s="137"/>
      <c r="BN55" s="137"/>
      <c r="BO55" s="137"/>
      <c r="BP55" s="137"/>
      <c r="BQ55" s="137"/>
      <c r="BR55" s="137"/>
      <c r="BS55" s="137"/>
      <c r="BT55" s="137"/>
      <c r="BU55" s="137"/>
      <c r="BV55" s="137"/>
      <c r="BW55" s="137"/>
      <c r="BX55" s="133"/>
    </row>
    <row r="56" spans="1:76">
      <c r="A56" s="112"/>
      <c r="B56" s="37" t="s">
        <v>346</v>
      </c>
      <c r="C56" s="38"/>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137">
        <f>'Council Tax Benefit'!AH19</f>
        <v>189.0604099893182</v>
      </c>
      <c r="AI56" s="137">
        <f>'Council Tax Benefit'!AI19</f>
        <v>217.24186395918002</v>
      </c>
      <c r="AJ56" s="137">
        <f>'Council Tax Benefit'!AJ19</f>
        <v>291.64676658977385</v>
      </c>
      <c r="AK56" s="137">
        <f>'Council Tax Benefit'!AK19</f>
        <v>435.79447132057123</v>
      </c>
      <c r="AL56" s="137">
        <f>'Council Tax Benefit'!AL19</f>
        <v>531.64070822038082</v>
      </c>
      <c r="AM56" s="137">
        <f>'Council Tax Benefit'!AM19</f>
        <v>599.91337522552976</v>
      </c>
      <c r="AN56" s="137">
        <f>'Council Tax Benefit'!AN19</f>
        <v>667.59777746960162</v>
      </c>
      <c r="AO56" s="137">
        <f>'Council Tax Benefit'!AO19</f>
        <v>730.54411349699535</v>
      </c>
      <c r="AP56" s="137">
        <f>'Council Tax Benefit'!AP19</f>
        <v>805.60849456809274</v>
      </c>
      <c r="AQ56" s="137">
        <f>'Council Tax Benefit'!AQ19</f>
        <v>838.18835992187337</v>
      </c>
      <c r="AR56" s="137">
        <f>'Council Tax Benefit'!AR19</f>
        <v>760.26900000000001</v>
      </c>
      <c r="AS56" s="137">
        <f>'Council Tax Benefit'!AS19</f>
        <v>936.29321192193368</v>
      </c>
      <c r="AT56" s="137">
        <f>'Council Tax Benefit'!AT19</f>
        <v>1162.117</v>
      </c>
      <c r="AU56" s="137">
        <f>'Council Tax Benefit'!AU19</f>
        <v>670.327</v>
      </c>
      <c r="AV56" s="137">
        <f>'Council Tax Benefit'!AV19</f>
        <v>724.20100000000002</v>
      </c>
      <c r="AW56" s="137">
        <f>'Council Tax Benefit'!AW19</f>
        <v>941.47799999999995</v>
      </c>
      <c r="AX56" s="137">
        <f>'Council Tax Benefit'!AX19</f>
        <v>973.24916299999973</v>
      </c>
      <c r="AY56" s="137">
        <f>'Council Tax Benefit'!AY19</f>
        <v>991.50290500000006</v>
      </c>
      <c r="AZ56" s="137">
        <f>'Council Tax Benefit'!AZ19</f>
        <v>1035.1050220000002</v>
      </c>
      <c r="BA56" s="137">
        <f>'Council Tax Benefit'!BA19</f>
        <v>1079.5440269999999</v>
      </c>
      <c r="BB56" s="137">
        <f>'Council Tax Benefit'!BB19</f>
        <v>1124.7226409999994</v>
      </c>
      <c r="BC56" s="137">
        <f>'Council Tax Benefit'!BC19</f>
        <v>1163.735510948489</v>
      </c>
      <c r="BD56" s="137">
        <f>'Council Tax Benefit'!BD19</f>
        <v>1229.3620240181656</v>
      </c>
      <c r="BE56" s="137">
        <f>'Council Tax Benefit'!BE19</f>
        <v>1349.4457237699216</v>
      </c>
      <c r="BF56" s="137">
        <f>'Council Tax Benefit'!BF19</f>
        <v>1430.8457317625675</v>
      </c>
      <c r="BG56" s="137">
        <f>'Council Tax Benefit'!BG19</f>
        <v>1612.517104499429</v>
      </c>
      <c r="BH56" s="137">
        <f>'Council Tax Benefit'!BH19</f>
        <v>1828.5273484448542</v>
      </c>
      <c r="BI56" s="137">
        <f>'Council Tax Benefit'!BI19</f>
        <v>1843.2959341159444</v>
      </c>
      <c r="BJ56" s="137">
        <f>'Council Tax Benefit'!BJ19</f>
        <v>2003.9939900362206</v>
      </c>
      <c r="BK56" s="137">
        <f>'Council Tax Benefit'!BK19</f>
        <v>2046.6136160962108</v>
      </c>
      <c r="BL56" s="215">
        <f>'Council Tax Benefit'!BL11+'Council Tax Benefit'!BL14</f>
        <v>1951.6371495119893</v>
      </c>
      <c r="BM56" s="134">
        <f>'Council Tax Benefit'!BM11+'Council Tax Benefit'!BM14</f>
        <v>2006.7896813621428</v>
      </c>
      <c r="BN56" s="134">
        <f>'Council Tax Benefit'!BN11+'Council Tax Benefit'!BN14</f>
        <v>2033.5200871314812</v>
      </c>
      <c r="BO56" s="134">
        <f>'Council Tax Benefit'!BO11+'Council Tax Benefit'!BO14</f>
        <v>1982.7831259442928</v>
      </c>
      <c r="BP56" s="134">
        <f>'Council Tax Benefit'!BP11+'Council Tax Benefit'!BP14</f>
        <v>1921.059573258301</v>
      </c>
      <c r="BQ56" s="134">
        <f>'Council Tax Benefit'!BQ11+'Council Tax Benefit'!BQ14</f>
        <v>0</v>
      </c>
      <c r="BR56" s="134">
        <f>'Council Tax Benefit'!BR11+'Council Tax Benefit'!BR14</f>
        <v>0</v>
      </c>
      <c r="BS56" s="134">
        <f>'Council Tax Benefit'!BS11+'Council Tax Benefit'!BS14</f>
        <v>0</v>
      </c>
      <c r="BT56" s="134">
        <f>'Council Tax Benefit'!BT11+'Council Tax Benefit'!BT14</f>
        <v>0</v>
      </c>
      <c r="BU56" s="134">
        <f>'Council Tax Benefit'!BU11+'Council Tax Benefit'!BU14</f>
        <v>0</v>
      </c>
      <c r="BV56" s="134">
        <f>'Council Tax Benefit'!BV11+'Council Tax Benefit'!BV14</f>
        <v>0</v>
      </c>
      <c r="BW56" s="134">
        <f>'Council Tax Benefit'!BW11+'Council Tax Benefit'!BW14</f>
        <v>0</v>
      </c>
      <c r="BX56" s="133">
        <f>'Council Tax Benefit'!BX11+'Council Tax Benefit'!BX14</f>
        <v>0</v>
      </c>
    </row>
    <row r="57" spans="1:76">
      <c r="A57" s="112"/>
      <c r="B57" s="37" t="s">
        <v>337</v>
      </c>
      <c r="C57" s="38"/>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137">
        <f>'Council Tax Benefit'!AH20</f>
        <v>27.502827272667155</v>
      </c>
      <c r="AI57" s="137">
        <f>'Council Tax Benefit'!AI20</f>
        <v>31.585852043726426</v>
      </c>
      <c r="AJ57" s="137">
        <f>'Council Tax Benefit'!AJ20</f>
        <v>42.384582121077884</v>
      </c>
      <c r="AK57" s="137">
        <f>'Council Tax Benefit'!AK20</f>
        <v>63.213077234706887</v>
      </c>
      <c r="AL57" s="137">
        <f>'Council Tax Benefit'!AL20</f>
        <v>76.776376134597115</v>
      </c>
      <c r="AM57" s="137">
        <f>'Council Tax Benefit'!AM20</f>
        <v>86.294927523123278</v>
      </c>
      <c r="AN57" s="137">
        <f>'Council Tax Benefit'!AN20</f>
        <v>96.19980924653629</v>
      </c>
      <c r="AO57" s="137">
        <f>'Council Tax Benefit'!AO20</f>
        <v>104.64116166965778</v>
      </c>
      <c r="AP57" s="137">
        <f>'Council Tax Benefit'!AP20</f>
        <v>116.03413200590694</v>
      </c>
      <c r="AQ57" s="137">
        <f>'Council Tax Benefit'!AQ20</f>
        <v>120.6229520803748</v>
      </c>
      <c r="AR57" s="137">
        <f>'Council Tax Benefit'!AR20</f>
        <v>83.058999999999997</v>
      </c>
      <c r="AS57" s="137">
        <f>'Council Tax Benefit'!AS20</f>
        <v>114.8284154022263</v>
      </c>
      <c r="AT57" s="137">
        <f>'Council Tax Benefit'!AT20</f>
        <v>166.71700000000001</v>
      </c>
      <c r="AU57" s="137">
        <f>'Council Tax Benefit'!AU20</f>
        <v>112.279</v>
      </c>
      <c r="AV57" s="137">
        <f>'Council Tax Benefit'!AV20</f>
        <v>146.14699999999999</v>
      </c>
      <c r="AW57" s="137">
        <f>'Council Tax Benefit'!AW20</f>
        <v>188.857</v>
      </c>
      <c r="AX57" s="137">
        <f>'Council Tax Benefit'!AX20</f>
        <v>237.89668399999994</v>
      </c>
      <c r="AY57" s="137">
        <f>'Council Tax Benefit'!AY20</f>
        <v>279.43384600000002</v>
      </c>
      <c r="AZ57" s="137">
        <f>'Council Tax Benefit'!AZ20</f>
        <v>318.77796300000006</v>
      </c>
      <c r="BA57" s="137">
        <f>'Council Tax Benefit'!BA20</f>
        <v>366.771837</v>
      </c>
      <c r="BB57" s="137">
        <f>'Council Tax Benefit'!BB20</f>
        <v>408.74446599999976</v>
      </c>
      <c r="BC57" s="137">
        <f>'Council Tax Benefit'!BC20</f>
        <v>444.9005951357899</v>
      </c>
      <c r="BD57" s="137">
        <f>'Council Tax Benefit'!BD20</f>
        <v>486.32011499999982</v>
      </c>
      <c r="BE57" s="137">
        <f>'Council Tax Benefit'!BE20</f>
        <v>528.76477520781191</v>
      </c>
      <c r="BF57" s="137">
        <f>'Council Tax Benefit'!BF20</f>
        <v>593.43878223860281</v>
      </c>
      <c r="BG57" s="137">
        <f>'Council Tax Benefit'!BG20</f>
        <v>700.71103272999665</v>
      </c>
      <c r="BH57" s="137">
        <f>'Council Tax Benefit'!BH20</f>
        <v>750.02694315173312</v>
      </c>
      <c r="BI57" s="137">
        <f>'Council Tax Benefit'!BI20</f>
        <v>839.96132516636135</v>
      </c>
      <c r="BJ57" s="137">
        <f>'Council Tax Benefit'!BJ20</f>
        <v>805.30950638016247</v>
      </c>
      <c r="BK57" s="137">
        <f>'Council Tax Benefit'!BK20</f>
        <v>828.09404862651547</v>
      </c>
      <c r="BL57" s="215">
        <f>'Council Tax Benefit'!BL7</f>
        <v>944.21315574012146</v>
      </c>
      <c r="BM57" s="134">
        <f>'Council Tax Benefit'!BM7</f>
        <v>1026.3094368543275</v>
      </c>
      <c r="BN57" s="134">
        <f>'Council Tax Benefit'!BN7</f>
        <v>1083.9569208671562</v>
      </c>
      <c r="BO57" s="134">
        <f>'Council Tax Benefit'!BO7</f>
        <v>1097.3255047744601</v>
      </c>
      <c r="BP57" s="134">
        <f>'Council Tax Benefit'!BP7</f>
        <v>1110.9613710199749</v>
      </c>
      <c r="BQ57" s="134">
        <f>'Council Tax Benefit'!BQ7</f>
        <v>0</v>
      </c>
      <c r="BR57" s="134">
        <f>'Council Tax Benefit'!BR7</f>
        <v>0</v>
      </c>
      <c r="BS57" s="134">
        <f>'Council Tax Benefit'!BS7</f>
        <v>0</v>
      </c>
      <c r="BT57" s="134">
        <f>'Council Tax Benefit'!BT7</f>
        <v>0</v>
      </c>
      <c r="BU57" s="134">
        <f>'Council Tax Benefit'!BU7</f>
        <v>0</v>
      </c>
      <c r="BV57" s="134">
        <f>'Council Tax Benefit'!BV7</f>
        <v>0</v>
      </c>
      <c r="BW57" s="134">
        <f>'Council Tax Benefit'!BW7</f>
        <v>0</v>
      </c>
      <c r="BX57" s="133">
        <f>'Council Tax Benefit'!BX7</f>
        <v>0</v>
      </c>
    </row>
    <row r="58" spans="1:76">
      <c r="A58" s="112"/>
      <c r="B58" s="37" t="s">
        <v>336</v>
      </c>
      <c r="C58" s="38"/>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137">
        <f>'Council Tax Benefit'!AH21</f>
        <v>88.945632781705058</v>
      </c>
      <c r="AI58" s="137">
        <f>'Council Tax Benefit'!AI21</f>
        <v>102.63989716099778</v>
      </c>
      <c r="AJ58" s="137">
        <f>'Council Tax Benefit'!AJ21</f>
        <v>138.3856917255178</v>
      </c>
      <c r="AK58" s="137">
        <f>'Council Tax Benefit'!AK21</f>
        <v>205.51754927689734</v>
      </c>
      <c r="AL58" s="137">
        <f>'Council Tax Benefit'!AL21</f>
        <v>249.99250242525952</v>
      </c>
      <c r="AM58" s="137">
        <f>'Council Tax Benefit'!AM21</f>
        <v>281.05739095461479</v>
      </c>
      <c r="AN58" s="137">
        <f>'Council Tax Benefit'!AN21</f>
        <v>312.24655644943772</v>
      </c>
      <c r="AO58" s="137">
        <f>'Council Tax Benefit'!AO21</f>
        <v>341.18609501439198</v>
      </c>
      <c r="AP58" s="137">
        <f>'Council Tax Benefit'!AP21</f>
        <v>377.30402508543466</v>
      </c>
      <c r="AQ58" s="137">
        <f>'Council Tax Benefit'!AQ21</f>
        <v>392.27715570427546</v>
      </c>
      <c r="AR58" s="137">
        <f>'Council Tax Benefit'!AR21</f>
        <v>216.39</v>
      </c>
      <c r="AS58" s="137">
        <f>'Council Tax Benefit'!AS21</f>
        <v>243.14730758287362</v>
      </c>
      <c r="AT58" s="137">
        <f>'Council Tax Benefit'!AT21</f>
        <v>222.857</v>
      </c>
      <c r="AU58" s="137">
        <f>'Council Tax Benefit'!AU21</f>
        <v>185.916</v>
      </c>
      <c r="AV58" s="137">
        <f>'Council Tax Benefit'!AV21</f>
        <v>219.042</v>
      </c>
      <c r="AW58" s="137">
        <f>'Council Tax Benefit'!AW21</f>
        <v>306.87099999999998</v>
      </c>
      <c r="AX58" s="137">
        <f>'Council Tax Benefit'!AX21</f>
        <v>345.70058699999993</v>
      </c>
      <c r="AY58" s="137">
        <f>'Council Tax Benefit'!AY21</f>
        <v>383.72152899999998</v>
      </c>
      <c r="AZ58" s="137">
        <f>'Council Tax Benefit'!AZ21</f>
        <v>408.69452700000005</v>
      </c>
      <c r="BA58" s="137">
        <f>'Council Tax Benefit'!BA21</f>
        <v>423.69869799999998</v>
      </c>
      <c r="BB58" s="137">
        <f>'Council Tax Benefit'!BB21</f>
        <v>442.26725699999969</v>
      </c>
      <c r="BC58" s="137">
        <f>'Council Tax Benefit'!BC21</f>
        <v>458.38614234181148</v>
      </c>
      <c r="BD58" s="137">
        <f>'Council Tax Benefit'!BD21</f>
        <v>449.61359899999985</v>
      </c>
      <c r="BE58" s="137">
        <f>'Council Tax Benefit'!BE21</f>
        <v>447.65738801479245</v>
      </c>
      <c r="BF58" s="137">
        <f>'Council Tax Benefit'!BF21</f>
        <v>456.77495423193301</v>
      </c>
      <c r="BG58" s="137">
        <f>'Council Tax Benefit'!BG21</f>
        <v>524.55682653580504</v>
      </c>
      <c r="BH58" s="137">
        <f>'Council Tax Benefit'!BH21</f>
        <v>571.40950903414523</v>
      </c>
      <c r="BI58" s="137">
        <f>'Council Tax Benefit'!BI21</f>
        <v>632.58899092529441</v>
      </c>
      <c r="BJ58" s="137">
        <f>'Council Tax Benefit'!BJ21</f>
        <v>623.4840715467576</v>
      </c>
      <c r="BK58" s="137">
        <f>'Council Tax Benefit'!BK21</f>
        <v>618.93076704709995</v>
      </c>
      <c r="BL58" s="215">
        <f>'Council Tax Benefit'!BL8</f>
        <v>548.72375959129954</v>
      </c>
      <c r="BM58" s="134">
        <f>'Council Tax Benefit'!BM8</f>
        <v>539.7901437571029</v>
      </c>
      <c r="BN58" s="134">
        <f>'Council Tax Benefit'!BN8</f>
        <v>504.78300198133326</v>
      </c>
      <c r="BO58" s="134">
        <f>'Council Tax Benefit'!BO8</f>
        <v>443.73935361736528</v>
      </c>
      <c r="BP58" s="134">
        <f>'Council Tax Benefit'!BP8</f>
        <v>399.82414747873798</v>
      </c>
      <c r="BQ58" s="134">
        <f>'Council Tax Benefit'!BQ8</f>
        <v>0</v>
      </c>
      <c r="BR58" s="134">
        <f>'Council Tax Benefit'!BR8</f>
        <v>0</v>
      </c>
      <c r="BS58" s="134">
        <f>'Council Tax Benefit'!BS8</f>
        <v>0</v>
      </c>
      <c r="BT58" s="134">
        <f>'Council Tax Benefit'!BT8</f>
        <v>0</v>
      </c>
      <c r="BU58" s="134">
        <f>'Council Tax Benefit'!BU8</f>
        <v>0</v>
      </c>
      <c r="BV58" s="134">
        <f>'Council Tax Benefit'!BV8</f>
        <v>0</v>
      </c>
      <c r="BW58" s="134">
        <f>'Council Tax Benefit'!BW8</f>
        <v>0</v>
      </c>
      <c r="BX58" s="133">
        <f>'Council Tax Benefit'!BX8</f>
        <v>0</v>
      </c>
    </row>
    <row r="59" spans="1:76">
      <c r="A59" s="112"/>
      <c r="B59" s="37" t="s">
        <v>335</v>
      </c>
      <c r="C59" s="38"/>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137">
        <f>'Council Tax Benefit'!AH22</f>
        <v>73.242794596669199</v>
      </c>
      <c r="AI59" s="137">
        <f>'Council Tax Benefit'!AI22</f>
        <v>85.168081893459714</v>
      </c>
      <c r="AJ59" s="137">
        <f>'Council Tax Benefit'!AJ22</f>
        <v>115.30566723086193</v>
      </c>
      <c r="AK59" s="137">
        <f>'Council Tax Benefit'!AK22</f>
        <v>169.32691721496712</v>
      </c>
      <c r="AL59" s="137">
        <f>'Council Tax Benefit'!AL22</f>
        <v>204.21808645897408</v>
      </c>
      <c r="AM59" s="137">
        <f>'Council Tax Benefit'!AM22</f>
        <v>227.83044737490729</v>
      </c>
      <c r="AN59" s="137">
        <f>'Council Tax Benefit'!AN22</f>
        <v>252.51033820403745</v>
      </c>
      <c r="AO59" s="137">
        <f>'Council Tax Benefit'!AO22</f>
        <v>274.82477751762963</v>
      </c>
      <c r="AP59" s="137">
        <f>'Council Tax Benefit'!AP22</f>
        <v>305.30618267506998</v>
      </c>
      <c r="AQ59" s="137">
        <f>'Council Tax Benefit'!AQ22</f>
        <v>317.94417999582299</v>
      </c>
      <c r="AR59" s="137">
        <f>'Council Tax Benefit'!AR22</f>
        <v>223.36600000000001</v>
      </c>
      <c r="AS59" s="137">
        <f>'Council Tax Benefit'!AS22</f>
        <v>286.63975529133552</v>
      </c>
      <c r="AT59" s="137">
        <f>'Council Tax Benefit'!AT22</f>
        <v>372.90100000000001</v>
      </c>
      <c r="AU59" s="137">
        <f>'Council Tax Benefit'!AU22</f>
        <v>327.95400000000001</v>
      </c>
      <c r="AV59" s="137">
        <f>'Council Tax Benefit'!AV22</f>
        <v>480.35</v>
      </c>
      <c r="AW59" s="137">
        <f>'Council Tax Benefit'!AW22</f>
        <v>380.02</v>
      </c>
      <c r="AX59" s="137">
        <f>'Council Tax Benefit'!AX22</f>
        <v>382.28165999999993</v>
      </c>
      <c r="AY59" s="137">
        <f>'Council Tax Benefit'!AY22</f>
        <v>366.89570099999997</v>
      </c>
      <c r="AZ59" s="137">
        <f>'Council Tax Benefit'!AZ22</f>
        <v>361.93527000000006</v>
      </c>
      <c r="BA59" s="137">
        <f>'Council Tax Benefit'!BA22</f>
        <v>314.93220000000008</v>
      </c>
      <c r="BB59" s="137">
        <f>'Council Tax Benefit'!BB22</f>
        <v>270.82839699999982</v>
      </c>
      <c r="BC59" s="137">
        <f>'Council Tax Benefit'!BC22</f>
        <v>249.93090682948699</v>
      </c>
      <c r="BD59" s="137">
        <f>'Council Tax Benefit'!BD22</f>
        <v>226.13233899999992</v>
      </c>
      <c r="BE59" s="137">
        <f>'Council Tax Benefit'!BE22</f>
        <v>192.60883676756498</v>
      </c>
      <c r="BF59" s="137">
        <f>'Council Tax Benefit'!BF22</f>
        <v>192.05057165464862</v>
      </c>
      <c r="BG59" s="137">
        <f>'Council Tax Benefit'!BG22</f>
        <v>171.31617186991193</v>
      </c>
      <c r="BH59" s="137">
        <f>'Council Tax Benefit'!BH22</f>
        <v>217.85321717670377</v>
      </c>
      <c r="BI59" s="137">
        <f>'Council Tax Benefit'!BI22</f>
        <v>241.13550347906477</v>
      </c>
      <c r="BJ59" s="137">
        <f>'Council Tax Benefit'!BJ22</f>
        <v>243.50566881771863</v>
      </c>
      <c r="BK59" s="137">
        <f>'Council Tax Benefit'!BK22</f>
        <v>242.59360966221021</v>
      </c>
      <c r="BL59" s="215">
        <f>'Council Tax Benefit'!BL6</f>
        <v>308.02755006718922</v>
      </c>
      <c r="BM59" s="137">
        <f>'Council Tax Benefit'!BM6</f>
        <v>515.48243622450877</v>
      </c>
      <c r="BN59" s="137">
        <f>'Council Tax Benefit'!BN6</f>
        <v>559.64886740375289</v>
      </c>
      <c r="BO59" s="137">
        <f>'Council Tax Benefit'!BO6</f>
        <v>588.23789220306298</v>
      </c>
      <c r="BP59" s="137">
        <f>'Council Tax Benefit'!BP6</f>
        <v>620.96731151552888</v>
      </c>
      <c r="BQ59" s="137">
        <f>'Council Tax Benefit'!BQ6</f>
        <v>0</v>
      </c>
      <c r="BR59" s="137">
        <f>'Council Tax Benefit'!BR6</f>
        <v>0</v>
      </c>
      <c r="BS59" s="137">
        <f>'Council Tax Benefit'!BS6</f>
        <v>0</v>
      </c>
      <c r="BT59" s="137">
        <f>'Council Tax Benefit'!BT6</f>
        <v>0</v>
      </c>
      <c r="BU59" s="137">
        <f>'Council Tax Benefit'!BU6</f>
        <v>0</v>
      </c>
      <c r="BV59" s="137">
        <f>'Council Tax Benefit'!BV6</f>
        <v>0</v>
      </c>
      <c r="BW59" s="137">
        <f>'Council Tax Benefit'!BW6</f>
        <v>0</v>
      </c>
      <c r="BX59" s="133">
        <f>'Council Tax Benefit'!BX6</f>
        <v>0</v>
      </c>
    </row>
    <row r="60" spans="1:76">
      <c r="A60" s="112"/>
      <c r="B60" s="37" t="s">
        <v>334</v>
      </c>
      <c r="C60" s="38"/>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137">
        <f>'Council Tax Benefit'!AH23</f>
        <v>7.2483353596404072</v>
      </c>
      <c r="AI60" s="137">
        <f>'Council Tax Benefit'!AI23</f>
        <v>8.3643049426361529</v>
      </c>
      <c r="AJ60" s="137">
        <f>'Council Tax Benefit'!AJ23</f>
        <v>11.277292332768525</v>
      </c>
      <c r="AK60" s="137">
        <f>'Council Tax Benefit'!AK23</f>
        <v>16.747984952857394</v>
      </c>
      <c r="AL60" s="137">
        <f>'Council Tax Benefit'!AL23</f>
        <v>20.372326760788525</v>
      </c>
      <c r="AM60" s="137">
        <f>'Council Tax Benefit'!AM23</f>
        <v>22.903858921824849</v>
      </c>
      <c r="AN60" s="137">
        <f>'Council Tax Benefit'!AN23</f>
        <v>25.445518630386744</v>
      </c>
      <c r="AO60" s="137">
        <f>'Council Tax Benefit'!AO23</f>
        <v>27.803852301325378</v>
      </c>
      <c r="AP60" s="137">
        <f>'Council Tax Benefit'!AP23</f>
        <v>30.747165665495459</v>
      </c>
      <c r="AQ60" s="137">
        <f>'Council Tax Benefit'!AQ23</f>
        <v>31.967352297653349</v>
      </c>
      <c r="AR60" s="137">
        <f>'Council Tax Benefit'!AR23</f>
        <v>82.050000000000196</v>
      </c>
      <c r="AS60" s="137">
        <f>'Council Tax Benefit'!AS23</f>
        <v>118.75330980163085</v>
      </c>
      <c r="AT60" s="137">
        <f>'Council Tax Benefit'!AT23</f>
        <v>198.21799999999985</v>
      </c>
      <c r="AU60" s="137">
        <f>'Council Tax Benefit'!AU23</f>
        <v>107.69100000000003</v>
      </c>
      <c r="AV60" s="137">
        <f>'Council Tax Benefit'!AV23</f>
        <v>122.83600000000021</v>
      </c>
      <c r="AW60" s="137">
        <f>'Council Tax Benefit'!AW23</f>
        <v>122.67399999999998</v>
      </c>
      <c r="AX60" s="137">
        <f>'Council Tax Benefit'!AX23</f>
        <v>138.08320000000001</v>
      </c>
      <c r="AY60" s="137">
        <f>'Council Tax Benefit'!AY23</f>
        <v>167.11695100000003</v>
      </c>
      <c r="AZ60" s="137">
        <f>'Council Tax Benefit'!AZ23</f>
        <v>186.09901000000005</v>
      </c>
      <c r="BA60" s="137">
        <f>'Council Tax Benefit'!BA23</f>
        <v>209.73186299999998</v>
      </c>
      <c r="BB60" s="137">
        <f>'Council Tax Benefit'!BB23</f>
        <v>205.84185399999987</v>
      </c>
      <c r="BC60" s="137">
        <f>'Council Tax Benefit'!BC23</f>
        <v>193.93417053751386</v>
      </c>
      <c r="BD60" s="137">
        <f>'Council Tax Benefit'!BD23</f>
        <v>183.09040199999998</v>
      </c>
      <c r="BE60" s="137">
        <f>'Council Tax Benefit'!BE23</f>
        <v>167.34613042003627</v>
      </c>
      <c r="BF60" s="137">
        <f>'Council Tax Benefit'!BF23</f>
        <v>160.82925848722746</v>
      </c>
      <c r="BG60" s="137">
        <f>'Council Tax Benefit'!BG23</f>
        <v>217.02985962485695</v>
      </c>
      <c r="BH60" s="137">
        <f>'Council Tax Benefit'!BH23</f>
        <v>189.16794511091098</v>
      </c>
      <c r="BI60" s="137">
        <f>'Council Tax Benefit'!BI23</f>
        <v>217.10782131333502</v>
      </c>
      <c r="BJ60" s="137">
        <f>'Council Tax Benefit'!BJ23</f>
        <v>264.73346821914066</v>
      </c>
      <c r="BK60" s="137">
        <f>'Council Tax Benefit'!BK23</f>
        <v>290.45553756796437</v>
      </c>
      <c r="BL60" s="215">
        <f>SUM('Council Tax Benefit'!BL9:BL10,'Council Tax Benefit'!BL12:BL13,'Council Tax Benefit'!BL15)</f>
        <v>481.84204708940024</v>
      </c>
      <c r="BM60" s="137">
        <f>SUM('Council Tax Benefit'!BM9:BM10,'Council Tax Benefit'!BM12:BM13,'Council Tax Benefit'!BM15)</f>
        <v>609.30652680191724</v>
      </c>
      <c r="BN60" s="137">
        <f>SUM('Council Tax Benefit'!BN9:BN10,'Council Tax Benefit'!BN12:BN13,'Council Tax Benefit'!BN15)</f>
        <v>742.86444761627672</v>
      </c>
      <c r="BO60" s="137">
        <f>SUM('Council Tax Benefit'!BO9:BO10,'Council Tax Benefit'!BO12:BO13,'Council Tax Benefit'!BO15)</f>
        <v>806.2930184608191</v>
      </c>
      <c r="BP60" s="137">
        <f>SUM('Council Tax Benefit'!BP9:BP10,'Council Tax Benefit'!BP12:BP13,'Council Tax Benefit'!BP15)</f>
        <v>859.13568672745646</v>
      </c>
      <c r="BQ60" s="137">
        <f>SUM('Council Tax Benefit'!BQ9:BQ10,'Council Tax Benefit'!BQ12:BQ13,'Council Tax Benefit'!BQ15)</f>
        <v>0</v>
      </c>
      <c r="BR60" s="137">
        <f>SUM('Council Tax Benefit'!BR9:BR10,'Council Tax Benefit'!BR12:BR13,'Council Tax Benefit'!BR15)</f>
        <v>0</v>
      </c>
      <c r="BS60" s="137">
        <f>SUM('Council Tax Benefit'!BS9:BS10,'Council Tax Benefit'!BS12:BS13,'Council Tax Benefit'!BS15)</f>
        <v>0</v>
      </c>
      <c r="BT60" s="137">
        <f>SUM('Council Tax Benefit'!BT9:BT10,'Council Tax Benefit'!BT12:BT13,'Council Tax Benefit'!BT15)</f>
        <v>0</v>
      </c>
      <c r="BU60" s="137">
        <f>SUM('Council Tax Benefit'!BU9:BU10,'Council Tax Benefit'!BU12:BU13,'Council Tax Benefit'!BU15)</f>
        <v>0</v>
      </c>
      <c r="BV60" s="137">
        <f>SUM('Council Tax Benefit'!BV9:BV10,'Council Tax Benefit'!BV12:BV13,'Council Tax Benefit'!BV15)</f>
        <v>0</v>
      </c>
      <c r="BW60" s="137">
        <f>SUM('Council Tax Benefit'!BW9:BW10,'Council Tax Benefit'!BW12:BW13,'Council Tax Benefit'!BW15)</f>
        <v>0</v>
      </c>
      <c r="BX60" s="133">
        <f>SUM('Council Tax Benefit'!BX9:BX10,'Council Tax Benefit'!BX12:BX13,'Council Tax Benefit'!BX15)</f>
        <v>0</v>
      </c>
    </row>
    <row r="61" spans="1:76" ht="26.1" customHeight="1">
      <c r="A61" s="112"/>
      <c r="B61" s="152" t="s">
        <v>331</v>
      </c>
      <c r="C61" s="38"/>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134">
        <f>'Council Tax Benefit'!AH16</f>
        <v>189.0604099893182</v>
      </c>
      <c r="AI61" s="134">
        <f>'Council Tax Benefit'!AI16</f>
        <v>217.24186395918002</v>
      </c>
      <c r="AJ61" s="134">
        <f>'Council Tax Benefit'!AJ16</f>
        <v>291.64676658977385</v>
      </c>
      <c r="AK61" s="134">
        <f>'Council Tax Benefit'!AK16</f>
        <v>435.79447132057123</v>
      </c>
      <c r="AL61" s="134">
        <f>'Council Tax Benefit'!AL16</f>
        <v>531.64070822038082</v>
      </c>
      <c r="AM61" s="134">
        <f>'Council Tax Benefit'!AM16</f>
        <v>599.91337522552976</v>
      </c>
      <c r="AN61" s="134">
        <f>'Council Tax Benefit'!AN16</f>
        <v>667.59777746960162</v>
      </c>
      <c r="AO61" s="134">
        <f>'Council Tax Benefit'!AO16</f>
        <v>730.54411349699535</v>
      </c>
      <c r="AP61" s="134">
        <f>'Council Tax Benefit'!AP16</f>
        <v>805.60849456809274</v>
      </c>
      <c r="AQ61" s="134">
        <f>'Council Tax Benefit'!AQ16</f>
        <v>838.18835992187337</v>
      </c>
      <c r="AR61" s="134">
        <f>'Council Tax Benefit'!AR16</f>
        <v>760.26900000000001</v>
      </c>
      <c r="AS61" s="134">
        <f>'Council Tax Benefit'!AS16</f>
        <v>936.29321192193368</v>
      </c>
      <c r="AT61" s="134">
        <f>'Council Tax Benefit'!AT16</f>
        <v>1162.117</v>
      </c>
      <c r="AU61" s="134">
        <f>'Council Tax Benefit'!AU16</f>
        <v>670.327</v>
      </c>
      <c r="AV61" s="134">
        <f>'Council Tax Benefit'!AV16</f>
        <v>724.20100000000002</v>
      </c>
      <c r="AW61" s="134">
        <f>'Council Tax Benefit'!AW16</f>
        <v>941.47799999999995</v>
      </c>
      <c r="AX61" s="134">
        <f>'Council Tax Benefit'!AX16</f>
        <v>973.24916299999973</v>
      </c>
      <c r="AY61" s="134">
        <f>'Council Tax Benefit'!AY16</f>
        <v>991.50290500000006</v>
      </c>
      <c r="AZ61" s="134">
        <f>'Council Tax Benefit'!AZ16</f>
        <v>1035.1050220000002</v>
      </c>
      <c r="BA61" s="134">
        <f>'Council Tax Benefit'!BA16</f>
        <v>1079.5440269999999</v>
      </c>
      <c r="BB61" s="134">
        <f>'Council Tax Benefit'!BB16</f>
        <v>1124.7226409999994</v>
      </c>
      <c r="BC61" s="134">
        <f>'Council Tax Benefit'!BC16</f>
        <v>1163.735510948489</v>
      </c>
      <c r="BD61" s="134">
        <f>'Council Tax Benefit'!BD16</f>
        <v>1229.3620240181656</v>
      </c>
      <c r="BE61" s="134">
        <f>'Council Tax Benefit'!BE16</f>
        <v>1349.4457237699216</v>
      </c>
      <c r="BF61" s="134">
        <f>'Council Tax Benefit'!BF16</f>
        <v>1430.8457317625675</v>
      </c>
      <c r="BG61" s="134">
        <f>'Council Tax Benefit'!BG16</f>
        <v>1612.517104499429</v>
      </c>
      <c r="BH61" s="134">
        <f>'Council Tax Benefit'!BH16</f>
        <v>1828.5273484448542</v>
      </c>
      <c r="BI61" s="134">
        <f>'Council Tax Benefit'!BI16</f>
        <v>1843.2959341159444</v>
      </c>
      <c r="BJ61" s="134">
        <f>'Council Tax Benefit'!BJ16</f>
        <v>2003.9939900362206</v>
      </c>
      <c r="BK61" s="134">
        <f>'Council Tax Benefit'!BK16</f>
        <v>2046.6136160962108</v>
      </c>
      <c r="BL61" s="134">
        <f>'Council Tax Benefit'!BL16</f>
        <v>2162.8252108384918</v>
      </c>
      <c r="BM61" s="134">
        <f>'Council Tax Benefit'!BM16</f>
        <v>2239.7459853678515</v>
      </c>
      <c r="BN61" s="134">
        <f>'Council Tax Benefit'!BN16</f>
        <v>2273.0145576027198</v>
      </c>
      <c r="BO61" s="134">
        <f>'Council Tax Benefit'!BO16</f>
        <v>2227.1295013956719</v>
      </c>
      <c r="BP61" s="134">
        <f>'Council Tax Benefit'!BP16</f>
        <v>2136.5856605519407</v>
      </c>
      <c r="BQ61" s="134">
        <f>'Council Tax Benefit'!BQ16</f>
        <v>0</v>
      </c>
      <c r="BR61" s="134">
        <f>'Council Tax Benefit'!BR16</f>
        <v>0</v>
      </c>
      <c r="BS61" s="134">
        <f>'Council Tax Benefit'!BS16</f>
        <v>0</v>
      </c>
      <c r="BT61" s="134">
        <f>'Council Tax Benefit'!BT16</f>
        <v>0</v>
      </c>
      <c r="BU61" s="134">
        <f>'Council Tax Benefit'!BU16</f>
        <v>0</v>
      </c>
      <c r="BV61" s="134">
        <f>'Council Tax Benefit'!BV16</f>
        <v>0</v>
      </c>
      <c r="BW61" s="134">
        <f>'Council Tax Benefit'!BW16</f>
        <v>0</v>
      </c>
      <c r="BX61" s="133">
        <f>'Council Tax Benefit'!BX16</f>
        <v>0</v>
      </c>
    </row>
    <row r="62" spans="1:76">
      <c r="A62" s="112"/>
      <c r="B62" s="152" t="s">
        <v>330</v>
      </c>
      <c r="C62" s="38"/>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137">
        <f>'Council Tax Benefit'!AH17</f>
        <v>196.93959001068183</v>
      </c>
      <c r="AI62" s="137">
        <f>'Council Tax Benefit'!AI17</f>
        <v>227.75813604082006</v>
      </c>
      <c r="AJ62" s="137">
        <f>'Council Tax Benefit'!AJ17</f>
        <v>307.35323341022615</v>
      </c>
      <c r="AK62" s="137">
        <f>'Council Tax Benefit'!AK17</f>
        <v>454.80552867942873</v>
      </c>
      <c r="AL62" s="137">
        <f>'Council Tax Benefit'!AL17</f>
        <v>551.35929177961918</v>
      </c>
      <c r="AM62" s="137">
        <f>'Council Tax Benefit'!AM17</f>
        <v>618.08662477447024</v>
      </c>
      <c r="AN62" s="137">
        <f>'Council Tax Benefit'!AN17</f>
        <v>686.40222253039815</v>
      </c>
      <c r="AO62" s="137">
        <f>'Council Tax Benefit'!AO17</f>
        <v>748.45588650300476</v>
      </c>
      <c r="AP62" s="137">
        <f>'Council Tax Benefit'!AP17</f>
        <v>829.39150543190704</v>
      </c>
      <c r="AQ62" s="137">
        <f>'Council Tax Benefit'!AQ17</f>
        <v>862.81164007812663</v>
      </c>
      <c r="AR62" s="137">
        <f>'Council Tax Benefit'!AR17</f>
        <v>604.86500000000012</v>
      </c>
      <c r="AS62" s="137">
        <f>'Council Tax Benefit'!AS17</f>
        <v>763.36878807806625</v>
      </c>
      <c r="AT62" s="137">
        <f>'Council Tax Benefit'!AT17</f>
        <v>960.69299999999987</v>
      </c>
      <c r="AU62" s="137">
        <f>'Council Tax Benefit'!AU17</f>
        <v>733.84</v>
      </c>
      <c r="AV62" s="137">
        <f>'Council Tax Benefit'!AV17</f>
        <v>968.37500000000023</v>
      </c>
      <c r="AW62" s="137">
        <f>'Council Tax Benefit'!AW17</f>
        <v>998.42199999999991</v>
      </c>
      <c r="AX62" s="137">
        <f>'Council Tax Benefit'!AX17</f>
        <v>1103.9621309999998</v>
      </c>
      <c r="AY62" s="137">
        <f>'Council Tax Benefit'!AY17</f>
        <v>1197.1680269999999</v>
      </c>
      <c r="AZ62" s="137">
        <f>'Council Tax Benefit'!AZ17</f>
        <v>1275.5067700000002</v>
      </c>
      <c r="BA62" s="137">
        <f>'Council Tax Benefit'!BA17</f>
        <v>1315.1345980000001</v>
      </c>
      <c r="BB62" s="137">
        <f>'Council Tax Benefit'!BB17</f>
        <v>1327.6819739999989</v>
      </c>
      <c r="BC62" s="137">
        <f>'Council Tax Benefit'!BC17</f>
        <v>1347.1518148446023</v>
      </c>
      <c r="BD62" s="137">
        <f>'Council Tax Benefit'!BD17</f>
        <v>1345.1564549999996</v>
      </c>
      <c r="BE62" s="137">
        <f>'Council Tax Benefit'!BE17</f>
        <v>1336.3771304102056</v>
      </c>
      <c r="BF62" s="137">
        <f>'Council Tax Benefit'!BF17</f>
        <v>1403.0935666124119</v>
      </c>
      <c r="BG62" s="137">
        <f>'Council Tax Benefit'!BG17</f>
        <v>1613.6138907605705</v>
      </c>
      <c r="BH62" s="137">
        <f>'Council Tax Benefit'!BH17</f>
        <v>1728.4576144734931</v>
      </c>
      <c r="BI62" s="137">
        <f>'Council Tax Benefit'!BI17</f>
        <v>1930.7936408840555</v>
      </c>
      <c r="BJ62" s="137">
        <f>'Council Tax Benefit'!BJ17</f>
        <v>1937.0327149637794</v>
      </c>
      <c r="BK62" s="137">
        <f>'Council Tax Benefit'!BK17</f>
        <v>1980.0739629037898</v>
      </c>
      <c r="BL62" s="137">
        <f>'Council Tax Benefit'!BL17</f>
        <v>2071.6184511615079</v>
      </c>
      <c r="BM62" s="137">
        <f>'Council Tax Benefit'!BM17</f>
        <v>2457.9322396321481</v>
      </c>
      <c r="BN62" s="137">
        <f>'Council Tax Benefit'!BN17</f>
        <v>2651.7587673972803</v>
      </c>
      <c r="BO62" s="137">
        <f>'Council Tax Benefit'!BO17</f>
        <v>2691.2493936043288</v>
      </c>
      <c r="BP62" s="137">
        <f>'Council Tax Benefit'!BP17</f>
        <v>2775.3624294480583</v>
      </c>
      <c r="BQ62" s="137">
        <f>'Council Tax Benefit'!BQ17</f>
        <v>0</v>
      </c>
      <c r="BR62" s="137">
        <f>'Council Tax Benefit'!BR17</f>
        <v>0</v>
      </c>
      <c r="BS62" s="137">
        <f>'Council Tax Benefit'!BS17</f>
        <v>0</v>
      </c>
      <c r="BT62" s="137">
        <f>'Council Tax Benefit'!BT17</f>
        <v>0</v>
      </c>
      <c r="BU62" s="137">
        <f>'Council Tax Benefit'!BU17</f>
        <v>0</v>
      </c>
      <c r="BV62" s="137">
        <f>'Council Tax Benefit'!BV17</f>
        <v>0</v>
      </c>
      <c r="BW62" s="137">
        <f>'Council Tax Benefit'!BW17</f>
        <v>0</v>
      </c>
      <c r="BX62" s="133">
        <f>'Council Tax Benefit'!BX17</f>
        <v>0</v>
      </c>
    </row>
    <row r="63" spans="1:76" s="208" customFormat="1" ht="15.75">
      <c r="A63" s="145"/>
      <c r="B63" s="217" t="s">
        <v>67</v>
      </c>
      <c r="C63" s="41"/>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144">
        <f t="shared" ref="AH63:BK63" si="14">AH62+AH56</f>
        <v>386</v>
      </c>
      <c r="AI63" s="144">
        <f t="shared" si="14"/>
        <v>445.00000000000011</v>
      </c>
      <c r="AJ63" s="144">
        <f t="shared" si="14"/>
        <v>599</v>
      </c>
      <c r="AK63" s="144">
        <f t="shared" si="14"/>
        <v>890.59999999999991</v>
      </c>
      <c r="AL63" s="144">
        <f t="shared" si="14"/>
        <v>1083</v>
      </c>
      <c r="AM63" s="144">
        <f t="shared" si="14"/>
        <v>1218</v>
      </c>
      <c r="AN63" s="144">
        <f t="shared" si="14"/>
        <v>1353.9999999999998</v>
      </c>
      <c r="AO63" s="144">
        <f t="shared" si="14"/>
        <v>1479</v>
      </c>
      <c r="AP63" s="144">
        <f t="shared" si="14"/>
        <v>1634.9999999999998</v>
      </c>
      <c r="AQ63" s="144">
        <f t="shared" si="14"/>
        <v>1701</v>
      </c>
      <c r="AR63" s="144">
        <f t="shared" si="14"/>
        <v>1365.134</v>
      </c>
      <c r="AS63" s="144">
        <f t="shared" si="14"/>
        <v>1699.6619999999998</v>
      </c>
      <c r="AT63" s="144">
        <f t="shared" si="14"/>
        <v>2122.81</v>
      </c>
      <c r="AU63" s="144">
        <f t="shared" si="14"/>
        <v>1404.1669999999999</v>
      </c>
      <c r="AV63" s="144">
        <f t="shared" si="14"/>
        <v>1692.5760000000002</v>
      </c>
      <c r="AW63" s="144">
        <f t="shared" si="14"/>
        <v>1939.8999999999999</v>
      </c>
      <c r="AX63" s="144">
        <f t="shared" si="14"/>
        <v>2077.2112939999997</v>
      </c>
      <c r="AY63" s="144">
        <f t="shared" si="14"/>
        <v>2188.670932</v>
      </c>
      <c r="AZ63" s="144">
        <f t="shared" si="14"/>
        <v>2310.6117920000006</v>
      </c>
      <c r="BA63" s="144">
        <f t="shared" si="14"/>
        <v>2394.678625</v>
      </c>
      <c r="BB63" s="144">
        <f t="shared" si="14"/>
        <v>2452.4046149999986</v>
      </c>
      <c r="BC63" s="144">
        <f t="shared" si="14"/>
        <v>2510.8873257930913</v>
      </c>
      <c r="BD63" s="144">
        <f t="shared" si="14"/>
        <v>2574.5184790181652</v>
      </c>
      <c r="BE63" s="144">
        <f t="shared" si="14"/>
        <v>2685.8228541801273</v>
      </c>
      <c r="BF63" s="144">
        <f t="shared" si="14"/>
        <v>2833.9392983749794</v>
      </c>
      <c r="BG63" s="144">
        <f t="shared" si="14"/>
        <v>3226.1309952599995</v>
      </c>
      <c r="BH63" s="144">
        <f t="shared" si="14"/>
        <v>3556.9849629183473</v>
      </c>
      <c r="BI63" s="144">
        <f t="shared" si="14"/>
        <v>3774.089575</v>
      </c>
      <c r="BJ63" s="144">
        <f t="shared" si="14"/>
        <v>3941.0267050000002</v>
      </c>
      <c r="BK63" s="144">
        <f t="shared" si="14"/>
        <v>4026.6875790000004</v>
      </c>
      <c r="BL63" s="144">
        <f t="shared" ref="BL63:BX63" si="15">BL62+BL61</f>
        <v>4234.4436619999997</v>
      </c>
      <c r="BM63" s="144">
        <f t="shared" si="15"/>
        <v>4697.6782249999997</v>
      </c>
      <c r="BN63" s="144">
        <f t="shared" si="15"/>
        <v>4924.7733250000001</v>
      </c>
      <c r="BO63" s="144">
        <f t="shared" si="15"/>
        <v>4918.3788950000007</v>
      </c>
      <c r="BP63" s="144">
        <f t="shared" si="15"/>
        <v>4911.948089999999</v>
      </c>
      <c r="BQ63" s="144">
        <f t="shared" si="15"/>
        <v>0</v>
      </c>
      <c r="BR63" s="144">
        <f t="shared" si="15"/>
        <v>0</v>
      </c>
      <c r="BS63" s="144">
        <f t="shared" si="15"/>
        <v>0</v>
      </c>
      <c r="BT63" s="144">
        <f t="shared" si="15"/>
        <v>0</v>
      </c>
      <c r="BU63" s="144">
        <f t="shared" si="15"/>
        <v>0</v>
      </c>
      <c r="BV63" s="144">
        <f t="shared" si="15"/>
        <v>0</v>
      </c>
      <c r="BW63" s="144">
        <f t="shared" si="15"/>
        <v>0</v>
      </c>
      <c r="BX63" s="138">
        <f t="shared" si="15"/>
        <v>0</v>
      </c>
    </row>
    <row r="64" spans="1:76" ht="26.1" customHeight="1">
      <c r="A64" s="112"/>
      <c r="B64" s="217" t="s">
        <v>9</v>
      </c>
      <c r="C64" s="38"/>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250" t="s">
        <v>339</v>
      </c>
      <c r="BM64" s="137"/>
      <c r="BN64" s="137"/>
      <c r="BO64" s="137"/>
      <c r="BP64" s="137"/>
      <c r="BQ64" s="137"/>
      <c r="BR64" s="137"/>
      <c r="BS64" s="137"/>
      <c r="BT64" s="137"/>
      <c r="BU64" s="137"/>
      <c r="BV64" s="137"/>
      <c r="BW64" s="137"/>
      <c r="BX64" s="133"/>
    </row>
    <row r="65" spans="1:76">
      <c r="A65" s="112"/>
      <c r="B65" s="37" t="s">
        <v>346</v>
      </c>
      <c r="C65" s="38"/>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137">
        <f>'Housing Benefit'!AH29</f>
        <v>320.9395900106818</v>
      </c>
      <c r="AI65" s="137">
        <f>'Housing Benefit'!AI29</f>
        <v>352.75813604081998</v>
      </c>
      <c r="AJ65" s="137">
        <f>'Housing Benefit'!AJ29</f>
        <v>455.35323341022615</v>
      </c>
      <c r="AK65" s="137">
        <f>'Housing Benefit'!AK29</f>
        <v>736.40552867942881</v>
      </c>
      <c r="AL65" s="137">
        <f>'Housing Benefit'!AL29</f>
        <v>946.35929177961918</v>
      </c>
      <c r="AM65" s="137">
        <f>'Housing Benefit'!AM29</f>
        <v>1119.0866247744702</v>
      </c>
      <c r="AN65" s="137">
        <f>'Housing Benefit'!AN29</f>
        <v>1260.4022225303984</v>
      </c>
      <c r="AO65" s="137">
        <f>'Housing Benefit'!AO29</f>
        <v>1413.4558865030046</v>
      </c>
      <c r="AP65" s="137">
        <f>'Housing Benefit'!AP29</f>
        <v>1518.3915054319073</v>
      </c>
      <c r="AQ65" s="137">
        <f>'Housing Benefit'!AQ29</f>
        <v>1572.8116400781266</v>
      </c>
      <c r="AR65" s="137">
        <f>'Housing Benefit'!AR29</f>
        <v>1819.8820000000001</v>
      </c>
      <c r="AS65" s="137">
        <f>'Housing Benefit'!AS29</f>
        <v>2044.9829999999999</v>
      </c>
      <c r="AT65" s="137">
        <f>'Housing Benefit'!AT29</f>
        <v>2323.52</v>
      </c>
      <c r="AU65" s="137">
        <f>'Housing Benefit'!AU29</f>
        <v>2573.1280000000002</v>
      </c>
      <c r="AV65" s="137">
        <f>'Housing Benefit'!AV29</f>
        <v>2807.8249999999998</v>
      </c>
      <c r="AW65" s="137">
        <f>'Housing Benefit'!AW29</f>
        <v>3189.0050000000001</v>
      </c>
      <c r="AX65" s="137">
        <f>'Housing Benefit'!AX29</f>
        <v>3402.2148963971672</v>
      </c>
      <c r="AY65" s="137">
        <f>'Housing Benefit'!AY29</f>
        <v>3614.8473488867526</v>
      </c>
      <c r="AZ65" s="137">
        <f>'Housing Benefit'!AZ29</f>
        <v>3751.9206727282358</v>
      </c>
      <c r="BA65" s="137">
        <f>'Housing Benefit'!BA29</f>
        <v>3788.0146137757624</v>
      </c>
      <c r="BB65" s="137">
        <f>'Housing Benefit'!BB29</f>
        <v>3851.7417929521921</v>
      </c>
      <c r="BC65" s="137">
        <f>'Housing Benefit'!BC29</f>
        <v>3997.2728888889624</v>
      </c>
      <c r="BD65" s="137">
        <f>'Housing Benefit'!BD29</f>
        <v>4207.3417317175063</v>
      </c>
      <c r="BE65" s="137">
        <f>'Housing Benefit'!BE29</f>
        <v>4458.6120397296809</v>
      </c>
      <c r="BF65" s="137">
        <f>'Housing Benefit'!BF29</f>
        <v>4782.8062827579006</v>
      </c>
      <c r="BG65" s="137">
        <f>'Housing Benefit'!BG29</f>
        <v>4439.9426964228405</v>
      </c>
      <c r="BH65" s="137">
        <f>'Housing Benefit'!BH29</f>
        <v>4548.4601171225586</v>
      </c>
      <c r="BI65" s="137">
        <f>'Housing Benefit'!BI29</f>
        <v>4563.9384927414358</v>
      </c>
      <c r="BJ65" s="137">
        <f>'Housing Benefit'!BJ29</f>
        <v>4861.4789099542368</v>
      </c>
      <c r="BK65" s="137">
        <f>'Housing Benefit'!BK29</f>
        <v>4923.6027084858815</v>
      </c>
      <c r="BL65" s="215">
        <f>'Housing Benefit'!BL21+'Housing Benefit'!BL24</f>
        <v>4882.1578166048466</v>
      </c>
      <c r="BM65" s="134">
        <f>'Housing Benefit'!BM21+'Housing Benefit'!BM24</f>
        <v>5125.0099036320935</v>
      </c>
      <c r="BN65" s="134">
        <f>'Housing Benefit'!BN21+'Housing Benefit'!BN24</f>
        <v>5232.2329732898997</v>
      </c>
      <c r="BO65" s="134">
        <f>'Housing Benefit'!BO21+'Housing Benefit'!BO24</f>
        <v>5468.3170610229809</v>
      </c>
      <c r="BP65" s="134">
        <f>'Housing Benefit'!BP21+'Housing Benefit'!BP24</f>
        <v>5697.8434425274954</v>
      </c>
      <c r="BQ65" s="134">
        <f>'Housing Benefit'!BQ21+'Housing Benefit'!BQ24</f>
        <v>5894.1579956844198</v>
      </c>
      <c r="BR65" s="134">
        <f>'Housing Benefit'!BR21+'Housing Benefit'!BR24</f>
        <v>6002.0129529880633</v>
      </c>
      <c r="BS65" s="134">
        <f>'Housing Benefit'!BS21+'Housing Benefit'!BS24</f>
        <v>5878.7340180304436</v>
      </c>
      <c r="BT65" s="134">
        <f>'Housing Benefit'!BT21+'Housing Benefit'!BT24</f>
        <v>5681.9252297300882</v>
      </c>
      <c r="BU65" s="134">
        <f>'Housing Benefit'!BU21+'Housing Benefit'!BU24</f>
        <v>5486.9054236342145</v>
      </c>
      <c r="BV65" s="134">
        <f>'Housing Benefit'!BV21+'Housing Benefit'!BV24</f>
        <v>5281.95318290052</v>
      </c>
      <c r="BW65" s="134">
        <f>'Housing Benefit'!BW21+'Housing Benefit'!BW24</f>
        <v>5053.4354365254421</v>
      </c>
      <c r="BX65" s="133">
        <f>'Housing Benefit'!BX21+'Housing Benefit'!BX24</f>
        <v>4996.9907562339185</v>
      </c>
    </row>
    <row r="66" spans="1:76">
      <c r="A66" s="112"/>
      <c r="B66" s="37" t="s">
        <v>337</v>
      </c>
      <c r="C66" s="38"/>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137">
        <f>'Housing Benefit'!AH30</f>
        <v>51.497172727332845</v>
      </c>
      <c r="AI66" s="137">
        <f>'Housing Benefit'!AI30</f>
        <v>56.414147956273574</v>
      </c>
      <c r="AJ66" s="137">
        <f>'Housing Benefit'!AJ30</f>
        <v>72.615417878922116</v>
      </c>
      <c r="AK66" s="137">
        <f>'Housing Benefit'!AK30</f>
        <v>117.78692276529311</v>
      </c>
      <c r="AL66" s="137">
        <f>'Housing Benefit'!AL30</f>
        <v>151.22362386540289</v>
      </c>
      <c r="AM66" s="137">
        <f>'Housing Benefit'!AM30</f>
        <v>178.70507247687672</v>
      </c>
      <c r="AN66" s="137">
        <f>'Housing Benefit'!AN30</f>
        <v>201.80019075346371</v>
      </c>
      <c r="AO66" s="137">
        <f>'Housing Benefit'!AO30</f>
        <v>225.35883833034222</v>
      </c>
      <c r="AP66" s="137">
        <f>'Housing Benefit'!AP30</f>
        <v>242.96586799409306</v>
      </c>
      <c r="AQ66" s="137">
        <f>'Housing Benefit'!AQ30</f>
        <v>251.3770479196252</v>
      </c>
      <c r="AR66" s="137">
        <f>'Housing Benefit'!AR30</f>
        <v>219.61099999999999</v>
      </c>
      <c r="AS66" s="137">
        <f>'Housing Benefit'!AS30</f>
        <v>302.30599999999998</v>
      </c>
      <c r="AT66" s="137">
        <f>'Housing Benefit'!AT30</f>
        <v>415.50300000000004</v>
      </c>
      <c r="AU66" s="137">
        <f>'Housing Benefit'!AU30</f>
        <v>549.82100000000003</v>
      </c>
      <c r="AV66" s="137">
        <f>'Housing Benefit'!AV30</f>
        <v>722.96500000000003</v>
      </c>
      <c r="AW66" s="137">
        <f>'Housing Benefit'!AW30</f>
        <v>963.53300000000002</v>
      </c>
      <c r="AX66" s="137">
        <f>'Housing Benefit'!AX30</f>
        <v>1237.7020586775143</v>
      </c>
      <c r="AY66" s="137">
        <f>'Housing Benefit'!AY30</f>
        <v>1440.7675679371928</v>
      </c>
      <c r="AZ66" s="137">
        <f>'Housing Benefit'!AZ30</f>
        <v>1632.1173192887268</v>
      </c>
      <c r="BA66" s="137">
        <f>'Housing Benefit'!BA30</f>
        <v>1783.2014949487759</v>
      </c>
      <c r="BB66" s="137">
        <f>'Housing Benefit'!BB30</f>
        <v>1966.2753495570933</v>
      </c>
      <c r="BC66" s="137">
        <f>'Housing Benefit'!BC30</f>
        <v>2143.4684371455282</v>
      </c>
      <c r="BD66" s="137">
        <f>'Housing Benefit'!BD30</f>
        <v>2303.1767229957381</v>
      </c>
      <c r="BE66" s="137">
        <f>'Housing Benefit'!BE30</f>
        <v>2531.7035246192022</v>
      </c>
      <c r="BF66" s="137">
        <f>'Housing Benefit'!BF30</f>
        <v>2999.4614887041653</v>
      </c>
      <c r="BG66" s="137">
        <f>'Housing Benefit'!BG30</f>
        <v>2966.6712049912694</v>
      </c>
      <c r="BH66" s="137">
        <f>'Housing Benefit'!BH30</f>
        <v>3201.5130041258617</v>
      </c>
      <c r="BI66" s="137">
        <f>'Housing Benefit'!BI30</f>
        <v>3472.5465205192463</v>
      </c>
      <c r="BJ66" s="137">
        <f>'Housing Benefit'!BJ30</f>
        <v>3760.9241738617989</v>
      </c>
      <c r="BK66" s="137">
        <f>'Housing Benefit'!BK30</f>
        <v>3996.4280011900032</v>
      </c>
      <c r="BL66" s="215">
        <f>'Housing Benefit'!BL17</f>
        <v>4476.9210732179572</v>
      </c>
      <c r="BM66" s="134">
        <f>'Housing Benefit'!BM17</f>
        <v>5069.1288261388017</v>
      </c>
      <c r="BN66" s="134">
        <f>'Housing Benefit'!BN17</f>
        <v>5380.0316400709962</v>
      </c>
      <c r="BO66" s="134">
        <f>'Housing Benefit'!BO17</f>
        <v>5751.430097558853</v>
      </c>
      <c r="BP66" s="134">
        <f>'Housing Benefit'!BP17</f>
        <v>6052.378982463224</v>
      </c>
      <c r="BQ66" s="134">
        <f>'Housing Benefit'!BQ17</f>
        <v>6194.7305664864452</v>
      </c>
      <c r="BR66" s="134">
        <f>'Housing Benefit'!BR17</f>
        <v>6676.8685015722076</v>
      </c>
      <c r="BS66" s="134">
        <f>'Housing Benefit'!BS17</f>
        <v>7127.7619588532834</v>
      </c>
      <c r="BT66" s="134">
        <f>'Housing Benefit'!BT17</f>
        <v>7158.5592608788393</v>
      </c>
      <c r="BU66" s="134">
        <f>'Housing Benefit'!BU17</f>
        <v>7134.6362447760093</v>
      </c>
      <c r="BV66" s="134">
        <f>'Housing Benefit'!BV17</f>
        <v>7174.7160994642854</v>
      </c>
      <c r="BW66" s="134">
        <f>'Housing Benefit'!BW17</f>
        <v>7209.8080334995839</v>
      </c>
      <c r="BX66" s="133">
        <f>'Housing Benefit'!BX17</f>
        <v>7373.6431901940277</v>
      </c>
    </row>
    <row r="67" spans="1:76">
      <c r="A67" s="112"/>
      <c r="B67" s="37" t="s">
        <v>336</v>
      </c>
      <c r="C67" s="3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137">
        <f>'Housing Benefit'!AH31</f>
        <v>168.08730332909167</v>
      </c>
      <c r="AI67" s="137">
        <f>'Housing Benefit'!AI31</f>
        <v>184.99751749637238</v>
      </c>
      <c r="AJ67" s="137">
        <f>'Housing Benefit'!AJ31</f>
        <v>239.23474572028033</v>
      </c>
      <c r="AK67" s="137">
        <f>'Housing Benefit'!AK31</f>
        <v>386.48978982576017</v>
      </c>
      <c r="AL67" s="137">
        <f>'Housing Benefit'!AL31</f>
        <v>497.02647197775968</v>
      </c>
      <c r="AM67" s="137">
        <f>'Housing Benefit'!AM31</f>
        <v>587.578235170884</v>
      </c>
      <c r="AN67" s="137">
        <f>'Housing Benefit'!AN31</f>
        <v>661.2712513369687</v>
      </c>
      <c r="AO67" s="137">
        <f>'Housing Benefit'!AO31</f>
        <v>741.87435234499264</v>
      </c>
      <c r="AP67" s="137">
        <f>'Housing Benefit'!AP31</f>
        <v>797.59674087542669</v>
      </c>
      <c r="AQ67" s="137">
        <f>'Housing Benefit'!AQ31</f>
        <v>825.30668435995631</v>
      </c>
      <c r="AR67" s="137">
        <f>'Housing Benefit'!AR31</f>
        <v>605.18799999999999</v>
      </c>
      <c r="AS67" s="137">
        <f>'Housing Benefit'!AS31</f>
        <v>725.47699999999998</v>
      </c>
      <c r="AT67" s="137">
        <f>'Housing Benefit'!AT31</f>
        <v>943.97500000000002</v>
      </c>
      <c r="AU67" s="137">
        <f>'Housing Benefit'!AU31</f>
        <v>1292.8490000000002</v>
      </c>
      <c r="AV67" s="137">
        <f>'Housing Benefit'!AV31</f>
        <v>1634.97</v>
      </c>
      <c r="AW67" s="137">
        <f>'Housing Benefit'!AW31</f>
        <v>1949.7149999999999</v>
      </c>
      <c r="AX67" s="137">
        <f>'Housing Benefit'!AX31</f>
        <v>2178.8338293619486</v>
      </c>
      <c r="AY67" s="137">
        <f>'Housing Benefit'!AY31</f>
        <v>2410.3410278276319</v>
      </c>
      <c r="AZ67" s="137">
        <f>'Housing Benefit'!AZ31</f>
        <v>2602.0677779938896</v>
      </c>
      <c r="BA67" s="137">
        <f>'Housing Benefit'!BA31</f>
        <v>2613.3758641330728</v>
      </c>
      <c r="BB67" s="137">
        <f>'Housing Benefit'!BB31</f>
        <v>2654.0090183747411</v>
      </c>
      <c r="BC67" s="137">
        <f>'Housing Benefit'!BC31</f>
        <v>2717.25314288246</v>
      </c>
      <c r="BD67" s="137">
        <f>'Housing Benefit'!BD31</f>
        <v>2631.7231073019957</v>
      </c>
      <c r="BE67" s="137">
        <f>'Housing Benefit'!BE31</f>
        <v>2676.4827117072482</v>
      </c>
      <c r="BF67" s="137">
        <f>'Housing Benefit'!BF31</f>
        <v>2863.2198953002007</v>
      </c>
      <c r="BG67" s="137">
        <f>'Housing Benefit'!BG31</f>
        <v>3002.8396047330152</v>
      </c>
      <c r="BH67" s="137">
        <f>'Housing Benefit'!BH31</f>
        <v>3231.1334929200289</v>
      </c>
      <c r="BI67" s="137">
        <f>'Housing Benefit'!BI31</f>
        <v>3522.8486328112713</v>
      </c>
      <c r="BJ67" s="137">
        <f>'Housing Benefit'!BJ31</f>
        <v>3676.4928151004046</v>
      </c>
      <c r="BK67" s="137">
        <f>'Housing Benefit'!BK31</f>
        <v>3930.1189148811586</v>
      </c>
      <c r="BL67" s="215">
        <f>'Housing Benefit'!BL18</f>
        <v>3278.6721206416673</v>
      </c>
      <c r="BM67" s="134">
        <f>'Housing Benefit'!BM18</f>
        <v>3414.699558166159</v>
      </c>
      <c r="BN67" s="134">
        <f>'Housing Benefit'!BN18</f>
        <v>3246.9003947534702</v>
      </c>
      <c r="BO67" s="134">
        <f>'Housing Benefit'!BO18</f>
        <v>3003.0285087410157</v>
      </c>
      <c r="BP67" s="134">
        <f>'Housing Benefit'!BP18</f>
        <v>2753.7745681369115</v>
      </c>
      <c r="BQ67" s="134">
        <f>'Housing Benefit'!BQ18</f>
        <v>2506.0620047714974</v>
      </c>
      <c r="BR67" s="134">
        <f>'Housing Benefit'!BR18</f>
        <v>2378.7298913688851</v>
      </c>
      <c r="BS67" s="134">
        <f>'Housing Benefit'!BS18</f>
        <v>2415.6209973773621</v>
      </c>
      <c r="BT67" s="134">
        <f>'Housing Benefit'!BT18</f>
        <v>2349.2502490570778</v>
      </c>
      <c r="BU67" s="134">
        <f>'Housing Benefit'!BU18</f>
        <v>2086.0678499973865</v>
      </c>
      <c r="BV67" s="134">
        <f>'Housing Benefit'!BV18</f>
        <v>1973.2735180706147</v>
      </c>
      <c r="BW67" s="134">
        <f>'Housing Benefit'!BW18</f>
        <v>1915.1685922752145</v>
      </c>
      <c r="BX67" s="133">
        <f>'Housing Benefit'!BX18</f>
        <v>1931.8418418620679</v>
      </c>
    </row>
    <row r="68" spans="1:76">
      <c r="A68" s="112"/>
      <c r="B68" s="37" t="s">
        <v>335</v>
      </c>
      <c r="C68" s="38"/>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137">
        <f>'Housing Benefit'!AH32</f>
        <v>167.7572054033308</v>
      </c>
      <c r="AI68" s="137">
        <f>'Housing Benefit'!AI32</f>
        <v>184.83191810654029</v>
      </c>
      <c r="AJ68" s="137">
        <f>'Housing Benefit'!AJ32</f>
        <v>238.69433276913807</v>
      </c>
      <c r="AK68" s="137">
        <f>'Housing Benefit'!AK32</f>
        <v>385.67308278503288</v>
      </c>
      <c r="AL68" s="137">
        <f>'Housing Benefit'!AL32</f>
        <v>495.78191354102592</v>
      </c>
      <c r="AM68" s="137">
        <f>'Housing Benefit'!AM32</f>
        <v>586.16955262509271</v>
      </c>
      <c r="AN68" s="137">
        <f>'Housing Benefit'!AN32</f>
        <v>659.48966179596255</v>
      </c>
      <c r="AO68" s="137">
        <f>'Housing Benefit'!AO32</f>
        <v>740.17522248237037</v>
      </c>
      <c r="AP68" s="137">
        <f>'Housing Benefit'!AP32</f>
        <v>795.69381732493002</v>
      </c>
      <c r="AQ68" s="137">
        <f>'Housing Benefit'!AQ32</f>
        <v>824.05582000417701</v>
      </c>
      <c r="AR68" s="137">
        <f>'Housing Benefit'!AR32</f>
        <v>827.64699999999993</v>
      </c>
      <c r="AS68" s="137">
        <f>'Housing Benefit'!AS32</f>
        <v>856.07600000000002</v>
      </c>
      <c r="AT68" s="137">
        <f>'Housing Benefit'!AT32</f>
        <v>998.779</v>
      </c>
      <c r="AU68" s="137">
        <f>'Housing Benefit'!AU32</f>
        <v>1447.0230000000001</v>
      </c>
      <c r="AV68" s="137">
        <f>'Housing Benefit'!AV32</f>
        <v>2057.3580000000002</v>
      </c>
      <c r="AW68" s="137">
        <f>'Housing Benefit'!AW32</f>
        <v>2331.1950000000002</v>
      </c>
      <c r="AX68" s="137">
        <f>'Housing Benefit'!AX32</f>
        <v>2407.7275243945537</v>
      </c>
      <c r="AY68" s="137">
        <f>'Housing Benefit'!AY32</f>
        <v>2329.3000610574099</v>
      </c>
      <c r="AZ68" s="137">
        <f>'Housing Benefit'!AZ32</f>
        <v>2177.215384967817</v>
      </c>
      <c r="BA68" s="137">
        <f>'Housing Benefit'!BA32</f>
        <v>1713.8246039972835</v>
      </c>
      <c r="BB68" s="137">
        <f>'Housing Benefit'!BB32</f>
        <v>1410.9078789879757</v>
      </c>
      <c r="BC68" s="137">
        <f>'Housing Benefit'!BC32</f>
        <v>1214.0820612666143</v>
      </c>
      <c r="BD68" s="137">
        <f>'Housing Benefit'!BD32</f>
        <v>1085.7342355085079</v>
      </c>
      <c r="BE68" s="137">
        <f>'Housing Benefit'!BE32</f>
        <v>1001.1096309288404</v>
      </c>
      <c r="BF68" s="137">
        <f>'Housing Benefit'!BF32</f>
        <v>1053.6159987005542</v>
      </c>
      <c r="BG68" s="137">
        <f>'Housing Benefit'!BG32</f>
        <v>956.77120862113122</v>
      </c>
      <c r="BH68" s="137">
        <f>'Housing Benefit'!BH32</f>
        <v>1087.8137888204469</v>
      </c>
      <c r="BI68" s="137">
        <f>'Housing Benefit'!BI32</f>
        <v>1160.1935787766724</v>
      </c>
      <c r="BJ68" s="137">
        <f>'Housing Benefit'!BJ32</f>
        <v>1245.1512127626136</v>
      </c>
      <c r="BK68" s="137">
        <f>'Housing Benefit'!BK32</f>
        <v>1315.7849954177275</v>
      </c>
      <c r="BL68" s="215">
        <f>'Housing Benefit'!BL16</f>
        <v>1646.9585583274306</v>
      </c>
      <c r="BM68" s="137">
        <f>'Housing Benefit'!BM16</f>
        <v>2732.7185734874533</v>
      </c>
      <c r="BN68" s="137">
        <f>'Housing Benefit'!BN16</f>
        <v>3068.8441160952298</v>
      </c>
      <c r="BO68" s="137">
        <f>'Housing Benefit'!BO16</f>
        <v>3399.1006602323869</v>
      </c>
      <c r="BP68" s="137">
        <f>'Housing Benefit'!BP16</f>
        <v>3643.1656303475538</v>
      </c>
      <c r="BQ68" s="137">
        <f>'Housing Benefit'!BQ16</f>
        <v>3243.8566305806921</v>
      </c>
      <c r="BR68" s="137">
        <f>'Housing Benefit'!BR16</f>
        <v>2411.4767290435593</v>
      </c>
      <c r="BS68" s="137">
        <f>'Housing Benefit'!BS16</f>
        <v>1673.1191035029335</v>
      </c>
      <c r="BT68" s="137">
        <f>'Housing Benefit'!BT16</f>
        <v>1711.124972750094</v>
      </c>
      <c r="BU68" s="137">
        <f>'Housing Benefit'!BU16</f>
        <v>1680.5637774375068</v>
      </c>
      <c r="BV68" s="137">
        <f>'Housing Benefit'!BV16</f>
        <v>1719.8619724404111</v>
      </c>
      <c r="BW68" s="137">
        <f>'Housing Benefit'!BW16</f>
        <v>1747.0519551935272</v>
      </c>
      <c r="BX68" s="133">
        <f>'Housing Benefit'!BX16</f>
        <v>1788.8238743744978</v>
      </c>
    </row>
    <row r="69" spans="1:76">
      <c r="A69" s="112"/>
      <c r="B69" s="37" t="s">
        <v>334</v>
      </c>
      <c r="C69" s="38"/>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137">
        <f>'Housing Benefit'!AH33</f>
        <v>12.718728529562867</v>
      </c>
      <c r="AI69" s="137">
        <f>'Housing Benefit'!AI33</f>
        <v>13.998280399993689</v>
      </c>
      <c r="AJ69" s="137">
        <f>'Housing Benefit'!AJ33</f>
        <v>18.102270221433344</v>
      </c>
      <c r="AK69" s="137">
        <f>'Housing Benefit'!AK33</f>
        <v>29.244675944485095</v>
      </c>
      <c r="AL69" s="137">
        <f>'Housing Benefit'!AL33</f>
        <v>37.608698836192275</v>
      </c>
      <c r="AM69" s="137">
        <f>'Housing Benefit'!AM33</f>
        <v>44.460514952676363</v>
      </c>
      <c r="AN69" s="137">
        <f>'Housing Benefit'!AN33</f>
        <v>50.036673583206834</v>
      </c>
      <c r="AO69" s="137">
        <f>'Housing Benefit'!AO33</f>
        <v>56.135700339289997</v>
      </c>
      <c r="AP69" s="137">
        <f>'Housing Benefit'!AP33</f>
        <v>60.352068373643192</v>
      </c>
      <c r="AQ69" s="137">
        <f>'Housing Benefit'!AQ33</f>
        <v>62.448807638114886</v>
      </c>
      <c r="AR69" s="137">
        <f>'Housing Benefit'!AR33</f>
        <v>251.12099999999964</v>
      </c>
      <c r="AS69" s="137">
        <f>'Housing Benefit'!AS33</f>
        <v>303.69499999999999</v>
      </c>
      <c r="AT69" s="137">
        <f>'Housing Benefit'!AT33</f>
        <v>413.56399999999968</v>
      </c>
      <c r="AU69" s="137">
        <f>'Housing Benefit'!AU33</f>
        <v>495.83100000000047</v>
      </c>
      <c r="AV69" s="137">
        <f>'Housing Benefit'!AV33</f>
        <v>588.97799999999972</v>
      </c>
      <c r="AW69" s="137">
        <f>'Housing Benefit'!AW33</f>
        <v>783.39700000000119</v>
      </c>
      <c r="AX69" s="137">
        <f>'Housing Benefit'!AX33</f>
        <v>876.75761116881586</v>
      </c>
      <c r="AY69" s="137">
        <f>'Housing Benefit'!AY33</f>
        <v>1079.4106882910114</v>
      </c>
      <c r="AZ69" s="137">
        <f>'Housing Benefit'!AZ33</f>
        <v>1216.4408100213277</v>
      </c>
      <c r="BA69" s="137">
        <f>'Housing Benefit'!BA33</f>
        <v>1277.9795461451065</v>
      </c>
      <c r="BB69" s="137">
        <f>'Housing Benefit'!BB33</f>
        <v>1181.8701801279974</v>
      </c>
      <c r="BC69" s="137">
        <f>'Housing Benefit'!BC33</f>
        <v>992.02728649103301</v>
      </c>
      <c r="BD69" s="137">
        <f>'Housing Benefit'!BD33</f>
        <v>934.39317727625121</v>
      </c>
      <c r="BE69" s="137">
        <f>'Housing Benefit'!BE33</f>
        <v>920.78722401502739</v>
      </c>
      <c r="BF69" s="137">
        <f>'Housing Benefit'!BF33</f>
        <v>937.11675053717931</v>
      </c>
      <c r="BG69" s="137">
        <f>'Housing Benefit'!BG33</f>
        <v>981.1484059417445</v>
      </c>
      <c r="BH69" s="137">
        <f>'Housing Benefit'!BH33</f>
        <v>1088.6496584511015</v>
      </c>
      <c r="BI69" s="137">
        <f>'Housing Benefit'!BI33</f>
        <v>1208.6779101513739</v>
      </c>
      <c r="BJ69" s="137">
        <f>'Housing Benefit'!BJ33</f>
        <v>1296.5004743209502</v>
      </c>
      <c r="BK69" s="137">
        <f>'Housing Benefit'!BK33</f>
        <v>1565.8659750252277</v>
      </c>
      <c r="BL69" s="215">
        <f>SUM('Housing Benefit'!BL19:BL20,'Housing Benefit'!BL22:BL23,'Housing Benefit'!BL25)</f>
        <v>2818.731593208101</v>
      </c>
      <c r="BM69" s="137">
        <f>SUM('Housing Benefit'!BM19:BM20,'Housing Benefit'!BM22:BM23,'Housing Benefit'!BM25)</f>
        <v>3647.6743165754906</v>
      </c>
      <c r="BN69" s="137">
        <f>SUM('Housing Benefit'!BN19:BN20,'Housing Benefit'!BN22:BN23,'Housing Benefit'!BN25)</f>
        <v>4498.9811767903993</v>
      </c>
      <c r="BO69" s="137">
        <f>SUM('Housing Benefit'!BO19:BO20,'Housing Benefit'!BO22:BO23,'Housing Benefit'!BO25)</f>
        <v>5198.4137954447706</v>
      </c>
      <c r="BP69" s="137">
        <f>SUM('Housing Benefit'!BP19:BP20,'Housing Benefit'!BP22:BP23,'Housing Benefit'!BP25)</f>
        <v>5744.5212415248243</v>
      </c>
      <c r="BQ69" s="137">
        <f>SUM('Housing Benefit'!BQ19:BQ20,'Housing Benefit'!BQ22:BQ23,'Housing Benefit'!BQ25)</f>
        <v>6338.2255464769451</v>
      </c>
      <c r="BR69" s="137">
        <f>SUM('Housing Benefit'!BR19:BR20,'Housing Benefit'!BR22:BR23,'Housing Benefit'!BR25)</f>
        <v>6843.4711410272866</v>
      </c>
      <c r="BS69" s="137">
        <f>SUM('Housing Benefit'!BS19:BS20,'Housing Benefit'!BS22:BS23,'Housing Benefit'!BS25)</f>
        <v>7130.6810335306973</v>
      </c>
      <c r="BT69" s="137">
        <f>SUM('Housing Benefit'!BT19:BT20,'Housing Benefit'!BT22:BT23,'Housing Benefit'!BT25)</f>
        <v>7131.4833107096001</v>
      </c>
      <c r="BU69" s="137">
        <f>SUM('Housing Benefit'!BU19:BU20,'Housing Benefit'!BU22:BU23,'Housing Benefit'!BU25)</f>
        <v>7224.030652645677</v>
      </c>
      <c r="BV69" s="137">
        <f>SUM('Housing Benefit'!BV19:BV20,'Housing Benefit'!BV22:BV23,'Housing Benefit'!BV25)</f>
        <v>7202.817779635172</v>
      </c>
      <c r="BW69" s="137">
        <f>SUM('Housing Benefit'!BW19:BW20,'Housing Benefit'!BW22:BW23,'Housing Benefit'!BW25)</f>
        <v>7102.205440969452</v>
      </c>
      <c r="BX69" s="133">
        <f>SUM('Housing Benefit'!BX19:BX20,'Housing Benefit'!BX22:BX23,'Housing Benefit'!BX25)</f>
        <v>7196.9221724812624</v>
      </c>
    </row>
    <row r="70" spans="1:76" ht="26.1" customHeight="1">
      <c r="A70" s="112"/>
      <c r="B70" s="152" t="s">
        <v>331</v>
      </c>
      <c r="C70" s="38"/>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137">
        <f>'Housing Benefit'!AH26</f>
        <v>320.9395900106818</v>
      </c>
      <c r="AI70" s="137">
        <f>'Housing Benefit'!AI26</f>
        <v>352.75813604081998</v>
      </c>
      <c r="AJ70" s="137">
        <f>'Housing Benefit'!AJ26</f>
        <v>455.35323341022615</v>
      </c>
      <c r="AK70" s="137">
        <f>'Housing Benefit'!AK26</f>
        <v>736.40552867942881</v>
      </c>
      <c r="AL70" s="137">
        <f>'Housing Benefit'!AL26</f>
        <v>946.35929177961918</v>
      </c>
      <c r="AM70" s="137">
        <f>'Housing Benefit'!AM26</f>
        <v>1119.0866247744702</v>
      </c>
      <c r="AN70" s="137">
        <f>'Housing Benefit'!AN26</f>
        <v>1260.4022225303984</v>
      </c>
      <c r="AO70" s="137">
        <f>'Housing Benefit'!AO26</f>
        <v>1413.4558865030046</v>
      </c>
      <c r="AP70" s="137">
        <f>'Housing Benefit'!AP26</f>
        <v>1518.3915054319073</v>
      </c>
      <c r="AQ70" s="137">
        <f>'Housing Benefit'!AQ26</f>
        <v>1572.8116400781266</v>
      </c>
      <c r="AR70" s="137">
        <f>'Housing Benefit'!AR26</f>
        <v>1819.8820000000001</v>
      </c>
      <c r="AS70" s="137">
        <f>'Housing Benefit'!AS26</f>
        <v>2044.9829999999999</v>
      </c>
      <c r="AT70" s="137">
        <f>'Housing Benefit'!AT26</f>
        <v>2323.52</v>
      </c>
      <c r="AU70" s="137">
        <f>'Housing Benefit'!AU26</f>
        <v>2573.1280000000002</v>
      </c>
      <c r="AV70" s="137">
        <f>'Housing Benefit'!AV26</f>
        <v>2807.8249999999998</v>
      </c>
      <c r="AW70" s="137">
        <f>'Housing Benefit'!AW26</f>
        <v>3189.0050000000001</v>
      </c>
      <c r="AX70" s="137">
        <f>'Housing Benefit'!AX26</f>
        <v>3402.2148963971672</v>
      </c>
      <c r="AY70" s="137">
        <f>'Housing Benefit'!AY26</f>
        <v>3614.8473488867526</v>
      </c>
      <c r="AZ70" s="137">
        <f>'Housing Benefit'!AZ26</f>
        <v>3751.9206727282358</v>
      </c>
      <c r="BA70" s="137">
        <f>'Housing Benefit'!BA26</f>
        <v>3788.0146137757624</v>
      </c>
      <c r="BB70" s="137">
        <f>'Housing Benefit'!BB26</f>
        <v>3851.7417929521921</v>
      </c>
      <c r="BC70" s="137">
        <f>'Housing Benefit'!BC26</f>
        <v>3997.2728888889624</v>
      </c>
      <c r="BD70" s="137">
        <f>'Housing Benefit'!BD26</f>
        <v>4207.3417317175063</v>
      </c>
      <c r="BE70" s="137">
        <f>'Housing Benefit'!BE26</f>
        <v>4458.6120397296809</v>
      </c>
      <c r="BF70" s="137">
        <f>'Housing Benefit'!BF26</f>
        <v>4782.8062827579006</v>
      </c>
      <c r="BG70" s="137">
        <f>'Housing Benefit'!BG26</f>
        <v>4439.9426964228405</v>
      </c>
      <c r="BH70" s="137">
        <f>'Housing Benefit'!BH26</f>
        <v>4548.4601171225586</v>
      </c>
      <c r="BI70" s="137">
        <f>'Housing Benefit'!BI26</f>
        <v>4563.9384927414358</v>
      </c>
      <c r="BJ70" s="137">
        <f>'Housing Benefit'!BJ26</f>
        <v>4861.4789099542368</v>
      </c>
      <c r="BK70" s="137">
        <f>'Housing Benefit'!BK26</f>
        <v>4923.6027084858815</v>
      </c>
      <c r="BL70" s="137">
        <f>'Housing Benefit'!BL26</f>
        <v>5503.9442212258709</v>
      </c>
      <c r="BM70" s="137">
        <f>'Housing Benefit'!BM26</f>
        <v>5762.4397376097304</v>
      </c>
      <c r="BN70" s="137">
        <f>'Housing Benefit'!BN26</f>
        <v>5948.9797621593234</v>
      </c>
      <c r="BO70" s="137">
        <f>'Housing Benefit'!BO26</f>
        <v>6241.622946717006</v>
      </c>
      <c r="BP70" s="137">
        <f>'Housing Benefit'!BP26</f>
        <v>6423.9874464193481</v>
      </c>
      <c r="BQ70" s="137">
        <f>'Housing Benefit'!BQ26</f>
        <v>6541.9094550566233</v>
      </c>
      <c r="BR70" s="137">
        <f>'Housing Benefit'!BR26</f>
        <v>6575.2535535911884</v>
      </c>
      <c r="BS70" s="137">
        <f>'Housing Benefit'!BS26</f>
        <v>6386.3269858432359</v>
      </c>
      <c r="BT70" s="137">
        <f>'Housing Benefit'!BT26</f>
        <v>6051.0993425525276</v>
      </c>
      <c r="BU70" s="137">
        <f>'Housing Benefit'!BU26</f>
        <v>5685.6556690715843</v>
      </c>
      <c r="BV70" s="137">
        <f>'Housing Benefit'!BV26</f>
        <v>5315.7837628034767</v>
      </c>
      <c r="BW70" s="137">
        <f>'Housing Benefit'!BW26</f>
        <v>5053.4354365254476</v>
      </c>
      <c r="BX70" s="133">
        <f>'Housing Benefit'!BX26</f>
        <v>4996.9907562339267</v>
      </c>
    </row>
    <row r="71" spans="1:76">
      <c r="A71" s="112"/>
      <c r="B71" s="152" t="s">
        <v>330</v>
      </c>
      <c r="C71" s="38"/>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137">
        <f>'Housing Benefit'!AH27</f>
        <v>400.06040998931815</v>
      </c>
      <c r="AI71" s="137">
        <f>'Housing Benefit'!AI27</f>
        <v>440.24186395917997</v>
      </c>
      <c r="AJ71" s="137">
        <f>'Housing Benefit'!AJ27</f>
        <v>568.64676658977396</v>
      </c>
      <c r="AK71" s="137">
        <f>'Housing Benefit'!AK27</f>
        <v>919.19447132057121</v>
      </c>
      <c r="AL71" s="137">
        <f>'Housing Benefit'!AL27</f>
        <v>1181.6407082203809</v>
      </c>
      <c r="AM71" s="137">
        <f>'Housing Benefit'!AM27</f>
        <v>1396.9133752255298</v>
      </c>
      <c r="AN71" s="137">
        <f>'Housing Benefit'!AN27</f>
        <v>1572.5977774696016</v>
      </c>
      <c r="AO71" s="137">
        <f>'Housing Benefit'!AO27</f>
        <v>1763.5441134969951</v>
      </c>
      <c r="AP71" s="137">
        <f>'Housing Benefit'!AP27</f>
        <v>1896.6084945680932</v>
      </c>
      <c r="AQ71" s="137">
        <f>'Housing Benefit'!AQ27</f>
        <v>1963.1883599218736</v>
      </c>
      <c r="AR71" s="137">
        <f>'Housing Benefit'!AR27</f>
        <v>1903.5669999999996</v>
      </c>
      <c r="AS71" s="137">
        <f>'Housing Benefit'!AS27</f>
        <v>2187.5540000000001</v>
      </c>
      <c r="AT71" s="137">
        <f>'Housing Benefit'!AT27</f>
        <v>2771.8209999999999</v>
      </c>
      <c r="AU71" s="137">
        <f>'Housing Benefit'!AU27</f>
        <v>3785.5240000000008</v>
      </c>
      <c r="AV71" s="137">
        <f>'Housing Benefit'!AV27</f>
        <v>5004.2709999999997</v>
      </c>
      <c r="AW71" s="137">
        <f>'Housing Benefit'!AW27</f>
        <v>6027.8400000000011</v>
      </c>
      <c r="AX71" s="137">
        <f>'Housing Benefit'!AX27</f>
        <v>6701.0210236028324</v>
      </c>
      <c r="AY71" s="137">
        <f>'Housing Benefit'!AY27</f>
        <v>7259.8193451132465</v>
      </c>
      <c r="AZ71" s="137">
        <f>'Housing Benefit'!AZ27</f>
        <v>7627.8412922717607</v>
      </c>
      <c r="BA71" s="137">
        <f>'Housing Benefit'!BA27</f>
        <v>7388.3815092242394</v>
      </c>
      <c r="BB71" s="137">
        <f>'Housing Benefit'!BB27</f>
        <v>7213.0624270478074</v>
      </c>
      <c r="BC71" s="137">
        <f>'Housing Benefit'!BC27</f>
        <v>7066.8309277856351</v>
      </c>
      <c r="BD71" s="137">
        <f>'Housing Benefit'!BD27</f>
        <v>6955.0272430824934</v>
      </c>
      <c r="BE71" s="137">
        <f>'Housing Benefit'!BE27</f>
        <v>7130.0830912703177</v>
      </c>
      <c r="BF71" s="137">
        <f>'Housing Benefit'!BF27</f>
        <v>7853.4141332420995</v>
      </c>
      <c r="BG71" s="137">
        <f>'Housing Benefit'!BG27</f>
        <v>7907.4304242871603</v>
      </c>
      <c r="BH71" s="137">
        <f>'Housing Benefit'!BH27</f>
        <v>8609.1099443174389</v>
      </c>
      <c r="BI71" s="137">
        <f>'Housing Benefit'!BI27</f>
        <v>9364.2666422585644</v>
      </c>
      <c r="BJ71" s="137">
        <f>'Housing Benefit'!BJ27</f>
        <v>9979.0686760457666</v>
      </c>
      <c r="BK71" s="137">
        <f>'Housing Benefit'!BK27</f>
        <v>10808.197886514117</v>
      </c>
      <c r="BL71" s="137">
        <f>'Housing Benefit'!BL27</f>
        <v>11599.496940774132</v>
      </c>
      <c r="BM71" s="137">
        <f>'Housing Benefit'!BM27</f>
        <v>14226.791440390265</v>
      </c>
      <c r="BN71" s="137">
        <f>'Housing Benefit'!BN27</f>
        <v>15478.01053884067</v>
      </c>
      <c r="BO71" s="137">
        <f>'Housing Benefit'!BO27</f>
        <v>16578.667176283001</v>
      </c>
      <c r="BP71" s="137">
        <f>'Housing Benefit'!BP27</f>
        <v>17467.696418580665</v>
      </c>
      <c r="BQ71" s="137">
        <f>'Housing Benefit'!BQ27</f>
        <v>17635.123288943374</v>
      </c>
      <c r="BR71" s="137">
        <f>'Housing Benefit'!BR27</f>
        <v>17737.305662408813</v>
      </c>
      <c r="BS71" s="137">
        <f>'Housing Benefit'!BS27</f>
        <v>17839.590125451483</v>
      </c>
      <c r="BT71" s="137">
        <f>'Housing Benefit'!BT27</f>
        <v>17981.24368057317</v>
      </c>
      <c r="BU71" s="137">
        <f>'Housing Benefit'!BU27</f>
        <v>17926.548279419207</v>
      </c>
      <c r="BV71" s="137">
        <f>'Housing Benefit'!BV27</f>
        <v>18036.838789707526</v>
      </c>
      <c r="BW71" s="137">
        <f>'Housing Benefit'!BW27</f>
        <v>17974.234021937773</v>
      </c>
      <c r="BX71" s="133">
        <f>'Housing Benefit'!BX27</f>
        <v>18291.231078911849</v>
      </c>
    </row>
    <row r="72" spans="1:76" s="208" customFormat="1" ht="15.75">
      <c r="A72" s="145"/>
      <c r="B72" s="217" t="s">
        <v>67</v>
      </c>
      <c r="C72" s="41"/>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144">
        <f t="shared" ref="AH72:BL72" si="16">SUM(AH70:AH71)</f>
        <v>721</v>
      </c>
      <c r="AI72" s="144">
        <f t="shared" si="16"/>
        <v>793</v>
      </c>
      <c r="AJ72" s="144">
        <f t="shared" si="16"/>
        <v>1024</v>
      </c>
      <c r="AK72" s="144">
        <f t="shared" si="16"/>
        <v>1655.6</v>
      </c>
      <c r="AL72" s="144">
        <f t="shared" si="16"/>
        <v>2128</v>
      </c>
      <c r="AM72" s="144">
        <f t="shared" si="16"/>
        <v>2516</v>
      </c>
      <c r="AN72" s="144">
        <f t="shared" si="16"/>
        <v>2833</v>
      </c>
      <c r="AO72" s="144">
        <f t="shared" si="16"/>
        <v>3177</v>
      </c>
      <c r="AP72" s="144">
        <f t="shared" si="16"/>
        <v>3415.0000000000005</v>
      </c>
      <c r="AQ72" s="144">
        <f t="shared" si="16"/>
        <v>3536</v>
      </c>
      <c r="AR72" s="144">
        <f t="shared" si="16"/>
        <v>3723.4489999999996</v>
      </c>
      <c r="AS72" s="144">
        <f t="shared" si="16"/>
        <v>4232.5370000000003</v>
      </c>
      <c r="AT72" s="144">
        <f t="shared" si="16"/>
        <v>5095.3410000000003</v>
      </c>
      <c r="AU72" s="144">
        <f t="shared" si="16"/>
        <v>6358.652000000001</v>
      </c>
      <c r="AV72" s="144">
        <f t="shared" si="16"/>
        <v>7812.0959999999995</v>
      </c>
      <c r="AW72" s="144">
        <f t="shared" si="16"/>
        <v>9216.8450000000012</v>
      </c>
      <c r="AX72" s="144">
        <f t="shared" si="16"/>
        <v>10103.235919999999</v>
      </c>
      <c r="AY72" s="144">
        <f t="shared" si="16"/>
        <v>10874.666694</v>
      </c>
      <c r="AZ72" s="144">
        <f t="shared" si="16"/>
        <v>11379.761964999996</v>
      </c>
      <c r="BA72" s="144">
        <f t="shared" si="16"/>
        <v>11176.396123000002</v>
      </c>
      <c r="BB72" s="144">
        <f t="shared" si="16"/>
        <v>11064.80422</v>
      </c>
      <c r="BC72" s="144">
        <f t="shared" si="16"/>
        <v>11064.103816674597</v>
      </c>
      <c r="BD72" s="144">
        <f t="shared" si="16"/>
        <v>11162.3689748</v>
      </c>
      <c r="BE72" s="144">
        <f t="shared" si="16"/>
        <v>11588.695130999999</v>
      </c>
      <c r="BF72" s="144">
        <f t="shared" si="16"/>
        <v>12636.220416</v>
      </c>
      <c r="BG72" s="144">
        <f t="shared" si="16"/>
        <v>12347.373120710001</v>
      </c>
      <c r="BH72" s="144">
        <f t="shared" si="16"/>
        <v>13157.570061439998</v>
      </c>
      <c r="BI72" s="144">
        <f t="shared" si="16"/>
        <v>13928.205135</v>
      </c>
      <c r="BJ72" s="144">
        <f t="shared" si="16"/>
        <v>14840.547586000004</v>
      </c>
      <c r="BK72" s="144">
        <f t="shared" si="16"/>
        <v>15731.800594999999</v>
      </c>
      <c r="BL72" s="144">
        <f t="shared" si="16"/>
        <v>17103.441162000003</v>
      </c>
      <c r="BM72" s="144">
        <f>BM71+BM65</f>
        <v>19351.801344022359</v>
      </c>
      <c r="BN72" s="144">
        <f t="shared" ref="BN72:BX72" si="17">BN71+BN70</f>
        <v>21426.990300999994</v>
      </c>
      <c r="BO72" s="144">
        <f t="shared" si="17"/>
        <v>22820.290123000006</v>
      </c>
      <c r="BP72" s="144">
        <f t="shared" si="17"/>
        <v>23891.683865000014</v>
      </c>
      <c r="BQ72" s="144">
        <f t="shared" si="17"/>
        <v>24177.032743999996</v>
      </c>
      <c r="BR72" s="144">
        <f t="shared" si="17"/>
        <v>24312.559216000001</v>
      </c>
      <c r="BS72" s="144">
        <f t="shared" si="17"/>
        <v>24225.917111294719</v>
      </c>
      <c r="BT72" s="144">
        <f t="shared" si="17"/>
        <v>24032.343023125697</v>
      </c>
      <c r="BU72" s="144">
        <f t="shared" si="17"/>
        <v>23612.203948490791</v>
      </c>
      <c r="BV72" s="144">
        <f t="shared" si="17"/>
        <v>23352.622552511002</v>
      </c>
      <c r="BW72" s="144">
        <f t="shared" si="17"/>
        <v>23027.669458463221</v>
      </c>
      <c r="BX72" s="138">
        <f t="shared" si="17"/>
        <v>23288.221835145778</v>
      </c>
    </row>
    <row r="73" spans="1:76" ht="26.1" customHeight="1">
      <c r="A73" s="112"/>
      <c r="B73" s="217" t="s">
        <v>309</v>
      </c>
      <c r="C73" s="38"/>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3"/>
    </row>
    <row r="74" spans="1:76">
      <c r="A74" s="112"/>
      <c r="B74" s="37" t="s">
        <v>251</v>
      </c>
      <c r="C74" s="38"/>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137">
        <f>'Table 1a'!AH18</f>
        <v>0</v>
      </c>
      <c r="AI74" s="137">
        <f>'Table 1a'!AI18</f>
        <v>0</v>
      </c>
      <c r="AJ74" s="137">
        <f>'Table 1a'!AJ18</f>
        <v>0</v>
      </c>
      <c r="AK74" s="137">
        <f>'Table 1a'!AK18</f>
        <v>0</v>
      </c>
      <c r="AL74" s="137">
        <f>'Table 1a'!AL18</f>
        <v>0</v>
      </c>
      <c r="AM74" s="137">
        <f>'Table 1a'!AM18</f>
        <v>0</v>
      </c>
      <c r="AN74" s="137">
        <f>'Table 1a'!AN18</f>
        <v>0</v>
      </c>
      <c r="AO74" s="137">
        <f>'Table 1a'!AO18</f>
        <v>0</v>
      </c>
      <c r="AP74" s="137">
        <f>'Table 1a'!AP18</f>
        <v>0</v>
      </c>
      <c r="AQ74" s="137">
        <f>'Table 1a'!AQ18</f>
        <v>0</v>
      </c>
      <c r="AR74" s="137">
        <f>'Table 1a'!AR18</f>
        <v>0</v>
      </c>
      <c r="AS74" s="137">
        <f>'Table 1a'!AS18</f>
        <v>0</v>
      </c>
      <c r="AT74" s="137">
        <f>'Table 1a'!AT18</f>
        <v>0</v>
      </c>
      <c r="AU74" s="137">
        <f>'Table 1a'!AU18</f>
        <v>0</v>
      </c>
      <c r="AV74" s="137">
        <f>'Table 1a'!AV18</f>
        <v>0</v>
      </c>
      <c r="AW74" s="137">
        <f>'Table 1a'!AW18</f>
        <v>0</v>
      </c>
      <c r="AX74" s="137">
        <f>'Table 1a'!AX18</f>
        <v>0</v>
      </c>
      <c r="AY74" s="137">
        <f>'Table 1a'!AY18</f>
        <v>0</v>
      </c>
      <c r="AZ74" s="137">
        <f>'Table 1a'!AZ18</f>
        <v>0</v>
      </c>
      <c r="BA74" s="137">
        <f>'Table 1a'!BA18</f>
        <v>0</v>
      </c>
      <c r="BB74" s="137">
        <f>'Table 1a'!BB18</f>
        <v>0</v>
      </c>
      <c r="BC74" s="137">
        <f>'Table 1a'!BC18</f>
        <v>0</v>
      </c>
      <c r="BD74" s="137">
        <f>'Table 1a'!BD18</f>
        <v>0</v>
      </c>
      <c r="BE74" s="137">
        <f>'Table 1a'!BE18</f>
        <v>6.8540000000000001</v>
      </c>
      <c r="BF74" s="137">
        <f>'Table 1a'!BF18</f>
        <v>13.107519600000002</v>
      </c>
      <c r="BG74" s="137">
        <f>'Table 1a'!BG18</f>
        <v>14.986460219999998</v>
      </c>
      <c r="BH74" s="137">
        <f>'Table 1a'!BH18</f>
        <v>16.622024122071426</v>
      </c>
      <c r="BI74" s="137">
        <f>'Table 1a'!BI18</f>
        <v>17.693564299999998</v>
      </c>
      <c r="BJ74" s="137">
        <f>'Table 1a'!BJ18</f>
        <v>19.498030839999998</v>
      </c>
      <c r="BK74" s="137">
        <f>'Table 1a'!BK18</f>
        <v>20.507303</v>
      </c>
      <c r="BL74" s="137">
        <f>'Table 1a'!BL18</f>
        <v>21.180479929999997</v>
      </c>
      <c r="BM74" s="137">
        <f>'Table 1a'!BM18</f>
        <v>21.798681950000002</v>
      </c>
      <c r="BN74" s="137">
        <f>'Table 1a'!BN18</f>
        <v>21.362664119999998</v>
      </c>
      <c r="BO74" s="137">
        <f>'Table 1a'!BO18</f>
        <v>22.339751259999996</v>
      </c>
      <c r="BP74" s="137">
        <f>'Table 1a'!BP18</f>
        <v>56.572572000000001</v>
      </c>
      <c r="BQ74" s="137">
        <f>'Table 1a'!BQ18</f>
        <v>176.393889</v>
      </c>
      <c r="BR74" s="137">
        <f>'Table 1a'!BR18</f>
        <v>199.78361200000001</v>
      </c>
      <c r="BS74" s="137">
        <f>'Table 1a'!BS18</f>
        <v>125</v>
      </c>
      <c r="BT74" s="137">
        <f>'Table 1a'!BT18</f>
        <v>150</v>
      </c>
      <c r="BU74" s="137">
        <f>'Table 1a'!BU18</f>
        <v>185</v>
      </c>
      <c r="BV74" s="137">
        <f>'Table 1a'!BV18</f>
        <v>170</v>
      </c>
      <c r="BW74" s="137">
        <f>'Table 1a'!BW18</f>
        <v>155</v>
      </c>
      <c r="BX74" s="133">
        <f>'Table 1a'!BX18</f>
        <v>140</v>
      </c>
    </row>
    <row r="75" spans="1:76">
      <c r="A75" s="112"/>
      <c r="B75" s="37" t="s">
        <v>240</v>
      </c>
      <c r="C75" s="38"/>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137">
        <f>'Table 1a'!AH33</f>
        <v>0</v>
      </c>
      <c r="AI75" s="137">
        <f>'Table 1a'!AI33</f>
        <v>0</v>
      </c>
      <c r="AJ75" s="137">
        <f>'Table 1a'!AJ33</f>
        <v>0</v>
      </c>
      <c r="AK75" s="137">
        <f>'Table 1a'!AK33</f>
        <v>0</v>
      </c>
      <c r="AL75" s="137">
        <f>'Table 1a'!AL33</f>
        <v>0</v>
      </c>
      <c r="AM75" s="137">
        <f>'Table 1a'!AM33</f>
        <v>0</v>
      </c>
      <c r="AN75" s="137">
        <f>'Table 1a'!AN33</f>
        <v>0</v>
      </c>
      <c r="AO75" s="137">
        <f>'Table 1a'!AO33</f>
        <v>0</v>
      </c>
      <c r="AP75" s="137">
        <f>'Table 1a'!AP33</f>
        <v>0</v>
      </c>
      <c r="AQ75" s="137">
        <f>'Table 1a'!AQ33</f>
        <v>0</v>
      </c>
      <c r="AR75" s="137">
        <f>'Table 1a'!AR33</f>
        <v>1.2749999999999999</v>
      </c>
      <c r="AS75" s="137">
        <f>'Table 1a'!AS33</f>
        <v>10.731</v>
      </c>
      <c r="AT75" s="137">
        <f>'Table 1a'!AT33</f>
        <v>24.417000000000002</v>
      </c>
      <c r="AU75" s="137">
        <f>'Table 1a'!AU33</f>
        <v>45.9</v>
      </c>
      <c r="AV75" s="137">
        <f>'Table 1a'!AV33</f>
        <v>86.460999999999999</v>
      </c>
      <c r="AW75" s="137">
        <f>'Table 1a'!AW33</f>
        <v>112.84399999999999</v>
      </c>
      <c r="AX75" s="137">
        <f>'Table 1a'!AX33</f>
        <v>101.313</v>
      </c>
      <c r="AY75" s="137">
        <f>'Table 1a'!AY33</f>
        <v>104.523</v>
      </c>
      <c r="AZ75" s="137">
        <f>'Table 1a'!AZ33</f>
        <v>109.417</v>
      </c>
      <c r="BA75" s="137">
        <f>'Table 1a'!BA33</f>
        <v>107.491</v>
      </c>
      <c r="BB75" s="137">
        <f>'Table 1a'!BB33</f>
        <v>112.054</v>
      </c>
      <c r="BC75" s="137">
        <f>'Table 1a'!BC33</f>
        <v>125.285</v>
      </c>
      <c r="BD75" s="137">
        <f>'Table 1a'!BD33</f>
        <v>132.35599999999999</v>
      </c>
      <c r="BE75" s="137">
        <f>'Table 1a'!BE33</f>
        <v>148.73699999999999</v>
      </c>
      <c r="BF75" s="137">
        <f>'Table 1a'!BF33</f>
        <v>168.34100000000001</v>
      </c>
      <c r="BG75" s="137">
        <f>'Table 1a'!BG33</f>
        <v>189.08099999999999</v>
      </c>
      <c r="BH75" s="137">
        <f>'Table 1a'!BH33</f>
        <v>209.41499999999999</v>
      </c>
      <c r="BI75" s="137">
        <f>'Table 1a'!BI33</f>
        <v>231.1134238570055</v>
      </c>
      <c r="BJ75" s="137">
        <f>'Table 1a'!BJ33</f>
        <v>259.31581324546704</v>
      </c>
      <c r="BK75" s="137">
        <f>'Table 1a'!BK33</f>
        <v>296.238</v>
      </c>
      <c r="BL75" s="137">
        <f>'Table 1a'!BL33</f>
        <v>324.96100000000001</v>
      </c>
      <c r="BM75" s="137">
        <f>'Table 1a'!BM33</f>
        <v>341.1</v>
      </c>
      <c r="BN75" s="137">
        <f>'Table 1a'!BN33</f>
        <v>349.83600000000001</v>
      </c>
      <c r="BO75" s="137">
        <f>'Table 1a'!BO33</f>
        <v>325.97800000000001</v>
      </c>
      <c r="BP75" s="137">
        <f>'Table 1a'!BP33</f>
        <v>304.01600000000002</v>
      </c>
      <c r="BQ75" s="137">
        <f>'Table 1a'!BQ33</f>
        <v>285.58</v>
      </c>
      <c r="BR75" s="137">
        <f>'Table 1a'!BR33</f>
        <v>271.61900000000003</v>
      </c>
      <c r="BS75" s="137">
        <f>'Table 1a'!BS33</f>
        <v>0</v>
      </c>
      <c r="BT75" s="137">
        <f>'Table 1a'!BT33</f>
        <v>0</v>
      </c>
      <c r="BU75" s="137">
        <f>'Table 1a'!BU33</f>
        <v>0</v>
      </c>
      <c r="BV75" s="137">
        <f>'Table 1a'!BV33</f>
        <v>0</v>
      </c>
      <c r="BW75" s="137">
        <f>'Table 1a'!BW33</f>
        <v>0</v>
      </c>
      <c r="BX75" s="133">
        <f>'Table 1a'!BX33</f>
        <v>0</v>
      </c>
    </row>
    <row r="76" spans="1:76">
      <c r="A76" s="112"/>
      <c r="B76" s="37" t="s">
        <v>3</v>
      </c>
      <c r="C76" s="38"/>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137">
        <f>'Table 1a'!AH58</f>
        <v>0</v>
      </c>
      <c r="AI76" s="137">
        <f>'Table 1a'!AI58</f>
        <v>0</v>
      </c>
      <c r="AJ76" s="137">
        <f>'Table 1a'!AJ58</f>
        <v>0</v>
      </c>
      <c r="AK76" s="137">
        <f>'Table 1a'!AK58</f>
        <v>0</v>
      </c>
      <c r="AL76" s="137">
        <f>'Table 1a'!AL58</f>
        <v>0</v>
      </c>
      <c r="AM76" s="137">
        <f>'Table 1a'!AM58</f>
        <v>0</v>
      </c>
      <c r="AN76" s="137">
        <f>'Table 1a'!AN58</f>
        <v>0</v>
      </c>
      <c r="AO76" s="137">
        <f>'Table 1a'!AO58</f>
        <v>0</v>
      </c>
      <c r="AP76" s="137">
        <f>'Table 1a'!AP58</f>
        <v>0</v>
      </c>
      <c r="AQ76" s="137">
        <f>'Table 1a'!AQ58</f>
        <v>0</v>
      </c>
      <c r="AR76" s="137">
        <f>'Table 1a'!AR58</f>
        <v>118</v>
      </c>
      <c r="AS76" s="137">
        <f>'Table 1a'!AS58</f>
        <v>93</v>
      </c>
      <c r="AT76" s="137">
        <f>'Table 1a'!AT58</f>
        <v>98.4</v>
      </c>
      <c r="AU76" s="137">
        <f>'Table 1a'!AU58</f>
        <v>126.66799999999999</v>
      </c>
      <c r="AV76" s="137">
        <f>'Table 1a'!AV58</f>
        <v>127.428</v>
      </c>
      <c r="AW76" s="137">
        <f>'Table 1a'!AW58</f>
        <v>139.703</v>
      </c>
      <c r="AX76" s="137">
        <f>'Table 1a'!AX58</f>
        <v>134.45699999999999</v>
      </c>
      <c r="AY76" s="137">
        <f>'Table 1a'!AY58</f>
        <v>137.58500000000001</v>
      </c>
      <c r="AZ76" s="137">
        <f>'Table 1a'!AZ58</f>
        <v>134.505</v>
      </c>
      <c r="BA76" s="137">
        <f>'Table 1a'!BA58</f>
        <v>128.536</v>
      </c>
      <c r="BB76" s="137">
        <f>'Table 1a'!BB58</f>
        <v>142.53099999999998</v>
      </c>
      <c r="BC76" s="137">
        <f>'Table 1a'!BC58</f>
        <v>129.44200000000001</v>
      </c>
      <c r="BD76" s="137">
        <f>'Table 1a'!BD58</f>
        <v>126.22099999999999</v>
      </c>
      <c r="BE76" s="137">
        <f>'Table 1a'!BE58</f>
        <v>136</v>
      </c>
      <c r="BF76" s="137">
        <f>'Table 1a'!BF58</f>
        <v>135.53100000000001</v>
      </c>
      <c r="BG76" s="137">
        <f>'Table 1a'!BG58</f>
        <v>154.86799999999999</v>
      </c>
      <c r="BH76" s="137">
        <f>'Table 1a'!BH58</f>
        <v>160.81200000000001</v>
      </c>
      <c r="BI76" s="137">
        <f>'Table 1a'!BI58</f>
        <v>190.72200000000001</v>
      </c>
      <c r="BJ76" s="137">
        <f>'Table 1a'!BJ58</f>
        <v>272.476</v>
      </c>
      <c r="BK76" s="137">
        <f>'Table 1a'!BK58</f>
        <v>234.56</v>
      </c>
      <c r="BL76" s="137">
        <f>'Table 1a'!BL58</f>
        <v>217.55500000000001</v>
      </c>
      <c r="BM76" s="137">
        <f>'Table 1a'!BM58</f>
        <v>270.00200000000001</v>
      </c>
      <c r="BN76" s="137">
        <f>'Table 1a'!BN58</f>
        <v>273.28648482000006</v>
      </c>
      <c r="BO76" s="137">
        <f>'Table 1a'!BO58</f>
        <v>126.68199999999999</v>
      </c>
      <c r="BP76" s="137">
        <f>'Table 1a'!BP58</f>
        <v>96.879000000000005</v>
      </c>
      <c r="BQ76" s="137">
        <f>'Table 1a'!BQ58</f>
        <v>-127.05600000000001</v>
      </c>
      <c r="BR76" s="137">
        <f>'Table 1a'!BR58</f>
        <v>-130.75038360000002</v>
      </c>
      <c r="BS76" s="137">
        <f>'Table 1a'!BS58</f>
        <v>0</v>
      </c>
      <c r="BT76" s="137">
        <f>'Table 1a'!BT58</f>
        <v>0</v>
      </c>
      <c r="BU76" s="137">
        <f>'Table 1a'!BU58</f>
        <v>0</v>
      </c>
      <c r="BV76" s="137">
        <f>'Table 1a'!BV58</f>
        <v>0</v>
      </c>
      <c r="BW76" s="137">
        <f>'Table 1a'!BW58</f>
        <v>0</v>
      </c>
      <c r="BX76" s="133">
        <f>'Table 1a'!BX58</f>
        <v>0</v>
      </c>
    </row>
    <row r="77" spans="1:76">
      <c r="A77" s="112"/>
      <c r="B77" s="214" t="s">
        <v>345</v>
      </c>
      <c r="C77" s="38"/>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137">
        <f>'Table 2a'!AH111</f>
        <v>0</v>
      </c>
      <c r="AI77" s="137">
        <f>'Table 2a'!AI111</f>
        <v>0</v>
      </c>
      <c r="AJ77" s="137">
        <f>'Table 2a'!AJ111</f>
        <v>0</v>
      </c>
      <c r="AK77" s="137">
        <f>'Table 2a'!AK111</f>
        <v>0</v>
      </c>
      <c r="AL77" s="137">
        <f>'Table 2a'!AL111</f>
        <v>0</v>
      </c>
      <c r="AM77" s="137">
        <f>'Table 2a'!AM111</f>
        <v>0</v>
      </c>
      <c r="AN77" s="137">
        <f>'Table 2a'!AN111</f>
        <v>0</v>
      </c>
      <c r="AO77" s="137">
        <f>'Table 2a'!AO111</f>
        <v>0</v>
      </c>
      <c r="AP77" s="137">
        <f>'Table 2a'!AP111</f>
        <v>0</v>
      </c>
      <c r="AQ77" s="137">
        <f>'Table 2a'!AQ111</f>
        <v>0</v>
      </c>
      <c r="AR77" s="137">
        <f>'Table 2a'!AR111</f>
        <v>0</v>
      </c>
      <c r="AS77" s="137">
        <f>'Table 2a'!AS111</f>
        <v>0</v>
      </c>
      <c r="AT77" s="137">
        <f>'Table 2a'!AT111</f>
        <v>0</v>
      </c>
      <c r="AU77" s="137">
        <f>'Table 2a'!AU111</f>
        <v>0</v>
      </c>
      <c r="AV77" s="137">
        <f>'Table 2a'!AV111</f>
        <v>0</v>
      </c>
      <c r="AW77" s="137">
        <f>'Table 2a'!AW111</f>
        <v>0</v>
      </c>
      <c r="AX77" s="137">
        <f>'Table 2a'!AX111</f>
        <v>0</v>
      </c>
      <c r="AY77" s="137">
        <f>'Table 2a'!AY111</f>
        <v>0</v>
      </c>
      <c r="AZ77" s="137">
        <f>'Table 2a'!AZ111</f>
        <v>0</v>
      </c>
      <c r="BA77" s="137">
        <f>'Table 2a'!BA111</f>
        <v>0</v>
      </c>
      <c r="BB77" s="137">
        <f>'Table 2a'!BB111</f>
        <v>0</v>
      </c>
      <c r="BC77" s="137">
        <f>'Table 2a'!BC111</f>
        <v>0</v>
      </c>
      <c r="BD77" s="137">
        <f>'Table 2a'!BD111</f>
        <v>0</v>
      </c>
      <c r="BE77" s="137">
        <f>'Table 2a'!BE111</f>
        <v>0</v>
      </c>
      <c r="BF77" s="137">
        <f>'Table 2a'!BF111</f>
        <v>0</v>
      </c>
      <c r="BG77" s="137">
        <f>'Table 2a'!BG111</f>
        <v>0</v>
      </c>
      <c r="BH77" s="137">
        <f>'Table 2a'!BH111</f>
        <v>0</v>
      </c>
      <c r="BI77" s="137">
        <f>'Table 2a'!BI111</f>
        <v>0</v>
      </c>
      <c r="BJ77" s="137">
        <f>'Table 2a'!BJ111</f>
        <v>19.951376999999997</v>
      </c>
      <c r="BK77" s="137">
        <f>'Table 2a'!BK111</f>
        <v>17.527673000000004</v>
      </c>
      <c r="BL77" s="137">
        <f>'Table 2a'!BL111</f>
        <v>14.842842999999998</v>
      </c>
      <c r="BM77" s="137">
        <f>'Table 2a'!BM111</f>
        <v>15.344812999999997</v>
      </c>
      <c r="BN77" s="137">
        <f>'Table 2a'!BN111</f>
        <v>15.454585269990007</v>
      </c>
      <c r="BO77" s="137">
        <f>'Table 2a'!BO111</f>
        <v>9.8689252387300055</v>
      </c>
      <c r="BP77" s="137">
        <f>'Table 2a'!BP111</f>
        <v>8.0439209999999992</v>
      </c>
      <c r="BQ77" s="137">
        <f>'Table 2a'!BQ111</f>
        <v>-2.3165770000000001</v>
      </c>
      <c r="BR77" s="137">
        <f>'Table 2a'!BR111</f>
        <v>-3.7641038577599999</v>
      </c>
      <c r="BS77" s="137">
        <f>'Table 2a'!BS111</f>
        <v>0</v>
      </c>
      <c r="BT77" s="137">
        <f>'Table 2a'!BT111</f>
        <v>0</v>
      </c>
      <c r="BU77" s="137">
        <f>'Table 2a'!BU111</f>
        <v>0</v>
      </c>
      <c r="BV77" s="137">
        <f>'Table 2a'!BV111</f>
        <v>0</v>
      </c>
      <c r="BW77" s="137">
        <f>'Table 2a'!BW111</f>
        <v>0</v>
      </c>
      <c r="BX77" s="133">
        <f>'Table 2a'!BX111</f>
        <v>0</v>
      </c>
    </row>
    <row r="78" spans="1:76">
      <c r="A78" s="112"/>
      <c r="B78" s="214" t="s">
        <v>344</v>
      </c>
      <c r="C78" s="38"/>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137">
        <f>'Table 2a'!AH61</f>
        <v>0</v>
      </c>
      <c r="AI78" s="137">
        <f>'Table 2a'!AI61</f>
        <v>0</v>
      </c>
      <c r="AJ78" s="137">
        <f>'Table 2a'!AJ61</f>
        <v>0</v>
      </c>
      <c r="AK78" s="137">
        <f>'Table 2a'!AK61</f>
        <v>0</v>
      </c>
      <c r="AL78" s="137">
        <f>'Table 2a'!AL61</f>
        <v>0</v>
      </c>
      <c r="AM78" s="137">
        <f>'Table 2a'!AM61</f>
        <v>0</v>
      </c>
      <c r="AN78" s="137">
        <f>'Table 2a'!AN61</f>
        <v>0</v>
      </c>
      <c r="AO78" s="137">
        <f>'Table 2a'!AO61</f>
        <v>0</v>
      </c>
      <c r="AP78" s="137">
        <f>'Table 2a'!AP61</f>
        <v>0</v>
      </c>
      <c r="AQ78" s="137">
        <f>'Table 2a'!AQ61</f>
        <v>0</v>
      </c>
      <c r="AR78" s="137">
        <f>'Table 2a'!AR61</f>
        <v>0</v>
      </c>
      <c r="AS78" s="137">
        <f>'Table 2a'!AS61</f>
        <v>0</v>
      </c>
      <c r="AT78" s="137">
        <f>'Table 2a'!AT61</f>
        <v>0</v>
      </c>
      <c r="AU78" s="137">
        <f>'Table 2a'!AU61</f>
        <v>0</v>
      </c>
      <c r="AV78" s="137">
        <f>'Table 2a'!AV61</f>
        <v>0</v>
      </c>
      <c r="AW78" s="137">
        <f>'Table 2a'!AW61</f>
        <v>0</v>
      </c>
      <c r="AX78" s="137">
        <f>'Table 2a'!AX61</f>
        <v>0</v>
      </c>
      <c r="AY78" s="137">
        <f>'Table 2a'!AY61</f>
        <v>0</v>
      </c>
      <c r="AZ78" s="137">
        <f>'Table 2a'!AZ61</f>
        <v>0</v>
      </c>
      <c r="BA78" s="137">
        <f>'Table 2a'!BA61</f>
        <v>0</v>
      </c>
      <c r="BB78" s="137">
        <f>'Table 2a'!BB61</f>
        <v>0</v>
      </c>
      <c r="BC78" s="137">
        <f>'Table 2a'!BC61</f>
        <v>0</v>
      </c>
      <c r="BD78" s="137">
        <f>'Table 2a'!BD61</f>
        <v>0</v>
      </c>
      <c r="BE78" s="137">
        <f>'Table 2a'!BE61</f>
        <v>0</v>
      </c>
      <c r="BF78" s="137">
        <f>'Table 2a'!BF61</f>
        <v>0</v>
      </c>
      <c r="BG78" s="137">
        <f>'Table 2a'!BG61</f>
        <v>0</v>
      </c>
      <c r="BH78" s="137">
        <f>'Table 2a'!BH61</f>
        <v>0</v>
      </c>
      <c r="BI78" s="137">
        <f>'Table 2a'!BI61</f>
        <v>0</v>
      </c>
      <c r="BJ78" s="137">
        <f>'Table 2a'!BJ61</f>
        <v>252.52462299999999</v>
      </c>
      <c r="BK78" s="137">
        <f>'Table 2a'!BK61</f>
        <v>217.03232700000001</v>
      </c>
      <c r="BL78" s="137">
        <f>'Table 2a'!BL61</f>
        <v>202.71215699999999</v>
      </c>
      <c r="BM78" s="137">
        <f>'Table 2a'!BM61</f>
        <v>254.65718699999999</v>
      </c>
      <c r="BN78" s="137">
        <f>'Table 2a'!BN61</f>
        <v>257.83189955001012</v>
      </c>
      <c r="BO78" s="137">
        <f>'Table 2a'!BO61</f>
        <v>116.81307476126997</v>
      </c>
      <c r="BP78" s="137">
        <f>'Table 2a'!BP61</f>
        <v>88.835079000000007</v>
      </c>
      <c r="BQ78" s="137">
        <f>'Table 2a'!BQ61</f>
        <v>-124.73942300000002</v>
      </c>
      <c r="BR78" s="137">
        <f>'Table 2a'!BR61</f>
        <v>-126.98627974224001</v>
      </c>
      <c r="BS78" s="137">
        <f>'Table 2a'!BS61</f>
        <v>0</v>
      </c>
      <c r="BT78" s="137">
        <f>'Table 2a'!BT61</f>
        <v>0</v>
      </c>
      <c r="BU78" s="137">
        <f>'Table 2a'!BU61</f>
        <v>0</v>
      </c>
      <c r="BV78" s="137">
        <f>'Table 2a'!BV61</f>
        <v>0</v>
      </c>
      <c r="BW78" s="137">
        <f>'Table 2a'!BW61</f>
        <v>0</v>
      </c>
      <c r="BX78" s="133">
        <f>'Table 2a'!BX61</f>
        <v>0</v>
      </c>
    </row>
    <row r="79" spans="1:76" ht="26.25" customHeight="1">
      <c r="A79" s="112"/>
      <c r="B79" s="37" t="s">
        <v>343</v>
      </c>
      <c r="C79" s="38"/>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f>'Table 2a'!BQ67</f>
        <v>5.8574696600000031</v>
      </c>
      <c r="BR79" s="137">
        <f>'Table 2a'!BR67</f>
        <v>56.150329630000009</v>
      </c>
      <c r="BS79" s="137">
        <f>'Table 2a'!BS67</f>
        <v>555.11802757469684</v>
      </c>
      <c r="BT79" s="137">
        <f>'Table 2a'!BT67</f>
        <v>0</v>
      </c>
      <c r="BU79" s="137">
        <f>'Table 2a'!BU67</f>
        <v>0</v>
      </c>
      <c r="BV79" s="137">
        <f>'Table 2a'!BV67</f>
        <v>0</v>
      </c>
      <c r="BW79" s="137">
        <f>'Table 2a'!BW67</f>
        <v>0</v>
      </c>
      <c r="BX79" s="133">
        <f>'Table 2a'!BX67</f>
        <v>0</v>
      </c>
    </row>
    <row r="80" spans="1:76">
      <c r="A80" s="112"/>
      <c r="B80" s="37" t="s">
        <v>342</v>
      </c>
      <c r="C80" s="38"/>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137">
        <f>'Table 2a'!BL67</f>
        <v>0</v>
      </c>
      <c r="BM80" s="137">
        <f>'Table 2a'!BM67</f>
        <v>0</v>
      </c>
      <c r="BN80" s="137">
        <f>'Table 2a'!BN67</f>
        <v>0</v>
      </c>
      <c r="BO80" s="137">
        <f>'Table 2a'!BO67</f>
        <v>0</v>
      </c>
      <c r="BP80" s="137">
        <f>'Table 2a'!BP67</f>
        <v>0</v>
      </c>
      <c r="BQ80" s="137">
        <f>'Table 2a'!BQ70</f>
        <v>0</v>
      </c>
      <c r="BR80" s="137">
        <f>'Table 2a'!BR70</f>
        <v>0</v>
      </c>
      <c r="BS80" s="137">
        <f>'Table 2a'!BS70</f>
        <v>0</v>
      </c>
      <c r="BT80" s="137">
        <f>'Table 2a'!BT70</f>
        <v>-156.56736738023662</v>
      </c>
      <c r="BU80" s="137">
        <f>'Table 2a'!BU70</f>
        <v>-884.052953570917</v>
      </c>
      <c r="BV80" s="137">
        <f>'Table 2a'!BV70</f>
        <v>-1745.1042857766888</v>
      </c>
      <c r="BW80" s="137">
        <f>'Table 2a'!BW70</f>
        <v>-2699.1721103161935</v>
      </c>
      <c r="BX80" s="133">
        <f>'Table 2a'!BX70</f>
        <v>-3059.3247916011192</v>
      </c>
    </row>
    <row r="81" spans="1:76">
      <c r="A81" s="112"/>
      <c r="B81" s="37" t="s">
        <v>204</v>
      </c>
      <c r="C81" s="38"/>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137">
        <f>'Table 1a'!AH77</f>
        <v>0</v>
      </c>
      <c r="AI81" s="137">
        <f>'Table 1a'!AI77</f>
        <v>0</v>
      </c>
      <c r="AJ81" s="137">
        <f>'Table 1a'!AJ77</f>
        <v>0</v>
      </c>
      <c r="AK81" s="137">
        <f>'Table 1a'!AK77</f>
        <v>0</v>
      </c>
      <c r="AL81" s="137">
        <f>'Table 1a'!AL77</f>
        <v>0</v>
      </c>
      <c r="AM81" s="137">
        <f>'Table 1a'!AM77</f>
        <v>0</v>
      </c>
      <c r="AN81" s="137">
        <f>'Table 1a'!AN77</f>
        <v>0</v>
      </c>
      <c r="AO81" s="137">
        <f>'Table 1a'!AO77</f>
        <v>0</v>
      </c>
      <c r="AP81" s="137">
        <f>'Table 1a'!AP77</f>
        <v>0</v>
      </c>
      <c r="AQ81" s="137">
        <f>'Table 1a'!AQ77</f>
        <v>0</v>
      </c>
      <c r="AR81" s="137">
        <f>'Table 1a'!AR77</f>
        <v>33.869999999999997</v>
      </c>
      <c r="AS81" s="137">
        <f>'Table 1a'!AS77</f>
        <v>25.613</v>
      </c>
      <c r="AT81" s="137">
        <f>'Table 1a'!AT77</f>
        <v>10.731</v>
      </c>
      <c r="AU81" s="137">
        <f>'Table 1a'!AU77</f>
        <v>4.2610000000000001</v>
      </c>
      <c r="AV81" s="137">
        <f>'Table 1a'!AV77</f>
        <v>2.2210000000000001</v>
      </c>
      <c r="AW81" s="137">
        <f>'Table 1a'!AW77</f>
        <v>1.3009999999999999</v>
      </c>
      <c r="AX81" s="137">
        <f>'Table 1a'!AX77</f>
        <v>0.84199999999999997</v>
      </c>
      <c r="AY81" s="137">
        <f>'Table 1a'!AY77</f>
        <v>1.5860000000000001</v>
      </c>
      <c r="AZ81" s="137">
        <f>'Table 1a'!AZ77</f>
        <v>0</v>
      </c>
      <c r="BA81" s="137">
        <f>'Table 1a'!BA77</f>
        <v>0.22500000000000001</v>
      </c>
      <c r="BB81" s="137">
        <f>'Table 1a'!BB77</f>
        <v>0.53600000000000003</v>
      </c>
      <c r="BC81" s="137">
        <f>'Table 1a'!BC77</f>
        <v>0.21700000000000003</v>
      </c>
      <c r="BD81" s="137">
        <f>'Table 1a'!BD77</f>
        <v>4.3999999999999997E-2</v>
      </c>
      <c r="BE81" s="137">
        <f>'Table 1a'!BE77</f>
        <v>0.34199999999999997</v>
      </c>
      <c r="BF81" s="137">
        <f>'Table 1a'!BF77</f>
        <v>0.34199999999999997</v>
      </c>
      <c r="BG81" s="137">
        <f>'Table 1a'!BG77</f>
        <v>0.127</v>
      </c>
      <c r="BH81" s="137">
        <f>'Table 1a'!BH77</f>
        <v>8.6999999999999994E-2</v>
      </c>
      <c r="BI81" s="137">
        <f>'Table 1a'!BI77</f>
        <v>0</v>
      </c>
      <c r="BJ81" s="137">
        <f>'Table 1a'!BJ77</f>
        <v>0</v>
      </c>
      <c r="BK81" s="137">
        <f>'Table 1a'!BK77</f>
        <v>0</v>
      </c>
      <c r="BL81" s="137">
        <f>'Table 1a'!BL77</f>
        <v>0</v>
      </c>
      <c r="BM81" s="137">
        <f>'Table 1a'!BM77</f>
        <v>0</v>
      </c>
      <c r="BN81" s="137">
        <f>'Table 1a'!BN77</f>
        <v>0</v>
      </c>
      <c r="BO81" s="137">
        <f>'Table 1a'!BO77</f>
        <v>0</v>
      </c>
      <c r="BP81" s="137">
        <f>'Table 1a'!BP77</f>
        <v>0</v>
      </c>
      <c r="BQ81" s="137">
        <f>'Table 1a'!BQ77</f>
        <v>0</v>
      </c>
      <c r="BR81" s="137">
        <f>'Table 1a'!BR77</f>
        <v>0</v>
      </c>
      <c r="BS81" s="137">
        <f>'Table 1a'!BS77</f>
        <v>0</v>
      </c>
      <c r="BT81" s="137">
        <f>'Table 1a'!BT77</f>
        <v>0</v>
      </c>
      <c r="BU81" s="137">
        <f>'Table 1a'!BU77</f>
        <v>0</v>
      </c>
      <c r="BV81" s="137">
        <f>'Table 1a'!BV77</f>
        <v>0</v>
      </c>
      <c r="BW81" s="137">
        <f>'Table 1a'!BW77</f>
        <v>0</v>
      </c>
      <c r="BX81" s="133">
        <f>'Table 1a'!BX77</f>
        <v>0</v>
      </c>
    </row>
    <row r="82" spans="1:76" ht="26.1" customHeight="1">
      <c r="A82" s="112"/>
      <c r="B82" s="41" t="s">
        <v>341</v>
      </c>
      <c r="C82" s="38"/>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250" t="s">
        <v>339</v>
      </c>
      <c r="BI82" s="137"/>
      <c r="BJ82" s="137"/>
      <c r="BK82" s="137"/>
      <c r="BL82" s="250" t="s">
        <v>339</v>
      </c>
      <c r="BM82" s="137"/>
      <c r="BN82" s="137"/>
      <c r="BO82" s="137"/>
      <c r="BP82" s="137"/>
      <c r="BQ82" s="137"/>
      <c r="BR82" s="137"/>
      <c r="BS82" s="137"/>
      <c r="BT82" s="137"/>
      <c r="BU82" s="137"/>
      <c r="BV82" s="137"/>
      <c r="BW82" s="137"/>
      <c r="BX82" s="133"/>
    </row>
    <row r="83" spans="1:76">
      <c r="A83" s="112"/>
      <c r="B83" s="37" t="s">
        <v>338</v>
      </c>
      <c r="C83" s="38"/>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137">
        <f t="shared" ref="AH83:BX83" si="18">AH6+AH56+AH65+AH77</f>
        <v>1071</v>
      </c>
      <c r="AI83" s="137">
        <f t="shared" si="18"/>
        <v>1194</v>
      </c>
      <c r="AJ83" s="137">
        <f t="shared" si="18"/>
        <v>1476</v>
      </c>
      <c r="AK83" s="137">
        <f t="shared" si="18"/>
        <v>2096.33</v>
      </c>
      <c r="AL83" s="137">
        <f t="shared" si="18"/>
        <v>2419</v>
      </c>
      <c r="AM83" s="137">
        <f t="shared" si="18"/>
        <v>2704</v>
      </c>
      <c r="AN83" s="137">
        <f t="shared" si="18"/>
        <v>3117</v>
      </c>
      <c r="AO83" s="137">
        <f t="shared" si="18"/>
        <v>3515</v>
      </c>
      <c r="AP83" s="137">
        <f t="shared" si="18"/>
        <v>3782</v>
      </c>
      <c r="AQ83" s="137">
        <f t="shared" si="18"/>
        <v>3985</v>
      </c>
      <c r="AR83" s="137">
        <f t="shared" si="18"/>
        <v>4434.1280000000006</v>
      </c>
      <c r="AS83" s="137">
        <f t="shared" si="18"/>
        <v>5031.3342119219333</v>
      </c>
      <c r="AT83" s="137">
        <f t="shared" si="18"/>
        <v>5790.8220000000001</v>
      </c>
      <c r="AU83" s="137">
        <f t="shared" si="18"/>
        <v>6001.4549999999999</v>
      </c>
      <c r="AV83" s="137">
        <f t="shared" si="18"/>
        <v>7260.0259999999998</v>
      </c>
      <c r="AW83" s="137">
        <f t="shared" si="18"/>
        <v>8069.4830000000002</v>
      </c>
      <c r="AX83" s="137">
        <f t="shared" si="18"/>
        <v>8344.4640593971671</v>
      </c>
      <c r="AY83" s="137">
        <f t="shared" si="18"/>
        <v>8494.3502538867524</v>
      </c>
      <c r="AZ83" s="137">
        <f t="shared" si="18"/>
        <v>8602.025694728236</v>
      </c>
      <c r="BA83" s="137">
        <f t="shared" si="18"/>
        <v>8640.5586407757619</v>
      </c>
      <c r="BB83" s="137">
        <f t="shared" si="18"/>
        <v>8595.464433952191</v>
      </c>
      <c r="BC83" s="137">
        <f t="shared" si="18"/>
        <v>8942.0083998374503</v>
      </c>
      <c r="BD83" s="137">
        <f t="shared" si="18"/>
        <v>9531.7037557356707</v>
      </c>
      <c r="BE83" s="137">
        <f t="shared" si="18"/>
        <v>10294.057763499603</v>
      </c>
      <c r="BF83" s="137">
        <f t="shared" si="18"/>
        <v>10697.652014520467</v>
      </c>
      <c r="BG83" s="137">
        <f t="shared" si="18"/>
        <v>10903.644924357332</v>
      </c>
      <c r="BH83" s="215">
        <f t="shared" si="18"/>
        <v>12347.603465567412</v>
      </c>
      <c r="BI83" s="137">
        <f t="shared" si="18"/>
        <v>12833.50964645738</v>
      </c>
      <c r="BJ83" s="137">
        <f t="shared" si="18"/>
        <v>13753.967936590454</v>
      </c>
      <c r="BK83" s="137">
        <f t="shared" si="18"/>
        <v>14354.868818296125</v>
      </c>
      <c r="BL83" s="215">
        <f t="shared" si="18"/>
        <v>14551.956291416833</v>
      </c>
      <c r="BM83" s="137">
        <f t="shared" si="18"/>
        <v>15276.029546354235</v>
      </c>
      <c r="BN83" s="137">
        <f t="shared" si="18"/>
        <v>15523.364488851372</v>
      </c>
      <c r="BO83" s="137">
        <f t="shared" si="18"/>
        <v>15513.122221516003</v>
      </c>
      <c r="BP83" s="137">
        <f t="shared" si="18"/>
        <v>15137.822053105796</v>
      </c>
      <c r="BQ83" s="137">
        <f t="shared" si="18"/>
        <v>12933.364894884393</v>
      </c>
      <c r="BR83" s="137">
        <f t="shared" si="18"/>
        <v>12574.328786870305</v>
      </c>
      <c r="BS83" s="137">
        <f t="shared" si="18"/>
        <v>12031.223337270505</v>
      </c>
      <c r="BT83" s="137">
        <f t="shared" si="18"/>
        <v>11615.383998469524</v>
      </c>
      <c r="BU83" s="137">
        <f t="shared" si="18"/>
        <v>11192.809345145683</v>
      </c>
      <c r="BV83" s="137">
        <f t="shared" si="18"/>
        <v>10696.080976314908</v>
      </c>
      <c r="BW83" s="137">
        <f t="shared" si="18"/>
        <v>10422.197808379546</v>
      </c>
      <c r="BX83" s="133">
        <f t="shared" si="18"/>
        <v>10401.172009872682</v>
      </c>
    </row>
    <row r="84" spans="1:76">
      <c r="A84" s="112"/>
      <c r="B84" s="37" t="s">
        <v>337</v>
      </c>
      <c r="C84" s="38"/>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137">
        <f t="shared" ref="AH84:BX84" si="19">AH7+AH57+AH66+AH50+AH75</f>
        <v>209</v>
      </c>
      <c r="AI84" s="137">
        <f t="shared" si="19"/>
        <v>234</v>
      </c>
      <c r="AJ84" s="137">
        <f t="shared" si="19"/>
        <v>287</v>
      </c>
      <c r="AK84" s="137">
        <f t="shared" si="19"/>
        <v>379</v>
      </c>
      <c r="AL84" s="137">
        <f t="shared" si="19"/>
        <v>487</v>
      </c>
      <c r="AM84" s="137">
        <f t="shared" si="19"/>
        <v>570</v>
      </c>
      <c r="AN84" s="137">
        <f t="shared" si="19"/>
        <v>651</v>
      </c>
      <c r="AO84" s="137">
        <f t="shared" si="19"/>
        <v>762</v>
      </c>
      <c r="AP84" s="137">
        <f t="shared" si="19"/>
        <v>898</v>
      </c>
      <c r="AQ84" s="137">
        <f t="shared" si="19"/>
        <v>959</v>
      </c>
      <c r="AR84" s="137">
        <f t="shared" si="19"/>
        <v>1075.9450000000002</v>
      </c>
      <c r="AS84" s="137">
        <f t="shared" si="19"/>
        <v>1329.8654154022263</v>
      </c>
      <c r="AT84" s="137">
        <f t="shared" si="19"/>
        <v>1688.6289999999999</v>
      </c>
      <c r="AU84" s="137">
        <f t="shared" si="19"/>
        <v>2107</v>
      </c>
      <c r="AV84" s="137">
        <f t="shared" si="19"/>
        <v>2857.45</v>
      </c>
      <c r="AW84" s="137">
        <f t="shared" si="19"/>
        <v>3630.4380000000001</v>
      </c>
      <c r="AX84" s="137">
        <f t="shared" si="19"/>
        <v>4346.2807426775134</v>
      </c>
      <c r="AY84" s="137">
        <f t="shared" si="19"/>
        <v>5065.8874139371928</v>
      </c>
      <c r="AZ84" s="137">
        <f t="shared" si="19"/>
        <v>5601.3392822887272</v>
      </c>
      <c r="BA84" s="137">
        <f t="shared" si="19"/>
        <v>5978.4903319487757</v>
      </c>
      <c r="BB84" s="137">
        <f t="shared" si="19"/>
        <v>6383.9058155570938</v>
      </c>
      <c r="BC84" s="137">
        <f t="shared" si="19"/>
        <v>6803.9420322813176</v>
      </c>
      <c r="BD84" s="137">
        <f t="shared" si="19"/>
        <v>7543.1968858320633</v>
      </c>
      <c r="BE84" s="137">
        <f t="shared" si="19"/>
        <v>8262.0328677688467</v>
      </c>
      <c r="BF84" s="137">
        <f t="shared" si="19"/>
        <v>8799.4938365456364</v>
      </c>
      <c r="BG84" s="137">
        <f t="shared" si="19"/>
        <v>8907.2457936981627</v>
      </c>
      <c r="BH84" s="215">
        <f t="shared" si="19"/>
        <v>8877.5650148769746</v>
      </c>
      <c r="BI84" s="137">
        <f t="shared" si="19"/>
        <v>9075.8113139076904</v>
      </c>
      <c r="BJ84" s="137">
        <f t="shared" si="19"/>
        <v>9399.8005565574513</v>
      </c>
      <c r="BK84" s="137">
        <f t="shared" si="19"/>
        <v>10177.618454791738</v>
      </c>
      <c r="BL84" s="215">
        <f t="shared" si="19"/>
        <v>10907.655073310243</v>
      </c>
      <c r="BM84" s="137">
        <f t="shared" si="19"/>
        <v>12107.895681998447</v>
      </c>
      <c r="BN84" s="137">
        <f t="shared" si="19"/>
        <v>12725.741947067476</v>
      </c>
      <c r="BO84" s="137">
        <f t="shared" si="19"/>
        <v>13415.252284812785</v>
      </c>
      <c r="BP84" s="137">
        <f t="shared" si="19"/>
        <v>14456.548672888945</v>
      </c>
      <c r="BQ84" s="137">
        <f t="shared" si="19"/>
        <v>14374.058668246615</v>
      </c>
      <c r="BR84" s="137">
        <f t="shared" si="19"/>
        <v>16064.320433974377</v>
      </c>
      <c r="BS84" s="137">
        <f t="shared" si="19"/>
        <v>16790.652900069759</v>
      </c>
      <c r="BT84" s="137">
        <f t="shared" si="19"/>
        <v>16712.773601443187</v>
      </c>
      <c r="BU84" s="137">
        <f t="shared" si="19"/>
        <v>16487.459571416322</v>
      </c>
      <c r="BV84" s="137">
        <f t="shared" si="19"/>
        <v>16275.316796001251</v>
      </c>
      <c r="BW84" s="137">
        <f t="shared" si="19"/>
        <v>16327.711223113376</v>
      </c>
      <c r="BX84" s="133">
        <f t="shared" si="19"/>
        <v>16567.625965582185</v>
      </c>
    </row>
    <row r="85" spans="1:76">
      <c r="A85" s="112"/>
      <c r="B85" s="37" t="s">
        <v>336</v>
      </c>
      <c r="C85" s="38"/>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137">
        <f t="shared" ref="AH85:BX85" si="20">AH8+AH58+AH67+AH48+AH54</f>
        <v>604.78921306205552</v>
      </c>
      <c r="AI85" s="137">
        <f t="shared" si="20"/>
        <v>657.35884322879861</v>
      </c>
      <c r="AJ85" s="137">
        <f t="shared" si="20"/>
        <v>835.65377077913138</v>
      </c>
      <c r="AK85" s="137">
        <f t="shared" si="20"/>
        <v>1188.8295369048553</v>
      </c>
      <c r="AL85" s="137">
        <f t="shared" si="20"/>
        <v>1568.4209595146817</v>
      </c>
      <c r="AM85" s="137">
        <f t="shared" si="20"/>
        <v>1874.9653575731388</v>
      </c>
      <c r="AN85" s="137">
        <f t="shared" si="20"/>
        <v>2110.6155378158642</v>
      </c>
      <c r="AO85" s="137">
        <f t="shared" si="20"/>
        <v>2449.4943669573745</v>
      </c>
      <c r="AP85" s="137">
        <f t="shared" si="20"/>
        <v>2724.5694023244978</v>
      </c>
      <c r="AQ85" s="137">
        <f t="shared" si="20"/>
        <v>2891.2348768546713</v>
      </c>
      <c r="AR85" s="137">
        <f t="shared" si="20"/>
        <v>2718.5591405014425</v>
      </c>
      <c r="AS85" s="137">
        <f t="shared" si="20"/>
        <v>3071.7675611423365</v>
      </c>
      <c r="AT85" s="137">
        <f t="shared" si="20"/>
        <v>3653.0339272426231</v>
      </c>
      <c r="AU85" s="137">
        <f t="shared" si="20"/>
        <v>4584.6811160338402</v>
      </c>
      <c r="AV85" s="137">
        <f t="shared" si="20"/>
        <v>5706.6628545365193</v>
      </c>
      <c r="AW85" s="137">
        <f t="shared" si="20"/>
        <v>6544.3247590274568</v>
      </c>
      <c r="AX85" s="137">
        <f t="shared" si="20"/>
        <v>7231.7418987599576</v>
      </c>
      <c r="AY85" s="137">
        <f t="shared" si="20"/>
        <v>7852.0269815811735</v>
      </c>
      <c r="AZ85" s="137">
        <f t="shared" si="20"/>
        <v>8273.1951780794916</v>
      </c>
      <c r="BA85" s="137">
        <f t="shared" si="20"/>
        <v>8247.3200384394113</v>
      </c>
      <c r="BB85" s="137">
        <f t="shared" si="20"/>
        <v>8257.5641428037525</v>
      </c>
      <c r="BC85" s="137">
        <f t="shared" si="20"/>
        <v>8109.3576874313303</v>
      </c>
      <c r="BD85" s="137">
        <f t="shared" si="20"/>
        <v>7416.2123257729063</v>
      </c>
      <c r="BE85" s="137">
        <f t="shared" si="20"/>
        <v>7643.7207229439409</v>
      </c>
      <c r="BF85" s="137">
        <f t="shared" si="20"/>
        <v>7945.615975802566</v>
      </c>
      <c r="BG85" s="137">
        <f t="shared" si="20"/>
        <v>8381.4400630081327</v>
      </c>
      <c r="BH85" s="215">
        <f t="shared" si="20"/>
        <v>8399.2808527956331</v>
      </c>
      <c r="BI85" s="137">
        <f t="shared" si="20"/>
        <v>8098.4461662645435</v>
      </c>
      <c r="BJ85" s="137">
        <f t="shared" si="20"/>
        <v>7904.4431749670312</v>
      </c>
      <c r="BK85" s="137">
        <f t="shared" si="20"/>
        <v>7934.8015649484423</v>
      </c>
      <c r="BL85" s="215">
        <f t="shared" si="20"/>
        <v>6979.5691337471253</v>
      </c>
      <c r="BM85" s="137">
        <f t="shared" si="20"/>
        <v>6903.7837099420121</v>
      </c>
      <c r="BN85" s="137">
        <f t="shared" si="20"/>
        <v>6447.8765347053477</v>
      </c>
      <c r="BO85" s="137">
        <f t="shared" si="20"/>
        <v>5826.1887629639386</v>
      </c>
      <c r="BP85" s="137">
        <f t="shared" si="20"/>
        <v>5348.7283044173964</v>
      </c>
      <c r="BQ85" s="137">
        <f t="shared" si="20"/>
        <v>4461.510127029349</v>
      </c>
      <c r="BR85" s="137">
        <f t="shared" si="20"/>
        <v>4176.8792739210885</v>
      </c>
      <c r="BS85" s="137">
        <f t="shared" si="20"/>
        <v>4212.3117734402576</v>
      </c>
      <c r="BT85" s="137">
        <f t="shared" si="20"/>
        <v>4148.7026322483016</v>
      </c>
      <c r="BU85" s="137">
        <f t="shared" si="20"/>
        <v>3699.4224797228921</v>
      </c>
      <c r="BV85" s="137">
        <f t="shared" si="20"/>
        <v>3437.8595705985631</v>
      </c>
      <c r="BW85" s="137">
        <f t="shared" si="20"/>
        <v>3300.7056974644538</v>
      </c>
      <c r="BX85" s="133">
        <f t="shared" si="20"/>
        <v>3345.6312385865535</v>
      </c>
    </row>
    <row r="86" spans="1:76">
      <c r="A86" s="112"/>
      <c r="B86" s="37" t="s">
        <v>335</v>
      </c>
      <c r="C86" s="38"/>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137">
        <f t="shared" ref="AH86:BX86" si="21">AH9+AH59+AH68</f>
        <v>756</v>
      </c>
      <c r="AI86" s="137">
        <f t="shared" si="21"/>
        <v>793</v>
      </c>
      <c r="AJ86" s="137">
        <f t="shared" si="21"/>
        <v>1148</v>
      </c>
      <c r="AK86" s="137">
        <f t="shared" si="21"/>
        <v>2067.04</v>
      </c>
      <c r="AL86" s="137">
        <f t="shared" si="21"/>
        <v>3267</v>
      </c>
      <c r="AM86" s="137">
        <f t="shared" si="21"/>
        <v>4071</v>
      </c>
      <c r="AN86" s="137">
        <f t="shared" si="21"/>
        <v>4642</v>
      </c>
      <c r="AO86" s="137">
        <f t="shared" si="21"/>
        <v>5229</v>
      </c>
      <c r="AP86" s="137">
        <f t="shared" si="21"/>
        <v>5437</v>
      </c>
      <c r="AQ86" s="137">
        <f t="shared" si="21"/>
        <v>5127</v>
      </c>
      <c r="AR86" s="137">
        <f t="shared" si="21"/>
        <v>4096.0129999999999</v>
      </c>
      <c r="AS86" s="137">
        <f t="shared" si="21"/>
        <v>3773.7157552913354</v>
      </c>
      <c r="AT86" s="137">
        <f t="shared" si="21"/>
        <v>4312.1579999999994</v>
      </c>
      <c r="AU86" s="137">
        <f t="shared" si="21"/>
        <v>5974.9769999999999</v>
      </c>
      <c r="AV86" s="137">
        <f t="shared" si="21"/>
        <v>7916.7080000000005</v>
      </c>
      <c r="AW86" s="137">
        <f t="shared" si="21"/>
        <v>8448.2150000000001</v>
      </c>
      <c r="AX86" s="137">
        <f t="shared" si="21"/>
        <v>7973.0091843945538</v>
      </c>
      <c r="AY86" s="137">
        <f t="shared" si="21"/>
        <v>7519.1957620574103</v>
      </c>
      <c r="AZ86" s="137">
        <f t="shared" si="21"/>
        <v>6731.3656549678171</v>
      </c>
      <c r="BA86" s="137">
        <f t="shared" si="21"/>
        <v>5447.2148039972835</v>
      </c>
      <c r="BB86" s="137">
        <f t="shared" si="21"/>
        <v>4765.1852759879757</v>
      </c>
      <c r="BC86" s="137">
        <f t="shared" si="21"/>
        <v>4260.0799680961009</v>
      </c>
      <c r="BD86" s="137">
        <f t="shared" si="21"/>
        <v>3747.1325745085078</v>
      </c>
      <c r="BE86" s="137">
        <f t="shared" si="21"/>
        <v>3329.5274676964054</v>
      </c>
      <c r="BF86" s="137">
        <f t="shared" si="21"/>
        <v>3351.1347082952034</v>
      </c>
      <c r="BG86" s="137">
        <f t="shared" si="21"/>
        <v>3180.0668678793036</v>
      </c>
      <c r="BH86" s="215">
        <f t="shared" si="21"/>
        <v>3064.9140059971505</v>
      </c>
      <c r="BI86" s="137">
        <f t="shared" si="21"/>
        <v>3226.2896895357376</v>
      </c>
      <c r="BJ86" s="137">
        <f t="shared" si="21"/>
        <v>3450.5297708403323</v>
      </c>
      <c r="BK86" s="137">
        <f t="shared" si="21"/>
        <v>3375.8363496902339</v>
      </c>
      <c r="BL86" s="215">
        <f t="shared" si="21"/>
        <v>4084.1136279446196</v>
      </c>
      <c r="BM86" s="137">
        <f t="shared" si="21"/>
        <v>6843.5264629219619</v>
      </c>
      <c r="BN86" s="137">
        <f t="shared" si="21"/>
        <v>7300.8178403324891</v>
      </c>
      <c r="BO86" s="137">
        <f t="shared" si="21"/>
        <v>8171.4466938054484</v>
      </c>
      <c r="BP86" s="137">
        <f t="shared" si="21"/>
        <v>8771.6045190230834</v>
      </c>
      <c r="BQ86" s="137">
        <f t="shared" si="21"/>
        <v>7055.1768833168826</v>
      </c>
      <c r="BR86" s="137">
        <f t="shared" si="21"/>
        <v>5107.3070780135586</v>
      </c>
      <c r="BS86" s="137">
        <f t="shared" si="21"/>
        <v>3510.6406933905391</v>
      </c>
      <c r="BT86" s="137">
        <f t="shared" si="21"/>
        <v>3735.8205051381556</v>
      </c>
      <c r="BU86" s="137">
        <f t="shared" si="21"/>
        <v>3774.8825796819237</v>
      </c>
      <c r="BV86" s="137">
        <f t="shared" si="21"/>
        <v>3828.8006416642475</v>
      </c>
      <c r="BW86" s="137">
        <f t="shared" si="21"/>
        <v>3909.0794192546796</v>
      </c>
      <c r="BX86" s="133">
        <f t="shared" si="21"/>
        <v>4022.7659264100716</v>
      </c>
    </row>
    <row r="87" spans="1:76">
      <c r="A87" s="112"/>
      <c r="B87" s="37" t="s">
        <v>334</v>
      </c>
      <c r="C87" s="38"/>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137">
        <f t="shared" ref="AH87:BX87" si="22">AH10+AH60+AH69+AH49+AH53+AH78+AH74+AH81</f>
        <v>51.210786937944519</v>
      </c>
      <c r="AI87" s="137">
        <f t="shared" si="22"/>
        <v>61.641156771201267</v>
      </c>
      <c r="AJ87" s="137">
        <f t="shared" si="22"/>
        <v>83.346229220868537</v>
      </c>
      <c r="AK87" s="137">
        <f t="shared" si="22"/>
        <v>126.05046309514468</v>
      </c>
      <c r="AL87" s="137">
        <f t="shared" si="22"/>
        <v>175.57904048531827</v>
      </c>
      <c r="AM87" s="137">
        <f t="shared" si="22"/>
        <v>229.03464242686098</v>
      </c>
      <c r="AN87" s="137">
        <f t="shared" si="22"/>
        <v>262.38446218413594</v>
      </c>
      <c r="AO87" s="137">
        <f t="shared" si="22"/>
        <v>276.50563304262545</v>
      </c>
      <c r="AP87" s="137">
        <f t="shared" si="22"/>
        <v>334.43059767550233</v>
      </c>
      <c r="AQ87" s="137">
        <f t="shared" si="22"/>
        <v>410.4731231453286</v>
      </c>
      <c r="AR87" s="137">
        <f t="shared" si="22"/>
        <v>775.30485949855722</v>
      </c>
      <c r="AS87" s="137">
        <f t="shared" si="22"/>
        <v>862.08305624216769</v>
      </c>
      <c r="AT87" s="137">
        <f t="shared" si="22"/>
        <v>1198.1940727573765</v>
      </c>
      <c r="AU87" s="137">
        <f t="shared" si="22"/>
        <v>1417.1347834778908</v>
      </c>
      <c r="AV87" s="137">
        <f t="shared" si="22"/>
        <v>1574.051145463482</v>
      </c>
      <c r="AW87" s="137">
        <f t="shared" si="22"/>
        <v>1903.0312409725441</v>
      </c>
      <c r="AX87" s="137">
        <f t="shared" si="22"/>
        <v>2226.3203287708056</v>
      </c>
      <c r="AY87" s="137">
        <f t="shared" si="22"/>
        <v>2689.2452145374687</v>
      </c>
      <c r="AZ87" s="137">
        <f t="shared" si="22"/>
        <v>2990.6749469357251</v>
      </c>
      <c r="BA87" s="137">
        <f t="shared" si="22"/>
        <v>3140.9229328387701</v>
      </c>
      <c r="BB87" s="137">
        <f t="shared" si="22"/>
        <v>3012.021166698984</v>
      </c>
      <c r="BC87" s="137">
        <f t="shared" si="22"/>
        <v>2425.9510548214885</v>
      </c>
      <c r="BD87" s="137">
        <f t="shared" si="22"/>
        <v>1414.7579598053403</v>
      </c>
      <c r="BE87" s="137">
        <f t="shared" si="22"/>
        <v>1420.8428484053352</v>
      </c>
      <c r="BF87" s="137">
        <f t="shared" si="22"/>
        <v>1465.392209616575</v>
      </c>
      <c r="BG87" s="137">
        <f t="shared" si="22"/>
        <v>1698.2695550272188</v>
      </c>
      <c r="BH87" s="215">
        <f t="shared" si="22"/>
        <v>2010.0337092432474</v>
      </c>
      <c r="BI87" s="137">
        <f t="shared" si="22"/>
        <v>2118.2767134766536</v>
      </c>
      <c r="BJ87" s="137">
        <f t="shared" si="22"/>
        <v>2493.3100939001984</v>
      </c>
      <c r="BK87" s="137">
        <f t="shared" si="22"/>
        <v>2679.2367238565553</v>
      </c>
      <c r="BL87" s="215">
        <f t="shared" si="22"/>
        <v>4049.1244742711765</v>
      </c>
      <c r="BM87" s="137">
        <f t="shared" si="22"/>
        <v>5079.9514195133388</v>
      </c>
      <c r="BN87" s="137">
        <f t="shared" si="22"/>
        <v>6156.1515097850252</v>
      </c>
      <c r="BO87" s="137">
        <f t="shared" si="22"/>
        <v>6792.6810190718288</v>
      </c>
      <c r="BP87" s="137">
        <f t="shared" si="22"/>
        <v>7458.5849892347887</v>
      </c>
      <c r="BQ87" s="137">
        <f t="shared" si="22"/>
        <v>7123.5498272189243</v>
      </c>
      <c r="BR87" s="137">
        <f t="shared" si="22"/>
        <v>7637.9244987406764</v>
      </c>
      <c r="BS87" s="137">
        <f t="shared" si="22"/>
        <v>8020.6848555518345</v>
      </c>
      <c r="BT87" s="137">
        <f t="shared" si="22"/>
        <v>8067.8887408022892</v>
      </c>
      <c r="BU87" s="137">
        <f t="shared" si="22"/>
        <v>8242.1841450783686</v>
      </c>
      <c r="BV87" s="137">
        <f t="shared" si="22"/>
        <v>8222.5935577428918</v>
      </c>
      <c r="BW87" s="137">
        <f t="shared" si="22"/>
        <v>8136.8173183438266</v>
      </c>
      <c r="BX87" s="133">
        <f t="shared" si="22"/>
        <v>8257.9229541925743</v>
      </c>
    </row>
    <row r="88" spans="1:76" ht="24.75" customHeight="1">
      <c r="A88" s="112"/>
      <c r="B88" s="37" t="s">
        <v>333</v>
      </c>
      <c r="C88" s="38"/>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4"/>
      <c r="BI88" s="137"/>
      <c r="BJ88" s="137"/>
      <c r="BK88" s="137"/>
      <c r="BL88" s="134"/>
      <c r="BM88" s="137"/>
      <c r="BN88" s="137"/>
      <c r="BO88" s="137"/>
      <c r="BP88" s="137"/>
      <c r="BQ88" s="137">
        <f t="shared" ref="BQ88:BX89" si="23">BQ79</f>
        <v>5.8574696600000031</v>
      </c>
      <c r="BR88" s="137">
        <f t="shared" si="23"/>
        <v>56.150329630000009</v>
      </c>
      <c r="BS88" s="137">
        <f t="shared" si="23"/>
        <v>555.11802757469684</v>
      </c>
      <c r="BT88" s="137">
        <f t="shared" si="23"/>
        <v>0</v>
      </c>
      <c r="BU88" s="137">
        <f t="shared" si="23"/>
        <v>0</v>
      </c>
      <c r="BV88" s="137">
        <f t="shared" si="23"/>
        <v>0</v>
      </c>
      <c r="BW88" s="137">
        <f t="shared" si="23"/>
        <v>0</v>
      </c>
      <c r="BX88" s="133">
        <f t="shared" si="23"/>
        <v>0</v>
      </c>
    </row>
    <row r="89" spans="1:76">
      <c r="A89" s="112"/>
      <c r="B89" s="37" t="s">
        <v>332</v>
      </c>
      <c r="C89" s="38"/>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137">
        <f t="shared" ref="AH89:BP89" si="24">AH80</f>
        <v>0</v>
      </c>
      <c r="AI89" s="137">
        <f t="shared" si="24"/>
        <v>0</v>
      </c>
      <c r="AJ89" s="137">
        <f t="shared" si="24"/>
        <v>0</v>
      </c>
      <c r="AK89" s="137">
        <f t="shared" si="24"/>
        <v>0</v>
      </c>
      <c r="AL89" s="137">
        <f t="shared" si="24"/>
        <v>0</v>
      </c>
      <c r="AM89" s="137">
        <f t="shared" si="24"/>
        <v>0</v>
      </c>
      <c r="AN89" s="137">
        <f t="shared" si="24"/>
        <v>0</v>
      </c>
      <c r="AO89" s="137">
        <f t="shared" si="24"/>
        <v>0</v>
      </c>
      <c r="AP89" s="137">
        <f t="shared" si="24"/>
        <v>0</v>
      </c>
      <c r="AQ89" s="137">
        <f t="shared" si="24"/>
        <v>0</v>
      </c>
      <c r="AR89" s="137">
        <f t="shared" si="24"/>
        <v>0</v>
      </c>
      <c r="AS89" s="137">
        <f t="shared" si="24"/>
        <v>0</v>
      </c>
      <c r="AT89" s="137">
        <f t="shared" si="24"/>
        <v>0</v>
      </c>
      <c r="AU89" s="137">
        <f t="shared" si="24"/>
        <v>0</v>
      </c>
      <c r="AV89" s="137">
        <f t="shared" si="24"/>
        <v>0</v>
      </c>
      <c r="AW89" s="137">
        <f t="shared" si="24"/>
        <v>0</v>
      </c>
      <c r="AX89" s="137">
        <f t="shared" si="24"/>
        <v>0</v>
      </c>
      <c r="AY89" s="137">
        <f t="shared" si="24"/>
        <v>0</v>
      </c>
      <c r="AZ89" s="137">
        <f t="shared" si="24"/>
        <v>0</v>
      </c>
      <c r="BA89" s="137">
        <f t="shared" si="24"/>
        <v>0</v>
      </c>
      <c r="BB89" s="137">
        <f t="shared" si="24"/>
        <v>0</v>
      </c>
      <c r="BC89" s="137">
        <f t="shared" si="24"/>
        <v>0</v>
      </c>
      <c r="BD89" s="137">
        <f t="shared" si="24"/>
        <v>0</v>
      </c>
      <c r="BE89" s="137">
        <f t="shared" si="24"/>
        <v>0</v>
      </c>
      <c r="BF89" s="137">
        <f t="shared" si="24"/>
        <v>0</v>
      </c>
      <c r="BG89" s="137">
        <f t="shared" si="24"/>
        <v>0</v>
      </c>
      <c r="BH89" s="137">
        <f t="shared" si="24"/>
        <v>0</v>
      </c>
      <c r="BI89" s="137">
        <f t="shared" si="24"/>
        <v>0</v>
      </c>
      <c r="BJ89" s="137">
        <f t="shared" si="24"/>
        <v>0</v>
      </c>
      <c r="BK89" s="137">
        <f t="shared" si="24"/>
        <v>0</v>
      </c>
      <c r="BL89" s="137">
        <f t="shared" si="24"/>
        <v>0</v>
      </c>
      <c r="BM89" s="137">
        <f t="shared" si="24"/>
        <v>0</v>
      </c>
      <c r="BN89" s="137">
        <f t="shared" si="24"/>
        <v>0</v>
      </c>
      <c r="BO89" s="137">
        <f t="shared" si="24"/>
        <v>0</v>
      </c>
      <c r="BP89" s="137">
        <f t="shared" si="24"/>
        <v>0</v>
      </c>
      <c r="BQ89" s="137">
        <f t="shared" si="23"/>
        <v>0</v>
      </c>
      <c r="BR89" s="137">
        <f t="shared" si="23"/>
        <v>0</v>
      </c>
      <c r="BS89" s="137">
        <f t="shared" si="23"/>
        <v>0</v>
      </c>
      <c r="BT89" s="137">
        <f t="shared" si="23"/>
        <v>-156.56736738023662</v>
      </c>
      <c r="BU89" s="137">
        <f t="shared" si="23"/>
        <v>-884.052953570917</v>
      </c>
      <c r="BV89" s="137">
        <f t="shared" si="23"/>
        <v>-1745.1042857766888</v>
      </c>
      <c r="BW89" s="137">
        <f t="shared" si="23"/>
        <v>-2699.1721103161935</v>
      </c>
      <c r="BX89" s="133">
        <f t="shared" si="23"/>
        <v>-3059.3247916011192</v>
      </c>
    </row>
    <row r="90" spans="1:76" ht="26.1" customHeight="1">
      <c r="A90" s="112"/>
      <c r="B90" s="152" t="s">
        <v>331</v>
      </c>
      <c r="C90" s="38"/>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137">
        <f t="shared" ref="AH90:BX90" si="25">AH6+AH61+AH70+AH77</f>
        <v>1071</v>
      </c>
      <c r="AI90" s="137">
        <f t="shared" si="25"/>
        <v>1194</v>
      </c>
      <c r="AJ90" s="137">
        <f t="shared" si="25"/>
        <v>1476</v>
      </c>
      <c r="AK90" s="137">
        <f t="shared" si="25"/>
        <v>2096.33</v>
      </c>
      <c r="AL90" s="137">
        <f t="shared" si="25"/>
        <v>2419</v>
      </c>
      <c r="AM90" s="137">
        <f t="shared" si="25"/>
        <v>2704</v>
      </c>
      <c r="AN90" s="137">
        <f t="shared" si="25"/>
        <v>3117</v>
      </c>
      <c r="AO90" s="137">
        <f t="shared" si="25"/>
        <v>3515</v>
      </c>
      <c r="AP90" s="137">
        <f t="shared" si="25"/>
        <v>3782</v>
      </c>
      <c r="AQ90" s="137">
        <f t="shared" si="25"/>
        <v>3985</v>
      </c>
      <c r="AR90" s="137">
        <f t="shared" si="25"/>
        <v>4434.1280000000006</v>
      </c>
      <c r="AS90" s="137">
        <f t="shared" si="25"/>
        <v>5031.3342119219333</v>
      </c>
      <c r="AT90" s="137">
        <f t="shared" si="25"/>
        <v>5790.8220000000001</v>
      </c>
      <c r="AU90" s="137">
        <f t="shared" si="25"/>
        <v>6001.4549999999999</v>
      </c>
      <c r="AV90" s="137">
        <f t="shared" si="25"/>
        <v>7260.0259999999998</v>
      </c>
      <c r="AW90" s="137">
        <f t="shared" si="25"/>
        <v>8069.4830000000002</v>
      </c>
      <c r="AX90" s="137">
        <f t="shared" si="25"/>
        <v>8344.4640593971671</v>
      </c>
      <c r="AY90" s="137">
        <f t="shared" si="25"/>
        <v>8494.3502538867524</v>
      </c>
      <c r="AZ90" s="137">
        <f t="shared" si="25"/>
        <v>8602.025694728236</v>
      </c>
      <c r="BA90" s="137">
        <f t="shared" si="25"/>
        <v>8640.5586407757619</v>
      </c>
      <c r="BB90" s="137">
        <f t="shared" si="25"/>
        <v>8595.464433952191</v>
      </c>
      <c r="BC90" s="137">
        <f t="shared" si="25"/>
        <v>8942.0083998374503</v>
      </c>
      <c r="BD90" s="137">
        <f t="shared" si="25"/>
        <v>9531.7037557356707</v>
      </c>
      <c r="BE90" s="137">
        <f t="shared" si="25"/>
        <v>10294.057763499603</v>
      </c>
      <c r="BF90" s="137">
        <f t="shared" si="25"/>
        <v>10697.652014520467</v>
      </c>
      <c r="BG90" s="137">
        <f t="shared" si="25"/>
        <v>10903.644924357332</v>
      </c>
      <c r="BH90" s="137">
        <f t="shared" si="25"/>
        <v>12347.603465567412</v>
      </c>
      <c r="BI90" s="137">
        <f t="shared" si="25"/>
        <v>12833.50964645738</v>
      </c>
      <c r="BJ90" s="137">
        <f t="shared" si="25"/>
        <v>13753.967936590454</v>
      </c>
      <c r="BK90" s="137">
        <f t="shared" si="25"/>
        <v>14354.868818296125</v>
      </c>
      <c r="BL90" s="137">
        <f t="shared" si="25"/>
        <v>15384.930757364362</v>
      </c>
      <c r="BM90" s="137">
        <f t="shared" si="25"/>
        <v>16146.415684337582</v>
      </c>
      <c r="BN90" s="137">
        <f t="shared" si="25"/>
        <v>16479.605748192032</v>
      </c>
      <c r="BO90" s="137">
        <f t="shared" si="25"/>
        <v>16530.774482661407</v>
      </c>
      <c r="BP90" s="137">
        <f t="shared" si="25"/>
        <v>16079.492144291289</v>
      </c>
      <c r="BQ90" s="137">
        <f t="shared" si="25"/>
        <v>13581.116354256596</v>
      </c>
      <c r="BR90" s="137">
        <f t="shared" si="25"/>
        <v>13147.569387473428</v>
      </c>
      <c r="BS90" s="137">
        <f t="shared" si="25"/>
        <v>12538.816305083297</v>
      </c>
      <c r="BT90" s="137">
        <f t="shared" si="25"/>
        <v>11984.558111291964</v>
      </c>
      <c r="BU90" s="137">
        <f t="shared" si="25"/>
        <v>11391.559590583052</v>
      </c>
      <c r="BV90" s="137">
        <f t="shared" si="25"/>
        <v>10729.911556217865</v>
      </c>
      <c r="BW90" s="137">
        <f t="shared" si="25"/>
        <v>10422.197808379551</v>
      </c>
      <c r="BX90" s="133">
        <f t="shared" si="25"/>
        <v>10401.172009872691</v>
      </c>
    </row>
    <row r="91" spans="1:76">
      <c r="A91" s="112"/>
      <c r="B91" s="152" t="s">
        <v>330</v>
      </c>
      <c r="C91" s="38"/>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137">
        <f t="shared" ref="AH91:BX91" si="26">AH11+AH62+AH71+AH45+AH50+AH53+SUM(AH78:AH81)+AH54+AH74+AH75</f>
        <v>1621</v>
      </c>
      <c r="AI91" s="137">
        <f t="shared" si="26"/>
        <v>1746</v>
      </c>
      <c r="AJ91" s="137">
        <f t="shared" si="26"/>
        <v>2354</v>
      </c>
      <c r="AK91" s="137">
        <f t="shared" si="26"/>
        <v>3760.92</v>
      </c>
      <c r="AL91" s="137">
        <f t="shared" si="26"/>
        <v>5498</v>
      </c>
      <c r="AM91" s="137">
        <f t="shared" si="26"/>
        <v>6745</v>
      </c>
      <c r="AN91" s="137">
        <f t="shared" si="26"/>
        <v>7666</v>
      </c>
      <c r="AO91" s="137">
        <f t="shared" si="26"/>
        <v>8717</v>
      </c>
      <c r="AP91" s="137">
        <f t="shared" si="26"/>
        <v>9394</v>
      </c>
      <c r="AQ91" s="137">
        <f t="shared" si="26"/>
        <v>9387.7080000000005</v>
      </c>
      <c r="AR91" s="137">
        <f t="shared" si="26"/>
        <v>8665.8220000000001</v>
      </c>
      <c r="AS91" s="137">
        <f t="shared" si="26"/>
        <v>9037.4317880780673</v>
      </c>
      <c r="AT91" s="137">
        <f t="shared" si="26"/>
        <v>10852.014999999998</v>
      </c>
      <c r="AU91" s="137">
        <f t="shared" si="26"/>
        <v>14083.792899511733</v>
      </c>
      <c r="AV91" s="137">
        <f t="shared" si="26"/>
        <v>18054.872000000003</v>
      </c>
      <c r="AW91" s="137">
        <f t="shared" si="26"/>
        <v>20526.009000000005</v>
      </c>
      <c r="AX91" s="137">
        <f t="shared" si="26"/>
        <v>21777.352154602828</v>
      </c>
      <c r="AY91" s="137">
        <f t="shared" si="26"/>
        <v>23126.355372113245</v>
      </c>
      <c r="AZ91" s="137">
        <f t="shared" si="26"/>
        <v>23596.575062271761</v>
      </c>
      <c r="BA91" s="137">
        <f t="shared" si="26"/>
        <v>22813.948107224242</v>
      </c>
      <c r="BB91" s="137">
        <f t="shared" si="26"/>
        <v>22418.676401047804</v>
      </c>
      <c r="BC91" s="137">
        <f t="shared" si="26"/>
        <v>21599.330742630242</v>
      </c>
      <c r="BD91" s="137">
        <f t="shared" si="26"/>
        <v>20121.299745918819</v>
      </c>
      <c r="BE91" s="137">
        <f t="shared" si="26"/>
        <v>20656.123906814526</v>
      </c>
      <c r="BF91" s="137">
        <f t="shared" si="26"/>
        <v>21561.636730259979</v>
      </c>
      <c r="BG91" s="137">
        <f t="shared" si="26"/>
        <v>22167.022279612818</v>
      </c>
      <c r="BH91" s="137">
        <f t="shared" si="26"/>
        <v>22351.793582913007</v>
      </c>
      <c r="BI91" s="137">
        <f t="shared" si="26"/>
        <v>22518.823883184625</v>
      </c>
      <c r="BJ91" s="137">
        <f t="shared" si="26"/>
        <v>23248.083596265013</v>
      </c>
      <c r="BK91" s="137">
        <f t="shared" si="26"/>
        <v>24167.493093286972</v>
      </c>
      <c r="BL91" s="137">
        <f t="shared" si="26"/>
        <v>25187.487843325638</v>
      </c>
      <c r="BM91" s="137">
        <f t="shared" si="26"/>
        <v>30064.77113639241</v>
      </c>
      <c r="BN91" s="137">
        <f t="shared" si="26"/>
        <v>31674.346572549668</v>
      </c>
      <c r="BO91" s="137">
        <f t="shared" si="26"/>
        <v>33187.916499508603</v>
      </c>
      <c r="BP91" s="137">
        <f t="shared" si="26"/>
        <v>35093.796394378725</v>
      </c>
      <c r="BQ91" s="137">
        <f t="shared" si="26"/>
        <v>32372.401516099566</v>
      </c>
      <c r="BR91" s="137">
        <f t="shared" si="26"/>
        <v>32469.341013676574</v>
      </c>
      <c r="BS91" s="137">
        <f t="shared" si="26"/>
        <v>32581.815282214295</v>
      </c>
      <c r="BT91" s="137">
        <f t="shared" si="26"/>
        <v>32139.443999429255</v>
      </c>
      <c r="BU91" s="137">
        <f t="shared" si="26"/>
        <v>31121.145576891216</v>
      </c>
      <c r="BV91" s="137">
        <f t="shared" si="26"/>
        <v>29985.635700327308</v>
      </c>
      <c r="BW91" s="137">
        <f t="shared" si="26"/>
        <v>28975.141547860138</v>
      </c>
      <c r="BX91" s="133">
        <f t="shared" si="26"/>
        <v>29134.621293170258</v>
      </c>
    </row>
    <row r="92" spans="1:76" s="208" customFormat="1" ht="15.75">
      <c r="A92" s="145"/>
      <c r="B92" s="41" t="s">
        <v>67</v>
      </c>
      <c r="C92" s="41"/>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144">
        <f t="shared" ref="AH92:BX92" si="27">AH91+AH90</f>
        <v>2692</v>
      </c>
      <c r="AI92" s="144">
        <f t="shared" si="27"/>
        <v>2940</v>
      </c>
      <c r="AJ92" s="144">
        <f t="shared" si="27"/>
        <v>3830</v>
      </c>
      <c r="AK92" s="144">
        <f t="shared" si="27"/>
        <v>5857.25</v>
      </c>
      <c r="AL92" s="144">
        <f t="shared" si="27"/>
        <v>7917</v>
      </c>
      <c r="AM92" s="144">
        <f t="shared" si="27"/>
        <v>9449</v>
      </c>
      <c r="AN92" s="144">
        <f t="shared" si="27"/>
        <v>10783</v>
      </c>
      <c r="AO92" s="144">
        <f t="shared" si="27"/>
        <v>12232</v>
      </c>
      <c r="AP92" s="144">
        <f t="shared" si="27"/>
        <v>13176</v>
      </c>
      <c r="AQ92" s="144">
        <f t="shared" si="27"/>
        <v>13372.708000000001</v>
      </c>
      <c r="AR92" s="144">
        <f t="shared" si="27"/>
        <v>13099.95</v>
      </c>
      <c r="AS92" s="144">
        <f t="shared" si="27"/>
        <v>14068.766</v>
      </c>
      <c r="AT92" s="144">
        <f t="shared" si="27"/>
        <v>16642.837</v>
      </c>
      <c r="AU92" s="144">
        <f t="shared" si="27"/>
        <v>20085.247899511734</v>
      </c>
      <c r="AV92" s="144">
        <f t="shared" si="27"/>
        <v>25314.898000000001</v>
      </c>
      <c r="AW92" s="144">
        <f t="shared" si="27"/>
        <v>28595.492000000006</v>
      </c>
      <c r="AX92" s="144">
        <f t="shared" si="27"/>
        <v>30121.816213999995</v>
      </c>
      <c r="AY92" s="144">
        <f t="shared" si="27"/>
        <v>31620.705625999995</v>
      </c>
      <c r="AZ92" s="144">
        <f t="shared" si="27"/>
        <v>32198.600756999997</v>
      </c>
      <c r="BA92" s="144">
        <f t="shared" si="27"/>
        <v>31454.506748000003</v>
      </c>
      <c r="BB92" s="144">
        <f t="shared" si="27"/>
        <v>31014.140834999995</v>
      </c>
      <c r="BC92" s="144">
        <f t="shared" si="27"/>
        <v>30541.339142467692</v>
      </c>
      <c r="BD92" s="144">
        <f t="shared" si="27"/>
        <v>29653.00350165449</v>
      </c>
      <c r="BE92" s="144">
        <f t="shared" si="27"/>
        <v>30950.18167031413</v>
      </c>
      <c r="BF92" s="144">
        <f t="shared" si="27"/>
        <v>32259.288744780446</v>
      </c>
      <c r="BG92" s="144">
        <f t="shared" si="27"/>
        <v>33070.667203970152</v>
      </c>
      <c r="BH92" s="144">
        <f t="shared" si="27"/>
        <v>34699.397048480416</v>
      </c>
      <c r="BI92" s="144">
        <f t="shared" si="27"/>
        <v>35352.333529642005</v>
      </c>
      <c r="BJ92" s="144">
        <f t="shared" si="27"/>
        <v>37002.051532855468</v>
      </c>
      <c r="BK92" s="144">
        <f t="shared" si="27"/>
        <v>38522.361911583095</v>
      </c>
      <c r="BL92" s="144">
        <f t="shared" si="27"/>
        <v>40572.418600689998</v>
      </c>
      <c r="BM92" s="144">
        <f t="shared" si="27"/>
        <v>46211.186820729992</v>
      </c>
      <c r="BN92" s="144">
        <f t="shared" si="27"/>
        <v>48153.952320741701</v>
      </c>
      <c r="BO92" s="144">
        <f t="shared" si="27"/>
        <v>49718.69098217001</v>
      </c>
      <c r="BP92" s="144">
        <f t="shared" si="27"/>
        <v>51173.288538670015</v>
      </c>
      <c r="BQ92" s="144">
        <f t="shared" si="27"/>
        <v>45953.517870356161</v>
      </c>
      <c r="BR92" s="144">
        <f t="shared" si="27"/>
        <v>45616.910401150002</v>
      </c>
      <c r="BS92" s="144">
        <f t="shared" si="27"/>
        <v>45120.63158729759</v>
      </c>
      <c r="BT92" s="144">
        <f t="shared" si="27"/>
        <v>44124.002110721223</v>
      </c>
      <c r="BU92" s="144">
        <f t="shared" si="27"/>
        <v>42512.705167474269</v>
      </c>
      <c r="BV92" s="144">
        <f t="shared" si="27"/>
        <v>40715.547256545171</v>
      </c>
      <c r="BW92" s="144">
        <f t="shared" si="27"/>
        <v>39397.339356239689</v>
      </c>
      <c r="BX92" s="138">
        <f t="shared" si="27"/>
        <v>39535.793303042949</v>
      </c>
    </row>
    <row r="93" spans="1:76" ht="26.1" customHeight="1">
      <c r="A93" s="112"/>
      <c r="B93" s="41" t="s">
        <v>340</v>
      </c>
      <c r="C93" s="38"/>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250" t="s">
        <v>339</v>
      </c>
      <c r="BI93" s="137"/>
      <c r="BJ93" s="137"/>
      <c r="BK93" s="137"/>
      <c r="BL93" s="250" t="s">
        <v>339</v>
      </c>
      <c r="BM93" s="137"/>
      <c r="BN93" s="137"/>
      <c r="BO93" s="137"/>
      <c r="BP93" s="137"/>
      <c r="BQ93" s="137"/>
      <c r="BR93" s="137"/>
      <c r="BS93" s="137"/>
      <c r="BT93" s="137"/>
      <c r="BU93" s="137"/>
      <c r="BV93" s="137"/>
      <c r="BW93" s="137"/>
      <c r="BX93" s="133"/>
    </row>
    <row r="94" spans="1:76">
      <c r="A94" s="112"/>
      <c r="B94" s="37" t="s">
        <v>338</v>
      </c>
      <c r="C94" s="38"/>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137">
        <f t="shared" ref="AH94:BX94" si="28">AH37+AH65+AH77</f>
        <v>879.13660835202791</v>
      </c>
      <c r="AI94" s="137">
        <f t="shared" si="28"/>
        <v>965.71952684567862</v>
      </c>
      <c r="AJ94" s="137">
        <f t="shared" si="28"/>
        <v>1165.6784581666639</v>
      </c>
      <c r="AK94" s="137">
        <f t="shared" si="28"/>
        <v>1639.2650340306036</v>
      </c>
      <c r="AL94" s="137">
        <f t="shared" si="28"/>
        <v>1851.3099674185678</v>
      </c>
      <c r="AM94" s="137">
        <f t="shared" si="28"/>
        <v>2016.8889613949996</v>
      </c>
      <c r="AN94" s="137">
        <f t="shared" si="28"/>
        <v>2285.0079196275701</v>
      </c>
      <c r="AO94" s="137">
        <f t="shared" si="28"/>
        <v>2502.7997699406551</v>
      </c>
      <c r="AP94" s="137">
        <f t="shared" si="28"/>
        <v>2574.1306790081708</v>
      </c>
      <c r="AQ94" s="137">
        <f t="shared" si="28"/>
        <v>2604.1375405841391</v>
      </c>
      <c r="AR94" s="137">
        <f t="shared" si="28"/>
        <v>2958.032581333252</v>
      </c>
      <c r="AS94" s="137">
        <f t="shared" si="28"/>
        <v>3196.5630327702083</v>
      </c>
      <c r="AT94" s="137">
        <f t="shared" si="28"/>
        <v>3588.5128467443524</v>
      </c>
      <c r="AU94" s="137">
        <f t="shared" si="28"/>
        <v>4013.0219693975573</v>
      </c>
      <c r="AV94" s="137">
        <f t="shared" si="28"/>
        <v>4947.6392028615437</v>
      </c>
      <c r="AW94" s="137">
        <f t="shared" si="28"/>
        <v>5390.1946462719416</v>
      </c>
      <c r="AX94" s="137">
        <f t="shared" si="28"/>
        <v>5624.3306398979967</v>
      </c>
      <c r="AY94" s="137">
        <f t="shared" si="28"/>
        <v>5955.8548748241155</v>
      </c>
      <c r="AZ94" s="137">
        <f t="shared" si="28"/>
        <v>6094.6968416297641</v>
      </c>
      <c r="BA94" s="137">
        <f t="shared" si="28"/>
        <v>6209.4369681790304</v>
      </c>
      <c r="BB94" s="137">
        <f t="shared" si="28"/>
        <v>6235.793846672108</v>
      </c>
      <c r="BC94" s="137">
        <f t="shared" si="28"/>
        <v>6610.5244448185294</v>
      </c>
      <c r="BD94" s="137">
        <f t="shared" si="28"/>
        <v>7161.3827794828449</v>
      </c>
      <c r="BE94" s="137">
        <f t="shared" si="28"/>
        <v>7817.6821619821239</v>
      </c>
      <c r="BF94" s="137">
        <f t="shared" si="28"/>
        <v>8579.982507645871</v>
      </c>
      <c r="BG94" s="137">
        <f t="shared" si="28"/>
        <v>9007.604491842576</v>
      </c>
      <c r="BH94" s="215">
        <f t="shared" si="28"/>
        <v>10519.076117122559</v>
      </c>
      <c r="BI94" s="137">
        <f t="shared" si="28"/>
        <v>10990.213712341436</v>
      </c>
      <c r="BJ94" s="137">
        <f t="shared" si="28"/>
        <v>11749.973946554235</v>
      </c>
      <c r="BK94" s="137">
        <f t="shared" si="28"/>
        <v>12308.255202199914</v>
      </c>
      <c r="BL94" s="215">
        <f t="shared" si="28"/>
        <v>12600.319141904845</v>
      </c>
      <c r="BM94" s="137">
        <f t="shared" si="28"/>
        <v>13269.239864992094</v>
      </c>
      <c r="BN94" s="137">
        <f t="shared" si="28"/>
        <v>13489.844401719891</v>
      </c>
      <c r="BO94" s="137">
        <f t="shared" si="28"/>
        <v>13530.339095571711</v>
      </c>
      <c r="BP94" s="137">
        <f t="shared" si="28"/>
        <v>13216.762479847495</v>
      </c>
      <c r="BQ94" s="137">
        <f t="shared" si="28"/>
        <v>12933.364894884393</v>
      </c>
      <c r="BR94" s="137">
        <f t="shared" si="28"/>
        <v>12574.328786870305</v>
      </c>
      <c r="BS94" s="137">
        <f t="shared" si="28"/>
        <v>12031.223337270505</v>
      </c>
      <c r="BT94" s="137">
        <f t="shared" si="28"/>
        <v>11615.383998469524</v>
      </c>
      <c r="BU94" s="137">
        <f t="shared" si="28"/>
        <v>11192.809345145683</v>
      </c>
      <c r="BV94" s="137">
        <f t="shared" si="28"/>
        <v>10696.080976314908</v>
      </c>
      <c r="BW94" s="137">
        <f t="shared" si="28"/>
        <v>10422.197808379546</v>
      </c>
      <c r="BX94" s="133">
        <f t="shared" si="28"/>
        <v>10400.172009872682</v>
      </c>
    </row>
    <row r="95" spans="1:76">
      <c r="A95" s="112"/>
      <c r="B95" s="37" t="s">
        <v>337</v>
      </c>
      <c r="C95" s="38"/>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137">
        <f t="shared" ref="AH95:BX95" si="29">AH38+AH66</f>
        <v>173.98603128178249</v>
      </c>
      <c r="AI95" s="137">
        <f t="shared" si="29"/>
        <v>191.91759828256252</v>
      </c>
      <c r="AJ95" s="137">
        <f t="shared" si="29"/>
        <v>231.39129284350997</v>
      </c>
      <c r="AK95" s="137">
        <f t="shared" si="29"/>
        <v>298.96993997116317</v>
      </c>
      <c r="AL95" s="137">
        <f t="shared" si="29"/>
        <v>388.36914883756549</v>
      </c>
      <c r="AM95" s="137">
        <f t="shared" si="29"/>
        <v>442.99125490758956</v>
      </c>
      <c r="AN95" s="137">
        <f t="shared" si="29"/>
        <v>492.20964010500967</v>
      </c>
      <c r="AO95" s="137">
        <f t="shared" si="29"/>
        <v>558.88540844568683</v>
      </c>
      <c r="AP95" s="137">
        <f t="shared" si="29"/>
        <v>645.40178856227408</v>
      </c>
      <c r="AQ95" s="137">
        <f t="shared" si="29"/>
        <v>660.33447330565866</v>
      </c>
      <c r="AR95" s="137">
        <f t="shared" si="29"/>
        <v>749.87724320652671</v>
      </c>
      <c r="AS95" s="137">
        <f t="shared" si="29"/>
        <v>886.22282284645803</v>
      </c>
      <c r="AT95" s="137">
        <f t="shared" si="29"/>
        <v>1140.0778012292672</v>
      </c>
      <c r="AU95" s="137">
        <f t="shared" si="29"/>
        <v>1450.0592963380868</v>
      </c>
      <c r="AV95" s="137">
        <f t="shared" si="29"/>
        <v>1976.8686907194983</v>
      </c>
      <c r="AW95" s="137">
        <f t="shared" si="29"/>
        <v>2532.5381014695945</v>
      </c>
      <c r="AX95" s="137">
        <f t="shared" si="29"/>
        <v>3215.7905667483042</v>
      </c>
      <c r="AY95" s="137">
        <f t="shared" si="29"/>
        <v>3832.4483674293779</v>
      </c>
      <c r="AZ95" s="137">
        <f t="shared" si="29"/>
        <v>4268.1013320393704</v>
      </c>
      <c r="BA95" s="137">
        <f t="shared" si="29"/>
        <v>4557.5242449501457</v>
      </c>
      <c r="BB95" s="137">
        <f t="shared" si="29"/>
        <v>4887.2047576060413</v>
      </c>
      <c r="BC95" s="137">
        <f t="shared" si="29"/>
        <v>5193.2776606713469</v>
      </c>
      <c r="BD95" s="137">
        <f t="shared" si="29"/>
        <v>5793.8810550401886</v>
      </c>
      <c r="BE95" s="137">
        <f t="shared" si="29"/>
        <v>6333.0610387291636</v>
      </c>
      <c r="BF95" s="137">
        <f t="shared" si="29"/>
        <v>7022.7071458333357</v>
      </c>
      <c r="BG95" s="137">
        <f t="shared" si="29"/>
        <v>7029.7698048489674</v>
      </c>
      <c r="BH95" s="215">
        <f t="shared" si="29"/>
        <v>7155.297257357598</v>
      </c>
      <c r="BI95" s="137">
        <f t="shared" si="29"/>
        <v>7422.888283572589</v>
      </c>
      <c r="BJ95" s="137">
        <f t="shared" si="29"/>
        <v>7861.5580073674555</v>
      </c>
      <c r="BK95" s="137">
        <f t="shared" si="29"/>
        <v>8639.3355645641968</v>
      </c>
      <c r="BL95" s="215">
        <f t="shared" si="29"/>
        <v>9276.4901575728472</v>
      </c>
      <c r="BM95" s="137">
        <f t="shared" si="29"/>
        <v>10483.020756598369</v>
      </c>
      <c r="BN95" s="137">
        <f t="shared" si="29"/>
        <v>11086.344482750013</v>
      </c>
      <c r="BO95" s="137">
        <f t="shared" si="29"/>
        <v>11837.045771100871</v>
      </c>
      <c r="BP95" s="137">
        <f t="shared" si="29"/>
        <v>12965.303448969369</v>
      </c>
      <c r="BQ95" s="137">
        <f t="shared" si="29"/>
        <v>14067.916734814531</v>
      </c>
      <c r="BR95" s="137">
        <f t="shared" si="29"/>
        <v>15786.463514931977</v>
      </c>
      <c r="BS95" s="137">
        <f t="shared" si="29"/>
        <v>16788.302858294413</v>
      </c>
      <c r="BT95" s="137">
        <f t="shared" si="29"/>
        <v>16712.395478708986</v>
      </c>
      <c r="BU95" s="137">
        <f t="shared" si="29"/>
        <v>16487.459571416322</v>
      </c>
      <c r="BV95" s="137">
        <f t="shared" si="29"/>
        <v>16275.316796001251</v>
      </c>
      <c r="BW95" s="137">
        <f t="shared" si="29"/>
        <v>16327.711223113376</v>
      </c>
      <c r="BX95" s="133">
        <f t="shared" si="29"/>
        <v>16567.625965582185</v>
      </c>
    </row>
    <row r="96" spans="1:76">
      <c r="A96" s="112"/>
      <c r="B96" s="37" t="s">
        <v>336</v>
      </c>
      <c r="C96" s="38"/>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137">
        <f t="shared" ref="AH96:BX96" si="30">AH39+AH67+AH54</f>
        <v>319.93644801641562</v>
      </c>
      <c r="AI96" s="137">
        <f t="shared" si="30"/>
        <v>346.39406349637238</v>
      </c>
      <c r="AJ96" s="137">
        <f t="shared" si="30"/>
        <v>429.15025325874183</v>
      </c>
      <c r="AK96" s="137">
        <f t="shared" si="30"/>
        <v>653.10198282576016</v>
      </c>
      <c r="AL96" s="137">
        <f t="shared" si="30"/>
        <v>904.06405172775965</v>
      </c>
      <c r="AM96" s="137">
        <f t="shared" si="30"/>
        <v>1124.9093961708841</v>
      </c>
      <c r="AN96" s="137">
        <f t="shared" si="30"/>
        <v>1274.2921638369685</v>
      </c>
      <c r="AO96" s="137">
        <f t="shared" si="30"/>
        <v>1495.4115737735642</v>
      </c>
      <c r="AP96" s="137">
        <f t="shared" si="30"/>
        <v>1661.4935640754265</v>
      </c>
      <c r="AQ96" s="137">
        <f t="shared" si="30"/>
        <v>1734.0699943599564</v>
      </c>
      <c r="AR96" s="137">
        <f t="shared" si="30"/>
        <v>1580.561455</v>
      </c>
      <c r="AS96" s="137">
        <f t="shared" si="30"/>
        <v>1740.6311500000002</v>
      </c>
      <c r="AT96" s="137">
        <f t="shared" si="30"/>
        <v>2198.6880353333336</v>
      </c>
      <c r="AU96" s="137">
        <f t="shared" si="30"/>
        <v>2914.7150026666668</v>
      </c>
      <c r="AV96" s="137">
        <f t="shared" si="30"/>
        <v>3586.7719856666668</v>
      </c>
      <c r="AW96" s="137">
        <f t="shared" si="30"/>
        <v>4044.0053453333339</v>
      </c>
      <c r="AX96" s="137">
        <f t="shared" si="30"/>
        <v>4664.6398293619486</v>
      </c>
      <c r="AY96" s="137">
        <f t="shared" si="30"/>
        <v>5054.6330278276318</v>
      </c>
      <c r="AZ96" s="137">
        <f t="shared" si="30"/>
        <v>5259.3567779938894</v>
      </c>
      <c r="BA96" s="137">
        <f t="shared" si="30"/>
        <v>5099.244864133073</v>
      </c>
      <c r="BB96" s="137">
        <f t="shared" si="30"/>
        <v>4991.3620183747407</v>
      </c>
      <c r="BC96" s="137">
        <f t="shared" si="30"/>
        <v>4913.0941428824599</v>
      </c>
      <c r="BD96" s="137">
        <f t="shared" si="30"/>
        <v>4799.9691073019958</v>
      </c>
      <c r="BE96" s="137">
        <f t="shared" si="30"/>
        <v>4786.4497117072478</v>
      </c>
      <c r="BF96" s="137">
        <f t="shared" si="30"/>
        <v>4874.2798953002002</v>
      </c>
      <c r="BG96" s="137">
        <f t="shared" si="30"/>
        <v>5164.6116047330152</v>
      </c>
      <c r="BH96" s="215">
        <f t="shared" si="30"/>
        <v>5448.2936791109623</v>
      </c>
      <c r="BI96" s="137">
        <f t="shared" si="30"/>
        <v>5628.494077749363</v>
      </c>
      <c r="BJ96" s="137">
        <f t="shared" si="30"/>
        <v>5792.8778503610465</v>
      </c>
      <c r="BK96" s="137">
        <f t="shared" si="30"/>
        <v>6075.7958651793906</v>
      </c>
      <c r="BL96" s="215">
        <f t="shared" si="30"/>
        <v>5411.6156377595216</v>
      </c>
      <c r="BM96" s="137">
        <f t="shared" si="30"/>
        <v>5790.5689146122786</v>
      </c>
      <c r="BN96" s="137">
        <f t="shared" si="30"/>
        <v>5557.5086604960225</v>
      </c>
      <c r="BO96" s="137">
        <f t="shared" si="30"/>
        <v>5124.6193996523571</v>
      </c>
      <c r="BP96" s="137">
        <f t="shared" si="30"/>
        <v>4767.1579842511737</v>
      </c>
      <c r="BQ96" s="137">
        <f t="shared" si="30"/>
        <v>4334.6152362809562</v>
      </c>
      <c r="BR96" s="137">
        <f t="shared" si="30"/>
        <v>4079.1402548733172</v>
      </c>
      <c r="BS96" s="137">
        <f t="shared" si="30"/>
        <v>4136.3094152686936</v>
      </c>
      <c r="BT96" s="137">
        <f t="shared" si="30"/>
        <v>4087.5939425509173</v>
      </c>
      <c r="BU96" s="137">
        <f t="shared" si="30"/>
        <v>3651.2013721569383</v>
      </c>
      <c r="BV96" s="137">
        <f t="shared" si="30"/>
        <v>3399.2940096110869</v>
      </c>
      <c r="BW96" s="137">
        <f t="shared" si="30"/>
        <v>3269.5966588662786</v>
      </c>
      <c r="BX96" s="133">
        <f t="shared" si="30"/>
        <v>3319.6103010156444</v>
      </c>
    </row>
    <row r="97" spans="1:76">
      <c r="A97" s="112"/>
      <c r="B97" s="37" t="s">
        <v>335</v>
      </c>
      <c r="C97" s="38"/>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137">
        <f t="shared" ref="AH97:BX97" si="31">AH40+AH68</f>
        <v>589.28593923698281</v>
      </c>
      <c r="AI97" s="137">
        <f t="shared" si="31"/>
        <v>612.90867110654028</v>
      </c>
      <c r="AJ97" s="137">
        <f t="shared" si="31"/>
        <v>899.30659876913808</v>
      </c>
      <c r="AK97" s="137">
        <f t="shared" si="31"/>
        <v>1650.6381737850329</v>
      </c>
      <c r="AL97" s="137">
        <f t="shared" si="31"/>
        <v>2705.192373541026</v>
      </c>
      <c r="AM97" s="137">
        <f t="shared" si="31"/>
        <v>3411.740746875093</v>
      </c>
      <c r="AN97" s="137">
        <f t="shared" si="31"/>
        <v>3880.0491470459629</v>
      </c>
      <c r="AO97" s="137">
        <f t="shared" si="31"/>
        <v>4386.0520547680844</v>
      </c>
      <c r="AP97" s="137">
        <f t="shared" si="31"/>
        <v>4557.4233486582634</v>
      </c>
      <c r="AQ97" s="137">
        <f t="shared" si="31"/>
        <v>4272.8837086708436</v>
      </c>
      <c r="AR97" s="137">
        <f t="shared" si="31"/>
        <v>3439.072944</v>
      </c>
      <c r="AS97" s="137">
        <f t="shared" si="31"/>
        <v>3132.390277</v>
      </c>
      <c r="AT97" s="137">
        <f t="shared" si="31"/>
        <v>3562.720902</v>
      </c>
      <c r="AU97" s="137">
        <f t="shared" si="31"/>
        <v>5083.328547666667</v>
      </c>
      <c r="AV97" s="137">
        <f t="shared" si="31"/>
        <v>6720.6649470000002</v>
      </c>
      <c r="AW97" s="137">
        <f t="shared" si="31"/>
        <v>7298.4704266666668</v>
      </c>
      <c r="AX97" s="137">
        <f t="shared" si="31"/>
        <v>6770.7275243945533</v>
      </c>
      <c r="AY97" s="137">
        <f t="shared" si="31"/>
        <v>6492.3000610574099</v>
      </c>
      <c r="AZ97" s="137">
        <f t="shared" si="31"/>
        <v>5879.4303849678172</v>
      </c>
      <c r="BA97" s="137">
        <f t="shared" si="31"/>
        <v>4802.2826039972833</v>
      </c>
      <c r="BB97" s="137">
        <f t="shared" si="31"/>
        <v>4189.3568789879755</v>
      </c>
      <c r="BC97" s="137">
        <f t="shared" si="31"/>
        <v>3725.1490612666144</v>
      </c>
      <c r="BD97" s="137">
        <f t="shared" si="31"/>
        <v>3216.000235508508</v>
      </c>
      <c r="BE97" s="137">
        <f t="shared" si="31"/>
        <v>2852.9186309288407</v>
      </c>
      <c r="BF97" s="137">
        <f t="shared" si="31"/>
        <v>2869.2711366405547</v>
      </c>
      <c r="BG97" s="137">
        <f t="shared" si="31"/>
        <v>2752.8634056763035</v>
      </c>
      <c r="BH97" s="215">
        <f t="shared" si="31"/>
        <v>2704.1797888204469</v>
      </c>
      <c r="BI97" s="137">
        <f t="shared" si="31"/>
        <v>2961.0306207566055</v>
      </c>
      <c r="BJ97" s="137">
        <f t="shared" si="31"/>
        <v>3194.7994910607176</v>
      </c>
      <c r="BK97" s="137">
        <f t="shared" si="31"/>
        <v>3133.2427400280239</v>
      </c>
      <c r="BL97" s="215">
        <f t="shared" si="31"/>
        <v>3776.0860778774304</v>
      </c>
      <c r="BM97" s="137">
        <f t="shared" si="31"/>
        <v>6328.0440266974529</v>
      </c>
      <c r="BN97" s="137">
        <f t="shared" si="31"/>
        <v>6741.1689729287364</v>
      </c>
      <c r="BO97" s="137">
        <f t="shared" si="31"/>
        <v>7583.2088016023854</v>
      </c>
      <c r="BP97" s="137">
        <f t="shared" si="31"/>
        <v>8150.6372075075542</v>
      </c>
      <c r="BQ97" s="137">
        <f t="shared" si="31"/>
        <v>7055.1768833168826</v>
      </c>
      <c r="BR97" s="137">
        <f t="shared" si="31"/>
        <v>5107.3070780135586</v>
      </c>
      <c r="BS97" s="137">
        <f t="shared" si="31"/>
        <v>3510.6406933905391</v>
      </c>
      <c r="BT97" s="137">
        <f t="shared" si="31"/>
        <v>3735.8205051381556</v>
      </c>
      <c r="BU97" s="137">
        <f t="shared" si="31"/>
        <v>3774.8825796819237</v>
      </c>
      <c r="BV97" s="137">
        <f t="shared" si="31"/>
        <v>3828.8006416642475</v>
      </c>
      <c r="BW97" s="137">
        <f t="shared" si="31"/>
        <v>3909.0794192546796</v>
      </c>
      <c r="BX97" s="133">
        <f t="shared" si="31"/>
        <v>4022.7659264100716</v>
      </c>
    </row>
    <row r="98" spans="1:76">
      <c r="A98" s="112"/>
      <c r="B98" s="37" t="s">
        <v>334</v>
      </c>
      <c r="C98" s="38"/>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137">
        <f t="shared" ref="AH98:BX98" si="32">AH41+AH69+AH78+AH74+AH81</f>
        <v>32.148709316448112</v>
      </c>
      <c r="AI98" s="137">
        <f t="shared" si="32"/>
        <v>38.97968426884615</v>
      </c>
      <c r="AJ98" s="137">
        <f t="shared" si="32"/>
        <v>49.587750808100012</v>
      </c>
      <c r="AK98" s="137">
        <f t="shared" si="32"/>
        <v>71.310338887440281</v>
      </c>
      <c r="AL98" s="137">
        <f t="shared" si="32"/>
        <v>96.597852725081168</v>
      </c>
      <c r="AM98" s="137">
        <f t="shared" si="32"/>
        <v>124.50707515143412</v>
      </c>
      <c r="AN98" s="137">
        <f t="shared" si="32"/>
        <v>150.6705316344889</v>
      </c>
      <c r="AO98" s="137">
        <f t="shared" si="32"/>
        <v>159.73148035772317</v>
      </c>
      <c r="AP98" s="137">
        <f t="shared" si="32"/>
        <v>195.97505862919874</v>
      </c>
      <c r="AQ98" s="137">
        <f t="shared" si="32"/>
        <v>258.28365007940278</v>
      </c>
      <c r="AR98" s="137">
        <f t="shared" si="32"/>
        <v>411.38882312688787</v>
      </c>
      <c r="AS98" s="137">
        <f t="shared" si="32"/>
        <v>455.14843404999999</v>
      </c>
      <c r="AT98" s="137">
        <f t="shared" si="32"/>
        <v>645.26082318101385</v>
      </c>
      <c r="AU98" s="137">
        <f t="shared" si="32"/>
        <v>856.35281221506784</v>
      </c>
      <c r="AV98" s="137">
        <f t="shared" si="32"/>
        <v>844.27257532492695</v>
      </c>
      <c r="AW98" s="137">
        <f t="shared" si="32"/>
        <v>1033.4909411552298</v>
      </c>
      <c r="AX98" s="137">
        <f t="shared" si="32"/>
        <v>1247.4996111688147</v>
      </c>
      <c r="AY98" s="137">
        <f t="shared" si="32"/>
        <v>1508.3036882910108</v>
      </c>
      <c r="AZ98" s="137">
        <f t="shared" si="32"/>
        <v>1594.8588100213278</v>
      </c>
      <c r="BA98" s="137">
        <f t="shared" si="32"/>
        <v>1613.5475461451074</v>
      </c>
      <c r="BB98" s="137">
        <f t="shared" si="32"/>
        <v>1492.1641801279961</v>
      </c>
      <c r="BC98" s="137">
        <f t="shared" si="32"/>
        <v>1222.4332864910332</v>
      </c>
      <c r="BD98" s="137">
        <f t="shared" si="32"/>
        <v>1156.5421772762502</v>
      </c>
      <c r="BE98" s="137">
        <f t="shared" si="32"/>
        <v>1171.3003434271991</v>
      </c>
      <c r="BF98" s="137">
        <f t="shared" si="32"/>
        <v>1211.7469810897792</v>
      </c>
      <c r="BG98" s="137">
        <f t="shared" si="32"/>
        <v>1387.5201185816741</v>
      </c>
      <c r="BH98" s="215">
        <f t="shared" si="32"/>
        <v>1685.327243150504</v>
      </c>
      <c r="BI98" s="137">
        <f t="shared" si="32"/>
        <v>1794.3802710649381</v>
      </c>
      <c r="BJ98" s="137">
        <f t="shared" si="32"/>
        <v>2140.2751083046505</v>
      </c>
      <c r="BK98" s="137">
        <f t="shared" si="32"/>
        <v>2305.2949801281179</v>
      </c>
      <c r="BL98" s="215">
        <f t="shared" si="32"/>
        <v>3492.8128437276241</v>
      </c>
      <c r="BM98" s="137">
        <f t="shared" si="32"/>
        <v>4424.5626030840049</v>
      </c>
      <c r="BN98" s="137">
        <f t="shared" si="32"/>
        <v>5371.256763787509</v>
      </c>
      <c r="BO98" s="137">
        <f t="shared" si="32"/>
        <v>5948.0633046355842</v>
      </c>
      <c r="BP98" s="137">
        <f t="shared" si="32"/>
        <v>6565.188093436881</v>
      </c>
      <c r="BQ98" s="137">
        <f t="shared" si="32"/>
        <v>7098.8319581569313</v>
      </c>
      <c r="BR98" s="137">
        <f t="shared" si="32"/>
        <v>7620.5667371211248</v>
      </c>
      <c r="BS98" s="137">
        <f t="shared" si="32"/>
        <v>8007.9769488462362</v>
      </c>
      <c r="BT98" s="137">
        <f t="shared" si="32"/>
        <v>8058.5975617485483</v>
      </c>
      <c r="BU98" s="137">
        <f t="shared" si="32"/>
        <v>8234.994109869187</v>
      </c>
      <c r="BV98" s="137">
        <f t="shared" si="32"/>
        <v>8217.1422490700206</v>
      </c>
      <c r="BW98" s="137">
        <f t="shared" si="32"/>
        <v>8132.7912769953919</v>
      </c>
      <c r="BX98" s="133">
        <f t="shared" si="32"/>
        <v>8255.0183808422425</v>
      </c>
    </row>
    <row r="99" spans="1:76" ht="26.25" customHeight="1">
      <c r="A99" s="112"/>
      <c r="B99" s="37" t="s">
        <v>333</v>
      </c>
      <c r="C99" s="38"/>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4"/>
      <c r="BI99" s="137"/>
      <c r="BJ99" s="137"/>
      <c r="BK99" s="137"/>
      <c r="BL99" s="134"/>
      <c r="BM99" s="137"/>
      <c r="BN99" s="137"/>
      <c r="BO99" s="137"/>
      <c r="BP99" s="137"/>
      <c r="BQ99" s="137">
        <f t="shared" ref="BQ99:BX99" si="33">BQ79</f>
        <v>5.8574696600000031</v>
      </c>
      <c r="BR99" s="137">
        <f t="shared" si="33"/>
        <v>56.150329630000009</v>
      </c>
      <c r="BS99" s="137">
        <f t="shared" si="33"/>
        <v>555.11802757469684</v>
      </c>
      <c r="BT99" s="137">
        <f t="shared" si="33"/>
        <v>0</v>
      </c>
      <c r="BU99" s="137">
        <f t="shared" si="33"/>
        <v>0</v>
      </c>
      <c r="BV99" s="137">
        <f t="shared" si="33"/>
        <v>0</v>
      </c>
      <c r="BW99" s="137">
        <f t="shared" si="33"/>
        <v>0</v>
      </c>
      <c r="BX99" s="133">
        <f t="shared" si="33"/>
        <v>0</v>
      </c>
    </row>
    <row r="100" spans="1:76">
      <c r="A100" s="112"/>
      <c r="B100" s="37" t="s">
        <v>332</v>
      </c>
      <c r="C100" s="38"/>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137">
        <f t="shared" ref="AH100:BX100" si="34">AH89</f>
        <v>0</v>
      </c>
      <c r="AI100" s="137">
        <f t="shared" si="34"/>
        <v>0</v>
      </c>
      <c r="AJ100" s="137">
        <f t="shared" si="34"/>
        <v>0</v>
      </c>
      <c r="AK100" s="137">
        <f t="shared" si="34"/>
        <v>0</v>
      </c>
      <c r="AL100" s="137">
        <f t="shared" si="34"/>
        <v>0</v>
      </c>
      <c r="AM100" s="137">
        <f t="shared" si="34"/>
        <v>0</v>
      </c>
      <c r="AN100" s="137">
        <f t="shared" si="34"/>
        <v>0</v>
      </c>
      <c r="AO100" s="137">
        <f t="shared" si="34"/>
        <v>0</v>
      </c>
      <c r="AP100" s="137">
        <f t="shared" si="34"/>
        <v>0</v>
      </c>
      <c r="AQ100" s="137">
        <f t="shared" si="34"/>
        <v>0</v>
      </c>
      <c r="AR100" s="137">
        <f t="shared" si="34"/>
        <v>0</v>
      </c>
      <c r="AS100" s="137">
        <f t="shared" si="34"/>
        <v>0</v>
      </c>
      <c r="AT100" s="137">
        <f t="shared" si="34"/>
        <v>0</v>
      </c>
      <c r="AU100" s="137">
        <f t="shared" si="34"/>
        <v>0</v>
      </c>
      <c r="AV100" s="137">
        <f t="shared" si="34"/>
        <v>0</v>
      </c>
      <c r="AW100" s="137">
        <f t="shared" si="34"/>
        <v>0</v>
      </c>
      <c r="AX100" s="137">
        <f t="shared" si="34"/>
        <v>0</v>
      </c>
      <c r="AY100" s="137">
        <f t="shared" si="34"/>
        <v>0</v>
      </c>
      <c r="AZ100" s="137">
        <f t="shared" si="34"/>
        <v>0</v>
      </c>
      <c r="BA100" s="137">
        <f t="shared" si="34"/>
        <v>0</v>
      </c>
      <c r="BB100" s="137">
        <f t="shared" si="34"/>
        <v>0</v>
      </c>
      <c r="BC100" s="137">
        <f t="shared" si="34"/>
        <v>0</v>
      </c>
      <c r="BD100" s="137">
        <f t="shared" si="34"/>
        <v>0</v>
      </c>
      <c r="BE100" s="137">
        <f t="shared" si="34"/>
        <v>0</v>
      </c>
      <c r="BF100" s="137">
        <f t="shared" si="34"/>
        <v>0</v>
      </c>
      <c r="BG100" s="137">
        <f t="shared" si="34"/>
        <v>0</v>
      </c>
      <c r="BH100" s="137">
        <f t="shared" si="34"/>
        <v>0</v>
      </c>
      <c r="BI100" s="137">
        <f t="shared" si="34"/>
        <v>0</v>
      </c>
      <c r="BJ100" s="137">
        <f t="shared" si="34"/>
        <v>0</v>
      </c>
      <c r="BK100" s="137">
        <f t="shared" si="34"/>
        <v>0</v>
      </c>
      <c r="BL100" s="137">
        <f t="shared" si="34"/>
        <v>0</v>
      </c>
      <c r="BM100" s="137">
        <f t="shared" si="34"/>
        <v>0</v>
      </c>
      <c r="BN100" s="137">
        <f t="shared" si="34"/>
        <v>0</v>
      </c>
      <c r="BO100" s="137">
        <f t="shared" si="34"/>
        <v>0</v>
      </c>
      <c r="BP100" s="137">
        <f t="shared" si="34"/>
        <v>0</v>
      </c>
      <c r="BQ100" s="137">
        <f t="shared" si="34"/>
        <v>0</v>
      </c>
      <c r="BR100" s="137">
        <f t="shared" si="34"/>
        <v>0</v>
      </c>
      <c r="BS100" s="137">
        <f t="shared" si="34"/>
        <v>0</v>
      </c>
      <c r="BT100" s="137">
        <f t="shared" si="34"/>
        <v>-156.56736738023662</v>
      </c>
      <c r="BU100" s="137">
        <f t="shared" si="34"/>
        <v>-884.052953570917</v>
      </c>
      <c r="BV100" s="137">
        <f t="shared" si="34"/>
        <v>-1745.1042857766888</v>
      </c>
      <c r="BW100" s="137">
        <f t="shared" si="34"/>
        <v>-2699.1721103161935</v>
      </c>
      <c r="BX100" s="133">
        <f t="shared" si="34"/>
        <v>-3059.3247916011192</v>
      </c>
    </row>
    <row r="101" spans="1:76" ht="26.1" customHeight="1">
      <c r="A101" s="112"/>
      <c r="B101" s="152" t="s">
        <v>331</v>
      </c>
      <c r="C101" s="38"/>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137">
        <f t="shared" ref="AH101:BX101" si="35">AH37+AH61+AH70+AH77</f>
        <v>1068.1970183413462</v>
      </c>
      <c r="AI101" s="137">
        <f t="shared" si="35"/>
        <v>1182.9613908048586</v>
      </c>
      <c r="AJ101" s="137">
        <f t="shared" si="35"/>
        <v>1457.3252247564378</v>
      </c>
      <c r="AK101" s="137">
        <f t="shared" si="35"/>
        <v>2075.0595053511747</v>
      </c>
      <c r="AL101" s="137">
        <f t="shared" si="35"/>
        <v>2382.9506756389483</v>
      </c>
      <c r="AM101" s="137">
        <f t="shared" si="35"/>
        <v>2616.8023366205293</v>
      </c>
      <c r="AN101" s="137">
        <f t="shared" si="35"/>
        <v>2952.6056970971722</v>
      </c>
      <c r="AO101" s="137">
        <f t="shared" si="35"/>
        <v>3233.3438834376507</v>
      </c>
      <c r="AP101" s="137">
        <f t="shared" si="35"/>
        <v>3379.7391735762631</v>
      </c>
      <c r="AQ101" s="137">
        <f t="shared" si="35"/>
        <v>3442.3259005060122</v>
      </c>
      <c r="AR101" s="137">
        <f t="shared" si="35"/>
        <v>3718.3015813332522</v>
      </c>
      <c r="AS101" s="137">
        <f t="shared" si="35"/>
        <v>4132.8562446921424</v>
      </c>
      <c r="AT101" s="137">
        <f t="shared" si="35"/>
        <v>4750.6298467443521</v>
      </c>
      <c r="AU101" s="137">
        <f t="shared" si="35"/>
        <v>4683.3489693975571</v>
      </c>
      <c r="AV101" s="137">
        <f t="shared" si="35"/>
        <v>5671.8402028615437</v>
      </c>
      <c r="AW101" s="137">
        <f t="shared" si="35"/>
        <v>6331.6726462719416</v>
      </c>
      <c r="AX101" s="137">
        <f t="shared" si="35"/>
        <v>6597.5798028979971</v>
      </c>
      <c r="AY101" s="137">
        <f t="shared" si="35"/>
        <v>6947.3577798241149</v>
      </c>
      <c r="AZ101" s="137">
        <f t="shared" si="35"/>
        <v>7129.8018636297638</v>
      </c>
      <c r="BA101" s="137">
        <f t="shared" si="35"/>
        <v>7288.9809951790303</v>
      </c>
      <c r="BB101" s="137">
        <f t="shared" si="35"/>
        <v>7360.5164876721074</v>
      </c>
      <c r="BC101" s="137">
        <f t="shared" si="35"/>
        <v>7774.2599557670183</v>
      </c>
      <c r="BD101" s="137">
        <f t="shared" si="35"/>
        <v>8390.7448035010093</v>
      </c>
      <c r="BE101" s="137">
        <f t="shared" si="35"/>
        <v>9167.1278857520447</v>
      </c>
      <c r="BF101" s="137">
        <f t="shared" si="35"/>
        <v>10010.828239408438</v>
      </c>
      <c r="BG101" s="137">
        <f t="shared" si="35"/>
        <v>10620.121596342004</v>
      </c>
      <c r="BH101" s="137">
        <f t="shared" si="35"/>
        <v>12347.603465567412</v>
      </c>
      <c r="BI101" s="137">
        <f t="shared" si="35"/>
        <v>12833.50964645738</v>
      </c>
      <c r="BJ101" s="137">
        <f t="shared" si="35"/>
        <v>13753.967936590454</v>
      </c>
      <c r="BK101" s="137">
        <f t="shared" si="35"/>
        <v>14354.868818296125</v>
      </c>
      <c r="BL101" s="137">
        <f t="shared" si="35"/>
        <v>15384.930757364362</v>
      </c>
      <c r="BM101" s="137">
        <f t="shared" si="35"/>
        <v>16146.415684337582</v>
      </c>
      <c r="BN101" s="137">
        <f t="shared" si="35"/>
        <v>16479.605748192032</v>
      </c>
      <c r="BO101" s="137">
        <f t="shared" si="35"/>
        <v>16530.774482661407</v>
      </c>
      <c r="BP101" s="137">
        <f t="shared" si="35"/>
        <v>16079.492144291289</v>
      </c>
      <c r="BQ101" s="137">
        <f t="shared" si="35"/>
        <v>13581.116354256596</v>
      </c>
      <c r="BR101" s="137">
        <f t="shared" si="35"/>
        <v>13147.569387473428</v>
      </c>
      <c r="BS101" s="137">
        <f t="shared" si="35"/>
        <v>12538.816305083297</v>
      </c>
      <c r="BT101" s="137">
        <f t="shared" si="35"/>
        <v>11984.558111291964</v>
      </c>
      <c r="BU101" s="137">
        <f t="shared" si="35"/>
        <v>11391.559590583052</v>
      </c>
      <c r="BV101" s="137">
        <f t="shared" si="35"/>
        <v>10729.911556217865</v>
      </c>
      <c r="BW101" s="137">
        <f t="shared" si="35"/>
        <v>10422.197808379551</v>
      </c>
      <c r="BX101" s="133">
        <f t="shared" si="35"/>
        <v>10400.172009872691</v>
      </c>
    </row>
    <row r="102" spans="1:76">
      <c r="A102" s="112"/>
      <c r="B102" s="152" t="s">
        <v>330</v>
      </c>
      <c r="C102" s="38"/>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137">
        <f t="shared" ref="AH102:BX102" si="36">AH42+AH71+AH78+AH74+AH81+AH54+AH80</f>
        <v>1115.357127851629</v>
      </c>
      <c r="AI102" s="137">
        <f t="shared" si="36"/>
        <v>1190.2000171543214</v>
      </c>
      <c r="AJ102" s="137">
        <f t="shared" si="36"/>
        <v>1609.4358956794899</v>
      </c>
      <c r="AK102" s="137">
        <f t="shared" si="36"/>
        <v>2674.0204354693965</v>
      </c>
      <c r="AL102" s="137">
        <f t="shared" si="36"/>
        <v>4094.2234268314323</v>
      </c>
      <c r="AM102" s="137">
        <f t="shared" si="36"/>
        <v>5104.1484731050004</v>
      </c>
      <c r="AN102" s="137">
        <f t="shared" si="36"/>
        <v>5797.2214826224299</v>
      </c>
      <c r="AO102" s="137">
        <f t="shared" si="36"/>
        <v>6600.080517345059</v>
      </c>
      <c r="AP102" s="137">
        <f t="shared" si="36"/>
        <v>7060.2937599251627</v>
      </c>
      <c r="AQ102" s="137">
        <f t="shared" si="36"/>
        <v>6925.5718264158622</v>
      </c>
      <c r="AR102" s="137">
        <f t="shared" si="36"/>
        <v>6180.900465333415</v>
      </c>
      <c r="AS102" s="137">
        <f t="shared" si="36"/>
        <v>6214.3926838964589</v>
      </c>
      <c r="AT102" s="137">
        <f t="shared" si="36"/>
        <v>7546.7475617436148</v>
      </c>
      <c r="AU102" s="137">
        <f t="shared" si="36"/>
        <v>10304.455658886489</v>
      </c>
      <c r="AV102" s="137">
        <f t="shared" si="36"/>
        <v>13128.578198711091</v>
      </c>
      <c r="AW102" s="137">
        <f t="shared" si="36"/>
        <v>14908.504814624823</v>
      </c>
      <c r="AX102" s="137">
        <f t="shared" si="36"/>
        <v>15898.657531673622</v>
      </c>
      <c r="AY102" s="137">
        <f t="shared" si="36"/>
        <v>16887.685144605432</v>
      </c>
      <c r="AZ102" s="137">
        <f t="shared" si="36"/>
        <v>17001.747305022403</v>
      </c>
      <c r="BA102" s="137">
        <f t="shared" si="36"/>
        <v>16072.59925922561</v>
      </c>
      <c r="BB102" s="137">
        <f t="shared" si="36"/>
        <v>15560.087835096754</v>
      </c>
      <c r="BC102" s="137">
        <f t="shared" si="36"/>
        <v>15053.954151311456</v>
      </c>
      <c r="BD102" s="137">
        <f t="shared" si="36"/>
        <v>14966.392575126943</v>
      </c>
      <c r="BE102" s="137">
        <f t="shared" si="36"/>
        <v>15143.729724792451</v>
      </c>
      <c r="BF102" s="137">
        <f t="shared" si="36"/>
        <v>15978.005158863873</v>
      </c>
      <c r="BG102" s="137">
        <f t="shared" si="36"/>
        <v>16334.764933839961</v>
      </c>
      <c r="BH102" s="137">
        <f t="shared" si="36"/>
        <v>16993.097968439513</v>
      </c>
      <c r="BI102" s="137">
        <f t="shared" si="36"/>
        <v>17806.793253143496</v>
      </c>
      <c r="BJ102" s="137">
        <f t="shared" si="36"/>
        <v>18989.510457093871</v>
      </c>
      <c r="BK102" s="137">
        <f t="shared" si="36"/>
        <v>20153.669149899728</v>
      </c>
      <c r="BL102" s="137">
        <f t="shared" si="36"/>
        <v>21335.218312316403</v>
      </c>
      <c r="BM102" s="137">
        <f t="shared" si="36"/>
        <v>26388.766467014466</v>
      </c>
      <c r="BN102" s="137">
        <f t="shared" si="36"/>
        <v>28039.532091092853</v>
      </c>
      <c r="BO102" s="137">
        <f t="shared" si="36"/>
        <v>29719.631391297171</v>
      </c>
      <c r="BP102" s="137">
        <f t="shared" si="36"/>
        <v>31722.142730273132</v>
      </c>
      <c r="BQ102" s="137">
        <f t="shared" si="36"/>
        <v>31908.789353197095</v>
      </c>
      <c r="BR102" s="137">
        <f t="shared" si="36"/>
        <v>32020.236984336854</v>
      </c>
      <c r="BS102" s="137">
        <f t="shared" si="36"/>
        <v>31935.636947987088</v>
      </c>
      <c r="BT102" s="137">
        <f t="shared" si="36"/>
        <v>32068.666007943932</v>
      </c>
      <c r="BU102" s="137">
        <f t="shared" si="36"/>
        <v>31065.734434116079</v>
      </c>
      <c r="BV102" s="137">
        <f t="shared" si="36"/>
        <v>29941.618830666961</v>
      </c>
      <c r="BW102" s="137">
        <f t="shared" si="36"/>
        <v>28940.006467913528</v>
      </c>
      <c r="BX102" s="133">
        <f t="shared" si="36"/>
        <v>29105.695782249019</v>
      </c>
    </row>
    <row r="103" spans="1:76" s="208" customFormat="1" ht="15.75">
      <c r="A103" s="145"/>
      <c r="B103" s="217" t="s">
        <v>67</v>
      </c>
      <c r="C103" s="41"/>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144">
        <f t="shared" ref="AH103:BX103" si="37">AH102+AH101</f>
        <v>2183.5541461929752</v>
      </c>
      <c r="AI103" s="144">
        <f t="shared" si="37"/>
        <v>2373.16140795918</v>
      </c>
      <c r="AJ103" s="144">
        <f t="shared" si="37"/>
        <v>3066.7611204359278</v>
      </c>
      <c r="AK103" s="144">
        <f t="shared" si="37"/>
        <v>4749.0799408205712</v>
      </c>
      <c r="AL103" s="144">
        <f t="shared" si="37"/>
        <v>6477.1741024703806</v>
      </c>
      <c r="AM103" s="144">
        <f t="shared" si="37"/>
        <v>7720.9508097255293</v>
      </c>
      <c r="AN103" s="144">
        <f t="shared" si="37"/>
        <v>8749.827179719603</v>
      </c>
      <c r="AO103" s="144">
        <f t="shared" si="37"/>
        <v>9833.4244007827092</v>
      </c>
      <c r="AP103" s="144">
        <f t="shared" si="37"/>
        <v>10440.032933501425</v>
      </c>
      <c r="AQ103" s="144">
        <f t="shared" si="37"/>
        <v>10367.897726921874</v>
      </c>
      <c r="AR103" s="144">
        <f t="shared" si="37"/>
        <v>9899.2020466666672</v>
      </c>
      <c r="AS103" s="144">
        <f t="shared" si="37"/>
        <v>10347.2489285886</v>
      </c>
      <c r="AT103" s="144">
        <f t="shared" si="37"/>
        <v>12297.377408487966</v>
      </c>
      <c r="AU103" s="144">
        <f t="shared" si="37"/>
        <v>14987.804628284046</v>
      </c>
      <c r="AV103" s="144">
        <f t="shared" si="37"/>
        <v>18800.418401572635</v>
      </c>
      <c r="AW103" s="144">
        <f t="shared" si="37"/>
        <v>21240.177460896764</v>
      </c>
      <c r="AX103" s="144">
        <f t="shared" si="37"/>
        <v>22496.237334571619</v>
      </c>
      <c r="AY103" s="144">
        <f t="shared" si="37"/>
        <v>23835.042924429545</v>
      </c>
      <c r="AZ103" s="144">
        <f t="shared" si="37"/>
        <v>24131.549168652167</v>
      </c>
      <c r="BA103" s="144">
        <f t="shared" si="37"/>
        <v>23361.580254404638</v>
      </c>
      <c r="BB103" s="144">
        <f t="shared" si="37"/>
        <v>22920.604322768861</v>
      </c>
      <c r="BC103" s="144">
        <f t="shared" si="37"/>
        <v>22828.214107078475</v>
      </c>
      <c r="BD103" s="144">
        <f t="shared" si="37"/>
        <v>23357.137378627951</v>
      </c>
      <c r="BE103" s="144">
        <f t="shared" si="37"/>
        <v>24310.857610544495</v>
      </c>
      <c r="BF103" s="144">
        <f t="shared" si="37"/>
        <v>25988.833398272312</v>
      </c>
      <c r="BG103" s="144">
        <f t="shared" si="37"/>
        <v>26954.886530181964</v>
      </c>
      <c r="BH103" s="144">
        <f t="shared" si="37"/>
        <v>29340.701434006925</v>
      </c>
      <c r="BI103" s="144">
        <f t="shared" si="37"/>
        <v>30640.302899600876</v>
      </c>
      <c r="BJ103" s="144">
        <f t="shared" si="37"/>
        <v>32743.478393684323</v>
      </c>
      <c r="BK103" s="144">
        <f t="shared" si="37"/>
        <v>34508.537968195851</v>
      </c>
      <c r="BL103" s="144">
        <f t="shared" si="37"/>
        <v>36720.149069680767</v>
      </c>
      <c r="BM103" s="144">
        <f t="shared" si="37"/>
        <v>42535.182151352048</v>
      </c>
      <c r="BN103" s="144">
        <f t="shared" si="37"/>
        <v>44519.137839284886</v>
      </c>
      <c r="BO103" s="144">
        <f t="shared" si="37"/>
        <v>46250.405873958574</v>
      </c>
      <c r="BP103" s="144">
        <f t="shared" si="37"/>
        <v>47801.634874564421</v>
      </c>
      <c r="BQ103" s="144">
        <f t="shared" si="37"/>
        <v>45489.90570745369</v>
      </c>
      <c r="BR103" s="144">
        <f t="shared" si="37"/>
        <v>45167.806371810279</v>
      </c>
      <c r="BS103" s="144">
        <f t="shared" si="37"/>
        <v>44474.453253070387</v>
      </c>
      <c r="BT103" s="144">
        <f t="shared" si="37"/>
        <v>44053.224119235892</v>
      </c>
      <c r="BU103" s="144">
        <f t="shared" si="37"/>
        <v>42457.294024699135</v>
      </c>
      <c r="BV103" s="144">
        <f t="shared" si="37"/>
        <v>40671.530386884828</v>
      </c>
      <c r="BW103" s="144">
        <f t="shared" si="37"/>
        <v>39362.20427629308</v>
      </c>
      <c r="BX103" s="138">
        <f t="shared" si="37"/>
        <v>39505.867792121709</v>
      </c>
    </row>
    <row r="104" spans="1:76" s="208" customFormat="1" ht="16.5" thickBot="1">
      <c r="A104" s="249"/>
      <c r="B104" s="248"/>
      <c r="C104" s="248"/>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5"/>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4"/>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97" customWidth="1"/>
    <col min="2" max="2" width="75.7109375" style="31" customWidth="1"/>
    <col min="3" max="3" width="25.7109375" style="31" customWidth="1"/>
    <col min="4" max="75" width="12.7109375" style="96" customWidth="1"/>
    <col min="76" max="76" width="12.7109375" style="98" customWidth="1"/>
    <col min="77" max="16384" width="9.140625" style="98"/>
  </cols>
  <sheetData>
    <row r="1" spans="1:76" s="11"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row>
    <row r="2" spans="1:76" ht="33" customHeight="1">
      <c r="A2" s="26" t="str">
        <f>Notes!A2</f>
        <v>Summer Budget</v>
      </c>
      <c r="B2" s="26" t="s">
        <v>375</v>
      </c>
      <c r="C2" s="94"/>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3" t="s">
        <v>83</v>
      </c>
      <c r="BU2" s="72" t="s">
        <v>82</v>
      </c>
      <c r="BV2" s="72" t="s">
        <v>81</v>
      </c>
      <c r="BW2" s="72" t="s">
        <v>80</v>
      </c>
      <c r="BX2" s="71" t="s">
        <v>79</v>
      </c>
    </row>
    <row r="3" spans="1:76" s="224" customFormat="1" ht="15.75">
      <c r="A3" s="70">
        <f>Notes!A3</f>
        <v>2015</v>
      </c>
      <c r="B3" s="23" t="s">
        <v>374</v>
      </c>
      <c r="C3" s="90"/>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t="s">
        <v>264</v>
      </c>
      <c r="C4" s="87"/>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155"/>
    </row>
    <row r="5" spans="1:76" ht="25.5" customHeight="1">
      <c r="A5" s="112"/>
      <c r="B5" s="217" t="s">
        <v>369</v>
      </c>
      <c r="C5" s="38"/>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250" t="s">
        <v>339</v>
      </c>
      <c r="BI5" s="137"/>
      <c r="BJ5" s="137"/>
      <c r="BK5" s="137"/>
      <c r="BL5" s="137"/>
      <c r="BM5" s="137"/>
      <c r="BN5" s="137"/>
      <c r="BO5" s="137"/>
      <c r="BP5" s="137"/>
      <c r="BQ5" s="137"/>
      <c r="BR5" s="137"/>
      <c r="BS5" s="137"/>
      <c r="BT5" s="137"/>
      <c r="BU5" s="137"/>
      <c r="BV5" s="137"/>
      <c r="BW5" s="137"/>
      <c r="BX5" s="133"/>
    </row>
    <row r="6" spans="1:76">
      <c r="A6" s="112"/>
      <c r="B6" s="37" t="s">
        <v>360</v>
      </c>
      <c r="C6" s="38"/>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137">
        <v>2616.411156261544</v>
      </c>
      <c r="AI6" s="137">
        <v>2494.4193778199951</v>
      </c>
      <c r="AJ6" s="137">
        <v>2454.1363909072729</v>
      </c>
      <c r="AK6" s="137">
        <v>2835.4435263381733</v>
      </c>
      <c r="AL6" s="137">
        <v>2704.7155582116734</v>
      </c>
      <c r="AM6" s="137">
        <v>2709.8768794944431</v>
      </c>
      <c r="AN6" s="137">
        <v>3092.3675130040683</v>
      </c>
      <c r="AO6" s="137">
        <v>3361.6809497220265</v>
      </c>
      <c r="AP6" s="137">
        <v>3439.4020787107324</v>
      </c>
      <c r="AQ6" s="137">
        <v>3518.4472035942722</v>
      </c>
      <c r="AR6" s="137">
        <v>3886.6635601311805</v>
      </c>
      <c r="AS6" s="137">
        <v>3987.1340432496968</v>
      </c>
      <c r="AT6" s="137">
        <v>4140.9281458425967</v>
      </c>
      <c r="AU6" s="137">
        <v>4679.6808063838726</v>
      </c>
      <c r="AV6" s="137">
        <v>6168.4441604822987</v>
      </c>
      <c r="AW6" s="137">
        <v>6361.5561738463011</v>
      </c>
      <c r="AX6" s="137">
        <v>6335.0453554157839</v>
      </c>
      <c r="AY6" s="137">
        <v>6030.0359325573536</v>
      </c>
      <c r="AZ6" s="137">
        <v>5676.4978859441062</v>
      </c>
      <c r="BA6" s="137">
        <v>5515.8423437115516</v>
      </c>
      <c r="BB6" s="137">
        <v>5208.0103727345268</v>
      </c>
      <c r="BC6" s="137">
        <v>5384.9765920243672</v>
      </c>
      <c r="BD6" s="137">
        <v>5701.2985222761363</v>
      </c>
      <c r="BE6" s="137">
        <v>6152.3817283145936</v>
      </c>
      <c r="BF6" s="137">
        <v>5991.9557566616395</v>
      </c>
      <c r="BG6" s="137">
        <v>6353.259131325337</v>
      </c>
      <c r="BH6" s="215">
        <v>7580.2573881563239</v>
      </c>
      <c r="BI6" s="134">
        <v>7937.0687518141231</v>
      </c>
      <c r="BJ6" s="134">
        <v>8259.3926757262561</v>
      </c>
      <c r="BK6" s="134">
        <v>8607.0515545646886</v>
      </c>
      <c r="BL6" s="134">
        <v>8779.4534722669814</v>
      </c>
      <c r="BM6" s="134">
        <v>9031.0017487912355</v>
      </c>
      <c r="BN6" s="134">
        <v>8910.2490838746835</v>
      </c>
      <c r="BO6" s="134">
        <v>8551.7982738021419</v>
      </c>
      <c r="BP6" s="134">
        <v>7850.2223518463479</v>
      </c>
      <c r="BQ6" s="134">
        <v>7211.0180996511781</v>
      </c>
      <c r="BR6" s="134">
        <v>6641.8407371174007</v>
      </c>
      <c r="BS6" s="134">
        <v>6152.4893192400614</v>
      </c>
      <c r="BT6" s="134">
        <v>5834.2760754566734</v>
      </c>
      <c r="BU6" s="134">
        <v>5511.3212147050908</v>
      </c>
      <c r="BV6" s="134">
        <v>5131.9874726786074</v>
      </c>
      <c r="BW6" s="134">
        <v>4984.3155024917214</v>
      </c>
      <c r="BX6" s="133">
        <v>4894.8274199710595</v>
      </c>
    </row>
    <row r="7" spans="1:76">
      <c r="A7" s="112"/>
      <c r="B7" s="37" t="s">
        <v>359</v>
      </c>
      <c r="C7" s="38"/>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137">
        <v>606.29848540820092</v>
      </c>
      <c r="AI7" s="137">
        <v>583.63017493865277</v>
      </c>
      <c r="AJ7" s="137">
        <v>579.02806479568028</v>
      </c>
      <c r="AK7" s="137">
        <v>607.50956923263868</v>
      </c>
      <c r="AL7" s="137">
        <v>744.44349583084318</v>
      </c>
      <c r="AM7" s="137">
        <v>839.0989322292437</v>
      </c>
      <c r="AN7" s="137">
        <v>918.08724313745688</v>
      </c>
      <c r="AO7" s="137">
        <v>1059.2605180743365</v>
      </c>
      <c r="AP7" s="137">
        <v>1271.4936354081515</v>
      </c>
      <c r="AQ7" s="137">
        <v>1312.1528008321714</v>
      </c>
      <c r="AR7" s="137">
        <v>1618.4150442110508</v>
      </c>
      <c r="AS7" s="137">
        <v>1754.2893454776529</v>
      </c>
      <c r="AT7" s="137">
        <v>1943.6405869275231</v>
      </c>
      <c r="AU7" s="137">
        <v>2373.7757244855106</v>
      </c>
      <c r="AV7" s="137">
        <v>3142.1339755246477</v>
      </c>
      <c r="AW7" s="137">
        <v>3808.2126067351051</v>
      </c>
      <c r="AX7" s="137">
        <v>4402.1302822465941</v>
      </c>
      <c r="AY7" s="137">
        <v>4997.113110776696</v>
      </c>
      <c r="AZ7" s="137">
        <v>5218.211818088068</v>
      </c>
      <c r="BA7" s="137">
        <v>5378.4214106850777</v>
      </c>
      <c r="BB7" s="137">
        <v>5537.5584178730196</v>
      </c>
      <c r="BC7" s="137">
        <v>5769.5160471543804</v>
      </c>
      <c r="BD7" s="137">
        <v>6434.1904200412009</v>
      </c>
      <c r="BE7" s="137">
        <v>6929.8831466909287</v>
      </c>
      <c r="BF7" s="137">
        <v>6732.798733022275</v>
      </c>
      <c r="BG7" s="137">
        <v>6614.54638929872</v>
      </c>
      <c r="BH7" s="215">
        <v>5988.2159796304013</v>
      </c>
      <c r="BI7" s="134">
        <v>5597.6911584331738</v>
      </c>
      <c r="BJ7" s="134">
        <v>5500.5162083302257</v>
      </c>
      <c r="BK7" s="134">
        <v>5907.954874522813</v>
      </c>
      <c r="BL7" s="134">
        <v>5882.6172904487548</v>
      </c>
      <c r="BM7" s="134">
        <v>6300.7457768535942</v>
      </c>
      <c r="BN7" s="134">
        <v>6391.1252207505504</v>
      </c>
      <c r="BO7" s="134">
        <v>6627.7498914859971</v>
      </c>
      <c r="BP7" s="134">
        <v>7304.9695165260728</v>
      </c>
      <c r="BQ7" s="134">
        <v>8083.7563956540562</v>
      </c>
      <c r="BR7" s="134">
        <v>9206.9912617261907</v>
      </c>
      <c r="BS7" s="134">
        <v>9662.8909412164758</v>
      </c>
      <c r="BT7" s="134">
        <v>9394.5077095028028</v>
      </c>
      <c r="BU7" s="134">
        <v>9033.8733926397726</v>
      </c>
      <c r="BV7" s="134">
        <v>8626.3513811564844</v>
      </c>
      <c r="BW7" s="134">
        <v>8464.9874720597418</v>
      </c>
      <c r="BX7" s="133">
        <v>8327.433310533399</v>
      </c>
    </row>
    <row r="8" spans="1:76">
      <c r="A8" s="112"/>
      <c r="B8" s="37" t="s">
        <v>358</v>
      </c>
      <c r="C8" s="38"/>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137">
        <v>1557.7207240487626</v>
      </c>
      <c r="AI8" s="137">
        <v>1419.1007678302858</v>
      </c>
      <c r="AJ8" s="137">
        <v>1467.7688154123059</v>
      </c>
      <c r="AK8" s="137">
        <v>1732.3841059602648</v>
      </c>
      <c r="AL8" s="137">
        <v>2241.9533851276356</v>
      </c>
      <c r="AM8" s="137">
        <v>2630.0937023316624</v>
      </c>
      <c r="AN8" s="137">
        <v>2824.4836998506462</v>
      </c>
      <c r="AO8" s="137">
        <v>3219.4654172027867</v>
      </c>
      <c r="AP8" s="137">
        <v>3498.3767371248396</v>
      </c>
      <c r="AQ8" s="137">
        <v>3567.6249917004184</v>
      </c>
      <c r="AR8" s="137">
        <v>3693.843663082735</v>
      </c>
      <c r="AS8" s="137">
        <v>3753.6346305674838</v>
      </c>
      <c r="AT8" s="137">
        <v>4107.2842329924406</v>
      </c>
      <c r="AU8" s="137">
        <v>4852.7509449811005</v>
      </c>
      <c r="AV8" s="137">
        <v>5705.1489982143148</v>
      </c>
      <c r="AW8" s="137">
        <v>6032.0924877674379</v>
      </c>
      <c r="AX8" s="137">
        <v>6465.9281266790986</v>
      </c>
      <c r="AY8" s="137">
        <v>6614.7384908325912</v>
      </c>
      <c r="AZ8" s="137">
        <v>6417.4928917632842</v>
      </c>
      <c r="BA8" s="137">
        <v>6002.6633085819321</v>
      </c>
      <c r="BB8" s="137">
        <v>5671.3923401345037</v>
      </c>
      <c r="BC8" s="137">
        <v>5644.1846691860801</v>
      </c>
      <c r="BD8" s="137">
        <v>6034.0483017203351</v>
      </c>
      <c r="BE8" s="137">
        <v>6199.011460539894</v>
      </c>
      <c r="BF8" s="137">
        <v>6181.7099309359382</v>
      </c>
      <c r="BG8" s="137">
        <v>6356.9455790251686</v>
      </c>
      <c r="BH8" s="215">
        <v>5836.008984618652</v>
      </c>
      <c r="BI8" s="134">
        <v>4869.9952649993975</v>
      </c>
      <c r="BJ8" s="134">
        <v>4334.3544042326257</v>
      </c>
      <c r="BK8" s="134">
        <v>3955.59213632202</v>
      </c>
      <c r="BL8" s="134">
        <v>3488.9830379065675</v>
      </c>
      <c r="BM8" s="134">
        <v>3157.7569931897542</v>
      </c>
      <c r="BN8" s="134">
        <v>2795.9107701522576</v>
      </c>
      <c r="BO8" s="134">
        <v>2403.9109643819738</v>
      </c>
      <c r="BP8" s="134">
        <v>2179.3086108362122</v>
      </c>
      <c r="BQ8" s="134">
        <v>1898.6937271600082</v>
      </c>
      <c r="BR8" s="134">
        <v>1800.2749234447249</v>
      </c>
      <c r="BS8" s="134">
        <v>1796.6907760628956</v>
      </c>
      <c r="BT8" s="134">
        <v>1769.3730414859629</v>
      </c>
      <c r="BU8" s="134">
        <v>1558.3360182646541</v>
      </c>
      <c r="BV8" s="134">
        <v>1388.2637353657981</v>
      </c>
      <c r="BW8" s="134">
        <v>1286.3214264942881</v>
      </c>
      <c r="BX8" s="133">
        <v>1280.5371952489163</v>
      </c>
    </row>
    <row r="9" spans="1:76">
      <c r="A9" s="112"/>
      <c r="B9" s="37" t="s">
        <v>357</v>
      </c>
      <c r="C9" s="38"/>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137">
        <v>2401.8747691171038</v>
      </c>
      <c r="AI9" s="137">
        <v>2090.6752157049</v>
      </c>
      <c r="AJ9" s="137">
        <v>2672.9551363242454</v>
      </c>
      <c r="AK9" s="137">
        <v>4639.2867124369641</v>
      </c>
      <c r="AL9" s="137">
        <v>7378.3260764392835</v>
      </c>
      <c r="AM9" s="137">
        <v>8960.4761385922848</v>
      </c>
      <c r="AN9" s="137">
        <v>9701.0351753617961</v>
      </c>
      <c r="AO9" s="137">
        <v>10332.694035104756</v>
      </c>
      <c r="AP9" s="137">
        <v>10228.564755342753</v>
      </c>
      <c r="AQ9" s="137">
        <v>8907.8857092269209</v>
      </c>
      <c r="AR9" s="137">
        <v>6383.5152974386656</v>
      </c>
      <c r="AS9" s="137">
        <v>5117.0014057114249</v>
      </c>
      <c r="AT9" s="137">
        <v>5282.1392263228099</v>
      </c>
      <c r="AU9" s="137">
        <v>7126.4174716505677</v>
      </c>
      <c r="AV9" s="137">
        <v>8900.2309922838758</v>
      </c>
      <c r="AW9" s="137">
        <v>9265.3586619335438</v>
      </c>
      <c r="AX9" s="137">
        <v>8272.7488226555834</v>
      </c>
      <c r="AY9" s="137">
        <v>7480.1603144866558</v>
      </c>
      <c r="AZ9" s="137">
        <v>6237.771844016559</v>
      </c>
      <c r="BA9" s="137">
        <v>4997.5285943809977</v>
      </c>
      <c r="BB9" s="137">
        <v>4437.3126211102253</v>
      </c>
      <c r="BC9" s="137">
        <v>3982.2151136555926</v>
      </c>
      <c r="BD9" s="137">
        <v>3390.5197673136304</v>
      </c>
      <c r="BE9" s="137">
        <v>2929.1824045407634</v>
      </c>
      <c r="BF9" s="137">
        <v>2813.5307603918932</v>
      </c>
      <c r="BG9" s="137">
        <v>2687.3345551304355</v>
      </c>
      <c r="BH9" s="215">
        <v>2233.5291818033265</v>
      </c>
      <c r="BI9" s="134">
        <v>2254.0020952036689</v>
      </c>
      <c r="BJ9" s="134">
        <v>2359.1432733505571</v>
      </c>
      <c r="BK9" s="134">
        <v>2123.3456588275299</v>
      </c>
      <c r="BL9" s="134">
        <v>2426.5614926038138</v>
      </c>
      <c r="BM9" s="134">
        <v>3994.3226977396575</v>
      </c>
      <c r="BN9" s="134">
        <v>3969.9959384351864</v>
      </c>
      <c r="BO9" s="134">
        <v>4443.7367614630002</v>
      </c>
      <c r="BP9" s="134">
        <v>4711.122682421922</v>
      </c>
      <c r="BQ9" s="134">
        <v>3903.0615205559911</v>
      </c>
      <c r="BR9" s="134">
        <v>2722.7886524596997</v>
      </c>
      <c r="BS9" s="134">
        <v>1837.5215898876056</v>
      </c>
      <c r="BT9" s="134">
        <v>1990.8510642950459</v>
      </c>
      <c r="BU9" s="134">
        <v>2022.8983529936243</v>
      </c>
      <c r="BV9" s="134">
        <v>1999.0379326230736</v>
      </c>
      <c r="BW9" s="134">
        <v>2007.2087865962469</v>
      </c>
      <c r="BX9" s="133">
        <v>2023.3889830337405</v>
      </c>
    </row>
    <row r="10" spans="1:76">
      <c r="A10" s="112"/>
      <c r="B10" s="37" t="s">
        <v>356</v>
      </c>
      <c r="C10" s="38"/>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137">
        <v>97.940524565940152</v>
      </c>
      <c r="AI10" s="137">
        <v>107.93160769413441</v>
      </c>
      <c r="AJ10" s="137">
        <v>114.45903606426239</v>
      </c>
      <c r="AK10" s="137">
        <v>141.93632662980738</v>
      </c>
      <c r="AL10" s="137">
        <v>186.82944876063632</v>
      </c>
      <c r="AM10" s="137">
        <v>244.85181956853341</v>
      </c>
      <c r="AN10" s="137">
        <v>291.2911366328475</v>
      </c>
      <c r="AO10" s="137">
        <v>284.43106503847923</v>
      </c>
      <c r="AP10" s="137">
        <v>351.48896414807894</v>
      </c>
      <c r="AQ10" s="137">
        <v>478.36575703251219</v>
      </c>
      <c r="AR10" s="137">
        <v>312.36248910291005</v>
      </c>
      <c r="AS10" s="137">
        <v>315.0719223585142</v>
      </c>
      <c r="AT10" s="137">
        <v>504.9083859493108</v>
      </c>
      <c r="AU10" s="137">
        <v>727.95149686156697</v>
      </c>
      <c r="AV10" s="137">
        <v>555.93433921462827</v>
      </c>
      <c r="AW10" s="137">
        <v>550.11229972176852</v>
      </c>
      <c r="AX10" s="137">
        <v>680.02857233161421</v>
      </c>
      <c r="AY10" s="137">
        <v>766.98862135683703</v>
      </c>
      <c r="AZ10" s="137">
        <v>670.60791997525007</v>
      </c>
      <c r="BA10" s="137">
        <v>595.46683167600406</v>
      </c>
      <c r="BB10" s="137">
        <v>550.71939473384066</v>
      </c>
      <c r="BC10" s="137">
        <v>409.20979750690975</v>
      </c>
      <c r="BD10" s="137">
        <v>406.85552216585654</v>
      </c>
      <c r="BE10" s="137">
        <v>446.96946201495473</v>
      </c>
      <c r="BF10" s="137">
        <v>473.4696859862479</v>
      </c>
      <c r="BG10" s="137">
        <v>635.08722001028116</v>
      </c>
      <c r="BH10" s="215">
        <v>908.42135958537369</v>
      </c>
      <c r="BI10" s="134">
        <v>833.43979442257887</v>
      </c>
      <c r="BJ10" s="134">
        <v>793.71134452722742</v>
      </c>
      <c r="BK10" s="134">
        <v>683.89744022671744</v>
      </c>
      <c r="BL10" s="134">
        <v>597.95168022355244</v>
      </c>
      <c r="BM10" s="134">
        <v>607.16508921669549</v>
      </c>
      <c r="BN10" s="134">
        <v>686.59213602643968</v>
      </c>
      <c r="BO10" s="134">
        <v>689.08147607905244</v>
      </c>
      <c r="BP10" s="134">
        <v>741.57709924284666</v>
      </c>
      <c r="BQ10" s="134">
        <v>751.32978412325281</v>
      </c>
      <c r="BR10" s="134">
        <v>728.87258571018617</v>
      </c>
      <c r="BS10" s="134">
        <v>765.00382202113747</v>
      </c>
      <c r="BT10" s="134">
        <v>773.26000992398167</v>
      </c>
      <c r="BU10" s="134">
        <v>804.74129622806447</v>
      </c>
      <c r="BV10" s="134">
        <v>805.49237370037577</v>
      </c>
      <c r="BW10" s="134">
        <v>816.62454266137195</v>
      </c>
      <c r="BX10" s="133">
        <v>834.19479631625404</v>
      </c>
    </row>
    <row r="11" spans="1:76" ht="26.1" customHeight="1">
      <c r="A11" s="112"/>
      <c r="B11" s="152" t="s">
        <v>330</v>
      </c>
      <c r="C11" s="38"/>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137">
        <v>4663.8345031400077</v>
      </c>
      <c r="AI11" s="137">
        <v>4201.3377661679724</v>
      </c>
      <c r="AJ11" s="137">
        <v>4834.2110525964936</v>
      </c>
      <c r="AK11" s="137">
        <v>7121.116714259676</v>
      </c>
      <c r="AL11" s="137">
        <v>10551.552406158398</v>
      </c>
      <c r="AM11" s="137">
        <v>12674.520592721725</v>
      </c>
      <c r="AN11" s="137">
        <v>13734.897254982747</v>
      </c>
      <c r="AO11" s="137">
        <v>14895.851035420357</v>
      </c>
      <c r="AP11" s="137">
        <v>15349.924092023824</v>
      </c>
      <c r="AQ11" s="137">
        <v>14266.029258792023</v>
      </c>
      <c r="AR11" s="137">
        <v>12008.136493835362</v>
      </c>
      <c r="AS11" s="137">
        <v>10939.997304115075</v>
      </c>
      <c r="AT11" s="137">
        <v>11837.972432192084</v>
      </c>
      <c r="AU11" s="137">
        <v>15080.895637978745</v>
      </c>
      <c r="AV11" s="137">
        <v>18303.448305237467</v>
      </c>
      <c r="AW11" s="137">
        <v>19655.776056157854</v>
      </c>
      <c r="AX11" s="137">
        <v>19820.835803912891</v>
      </c>
      <c r="AY11" s="137">
        <v>19859.000537452779</v>
      </c>
      <c r="AZ11" s="137">
        <v>18544.084473843162</v>
      </c>
      <c r="BA11" s="137">
        <v>16974.080145324013</v>
      </c>
      <c r="BB11" s="137">
        <v>16196.982773851591</v>
      </c>
      <c r="BC11" s="137">
        <v>15805.125627502961</v>
      </c>
      <c r="BD11" s="137">
        <v>16265.614011241021</v>
      </c>
      <c r="BE11" s="137">
        <v>16505.04647378654</v>
      </c>
      <c r="BF11" s="137">
        <v>16201.509110336354</v>
      </c>
      <c r="BG11" s="137">
        <v>16293.913743464604</v>
      </c>
      <c r="BH11" s="215">
        <v>14966.175505637751</v>
      </c>
      <c r="BI11" s="134">
        <v>13555.128313058818</v>
      </c>
      <c r="BJ11" s="134">
        <v>12987.725230440636</v>
      </c>
      <c r="BK11" s="134">
        <v>12670.790109899082</v>
      </c>
      <c r="BL11" s="134">
        <v>12396.113501182688</v>
      </c>
      <c r="BM11" s="134">
        <v>14059.990556999699</v>
      </c>
      <c r="BN11" s="134">
        <v>13843.624065364435</v>
      </c>
      <c r="BO11" s="134">
        <v>14164.479093410024</v>
      </c>
      <c r="BP11" s="134">
        <v>14936.977909027053</v>
      </c>
      <c r="BQ11" s="134">
        <v>14636.841427493307</v>
      </c>
      <c r="BR11" s="134">
        <v>14458.927423340801</v>
      </c>
      <c r="BS11" s="134">
        <v>14062.107129188114</v>
      </c>
      <c r="BT11" s="134">
        <v>13927.991825207793</v>
      </c>
      <c r="BU11" s="134">
        <v>13419.849060126115</v>
      </c>
      <c r="BV11" s="134">
        <v>12819.145422845731</v>
      </c>
      <c r="BW11" s="134">
        <v>12575.142227811648</v>
      </c>
      <c r="BX11" s="133">
        <v>12465.55428513231</v>
      </c>
    </row>
    <row r="12" spans="1:76">
      <c r="A12" s="112"/>
      <c r="B12" s="152" t="s">
        <v>355</v>
      </c>
      <c r="C12" s="38"/>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137">
        <v>7280.2456594015521</v>
      </c>
      <c r="AI12" s="137">
        <v>6695.7571439879684</v>
      </c>
      <c r="AJ12" s="137">
        <v>7288.347443503767</v>
      </c>
      <c r="AK12" s="137">
        <v>9956.5602405978498</v>
      </c>
      <c r="AL12" s="137">
        <v>13256.267964370072</v>
      </c>
      <c r="AM12" s="137">
        <v>15384.397472216167</v>
      </c>
      <c r="AN12" s="137">
        <v>16827.264767986817</v>
      </c>
      <c r="AO12" s="137">
        <v>18257.531985142385</v>
      </c>
      <c r="AP12" s="137">
        <v>18789.326170734555</v>
      </c>
      <c r="AQ12" s="137">
        <v>17784.476462386294</v>
      </c>
      <c r="AR12" s="137">
        <v>15894.800053966541</v>
      </c>
      <c r="AS12" s="137">
        <v>14927.131347364771</v>
      </c>
      <c r="AT12" s="137">
        <v>15978.90057803468</v>
      </c>
      <c r="AU12" s="137">
        <v>19760.576444362618</v>
      </c>
      <c r="AV12" s="137">
        <v>24471.892465719764</v>
      </c>
      <c r="AW12" s="137">
        <v>26017.332230004158</v>
      </c>
      <c r="AX12" s="137">
        <v>26155.881159328674</v>
      </c>
      <c r="AY12" s="137">
        <v>25889.036470010135</v>
      </c>
      <c r="AZ12" s="137">
        <v>24220.582359787266</v>
      </c>
      <c r="BA12" s="137">
        <v>22489.922489035565</v>
      </c>
      <c r="BB12" s="137">
        <v>21404.993146586115</v>
      </c>
      <c r="BC12" s="137">
        <v>21190.102219527329</v>
      </c>
      <c r="BD12" s="137">
        <v>21966.912533517156</v>
      </c>
      <c r="BE12" s="137">
        <v>22657.428202101131</v>
      </c>
      <c r="BF12" s="137">
        <v>22193.464866997991</v>
      </c>
      <c r="BG12" s="137">
        <v>22647.172874789943</v>
      </c>
      <c r="BH12" s="215">
        <v>22546.432893794074</v>
      </c>
      <c r="BI12" s="134">
        <v>21492.19706487294</v>
      </c>
      <c r="BJ12" s="134">
        <v>21247.117906166892</v>
      </c>
      <c r="BK12" s="134">
        <v>21277.841664463769</v>
      </c>
      <c r="BL12" s="134">
        <v>21175.56697344967</v>
      </c>
      <c r="BM12" s="134">
        <v>23090.992305790936</v>
      </c>
      <c r="BN12" s="134">
        <v>22753.873149239116</v>
      </c>
      <c r="BO12" s="134">
        <v>22716.277367212166</v>
      </c>
      <c r="BP12" s="134">
        <v>22787.2002608734</v>
      </c>
      <c r="BQ12" s="134">
        <v>21847.859527144486</v>
      </c>
      <c r="BR12" s="134">
        <v>21100.768160458203</v>
      </c>
      <c r="BS12" s="134">
        <v>20214.596448428176</v>
      </c>
      <c r="BT12" s="134">
        <v>19762.267900664465</v>
      </c>
      <c r="BU12" s="134">
        <v>18931.170274831209</v>
      </c>
      <c r="BV12" s="134">
        <v>17951.132895524337</v>
      </c>
      <c r="BW12" s="134">
        <v>17559.457730303369</v>
      </c>
      <c r="BX12" s="133">
        <v>17360.381705103369</v>
      </c>
    </row>
    <row r="13" spans="1:76" ht="25.5" customHeight="1">
      <c r="A13" s="112"/>
      <c r="B13" s="217" t="s">
        <v>368</v>
      </c>
      <c r="C13" s="38"/>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215"/>
      <c r="BI13" s="137"/>
      <c r="BJ13" s="137"/>
      <c r="BK13" s="137"/>
      <c r="BL13" s="137"/>
      <c r="BM13" s="137"/>
      <c r="BN13" s="137"/>
      <c r="BO13" s="137"/>
      <c r="BP13" s="137"/>
      <c r="BQ13" s="137"/>
      <c r="BR13" s="137"/>
      <c r="BS13" s="137"/>
      <c r="BT13" s="137"/>
      <c r="BU13" s="137"/>
      <c r="BV13" s="137"/>
      <c r="BW13" s="137"/>
      <c r="BX13" s="133"/>
    </row>
    <row r="14" spans="1:76">
      <c r="A14" s="112"/>
      <c r="B14" s="37" t="s">
        <v>360</v>
      </c>
      <c r="C14" s="38"/>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137"/>
      <c r="AI14" s="137"/>
      <c r="AJ14" s="137"/>
      <c r="AK14" s="137"/>
      <c r="AL14" s="137"/>
      <c r="AM14" s="137"/>
      <c r="AN14" s="137"/>
      <c r="AO14" s="137"/>
      <c r="AP14" s="137"/>
      <c r="AQ14" s="137"/>
      <c r="AR14" s="137"/>
      <c r="AS14" s="137"/>
      <c r="AT14" s="137"/>
      <c r="AU14" s="137"/>
      <c r="AV14" s="137"/>
      <c r="AW14" s="137"/>
      <c r="AX14" s="137"/>
      <c r="AY14" s="137"/>
      <c r="AZ14" s="137"/>
      <c r="BA14" s="137">
        <v>170.74686870269252</v>
      </c>
      <c r="BB14" s="137">
        <v>190.2146569967727</v>
      </c>
      <c r="BC14" s="137">
        <v>156.23797305644723</v>
      </c>
      <c r="BD14" s="137">
        <v>174.66610189022538</v>
      </c>
      <c r="BE14" s="137">
        <v>165.10685770825205</v>
      </c>
      <c r="BF14" s="137">
        <v>134.28010837495145</v>
      </c>
      <c r="BG14" s="137">
        <v>132.11553495545812</v>
      </c>
      <c r="BH14" s="215">
        <v>153.6964450963475</v>
      </c>
      <c r="BI14" s="134">
        <v>188.39168699768902</v>
      </c>
      <c r="BJ14" s="134">
        <v>195.0853352450585</v>
      </c>
      <c r="BK14" s="134">
        <v>225.55517052063126</v>
      </c>
      <c r="BL14" s="134">
        <v>212.42392034381237</v>
      </c>
      <c r="BM14" s="134">
        <v>220.47872861253336</v>
      </c>
      <c r="BN14" s="134">
        <v>180.16841722211763</v>
      </c>
      <c r="BO14" s="134">
        <v>127.30046211724252</v>
      </c>
      <c r="BP14" s="134">
        <v>115.71888525800088</v>
      </c>
      <c r="BQ14" s="134">
        <v>105.74858360141768</v>
      </c>
      <c r="BR14" s="134">
        <v>92.620647829587071</v>
      </c>
      <c r="BS14" s="134">
        <v>80.619063683006459</v>
      </c>
      <c r="BT14" s="134">
        <v>68.572783662679868</v>
      </c>
      <c r="BU14" s="134">
        <v>60.881464194906584</v>
      </c>
      <c r="BV14" s="137"/>
      <c r="BW14" s="137"/>
      <c r="BX14" s="133"/>
    </row>
    <row r="15" spans="1:76">
      <c r="A15" s="112"/>
      <c r="B15" s="37" t="s">
        <v>249</v>
      </c>
      <c r="C15" s="38"/>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137"/>
      <c r="AI15" s="137"/>
      <c r="AJ15" s="137"/>
      <c r="AK15" s="137"/>
      <c r="AL15" s="137"/>
      <c r="AM15" s="137"/>
      <c r="AN15" s="137"/>
      <c r="AO15" s="137"/>
      <c r="AP15" s="137"/>
      <c r="AQ15" s="137"/>
      <c r="AR15" s="137"/>
      <c r="AS15" s="137"/>
      <c r="AT15" s="137"/>
      <c r="AU15" s="137"/>
      <c r="AV15" s="137"/>
      <c r="AW15" s="137"/>
      <c r="AX15" s="137"/>
      <c r="AY15" s="137"/>
      <c r="AZ15" s="137"/>
      <c r="BA15" s="137">
        <v>0</v>
      </c>
      <c r="BB15" s="137">
        <v>0</v>
      </c>
      <c r="BC15" s="137">
        <v>0</v>
      </c>
      <c r="BD15" s="137">
        <v>0</v>
      </c>
      <c r="BE15" s="137">
        <v>0</v>
      </c>
      <c r="BF15" s="137">
        <v>0</v>
      </c>
      <c r="BG15" s="137">
        <v>0</v>
      </c>
      <c r="BH15" s="215">
        <v>0</v>
      </c>
      <c r="BI15" s="134">
        <v>0</v>
      </c>
      <c r="BJ15" s="134">
        <v>0</v>
      </c>
      <c r="BK15" s="134">
        <v>0</v>
      </c>
      <c r="BL15" s="134">
        <v>0.6144375883250196</v>
      </c>
      <c r="BM15" s="134">
        <v>28.684280920331112</v>
      </c>
      <c r="BN15" s="134">
        <v>55.418072424277788</v>
      </c>
      <c r="BO15" s="134">
        <v>62.191332723385038</v>
      </c>
      <c r="BP15" s="134">
        <v>97.632315431131673</v>
      </c>
      <c r="BQ15" s="134">
        <v>100.92434322383187</v>
      </c>
      <c r="BR15" s="134">
        <v>111.2443941690368</v>
      </c>
      <c r="BS15" s="134">
        <v>115.86649894998884</v>
      </c>
      <c r="BT15" s="134">
        <v>98.995946283340956</v>
      </c>
      <c r="BU15" s="134">
        <v>93.011336612720839</v>
      </c>
      <c r="BV15" s="137"/>
      <c r="BW15" s="137"/>
      <c r="BX15" s="133"/>
    </row>
    <row r="16" spans="1:76">
      <c r="A16" s="112"/>
      <c r="B16" s="214" t="s">
        <v>367</v>
      </c>
      <c r="C16" s="38"/>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137"/>
      <c r="AI16" s="137"/>
      <c r="AJ16" s="137"/>
      <c r="AK16" s="137"/>
      <c r="AL16" s="137"/>
      <c r="AM16" s="137"/>
      <c r="AN16" s="137"/>
      <c r="AO16" s="137"/>
      <c r="AP16" s="137"/>
      <c r="AQ16" s="137"/>
      <c r="AR16" s="137"/>
      <c r="AS16" s="137"/>
      <c r="AT16" s="137"/>
      <c r="AU16" s="137"/>
      <c r="AV16" s="137"/>
      <c r="AW16" s="137"/>
      <c r="AX16" s="137"/>
      <c r="AY16" s="137"/>
      <c r="AZ16" s="137"/>
      <c r="BA16" s="137">
        <v>0</v>
      </c>
      <c r="BB16" s="137">
        <v>0</v>
      </c>
      <c r="BC16" s="137">
        <v>0</v>
      </c>
      <c r="BD16" s="137">
        <v>0</v>
      </c>
      <c r="BE16" s="137">
        <v>0</v>
      </c>
      <c r="BF16" s="137">
        <v>0</v>
      </c>
      <c r="BG16" s="137">
        <v>0</v>
      </c>
      <c r="BH16" s="215">
        <v>0</v>
      </c>
      <c r="BI16" s="134">
        <v>0</v>
      </c>
      <c r="BJ16" s="134">
        <v>0</v>
      </c>
      <c r="BK16" s="134">
        <v>0</v>
      </c>
      <c r="BL16" s="134">
        <v>0.57065378518468857</v>
      </c>
      <c r="BM16" s="134">
        <v>20.139454379163706</v>
      </c>
      <c r="BN16" s="134">
        <v>25.395914132349336</v>
      </c>
      <c r="BO16" s="134">
        <v>21.749610040581949</v>
      </c>
      <c r="BP16" s="134">
        <v>25.911096763250299</v>
      </c>
      <c r="BQ16" s="134">
        <v>17.964112282098629</v>
      </c>
      <c r="BR16" s="134">
        <v>15.103018894658604</v>
      </c>
      <c r="BS16" s="134">
        <v>10.155296055888334</v>
      </c>
      <c r="BT16" s="134">
        <v>4.6675702131274557</v>
      </c>
      <c r="BU16" s="134">
        <v>4.0468274705835263</v>
      </c>
      <c r="BV16" s="137"/>
      <c r="BW16" s="137"/>
      <c r="BX16" s="133"/>
    </row>
    <row r="17" spans="1:76">
      <c r="A17" s="112"/>
      <c r="B17" s="214" t="s">
        <v>373</v>
      </c>
      <c r="C17" s="38"/>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137"/>
      <c r="AI17" s="137"/>
      <c r="AJ17" s="137"/>
      <c r="AK17" s="137"/>
      <c r="AL17" s="137"/>
      <c r="AM17" s="137"/>
      <c r="AN17" s="137"/>
      <c r="AO17" s="137"/>
      <c r="AP17" s="137"/>
      <c r="AQ17" s="137"/>
      <c r="AR17" s="137"/>
      <c r="AS17" s="137"/>
      <c r="AT17" s="137"/>
      <c r="AU17" s="137"/>
      <c r="AV17" s="137"/>
      <c r="AW17" s="137"/>
      <c r="AX17" s="137"/>
      <c r="AY17" s="137"/>
      <c r="AZ17" s="137"/>
      <c r="BA17" s="137">
        <v>0</v>
      </c>
      <c r="BB17" s="137">
        <v>0</v>
      </c>
      <c r="BC17" s="137">
        <v>0</v>
      </c>
      <c r="BD17" s="137">
        <v>0</v>
      </c>
      <c r="BE17" s="137">
        <v>0</v>
      </c>
      <c r="BF17" s="137">
        <v>0</v>
      </c>
      <c r="BG17" s="137">
        <v>0</v>
      </c>
      <c r="BH17" s="215">
        <v>0</v>
      </c>
      <c r="BI17" s="134">
        <v>0</v>
      </c>
      <c r="BJ17" s="134">
        <v>0</v>
      </c>
      <c r="BK17" s="134">
        <v>0</v>
      </c>
      <c r="BL17" s="134">
        <v>2.7887045185133602E-2</v>
      </c>
      <c r="BM17" s="134">
        <v>2.563204320028456</v>
      </c>
      <c r="BN17" s="134">
        <v>20.778380517683377</v>
      </c>
      <c r="BO17" s="134">
        <v>28.623445138282651</v>
      </c>
      <c r="BP17" s="134">
        <v>40.667858034758964</v>
      </c>
      <c r="BQ17" s="134">
        <v>29.029344546708113</v>
      </c>
      <c r="BR17" s="134">
        <v>23.984205767785159</v>
      </c>
      <c r="BS17" s="134">
        <v>23.619948506818538</v>
      </c>
      <c r="BT17" s="134">
        <v>26.909813739087198</v>
      </c>
      <c r="BU17" s="134">
        <v>24.768250498407951</v>
      </c>
      <c r="BV17" s="137"/>
      <c r="BW17" s="137"/>
      <c r="BX17" s="133"/>
    </row>
    <row r="18" spans="1:76">
      <c r="A18" s="112"/>
      <c r="B18" s="214" t="s">
        <v>372</v>
      </c>
      <c r="C18" s="252"/>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137"/>
      <c r="AI18" s="137"/>
      <c r="AJ18" s="137"/>
      <c r="AK18" s="137"/>
      <c r="AL18" s="137"/>
      <c r="AM18" s="137"/>
      <c r="AN18" s="137"/>
      <c r="AO18" s="137"/>
      <c r="AP18" s="137"/>
      <c r="AQ18" s="137"/>
      <c r="AR18" s="137"/>
      <c r="AS18" s="137"/>
      <c r="AT18" s="137"/>
      <c r="AU18" s="137"/>
      <c r="AV18" s="137"/>
      <c r="AW18" s="137"/>
      <c r="AX18" s="137"/>
      <c r="AY18" s="137"/>
      <c r="AZ18" s="137"/>
      <c r="BA18" s="137">
        <v>0</v>
      </c>
      <c r="BB18" s="137">
        <v>0</v>
      </c>
      <c r="BC18" s="137">
        <v>0</v>
      </c>
      <c r="BD18" s="137">
        <v>0</v>
      </c>
      <c r="BE18" s="137">
        <v>0</v>
      </c>
      <c r="BF18" s="137">
        <v>0</v>
      </c>
      <c r="BG18" s="137">
        <v>0</v>
      </c>
      <c r="BH18" s="215">
        <v>0</v>
      </c>
      <c r="BI18" s="134">
        <v>0</v>
      </c>
      <c r="BJ18" s="134">
        <v>0</v>
      </c>
      <c r="BK18" s="134">
        <v>0</v>
      </c>
      <c r="BL18" s="134">
        <v>1.5896757955197429E-2</v>
      </c>
      <c r="BM18" s="134">
        <v>5.9816222211389549</v>
      </c>
      <c r="BN18" s="134">
        <v>9.2437777742450766</v>
      </c>
      <c r="BO18" s="134">
        <v>11.818277544520436</v>
      </c>
      <c r="BP18" s="134">
        <v>31.053360633122409</v>
      </c>
      <c r="BQ18" s="134">
        <v>53.930886395025141</v>
      </c>
      <c r="BR18" s="134">
        <v>72.15716950659305</v>
      </c>
      <c r="BS18" s="134">
        <v>82.091254387281964</v>
      </c>
      <c r="BT18" s="134">
        <v>67.41856233112631</v>
      </c>
      <c r="BU18" s="134">
        <v>64.196258643729365</v>
      </c>
      <c r="BV18" s="137"/>
      <c r="BW18" s="137"/>
      <c r="BX18" s="133"/>
    </row>
    <row r="19" spans="1:76" ht="25.5" customHeight="1">
      <c r="A19" s="112"/>
      <c r="B19" s="37" t="s">
        <v>364</v>
      </c>
      <c r="C19" s="38"/>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137"/>
      <c r="AI19" s="137"/>
      <c r="AJ19" s="137"/>
      <c r="AK19" s="137"/>
      <c r="AL19" s="137"/>
      <c r="AM19" s="137"/>
      <c r="AN19" s="137"/>
      <c r="AO19" s="137"/>
      <c r="AP19" s="137"/>
      <c r="AQ19" s="137"/>
      <c r="AR19" s="137"/>
      <c r="AS19" s="137"/>
      <c r="AT19" s="137"/>
      <c r="AU19" s="137"/>
      <c r="AV19" s="137"/>
      <c r="AW19" s="137"/>
      <c r="AX19" s="137"/>
      <c r="AY19" s="137"/>
      <c r="AZ19" s="137"/>
      <c r="BA19" s="137">
        <v>238.99352001996365</v>
      </c>
      <c r="BB19" s="137">
        <v>269.18421718963526</v>
      </c>
      <c r="BC19" s="137">
        <v>213.58682035056697</v>
      </c>
      <c r="BD19" s="137">
        <v>235.85868147576178</v>
      </c>
      <c r="BE19" s="137">
        <v>211.49397769423086</v>
      </c>
      <c r="BF19" s="137">
        <v>159.23208403582493</v>
      </c>
      <c r="BG19" s="137">
        <v>147.09806015159404</v>
      </c>
      <c r="BH19" s="215">
        <v>148.2832937548753</v>
      </c>
      <c r="BI19" s="134">
        <v>153.31809643788287</v>
      </c>
      <c r="BJ19" s="134">
        <v>148.16757459772398</v>
      </c>
      <c r="BK19" s="134">
        <v>157.1218854829381</v>
      </c>
      <c r="BL19" s="134">
        <v>148.10712028887386</v>
      </c>
      <c r="BM19" s="134">
        <v>135.45583042756101</v>
      </c>
      <c r="BN19" s="134">
        <v>102.92997021436496</v>
      </c>
      <c r="BO19" s="134">
        <v>62.693632086753134</v>
      </c>
      <c r="BP19" s="134">
        <v>38.646169484329107</v>
      </c>
      <c r="BQ19" s="134">
        <v>16.199387965737902</v>
      </c>
      <c r="BR19" s="134">
        <v>2.5630376766653193</v>
      </c>
      <c r="BS19" s="134">
        <v>0.33475146753914486</v>
      </c>
      <c r="BT19" s="134">
        <v>0</v>
      </c>
      <c r="BU19" s="134">
        <v>0</v>
      </c>
      <c r="BV19" s="137"/>
      <c r="BW19" s="137"/>
      <c r="BX19" s="133"/>
    </row>
    <row r="20" spans="1:76">
      <c r="A20" s="112"/>
      <c r="B20" s="37" t="s">
        <v>358</v>
      </c>
      <c r="C20" s="38"/>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137"/>
      <c r="AI20" s="137"/>
      <c r="AJ20" s="137"/>
      <c r="AK20" s="137"/>
      <c r="AL20" s="137"/>
      <c r="AM20" s="137"/>
      <c r="AN20" s="137"/>
      <c r="AO20" s="137"/>
      <c r="AP20" s="137"/>
      <c r="AQ20" s="137"/>
      <c r="AR20" s="137"/>
      <c r="AS20" s="137"/>
      <c r="AT20" s="137"/>
      <c r="AU20" s="137"/>
      <c r="AV20" s="137"/>
      <c r="AW20" s="137"/>
      <c r="AX20" s="137"/>
      <c r="AY20" s="137"/>
      <c r="AZ20" s="137"/>
      <c r="BA20" s="137">
        <v>297.29793504235641</v>
      </c>
      <c r="BB20" s="137">
        <v>285.52055420991132</v>
      </c>
      <c r="BC20" s="137">
        <v>200.33316653443106</v>
      </c>
      <c r="BD20" s="137">
        <v>192.70904015127181</v>
      </c>
      <c r="BE20" s="137">
        <v>157.4440594827698</v>
      </c>
      <c r="BF20" s="137">
        <v>100.0387342706001</v>
      </c>
      <c r="BG20" s="137">
        <v>82.472204848085823</v>
      </c>
      <c r="BH20" s="215">
        <v>78.430269481193832</v>
      </c>
      <c r="BI20" s="134">
        <v>78.686820278686454</v>
      </c>
      <c r="BJ20" s="134">
        <v>76.314494840180529</v>
      </c>
      <c r="BK20" s="134">
        <v>73.527299016772702</v>
      </c>
      <c r="BL20" s="134">
        <v>69.270819228165195</v>
      </c>
      <c r="BM20" s="134">
        <v>75.20423271111305</v>
      </c>
      <c r="BN20" s="134">
        <v>69.656406898991051</v>
      </c>
      <c r="BO20" s="134">
        <v>48.784163069292937</v>
      </c>
      <c r="BP20" s="134">
        <v>35.202658127443435</v>
      </c>
      <c r="BQ20" s="134">
        <v>28.553546813392938</v>
      </c>
      <c r="BR20" s="134">
        <v>29.34135217968193</v>
      </c>
      <c r="BS20" s="134">
        <v>22.043621822541109</v>
      </c>
      <c r="BT20" s="134">
        <v>31.890097833661233</v>
      </c>
      <c r="BU20" s="134">
        <v>31.406844976775631</v>
      </c>
      <c r="BV20" s="137"/>
      <c r="BW20" s="137"/>
      <c r="BX20" s="133"/>
    </row>
    <row r="21" spans="1:76">
      <c r="A21" s="112"/>
      <c r="B21" s="37" t="s">
        <v>357</v>
      </c>
      <c r="C21" s="38"/>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137"/>
      <c r="AI21" s="137"/>
      <c r="AJ21" s="137"/>
      <c r="AK21" s="137"/>
      <c r="AL21" s="137"/>
      <c r="AM21" s="137"/>
      <c r="AN21" s="137"/>
      <c r="AO21" s="137"/>
      <c r="AP21" s="137"/>
      <c r="AQ21" s="137"/>
      <c r="AR21" s="137"/>
      <c r="AS21" s="137"/>
      <c r="AT21" s="137"/>
      <c r="AU21" s="137"/>
      <c r="AV21" s="137"/>
      <c r="AW21" s="137"/>
      <c r="AX21" s="137"/>
      <c r="AY21" s="137"/>
      <c r="AZ21" s="137"/>
      <c r="BA21" s="137">
        <v>211.17390516531461</v>
      </c>
      <c r="BB21" s="137">
        <v>170.31408680530873</v>
      </c>
      <c r="BC21" s="137">
        <v>106.68397717135932</v>
      </c>
      <c r="BD21" s="137">
        <v>91.620204848497366</v>
      </c>
      <c r="BE21" s="137">
        <v>60.561309304472374</v>
      </c>
      <c r="BF21" s="137">
        <v>39.208871918263682</v>
      </c>
      <c r="BG21" s="137">
        <v>34.266192784100362</v>
      </c>
      <c r="BH21" s="215">
        <v>28.274219064862983</v>
      </c>
      <c r="BI21" s="134">
        <v>25.923911970577116</v>
      </c>
      <c r="BJ21" s="134">
        <v>27.451009421230999</v>
      </c>
      <c r="BK21" s="134">
        <v>26.445760555234241</v>
      </c>
      <c r="BL21" s="134">
        <v>28.357955314827354</v>
      </c>
      <c r="BM21" s="134">
        <v>137.88664738040501</v>
      </c>
      <c r="BN21" s="134">
        <v>131.02398959996248</v>
      </c>
      <c r="BO21" s="134">
        <v>80.085679983076645</v>
      </c>
      <c r="BP21" s="134">
        <v>67.614949880548821</v>
      </c>
      <c r="BQ21" s="134">
        <v>54.872204283922343</v>
      </c>
      <c r="BR21" s="134">
        <v>40.119921196159595</v>
      </c>
      <c r="BS21" s="134">
        <v>42.818799335243796</v>
      </c>
      <c r="BT21" s="134">
        <v>49.11342633238889</v>
      </c>
      <c r="BU21" s="134">
        <v>44.961738943176314</v>
      </c>
      <c r="BV21" s="137"/>
      <c r="BW21" s="137"/>
      <c r="BX21" s="133"/>
    </row>
    <row r="22" spans="1:76">
      <c r="A22" s="112"/>
      <c r="B22" s="37" t="s">
        <v>356</v>
      </c>
      <c r="C22" s="38"/>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137"/>
      <c r="AI22" s="137"/>
      <c r="AJ22" s="137"/>
      <c r="AK22" s="137"/>
      <c r="AL22" s="137"/>
      <c r="AM22" s="137"/>
      <c r="AN22" s="137"/>
      <c r="AO22" s="137"/>
      <c r="AP22" s="137"/>
      <c r="AQ22" s="137"/>
      <c r="AR22" s="137"/>
      <c r="AS22" s="137"/>
      <c r="AT22" s="137"/>
      <c r="AU22" s="137"/>
      <c r="AV22" s="137"/>
      <c r="AW22" s="137"/>
      <c r="AX22" s="137"/>
      <c r="AY22" s="137"/>
      <c r="AZ22" s="137"/>
      <c r="BA22" s="137">
        <v>56.707058799841754</v>
      </c>
      <c r="BB22" s="137">
        <v>49.736833082714249</v>
      </c>
      <c r="BC22" s="137">
        <v>31.934227316464192</v>
      </c>
      <c r="BD22" s="137">
        <v>30.600031147622087</v>
      </c>
      <c r="BE22" s="137">
        <v>26.782958782888674</v>
      </c>
      <c r="BF22" s="137">
        <v>17.478369571488621</v>
      </c>
      <c r="BG22" s="137">
        <v>13.585800965585181</v>
      </c>
      <c r="BH22" s="215">
        <v>22.783731488363845</v>
      </c>
      <c r="BI22" s="134">
        <v>24.131527751280458</v>
      </c>
      <c r="BJ22" s="134">
        <v>24.530864358984392</v>
      </c>
      <c r="BK22" s="134">
        <v>27.869924812030078</v>
      </c>
      <c r="BL22" s="134">
        <v>27.372116903633493</v>
      </c>
      <c r="BM22" s="134">
        <v>27.377798066240604</v>
      </c>
      <c r="BN22" s="134">
        <v>19.883724727408858</v>
      </c>
      <c r="BO22" s="134">
        <v>15.873932873125785</v>
      </c>
      <c r="BP22" s="134">
        <v>18.761250725011074</v>
      </c>
      <c r="BQ22" s="134">
        <v>20.748536595007568</v>
      </c>
      <c r="BR22" s="134">
        <v>17.695526123772286</v>
      </c>
      <c r="BS22" s="134">
        <v>17.835310304063846</v>
      </c>
      <c r="BT22" s="134">
        <v>25.015928188314053</v>
      </c>
      <c r="BU22" s="134">
        <v>26.797033885659385</v>
      </c>
      <c r="BV22" s="137"/>
      <c r="BW22" s="137"/>
      <c r="BX22" s="133"/>
    </row>
    <row r="23" spans="1:76" ht="26.1" customHeight="1">
      <c r="A23" s="112"/>
      <c r="B23" s="152" t="s">
        <v>330</v>
      </c>
      <c r="C23" s="38"/>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137"/>
      <c r="AI23" s="137"/>
      <c r="AJ23" s="137"/>
      <c r="AK23" s="137"/>
      <c r="AL23" s="137"/>
      <c r="AM23" s="137"/>
      <c r="AN23" s="137"/>
      <c r="AO23" s="137"/>
      <c r="AP23" s="137"/>
      <c r="AQ23" s="137"/>
      <c r="AR23" s="137"/>
      <c r="AS23" s="137"/>
      <c r="AT23" s="137"/>
      <c r="AU23" s="137"/>
      <c r="AV23" s="137"/>
      <c r="AW23" s="137"/>
      <c r="AX23" s="137"/>
      <c r="AY23" s="137"/>
      <c r="AZ23" s="137"/>
      <c r="BA23" s="137">
        <v>804.17241902747639</v>
      </c>
      <c r="BB23" s="137">
        <v>774.75569128756956</v>
      </c>
      <c r="BC23" s="137">
        <v>552.53819137282142</v>
      </c>
      <c r="BD23" s="137">
        <v>550.78795762315315</v>
      </c>
      <c r="BE23" s="137">
        <v>456.28230526436181</v>
      </c>
      <c r="BF23" s="137">
        <v>315.95805979617728</v>
      </c>
      <c r="BG23" s="137">
        <v>277.42225874936543</v>
      </c>
      <c r="BH23" s="215">
        <v>277.77151378929597</v>
      </c>
      <c r="BI23" s="134">
        <v>282.06035643842694</v>
      </c>
      <c r="BJ23" s="134">
        <v>276.46394321811994</v>
      </c>
      <c r="BK23" s="134">
        <v>284.96486986697511</v>
      </c>
      <c r="BL23" s="134">
        <v>273.72244932382489</v>
      </c>
      <c r="BM23" s="134">
        <v>404.6087895056508</v>
      </c>
      <c r="BN23" s="134">
        <v>378.91216386500514</v>
      </c>
      <c r="BO23" s="134">
        <v>269.62874073563353</v>
      </c>
      <c r="BP23" s="134">
        <v>257.85734364846411</v>
      </c>
      <c r="BQ23" s="134">
        <v>221.29801888189263</v>
      </c>
      <c r="BR23" s="134">
        <v>200.96423134531594</v>
      </c>
      <c r="BS23" s="134">
        <v>198.89898187937675</v>
      </c>
      <c r="BT23" s="134">
        <v>205.01539863770518</v>
      </c>
      <c r="BU23" s="134">
        <v>196.17695441833217</v>
      </c>
      <c r="BV23" s="137"/>
      <c r="BW23" s="137"/>
      <c r="BX23" s="133"/>
    </row>
    <row r="24" spans="1:76">
      <c r="A24" s="112"/>
      <c r="B24" s="152" t="s">
        <v>355</v>
      </c>
      <c r="C24" s="38"/>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137"/>
      <c r="AI24" s="137"/>
      <c r="AJ24" s="137"/>
      <c r="AK24" s="137"/>
      <c r="AL24" s="137"/>
      <c r="AM24" s="137"/>
      <c r="AN24" s="137"/>
      <c r="AO24" s="137"/>
      <c r="AP24" s="137"/>
      <c r="AQ24" s="137"/>
      <c r="AR24" s="137"/>
      <c r="AS24" s="137"/>
      <c r="AT24" s="137"/>
      <c r="AU24" s="137"/>
      <c r="AV24" s="137"/>
      <c r="AW24" s="137"/>
      <c r="AX24" s="137"/>
      <c r="AY24" s="137"/>
      <c r="AZ24" s="137"/>
      <c r="BA24" s="137">
        <v>974.91928773016889</v>
      </c>
      <c r="BB24" s="137">
        <v>964.97034828434221</v>
      </c>
      <c r="BC24" s="137">
        <v>708.77616442926876</v>
      </c>
      <c r="BD24" s="137">
        <v>725.45405951337852</v>
      </c>
      <c r="BE24" s="137">
        <v>621.3891629726138</v>
      </c>
      <c r="BF24" s="137">
        <v>450.23816817112873</v>
      </c>
      <c r="BG24" s="137">
        <v>409.53779370482357</v>
      </c>
      <c r="BH24" s="215">
        <v>431.4679588856435</v>
      </c>
      <c r="BI24" s="134">
        <v>470.45204343611596</v>
      </c>
      <c r="BJ24" s="134">
        <v>471.54927846317844</v>
      </c>
      <c r="BK24" s="134">
        <v>510.52004038760634</v>
      </c>
      <c r="BL24" s="134">
        <v>486.14636966763726</v>
      </c>
      <c r="BM24" s="134">
        <v>625.08751811818411</v>
      </c>
      <c r="BN24" s="134">
        <v>559.08058108712271</v>
      </c>
      <c r="BO24" s="134">
        <v>396.92920285287607</v>
      </c>
      <c r="BP24" s="134">
        <v>373.57622890646496</v>
      </c>
      <c r="BQ24" s="134">
        <v>327.04660248331032</v>
      </c>
      <c r="BR24" s="134">
        <v>293.58487917490299</v>
      </c>
      <c r="BS24" s="134">
        <v>279.51804556238324</v>
      </c>
      <c r="BT24" s="134">
        <v>273.58818230038503</v>
      </c>
      <c r="BU24" s="134">
        <v>257.05841861323876</v>
      </c>
      <c r="BV24" s="137"/>
      <c r="BW24" s="137"/>
      <c r="BX24" s="133"/>
    </row>
    <row r="25" spans="1:76" ht="26.1" customHeight="1">
      <c r="A25" s="112"/>
      <c r="B25" s="217" t="s">
        <v>363</v>
      </c>
      <c r="C25" s="38"/>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215"/>
      <c r="BI25" s="137"/>
      <c r="BJ25" s="137"/>
      <c r="BK25" s="137"/>
      <c r="BL25" s="137"/>
      <c r="BM25" s="137"/>
      <c r="BN25" s="137"/>
      <c r="BO25" s="137"/>
      <c r="BP25" s="137"/>
      <c r="BQ25" s="137"/>
      <c r="BR25" s="137"/>
      <c r="BS25" s="137"/>
      <c r="BT25" s="137"/>
      <c r="BU25" s="137"/>
      <c r="BV25" s="137"/>
      <c r="BW25" s="137"/>
      <c r="BX25" s="133"/>
    </row>
    <row r="26" spans="1:76">
      <c r="A26" s="112"/>
      <c r="B26" s="37" t="s">
        <v>360</v>
      </c>
      <c r="C26" s="38"/>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137">
        <v>13.072642571298417</v>
      </c>
      <c r="AI26" s="137">
        <v>12.463122575793557</v>
      </c>
      <c r="AJ26" s="137">
        <v>14.870375539066629</v>
      </c>
      <c r="AK26" s="137">
        <v>9.3658645725742762</v>
      </c>
      <c r="AL26" s="137">
        <v>14.825615213864934</v>
      </c>
      <c r="AM26" s="137">
        <v>13.262659477827411</v>
      </c>
      <c r="AN26" s="137">
        <v>15.545633182262968</v>
      </c>
      <c r="AO26" s="137">
        <v>14.737429237316055</v>
      </c>
      <c r="AP26" s="137">
        <v>14.668452255829342</v>
      </c>
      <c r="AQ26" s="137">
        <v>25.001949472146602</v>
      </c>
      <c r="AR26" s="137">
        <v>42.714879274080843</v>
      </c>
      <c r="AS26" s="137">
        <v>45.167268978708933</v>
      </c>
      <c r="AT26" s="137">
        <v>49.263333665332731</v>
      </c>
      <c r="AU26" s="137">
        <v>56.287558756824851</v>
      </c>
      <c r="AV26" s="137">
        <v>64.189694751615036</v>
      </c>
      <c r="AW26" s="137">
        <v>70.003049180764762</v>
      </c>
      <c r="AX26" s="137">
        <v>69.37425329498403</v>
      </c>
      <c r="AY26" s="137">
        <v>72.678372900095212</v>
      </c>
      <c r="AZ26" s="137">
        <v>75.444599949910867</v>
      </c>
      <c r="BA26" s="137">
        <v>75.482102276839342</v>
      </c>
      <c r="BB26" s="137">
        <v>76.46378091872792</v>
      </c>
      <c r="BC26" s="137">
        <v>78.383383157538503</v>
      </c>
      <c r="BD26" s="137">
        <v>87.909985663872959</v>
      </c>
      <c r="BE26" s="137">
        <v>95.914616262017276</v>
      </c>
      <c r="BF26" s="137">
        <v>105.43784234341513</v>
      </c>
      <c r="BG26" s="137">
        <v>57.964238015585906</v>
      </c>
      <c r="BH26" s="215">
        <v>0</v>
      </c>
      <c r="BI26" s="137">
        <v>0</v>
      </c>
      <c r="BJ26" s="137">
        <v>0</v>
      </c>
      <c r="BK26" s="137">
        <v>0</v>
      </c>
      <c r="BL26" s="137">
        <v>0</v>
      </c>
      <c r="BM26" s="137">
        <v>0</v>
      </c>
      <c r="BN26" s="137">
        <v>0</v>
      </c>
      <c r="BO26" s="137">
        <v>0</v>
      </c>
      <c r="BP26" s="137">
        <v>0</v>
      </c>
      <c r="BQ26" s="137">
        <v>0</v>
      </c>
      <c r="BR26" s="137">
        <v>0</v>
      </c>
      <c r="BS26" s="137">
        <v>0</v>
      </c>
      <c r="BT26" s="137">
        <v>0</v>
      </c>
      <c r="BU26" s="137">
        <v>0</v>
      </c>
      <c r="BV26" s="137">
        <v>0</v>
      </c>
      <c r="BW26" s="137">
        <v>0</v>
      </c>
      <c r="BX26" s="133">
        <v>0.9057481957466279</v>
      </c>
    </row>
    <row r="27" spans="1:76">
      <c r="A27" s="112"/>
      <c r="B27" s="37" t="s">
        <v>359</v>
      </c>
      <c r="C27" s="38"/>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137">
        <v>35.030720631722637</v>
      </c>
      <c r="AI27" s="137">
        <v>33.648293784298993</v>
      </c>
      <c r="AJ27" s="137">
        <v>31.919469410483742</v>
      </c>
      <c r="AK27" s="137">
        <v>36.925988569733065</v>
      </c>
      <c r="AL27" s="137">
        <v>39.50956046779298</v>
      </c>
      <c r="AM27" s="137">
        <v>52.521268824213713</v>
      </c>
      <c r="AN27" s="137">
        <v>54.636944164378825</v>
      </c>
      <c r="AO27" s="137">
        <v>64.043959686173665</v>
      </c>
      <c r="AP27" s="137">
        <v>76.918970175821045</v>
      </c>
      <c r="AQ27" s="137">
        <v>86.132417101640172</v>
      </c>
      <c r="AR27" s="137">
        <v>124.07447938510752</v>
      </c>
      <c r="AS27" s="137">
        <v>171.80670769643049</v>
      </c>
      <c r="AT27" s="137">
        <v>189.52129718599241</v>
      </c>
      <c r="AU27" s="137">
        <v>299.12659364474905</v>
      </c>
      <c r="AV27" s="137">
        <v>422.5292048538555</v>
      </c>
      <c r="AW27" s="137">
        <v>526.92916564347229</v>
      </c>
      <c r="AX27" s="137">
        <v>480.61270899838803</v>
      </c>
      <c r="AY27" s="137">
        <v>542.13714259390065</v>
      </c>
      <c r="AZ27" s="137">
        <v>571.1241326477998</v>
      </c>
      <c r="BA27" s="137">
        <v>600.47684803219124</v>
      </c>
      <c r="BB27" s="137">
        <v>619.97341274364533</v>
      </c>
      <c r="BC27" s="137">
        <v>718.77260420779521</v>
      </c>
      <c r="BD27" s="137">
        <v>898.62767423908258</v>
      </c>
      <c r="BE27" s="137">
        <v>1045.7512899896799</v>
      </c>
      <c r="BF27" s="137">
        <v>1159.9458865867537</v>
      </c>
      <c r="BG27" s="137">
        <v>1208.2950558213718</v>
      </c>
      <c r="BH27" s="215">
        <v>968.51578508833006</v>
      </c>
      <c r="BI27" s="137">
        <v>718.63865988976067</v>
      </c>
      <c r="BJ27" s="137">
        <v>569.52257579294417</v>
      </c>
      <c r="BK27" s="137">
        <v>483.62099481438668</v>
      </c>
      <c r="BL27" s="137">
        <v>412.55999503187559</v>
      </c>
      <c r="BM27" s="137">
        <v>286.03815097315692</v>
      </c>
      <c r="BN27" s="137">
        <v>222.27042384408222</v>
      </c>
      <c r="BO27" s="137">
        <v>164.51491501154672</v>
      </c>
      <c r="BP27" s="137">
        <v>79.713694381478462</v>
      </c>
      <c r="BQ27" s="137">
        <v>21.056874218160608</v>
      </c>
      <c r="BR27" s="137">
        <v>6.3002982328230148</v>
      </c>
      <c r="BS27" s="137">
        <v>2.3500417753457103</v>
      </c>
      <c r="BT27" s="137">
        <v>0.37180209852819729</v>
      </c>
      <c r="BU27" s="137">
        <v>0</v>
      </c>
      <c r="BV27" s="137">
        <v>0</v>
      </c>
      <c r="BW27" s="137">
        <v>0</v>
      </c>
      <c r="BX27" s="133">
        <v>0</v>
      </c>
    </row>
    <row r="28" spans="1:76">
      <c r="A28" s="112"/>
      <c r="B28" s="37" t="s">
        <v>358</v>
      </c>
      <c r="C28" s="38"/>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137">
        <v>849.52144378372202</v>
      </c>
      <c r="AI28" s="137">
        <v>773.92340908731103</v>
      </c>
      <c r="AJ28" s="137">
        <v>828.42922933855698</v>
      </c>
      <c r="AK28" s="137">
        <v>914.35653766936025</v>
      </c>
      <c r="AL28" s="137">
        <v>1072.0055905190814</v>
      </c>
      <c r="AM28" s="137">
        <v>1151.818281188712</v>
      </c>
      <c r="AN28" s="137">
        <v>1230.1305000128755</v>
      </c>
      <c r="AO28" s="137">
        <v>1371.798223779813</v>
      </c>
      <c r="AP28" s="137">
        <v>1460.4559349947449</v>
      </c>
      <c r="AQ28" s="137">
        <v>1536.2172872540557</v>
      </c>
      <c r="AR28" s="137">
        <v>1649.0780240981362</v>
      </c>
      <c r="AS28" s="137">
        <v>1779.2730902543756</v>
      </c>
      <c r="AT28" s="137">
        <v>1853.3755345724023</v>
      </c>
      <c r="AU28" s="137">
        <v>2100.8237502001957</v>
      </c>
      <c r="AV28" s="137">
        <v>2475.6475065557029</v>
      </c>
      <c r="AW28" s="137">
        <v>2649.775738292451</v>
      </c>
      <c r="AX28" s="137">
        <v>2498.2552229842913</v>
      </c>
      <c r="AY28" s="137">
        <v>2513.6130339977276</v>
      </c>
      <c r="AZ28" s="137">
        <v>2463.6015704415213</v>
      </c>
      <c r="BA28" s="137">
        <v>2368.5097196288734</v>
      </c>
      <c r="BB28" s="137">
        <v>2307.7673971275508</v>
      </c>
      <c r="BC28" s="137">
        <v>2516.8235518077727</v>
      </c>
      <c r="BD28" s="137">
        <v>3015.2893967798855</v>
      </c>
      <c r="BE28" s="137">
        <v>3305.2703954157837</v>
      </c>
      <c r="BF28" s="137">
        <v>3494.3364822312196</v>
      </c>
      <c r="BG28" s="137">
        <v>3525.8234203394672</v>
      </c>
      <c r="BH28" s="215">
        <v>3021.1160351977087</v>
      </c>
      <c r="BI28" s="137">
        <v>2269.3203651064314</v>
      </c>
      <c r="BJ28" s="137">
        <v>1789.4109743663905</v>
      </c>
      <c r="BK28" s="137">
        <v>1448.7862140534091</v>
      </c>
      <c r="BL28" s="137">
        <v>1161.6136693300239</v>
      </c>
      <c r="BM28" s="137">
        <v>637.06140960759137</v>
      </c>
      <c r="BN28" s="137">
        <v>416.83958700404827</v>
      </c>
      <c r="BO28" s="137">
        <v>273.82865202700185</v>
      </c>
      <c r="BP28" s="137">
        <v>189.95760748221156</v>
      </c>
      <c r="BQ28" s="137">
        <v>129.94934363745509</v>
      </c>
      <c r="BR28" s="137">
        <v>98.716409238248161</v>
      </c>
      <c r="BS28" s="137">
        <v>76.002358171563898</v>
      </c>
      <c r="BT28" s="137">
        <v>60.087207175402781</v>
      </c>
      <c r="BU28" s="137">
        <v>46.576671598497384</v>
      </c>
      <c r="BV28" s="137">
        <v>36.555837508174754</v>
      </c>
      <c r="BW28" s="137">
        <v>28.881379471252167</v>
      </c>
      <c r="BX28" s="133">
        <v>23.568417256486605</v>
      </c>
    </row>
    <row r="29" spans="1:76">
      <c r="A29" s="112"/>
      <c r="B29" s="37" t="s">
        <v>357</v>
      </c>
      <c r="C29" s="38"/>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137">
        <v>435.93451619879698</v>
      </c>
      <c r="AI29" s="137">
        <v>379.45254282434888</v>
      </c>
      <c r="AJ29" s="137">
        <v>449.04210165988934</v>
      </c>
      <c r="AK29" s="137">
        <v>758.08268451910817</v>
      </c>
      <c r="AL29" s="137">
        <v>1027.8193329349156</v>
      </c>
      <c r="AM29" s="137">
        <v>1186.922787664796</v>
      </c>
      <c r="AN29" s="137">
        <v>1324.9598802531284</v>
      </c>
      <c r="AO29" s="137">
        <v>1393.0334281552487</v>
      </c>
      <c r="AP29" s="137">
        <v>1354.6961890770367</v>
      </c>
      <c r="AQ29" s="137">
        <v>1198.5344763443479</v>
      </c>
      <c r="AR29" s="137">
        <v>908.94141840674183</v>
      </c>
      <c r="AS29" s="137">
        <v>689.82415172055221</v>
      </c>
      <c r="AT29" s="137">
        <v>676.39210134281893</v>
      </c>
      <c r="AU29" s="137">
        <v>956.45761756684863</v>
      </c>
      <c r="AV29" s="137">
        <v>1184.2040325846563</v>
      </c>
      <c r="AW29" s="137">
        <v>1243.1190940974552</v>
      </c>
      <c r="AX29" s="137">
        <v>1308.8277126331427</v>
      </c>
      <c r="AY29" s="137">
        <v>1023.6172107736248</v>
      </c>
      <c r="AZ29" s="137">
        <v>729.09147158915118</v>
      </c>
      <c r="BA29" s="137">
        <v>482.43519041208907</v>
      </c>
      <c r="BB29" s="137">
        <v>438.91770204035112</v>
      </c>
      <c r="BC29" s="137">
        <v>405.90275819279151</v>
      </c>
      <c r="BD29" s="137">
        <v>424.63883987648876</v>
      </c>
      <c r="BE29" s="137">
        <v>389.49541035250661</v>
      </c>
      <c r="BF29" s="137">
        <v>387.27624302082512</v>
      </c>
      <c r="BG29" s="137">
        <v>335.11775422572157</v>
      </c>
      <c r="BH29" s="215">
        <v>181.40083969177783</v>
      </c>
      <c r="BI29" s="137">
        <v>29.794926264834054</v>
      </c>
      <c r="BJ29" s="137">
        <v>14.700039374600792</v>
      </c>
      <c r="BK29" s="137">
        <v>0</v>
      </c>
      <c r="BL29" s="137">
        <v>0</v>
      </c>
      <c r="BM29" s="137">
        <v>0</v>
      </c>
      <c r="BN29" s="137">
        <v>0</v>
      </c>
      <c r="BO29" s="137">
        <v>0</v>
      </c>
      <c r="BP29" s="137">
        <v>0</v>
      </c>
      <c r="BQ29" s="137">
        <v>0</v>
      </c>
      <c r="BR29" s="137">
        <v>0</v>
      </c>
      <c r="BS29" s="137">
        <v>0</v>
      </c>
      <c r="BT29" s="137">
        <v>0</v>
      </c>
      <c r="BU29" s="137">
        <v>0</v>
      </c>
      <c r="BV29" s="137">
        <v>0</v>
      </c>
      <c r="BW29" s="137">
        <v>0</v>
      </c>
      <c r="BX29" s="133">
        <v>0</v>
      </c>
    </row>
    <row r="30" spans="1:76">
      <c r="A30" s="112"/>
      <c r="B30" s="37" t="s">
        <v>356</v>
      </c>
      <c r="C30" s="38"/>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137">
        <v>7.3223097767173151</v>
      </c>
      <c r="AI30" s="137">
        <v>8.0692713229597732</v>
      </c>
      <c r="AJ30" s="137">
        <v>8.464984359264939</v>
      </c>
      <c r="AK30" s="137">
        <v>12.869191407786833</v>
      </c>
      <c r="AL30" s="137">
        <v>17.276970238829282</v>
      </c>
      <c r="AM30" s="137">
        <v>24.632202547544836</v>
      </c>
      <c r="AN30" s="137">
        <v>29.56121792296732</v>
      </c>
      <c r="AO30" s="137">
        <v>30.415047416626173</v>
      </c>
      <c r="AP30" s="137">
        <v>31.55618321123179</v>
      </c>
      <c r="AQ30" s="137">
        <v>40.605557697141045</v>
      </c>
      <c r="AR30" s="137">
        <v>47.383035082076681</v>
      </c>
      <c r="AS30" s="137">
        <v>70.326320713061548</v>
      </c>
      <c r="AT30" s="137">
        <v>107.97555995940549</v>
      </c>
      <c r="AU30" s="137">
        <v>123.46024052016755</v>
      </c>
      <c r="AV30" s="137">
        <v>137.19232797926759</v>
      </c>
      <c r="AW30" s="137">
        <v>148.30720431292755</v>
      </c>
      <c r="AX30" s="137">
        <v>89.619583425519139</v>
      </c>
      <c r="AY30" s="137">
        <v>104.26316759313289</v>
      </c>
      <c r="AZ30" s="137">
        <v>107.54396794295731</v>
      </c>
      <c r="BA30" s="137">
        <v>105.22057695369607</v>
      </c>
      <c r="BB30" s="137">
        <v>104.95457654166192</v>
      </c>
      <c r="BC30" s="137">
        <v>81.369972925714933</v>
      </c>
      <c r="BD30" s="137">
        <v>97.627949933833278</v>
      </c>
      <c r="BE30" s="137">
        <v>113.26910542610395</v>
      </c>
      <c r="BF30" s="137">
        <v>124.4546849779048</v>
      </c>
      <c r="BG30" s="137">
        <v>122.68354922783679</v>
      </c>
      <c r="BH30" s="215">
        <v>172.096838595462</v>
      </c>
      <c r="BI30" s="137">
        <v>131.89423088885832</v>
      </c>
      <c r="BJ30" s="137">
        <v>106.18217514783706</v>
      </c>
      <c r="BK30" s="137">
        <v>97.537383715532769</v>
      </c>
      <c r="BL30" s="137">
        <v>84.872804433190495</v>
      </c>
      <c r="BM30" s="137">
        <v>51.196348652738358</v>
      </c>
      <c r="BN30" s="137">
        <v>45.437187713457035</v>
      </c>
      <c r="BO30" s="137">
        <v>40.70278650162448</v>
      </c>
      <c r="BP30" s="137">
        <v>35.809157399213596</v>
      </c>
      <c r="BQ30" s="137">
        <v>25.312846260229243</v>
      </c>
      <c r="BR30" s="137">
        <v>17.531339235746984</v>
      </c>
      <c r="BS30" s="137">
        <v>12.707906705598445</v>
      </c>
      <c r="BT30" s="137">
        <v>9.1358692760479681</v>
      </c>
      <c r="BU30" s="137">
        <v>6.9448406646751941</v>
      </c>
      <c r="BV30" s="137">
        <v>5.1672307869996414</v>
      </c>
      <c r="BW30" s="137">
        <v>3.7377441795296713</v>
      </c>
      <c r="BX30" s="133">
        <v>2.630812071476194</v>
      </c>
    </row>
    <row r="31" spans="1:76" ht="26.1" customHeight="1">
      <c r="A31" s="112"/>
      <c r="B31" s="152" t="s">
        <v>330</v>
      </c>
      <c r="C31" s="38"/>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137">
        <v>1327.8089903909588</v>
      </c>
      <c r="AI31" s="137">
        <v>1195.0935170189186</v>
      </c>
      <c r="AJ31" s="137">
        <v>1317.8557847681952</v>
      </c>
      <c r="AK31" s="137">
        <v>1722.2344021659881</v>
      </c>
      <c r="AL31" s="137">
        <v>2156.6114541606194</v>
      </c>
      <c r="AM31" s="137">
        <v>2415.8945402252666</v>
      </c>
      <c r="AN31" s="137">
        <v>2639.2885423533498</v>
      </c>
      <c r="AO31" s="137">
        <v>2859.2906590378611</v>
      </c>
      <c r="AP31" s="137">
        <v>2923.6272774588347</v>
      </c>
      <c r="AQ31" s="137">
        <v>2861.4897383971847</v>
      </c>
      <c r="AR31" s="137">
        <v>2729.4769569720625</v>
      </c>
      <c r="AS31" s="137">
        <v>2711.2302703844193</v>
      </c>
      <c r="AT31" s="137">
        <v>2827.2644930606193</v>
      </c>
      <c r="AU31" s="137">
        <v>3479.8682019319608</v>
      </c>
      <c r="AV31" s="137">
        <v>4219.573071973482</v>
      </c>
      <c r="AW31" s="137">
        <v>4568.1312023463061</v>
      </c>
      <c r="AX31" s="137">
        <v>4377.3152280413415</v>
      </c>
      <c r="AY31" s="137">
        <v>4183.6305549583858</v>
      </c>
      <c r="AZ31" s="137">
        <v>3871.3611426214297</v>
      </c>
      <c r="BA31" s="137">
        <v>3556.6423350268501</v>
      </c>
      <c r="BB31" s="137">
        <v>3471.613088453209</v>
      </c>
      <c r="BC31" s="137">
        <v>3722.8688871340742</v>
      </c>
      <c r="BD31" s="137">
        <v>4436.1838608292892</v>
      </c>
      <c r="BE31" s="137">
        <v>4853.7862011840743</v>
      </c>
      <c r="BF31" s="137">
        <v>5166.0132968167036</v>
      </c>
      <c r="BG31" s="137">
        <v>5191.9197796143972</v>
      </c>
      <c r="BH31" s="215">
        <v>4343.1294985732784</v>
      </c>
      <c r="BI31" s="137">
        <v>3149.6481821498842</v>
      </c>
      <c r="BJ31" s="137">
        <v>2479.8157646817722</v>
      </c>
      <c r="BK31" s="137">
        <v>2029.9445925833284</v>
      </c>
      <c r="BL31" s="137">
        <v>1659.04646879509</v>
      </c>
      <c r="BM31" s="137">
        <v>974.29590923348655</v>
      </c>
      <c r="BN31" s="137">
        <v>684.54719856158749</v>
      </c>
      <c r="BO31" s="137">
        <v>479.04635354017302</v>
      </c>
      <c r="BP31" s="137">
        <v>305.48045926290359</v>
      </c>
      <c r="BQ31" s="137">
        <v>176.31906411584492</v>
      </c>
      <c r="BR31" s="137">
        <v>122.54804670681816</v>
      </c>
      <c r="BS31" s="137">
        <v>91.060306652508061</v>
      </c>
      <c r="BT31" s="137">
        <v>69.59487854997893</v>
      </c>
      <c r="BU31" s="137">
        <v>53.521512263172582</v>
      </c>
      <c r="BV31" s="137">
        <v>41.723068295174393</v>
      </c>
      <c r="BW31" s="137">
        <v>32.619123650781837</v>
      </c>
      <c r="BX31" s="133">
        <v>26.199229327962801</v>
      </c>
    </row>
    <row r="32" spans="1:76">
      <c r="A32" s="112"/>
      <c r="B32" s="152" t="s">
        <v>355</v>
      </c>
      <c r="C32" s="38"/>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137">
        <v>1340.8816329622571</v>
      </c>
      <c r="AI32" s="137">
        <v>1207.5566395947121</v>
      </c>
      <c r="AJ32" s="137">
        <v>1332.7261603072618</v>
      </c>
      <c r="AK32" s="137">
        <v>1731.6002667385624</v>
      </c>
      <c r="AL32" s="137">
        <v>2171.4370693744841</v>
      </c>
      <c r="AM32" s="137">
        <v>2429.1571997030942</v>
      </c>
      <c r="AN32" s="137">
        <v>2654.8341755356128</v>
      </c>
      <c r="AO32" s="137">
        <v>2874.0280882751772</v>
      </c>
      <c r="AP32" s="137">
        <v>2938.295729714664</v>
      </c>
      <c r="AQ32" s="137">
        <v>2886.4916878693311</v>
      </c>
      <c r="AR32" s="137">
        <v>2772.1918362461433</v>
      </c>
      <c r="AS32" s="137">
        <v>2756.3975393631285</v>
      </c>
      <c r="AT32" s="137">
        <v>2876.5278267259519</v>
      </c>
      <c r="AU32" s="137">
        <v>3536.1557606887859</v>
      </c>
      <c r="AV32" s="137">
        <v>4283.7627667250972</v>
      </c>
      <c r="AW32" s="137">
        <v>4638.1342515270717</v>
      </c>
      <c r="AX32" s="137">
        <v>4446.6894813363251</v>
      </c>
      <c r="AY32" s="137">
        <v>4256.3089278584812</v>
      </c>
      <c r="AZ32" s="137">
        <v>3946.8057425713405</v>
      </c>
      <c r="BA32" s="137">
        <v>3632.1244373036898</v>
      </c>
      <c r="BB32" s="137">
        <v>3548.0768693719369</v>
      </c>
      <c r="BC32" s="137">
        <v>3801.2522702916126</v>
      </c>
      <c r="BD32" s="137">
        <v>4524.0938464931623</v>
      </c>
      <c r="BE32" s="137">
        <v>4949.7008174460916</v>
      </c>
      <c r="BF32" s="137">
        <v>5271.4511391601181</v>
      </c>
      <c r="BG32" s="137">
        <v>5249.8840176299836</v>
      </c>
      <c r="BH32" s="215">
        <v>4343.1294985732784</v>
      </c>
      <c r="BI32" s="137">
        <v>3149.6481821498842</v>
      </c>
      <c r="BJ32" s="137">
        <v>2479.8157646817722</v>
      </c>
      <c r="BK32" s="137">
        <v>2029.9445925833284</v>
      </c>
      <c r="BL32" s="137">
        <v>1659.04646879509</v>
      </c>
      <c r="BM32" s="137">
        <v>974.29590923348655</v>
      </c>
      <c r="BN32" s="137">
        <v>684.54719856158749</v>
      </c>
      <c r="BO32" s="137">
        <v>479.04635354017302</v>
      </c>
      <c r="BP32" s="137">
        <v>305.48045926290359</v>
      </c>
      <c r="BQ32" s="137">
        <v>176.31906411584492</v>
      </c>
      <c r="BR32" s="137">
        <v>122.54804670681816</v>
      </c>
      <c r="BS32" s="137">
        <v>91.060306652508061</v>
      </c>
      <c r="BT32" s="137">
        <v>69.59487854997893</v>
      </c>
      <c r="BU32" s="137">
        <v>53.521512263172582</v>
      </c>
      <c r="BV32" s="137">
        <v>41.723068295174393</v>
      </c>
      <c r="BW32" s="137">
        <v>32.619123650781837</v>
      </c>
      <c r="BX32" s="133">
        <v>27.104977523709426</v>
      </c>
    </row>
    <row r="33" spans="1:76" ht="26.1" customHeight="1">
      <c r="A33" s="112"/>
      <c r="B33" s="217" t="s">
        <v>362</v>
      </c>
      <c r="C33" s="38"/>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215"/>
      <c r="BI33" s="137"/>
      <c r="BJ33" s="137"/>
      <c r="BK33" s="137"/>
      <c r="BL33" s="137"/>
      <c r="BM33" s="137"/>
      <c r="BN33" s="137"/>
      <c r="BO33" s="137"/>
      <c r="BP33" s="137"/>
      <c r="BQ33" s="137"/>
      <c r="BR33" s="137"/>
      <c r="BS33" s="137"/>
      <c r="BT33" s="137"/>
      <c r="BU33" s="137"/>
      <c r="BV33" s="137"/>
      <c r="BW33" s="137"/>
      <c r="BX33" s="133"/>
    </row>
    <row r="34" spans="1:76">
      <c r="A34" s="112"/>
      <c r="B34" s="37" t="s">
        <v>360</v>
      </c>
      <c r="C34" s="38"/>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137">
        <v>0</v>
      </c>
      <c r="AI34" s="137">
        <v>31.663352873794093</v>
      </c>
      <c r="AJ34" s="137">
        <v>47.997176610782844</v>
      </c>
      <c r="AK34" s="137">
        <v>55.896908364157831</v>
      </c>
      <c r="AL34" s="137">
        <v>88.790929379498493</v>
      </c>
      <c r="AM34" s="137">
        <v>226.63067243888992</v>
      </c>
      <c r="AN34" s="137">
        <v>412.01332528674948</v>
      </c>
      <c r="AO34" s="137">
        <v>675.88109842157246</v>
      </c>
      <c r="AP34" s="137">
        <v>934.25934101282428</v>
      </c>
      <c r="AQ34" s="137">
        <v>1188.0667721464442</v>
      </c>
      <c r="AR34" s="137">
        <v>1457.9382878424783</v>
      </c>
      <c r="AS34" s="137">
        <v>1702.2721157858618</v>
      </c>
      <c r="AT34" s="137">
        <v>1819.2899340771376</v>
      </c>
      <c r="AU34" s="137">
        <v>2180.2300236177525</v>
      </c>
      <c r="AV34" s="137">
        <v>2563.6631502375571</v>
      </c>
      <c r="AW34" s="137">
        <v>2736.5920726097288</v>
      </c>
      <c r="AX34" s="137">
        <v>2718.88248532533</v>
      </c>
      <c r="AY34" s="137">
        <v>2326.6066595056413</v>
      </c>
      <c r="AZ34" s="137">
        <v>2115.1387460178503</v>
      </c>
      <c r="BA34" s="137">
        <v>1900.4228032085614</v>
      </c>
      <c r="BB34" s="137">
        <v>1700.7182345589949</v>
      </c>
      <c r="BC34" s="137">
        <v>1584.7475442934422</v>
      </c>
      <c r="BD34" s="137">
        <v>1500.5998039217698</v>
      </c>
      <c r="BE34" s="137">
        <v>1449.6276906808873</v>
      </c>
      <c r="BF34" s="137">
        <v>812.36270919418666</v>
      </c>
      <c r="BG34" s="137">
        <v>313.34650911616842</v>
      </c>
      <c r="BH34" s="215">
        <v>0</v>
      </c>
      <c r="BI34" s="137">
        <v>0</v>
      </c>
      <c r="BJ34" s="137">
        <v>0</v>
      </c>
      <c r="BK34" s="137">
        <v>0</v>
      </c>
      <c r="BL34" s="137">
        <v>0</v>
      </c>
      <c r="BM34" s="137">
        <v>0</v>
      </c>
      <c r="BN34" s="137">
        <v>0</v>
      </c>
      <c r="BO34" s="137">
        <v>0</v>
      </c>
      <c r="BP34" s="137">
        <v>0</v>
      </c>
      <c r="BQ34" s="137">
        <v>0</v>
      </c>
      <c r="BR34" s="137">
        <v>0</v>
      </c>
      <c r="BS34" s="137">
        <v>0</v>
      </c>
      <c r="BT34" s="137">
        <v>0</v>
      </c>
      <c r="BU34" s="137">
        <v>0</v>
      </c>
      <c r="BV34" s="137">
        <v>0</v>
      </c>
      <c r="BW34" s="137">
        <v>0</v>
      </c>
      <c r="BX34" s="133">
        <v>0</v>
      </c>
    </row>
    <row r="35" spans="1:76">
      <c r="A35" s="112"/>
      <c r="B35" s="37" t="s">
        <v>359</v>
      </c>
      <c r="C35" s="38"/>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137">
        <v>0</v>
      </c>
      <c r="AI35" s="137">
        <v>8.3113166425519864</v>
      </c>
      <c r="AJ35" s="137">
        <v>12.59878365853254</v>
      </c>
      <c r="AK35" s="137">
        <v>14.67238503155272</v>
      </c>
      <c r="AL35" s="137">
        <v>23.306739876883295</v>
      </c>
      <c r="AM35" s="137">
        <v>59.488307731081726</v>
      </c>
      <c r="AN35" s="137">
        <v>108.14941870047821</v>
      </c>
      <c r="AO35" s="137">
        <v>177.41209669386535</v>
      </c>
      <c r="AP35" s="137">
        <v>245.2338272693199</v>
      </c>
      <c r="AQ35" s="137">
        <v>311.85576509101242</v>
      </c>
      <c r="AR35" s="137">
        <v>382.69436606594479</v>
      </c>
      <c r="AS35" s="137">
        <v>446.829576844744</v>
      </c>
      <c r="AT35" s="137">
        <v>452.52649429189125</v>
      </c>
      <c r="AU35" s="137">
        <v>547.15533949012251</v>
      </c>
      <c r="AV35" s="137">
        <v>644.86364974109972</v>
      </c>
      <c r="AW35" s="137">
        <v>747.31185184303092</v>
      </c>
      <c r="AX35" s="137">
        <v>764.22847885284352</v>
      </c>
      <c r="AY35" s="137">
        <v>745.63410600548718</v>
      </c>
      <c r="AZ35" s="137">
        <v>724.89694474263013</v>
      </c>
      <c r="BA35" s="137">
        <v>722.09327731500321</v>
      </c>
      <c r="BB35" s="137">
        <v>714.15017364436653</v>
      </c>
      <c r="BC35" s="137">
        <v>707.14352789063503</v>
      </c>
      <c r="BD35" s="137">
        <v>675.59999855231831</v>
      </c>
      <c r="BE35" s="137">
        <v>670.71176918419326</v>
      </c>
      <c r="BF35" s="137">
        <v>196.6017367791718</v>
      </c>
      <c r="BG35" s="137">
        <v>85.094209145097594</v>
      </c>
      <c r="BH35" s="215">
        <v>0</v>
      </c>
      <c r="BI35" s="137">
        <v>0</v>
      </c>
      <c r="BJ35" s="137">
        <v>0</v>
      </c>
      <c r="BK35" s="137">
        <v>0</v>
      </c>
      <c r="BL35" s="137">
        <v>0</v>
      </c>
      <c r="BM35" s="137">
        <v>0</v>
      </c>
      <c r="BN35" s="137">
        <v>0</v>
      </c>
      <c r="BO35" s="137">
        <v>0</v>
      </c>
      <c r="BP35" s="137">
        <v>0</v>
      </c>
      <c r="BQ35" s="137">
        <v>0</v>
      </c>
      <c r="BR35" s="137">
        <v>0</v>
      </c>
      <c r="BS35" s="137">
        <v>0</v>
      </c>
      <c r="BT35" s="137">
        <v>0</v>
      </c>
      <c r="BU35" s="137">
        <v>0</v>
      </c>
      <c r="BV35" s="137">
        <v>0</v>
      </c>
      <c r="BW35" s="137">
        <v>0</v>
      </c>
      <c r="BX35" s="133">
        <v>0</v>
      </c>
    </row>
    <row r="36" spans="1:76" ht="39" customHeight="1">
      <c r="A36" s="112"/>
      <c r="B36" s="45" t="s">
        <v>361</v>
      </c>
      <c r="C36" s="251"/>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215"/>
      <c r="BI36" s="137"/>
      <c r="BJ36" s="137"/>
      <c r="BK36" s="137"/>
      <c r="BL36" s="137"/>
      <c r="BM36" s="137"/>
      <c r="BN36" s="137"/>
      <c r="BO36" s="137"/>
      <c r="BP36" s="137"/>
      <c r="BQ36" s="137"/>
      <c r="BR36" s="137"/>
      <c r="BS36" s="137"/>
      <c r="BT36" s="137"/>
      <c r="BU36" s="137"/>
      <c r="BV36" s="137"/>
      <c r="BW36" s="137"/>
      <c r="BX36" s="133"/>
    </row>
    <row r="37" spans="1:76">
      <c r="A37" s="112"/>
      <c r="B37" s="37" t="s">
        <v>360</v>
      </c>
      <c r="C37" s="38"/>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137">
        <v>2603.3385136902457</v>
      </c>
      <c r="AI37" s="137">
        <v>2450.2929023704078</v>
      </c>
      <c r="AJ37" s="137">
        <v>2391.2688387574235</v>
      </c>
      <c r="AK37" s="137">
        <v>2770.1807534014411</v>
      </c>
      <c r="AL37" s="137">
        <v>2601.09901361831</v>
      </c>
      <c r="AM37" s="137">
        <v>2469.9835475777254</v>
      </c>
      <c r="AN37" s="137">
        <v>2664.8085545350559</v>
      </c>
      <c r="AO37" s="137">
        <v>2671.062422063138</v>
      </c>
      <c r="AP37" s="137">
        <v>2490.4742854420788</v>
      </c>
      <c r="AQ37" s="137">
        <v>2305.378481975682</v>
      </c>
      <c r="AR37" s="137">
        <v>2386.010393014622</v>
      </c>
      <c r="AS37" s="137">
        <v>2239.6946584851257</v>
      </c>
      <c r="AT37" s="137">
        <v>2272.3748781001259</v>
      </c>
      <c r="AU37" s="137">
        <v>2443.1632240092949</v>
      </c>
      <c r="AV37" s="137">
        <v>3540.5913154931268</v>
      </c>
      <c r="AW37" s="137">
        <v>3554.9610520558076</v>
      </c>
      <c r="AX37" s="137">
        <v>3546.7886167954703</v>
      </c>
      <c r="AY37" s="137">
        <v>3630.7509001516169</v>
      </c>
      <c r="AZ37" s="137">
        <v>3485.9145399763447</v>
      </c>
      <c r="BA37" s="137">
        <v>3539.9374382261508</v>
      </c>
      <c r="BB37" s="137">
        <v>3430.8283572568039</v>
      </c>
      <c r="BC37" s="137">
        <v>3721.8456645733868</v>
      </c>
      <c r="BD37" s="137">
        <v>4112.7887326904938</v>
      </c>
      <c r="BE37" s="137">
        <v>4606.8394213716892</v>
      </c>
      <c r="BF37" s="137">
        <v>5074.1552051240378</v>
      </c>
      <c r="BG37" s="137">
        <v>5981.9483841935817</v>
      </c>
      <c r="BH37" s="215">
        <v>7580.2573881563239</v>
      </c>
      <c r="BI37" s="137">
        <v>7937.0687518141231</v>
      </c>
      <c r="BJ37" s="137">
        <v>8259.3926757262561</v>
      </c>
      <c r="BK37" s="137">
        <v>8607.0515545646886</v>
      </c>
      <c r="BL37" s="137">
        <v>8779.4534722669814</v>
      </c>
      <c r="BM37" s="137">
        <v>9031.0017487912355</v>
      </c>
      <c r="BN37" s="137">
        <v>8910.2490838746835</v>
      </c>
      <c r="BO37" s="137">
        <v>8551.7982738021419</v>
      </c>
      <c r="BP37" s="137">
        <v>7850.2223518463479</v>
      </c>
      <c r="BQ37" s="137">
        <v>7211.0180996511781</v>
      </c>
      <c r="BR37" s="137">
        <v>6641.8407371174007</v>
      </c>
      <c r="BS37" s="137">
        <v>6152.4893192400614</v>
      </c>
      <c r="BT37" s="137">
        <v>5834.2760754566734</v>
      </c>
      <c r="BU37" s="137">
        <v>5511.3212147050908</v>
      </c>
      <c r="BV37" s="137">
        <v>5131.9874726786074</v>
      </c>
      <c r="BW37" s="137">
        <v>4984.3155024917214</v>
      </c>
      <c r="BX37" s="133">
        <v>4893.9216717753125</v>
      </c>
    </row>
    <row r="38" spans="1:76">
      <c r="A38" s="112"/>
      <c r="B38" s="37" t="s">
        <v>359</v>
      </c>
      <c r="C38" s="38"/>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137">
        <v>571.26776477647832</v>
      </c>
      <c r="AI38" s="137">
        <v>541.67056451180179</v>
      </c>
      <c r="AJ38" s="137">
        <v>534.50981172666411</v>
      </c>
      <c r="AK38" s="137">
        <v>555.91119563135283</v>
      </c>
      <c r="AL38" s="137">
        <v>681.6271954861669</v>
      </c>
      <c r="AM38" s="137">
        <v>727.08935567394838</v>
      </c>
      <c r="AN38" s="137">
        <v>755.30088027259978</v>
      </c>
      <c r="AO38" s="137">
        <v>817.80446169429752</v>
      </c>
      <c r="AP38" s="137">
        <v>949.34083796301036</v>
      </c>
      <c r="AQ38" s="137">
        <v>914.16461863951884</v>
      </c>
      <c r="AR38" s="137">
        <v>1111.6461987599985</v>
      </c>
      <c r="AS38" s="137">
        <v>1135.6530609364786</v>
      </c>
      <c r="AT38" s="137">
        <v>1301.5927954496394</v>
      </c>
      <c r="AU38" s="137">
        <v>1527.493791350639</v>
      </c>
      <c r="AV38" s="137">
        <v>2074.741120929692</v>
      </c>
      <c r="AW38" s="137">
        <v>2533.971589248602</v>
      </c>
      <c r="AX38" s="137">
        <v>3157.289094395363</v>
      </c>
      <c r="AY38" s="137">
        <v>3709.3418621773085</v>
      </c>
      <c r="AZ38" s="137">
        <v>3922.1907406976384</v>
      </c>
      <c r="BA38" s="137">
        <v>4055.8512853378834</v>
      </c>
      <c r="BB38" s="137">
        <v>4203.4348314850085</v>
      </c>
      <c r="BC38" s="137">
        <v>4343.5999150559501</v>
      </c>
      <c r="BD38" s="137">
        <v>4859.9627472497996</v>
      </c>
      <c r="BE38" s="137">
        <v>5213.4200875170554</v>
      </c>
      <c r="BF38" s="137">
        <v>5376.2511096563503</v>
      </c>
      <c r="BG38" s="137">
        <v>5321.1571243322514</v>
      </c>
      <c r="BH38" s="215">
        <v>5019.7001945420716</v>
      </c>
      <c r="BI38" s="137">
        <v>4879.0524985434131</v>
      </c>
      <c r="BJ38" s="137">
        <v>4930.993632537281</v>
      </c>
      <c r="BK38" s="137">
        <v>5424.333879708427</v>
      </c>
      <c r="BL38" s="137">
        <v>5470.0572954168792</v>
      </c>
      <c r="BM38" s="137">
        <v>6014.7076258804364</v>
      </c>
      <c r="BN38" s="137">
        <v>6168.8547969064684</v>
      </c>
      <c r="BO38" s="137">
        <v>6463.2349764744495</v>
      </c>
      <c r="BP38" s="137">
        <v>7225.2558221445943</v>
      </c>
      <c r="BQ38" s="137">
        <v>8062.6995214358949</v>
      </c>
      <c r="BR38" s="137">
        <v>9200.6909634933672</v>
      </c>
      <c r="BS38" s="137">
        <v>9660.54089944113</v>
      </c>
      <c r="BT38" s="137">
        <v>9394.1359074042757</v>
      </c>
      <c r="BU38" s="137">
        <v>9033.8733926397726</v>
      </c>
      <c r="BV38" s="137">
        <v>8626.3513811564844</v>
      </c>
      <c r="BW38" s="137">
        <v>8464.9874720597418</v>
      </c>
      <c r="BX38" s="133">
        <v>8327.433310533399</v>
      </c>
    </row>
    <row r="39" spans="1:76">
      <c r="A39" s="112"/>
      <c r="B39" s="37" t="s">
        <v>358</v>
      </c>
      <c r="C39" s="38"/>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137">
        <v>708.19928026504044</v>
      </c>
      <c r="AI39" s="137">
        <v>645.17735874297477</v>
      </c>
      <c r="AJ39" s="137">
        <v>639.33958607374893</v>
      </c>
      <c r="AK39" s="137">
        <v>818.02756829090458</v>
      </c>
      <c r="AL39" s="137">
        <v>1169.9477946085544</v>
      </c>
      <c r="AM39" s="137">
        <v>1478.2754211429506</v>
      </c>
      <c r="AN39" s="137">
        <v>1594.3531998377707</v>
      </c>
      <c r="AO39" s="137">
        <v>1847.6671934229737</v>
      </c>
      <c r="AP39" s="137">
        <v>2037.9208021300947</v>
      </c>
      <c r="AQ39" s="137">
        <v>2031.4077044463627</v>
      </c>
      <c r="AR39" s="137">
        <v>2044.7656389845988</v>
      </c>
      <c r="AS39" s="137">
        <v>1974.361540313108</v>
      </c>
      <c r="AT39" s="137">
        <v>2253.9086984200385</v>
      </c>
      <c r="AU39" s="137">
        <v>2751.9271947809048</v>
      </c>
      <c r="AV39" s="137">
        <v>3229.5014916586119</v>
      </c>
      <c r="AW39" s="137">
        <v>3382.3167494749869</v>
      </c>
      <c r="AX39" s="137">
        <v>3967.6729036948072</v>
      </c>
      <c r="AY39" s="137">
        <v>4101.1254568348631</v>
      </c>
      <c r="AZ39" s="137">
        <v>3953.8913213217629</v>
      </c>
      <c r="BA39" s="137">
        <v>3634.1535889530592</v>
      </c>
      <c r="BB39" s="137">
        <v>3363.6249430069533</v>
      </c>
      <c r="BC39" s="137">
        <v>3127.361117378307</v>
      </c>
      <c r="BD39" s="137">
        <v>3018.7589049404501</v>
      </c>
      <c r="BE39" s="137">
        <v>2893.7410651241103</v>
      </c>
      <c r="BF39" s="137">
        <v>2687.3734487047186</v>
      </c>
      <c r="BG39" s="137">
        <v>2831.1221586857018</v>
      </c>
      <c r="BH39" s="215">
        <v>2814.8929494209433</v>
      </c>
      <c r="BI39" s="137">
        <v>2600.6748998929661</v>
      </c>
      <c r="BJ39" s="137">
        <v>2544.9434298662354</v>
      </c>
      <c r="BK39" s="137">
        <v>2506.8059222686106</v>
      </c>
      <c r="BL39" s="137">
        <v>2327.3693685765438</v>
      </c>
      <c r="BM39" s="137">
        <v>2520.6955835821627</v>
      </c>
      <c r="BN39" s="137">
        <v>2379.0711831482099</v>
      </c>
      <c r="BO39" s="137">
        <v>2130.0823123549717</v>
      </c>
      <c r="BP39" s="137">
        <v>1989.3510033540008</v>
      </c>
      <c r="BQ39" s="137">
        <v>1768.7443835225531</v>
      </c>
      <c r="BR39" s="137">
        <v>1701.5585142064767</v>
      </c>
      <c r="BS39" s="137">
        <v>1720.6884178913317</v>
      </c>
      <c r="BT39" s="137">
        <v>1709.2858343105602</v>
      </c>
      <c r="BU39" s="137">
        <v>1511.7593466661567</v>
      </c>
      <c r="BV39" s="137">
        <v>1351.7078978576233</v>
      </c>
      <c r="BW39" s="137">
        <v>1257.440047023036</v>
      </c>
      <c r="BX39" s="133">
        <v>1256.9687779924298</v>
      </c>
    </row>
    <row r="40" spans="1:76">
      <c r="A40" s="112"/>
      <c r="B40" s="37" t="s">
        <v>357</v>
      </c>
      <c r="C40" s="38"/>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137">
        <v>1965.9402529183071</v>
      </c>
      <c r="AI40" s="137">
        <v>1711.2226728805508</v>
      </c>
      <c r="AJ40" s="137">
        <v>2223.9130346643556</v>
      </c>
      <c r="AK40" s="137">
        <v>3881.2040279178564</v>
      </c>
      <c r="AL40" s="137">
        <v>6350.5067435043684</v>
      </c>
      <c r="AM40" s="137">
        <v>7773.5533509274892</v>
      </c>
      <c r="AN40" s="137">
        <v>8376.0752951086688</v>
      </c>
      <c r="AO40" s="137">
        <v>8939.6606069495065</v>
      </c>
      <c r="AP40" s="137">
        <v>8873.8685662657172</v>
      </c>
      <c r="AQ40" s="137">
        <v>7709.3512328825736</v>
      </c>
      <c r="AR40" s="137">
        <v>5474.5738790319238</v>
      </c>
      <c r="AS40" s="137">
        <v>4427.1772539908725</v>
      </c>
      <c r="AT40" s="137">
        <v>4605.747124979991</v>
      </c>
      <c r="AU40" s="137">
        <v>6169.9598540837187</v>
      </c>
      <c r="AV40" s="137">
        <v>7716.0269596992184</v>
      </c>
      <c r="AW40" s="137">
        <v>8022.2395678360899</v>
      </c>
      <c r="AX40" s="137">
        <v>6963.9211100224402</v>
      </c>
      <c r="AY40" s="137">
        <v>6456.5431037130311</v>
      </c>
      <c r="AZ40" s="137">
        <v>5508.6803724274077</v>
      </c>
      <c r="BA40" s="137">
        <v>4515.0934039689082</v>
      </c>
      <c r="BB40" s="137">
        <v>3998.394919069874</v>
      </c>
      <c r="BC40" s="137">
        <v>3576.3123554628014</v>
      </c>
      <c r="BD40" s="137">
        <v>2965.880927437142</v>
      </c>
      <c r="BE40" s="137">
        <v>2539.6869941882569</v>
      </c>
      <c r="BF40" s="137">
        <v>2426.2545173710678</v>
      </c>
      <c r="BG40" s="137">
        <v>2352.2168009047136</v>
      </c>
      <c r="BH40" s="215">
        <v>2052.1283421115486</v>
      </c>
      <c r="BI40" s="137">
        <v>2224.2071689388345</v>
      </c>
      <c r="BJ40" s="137">
        <v>2344.4432339759564</v>
      </c>
      <c r="BK40" s="137">
        <v>2123.3456588275299</v>
      </c>
      <c r="BL40" s="137">
        <v>2426.5614926038138</v>
      </c>
      <c r="BM40" s="137">
        <v>3994.3226977396575</v>
      </c>
      <c r="BN40" s="137">
        <v>3969.9959384351864</v>
      </c>
      <c r="BO40" s="137">
        <v>4443.7367614630002</v>
      </c>
      <c r="BP40" s="137">
        <v>4711.122682421922</v>
      </c>
      <c r="BQ40" s="137">
        <v>3903.0615205559911</v>
      </c>
      <c r="BR40" s="137">
        <v>2722.7886524596997</v>
      </c>
      <c r="BS40" s="137">
        <v>1837.5215898876056</v>
      </c>
      <c r="BT40" s="137">
        <v>1990.8510642950459</v>
      </c>
      <c r="BU40" s="137">
        <v>2022.8983529936243</v>
      </c>
      <c r="BV40" s="137">
        <v>1999.0379326230736</v>
      </c>
      <c r="BW40" s="137">
        <v>2007.2087865962469</v>
      </c>
      <c r="BX40" s="133">
        <v>2023.3889830337405</v>
      </c>
    </row>
    <row r="41" spans="1:76">
      <c r="A41" s="112"/>
      <c r="B41" s="37" t="s">
        <v>356</v>
      </c>
      <c r="C41" s="38"/>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137">
        <v>90.618214789222847</v>
      </c>
      <c r="AI41" s="137">
        <v>99.862336371174635</v>
      </c>
      <c r="AJ41" s="137">
        <v>105.99405170499746</v>
      </c>
      <c r="AK41" s="137">
        <v>129.06713522202057</v>
      </c>
      <c r="AL41" s="137">
        <v>169.55247852180702</v>
      </c>
      <c r="AM41" s="137">
        <v>220.21961702098858</v>
      </c>
      <c r="AN41" s="137">
        <v>261.72991870988017</v>
      </c>
      <c r="AO41" s="137">
        <v>254.01601762185308</v>
      </c>
      <c r="AP41" s="137">
        <v>319.93278093684717</v>
      </c>
      <c r="AQ41" s="137">
        <v>437.76019933537117</v>
      </c>
      <c r="AR41" s="137">
        <v>264.97945402083337</v>
      </c>
      <c r="AS41" s="137">
        <v>244.74560164545261</v>
      </c>
      <c r="AT41" s="137">
        <v>396.93282598990527</v>
      </c>
      <c r="AU41" s="137">
        <v>604.49125634139943</v>
      </c>
      <c r="AV41" s="137">
        <v>418.74201123536068</v>
      </c>
      <c r="AW41" s="137">
        <v>401.80509540884094</v>
      </c>
      <c r="AX41" s="137">
        <v>590.40898890609503</v>
      </c>
      <c r="AY41" s="137">
        <v>662.72545376370419</v>
      </c>
      <c r="AZ41" s="137">
        <v>563.06395203229272</v>
      </c>
      <c r="BA41" s="137">
        <v>490.24625472230798</v>
      </c>
      <c r="BB41" s="137">
        <v>445.76481819217867</v>
      </c>
      <c r="BC41" s="137">
        <v>327.83982458119482</v>
      </c>
      <c r="BD41" s="137">
        <v>309.22757223202325</v>
      </c>
      <c r="BE41" s="137">
        <v>333.70035658885081</v>
      </c>
      <c r="BF41" s="137">
        <v>349.01500100834312</v>
      </c>
      <c r="BG41" s="137">
        <v>512.40367078244435</v>
      </c>
      <c r="BH41" s="215">
        <v>736.32452098991155</v>
      </c>
      <c r="BI41" s="137">
        <v>701.54556353372061</v>
      </c>
      <c r="BJ41" s="137">
        <v>687.5291693793904</v>
      </c>
      <c r="BK41" s="137">
        <v>586.36005651118467</v>
      </c>
      <c r="BL41" s="137">
        <v>513.07887579036185</v>
      </c>
      <c r="BM41" s="137">
        <v>555.96874056395723</v>
      </c>
      <c r="BN41" s="137">
        <v>641.15494831298258</v>
      </c>
      <c r="BO41" s="137">
        <v>648.37868957742796</v>
      </c>
      <c r="BP41" s="137">
        <v>705.76794184363303</v>
      </c>
      <c r="BQ41" s="137">
        <v>726.0169378630236</v>
      </c>
      <c r="BR41" s="137">
        <v>711.34124647443912</v>
      </c>
      <c r="BS41" s="137">
        <v>752.29591531553899</v>
      </c>
      <c r="BT41" s="137">
        <v>764.1241406479337</v>
      </c>
      <c r="BU41" s="137">
        <v>797.79645556338915</v>
      </c>
      <c r="BV41" s="137">
        <v>800.32514291337611</v>
      </c>
      <c r="BW41" s="137">
        <v>812.88679848184233</v>
      </c>
      <c r="BX41" s="133">
        <v>831.56398424477777</v>
      </c>
    </row>
    <row r="42" spans="1:76" ht="26.1" customHeight="1">
      <c r="A42" s="112"/>
      <c r="B42" s="152" t="s">
        <v>330</v>
      </c>
      <c r="C42" s="38"/>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137">
        <v>3336.0255127490486</v>
      </c>
      <c r="AI42" s="137">
        <v>2997.9329325065019</v>
      </c>
      <c r="AJ42" s="137">
        <v>3503.7564841697658</v>
      </c>
      <c r="AK42" s="137">
        <v>5384.2099270621347</v>
      </c>
      <c r="AL42" s="137">
        <v>8371.6342121208963</v>
      </c>
      <c r="AM42" s="137">
        <v>10199.137744765376</v>
      </c>
      <c r="AN42" s="137">
        <v>10987.459293928918</v>
      </c>
      <c r="AO42" s="137">
        <v>11859.148279688632</v>
      </c>
      <c r="AP42" s="137">
        <v>12181.062987295669</v>
      </c>
      <c r="AQ42" s="137">
        <v>11092.683755303828</v>
      </c>
      <c r="AR42" s="137">
        <v>8895.9651707973553</v>
      </c>
      <c r="AS42" s="137">
        <v>7781.9374568859121</v>
      </c>
      <c r="AT42" s="137">
        <v>8558.1814448395744</v>
      </c>
      <c r="AU42" s="137">
        <v>11053.872096556663</v>
      </c>
      <c r="AV42" s="137">
        <v>13439.011583522883</v>
      </c>
      <c r="AW42" s="137">
        <v>14340.333001968518</v>
      </c>
      <c r="AX42" s="137">
        <v>14679.292097018706</v>
      </c>
      <c r="AY42" s="137">
        <v>14929.735876488907</v>
      </c>
      <c r="AZ42" s="137">
        <v>13947.826386479102</v>
      </c>
      <c r="BA42" s="137">
        <v>12695.344532982159</v>
      </c>
      <c r="BB42" s="137">
        <v>12011.219511754014</v>
      </c>
      <c r="BC42" s="137">
        <v>11375.113212478254</v>
      </c>
      <c r="BD42" s="137">
        <v>11153.830151859414</v>
      </c>
      <c r="BE42" s="137">
        <v>10980.548503418273</v>
      </c>
      <c r="BF42" s="137">
        <v>10838.89407674048</v>
      </c>
      <c r="BG42" s="137">
        <v>11016.899754705111</v>
      </c>
      <c r="BH42" s="215">
        <v>10623.046007064475</v>
      </c>
      <c r="BI42" s="137">
        <v>10405.480130908934</v>
      </c>
      <c r="BJ42" s="137">
        <v>10507.909465758863</v>
      </c>
      <c r="BK42" s="137">
        <v>10640.845517315753</v>
      </c>
      <c r="BL42" s="137">
        <v>10737.067032387598</v>
      </c>
      <c r="BM42" s="137">
        <v>13085.694647766213</v>
      </c>
      <c r="BN42" s="137">
        <v>13159.076866802847</v>
      </c>
      <c r="BO42" s="137">
        <v>13685.43273986985</v>
      </c>
      <c r="BP42" s="137">
        <v>14631.497449764151</v>
      </c>
      <c r="BQ42" s="137">
        <v>14460.522363377462</v>
      </c>
      <c r="BR42" s="137">
        <v>14336.379376633982</v>
      </c>
      <c r="BS42" s="137">
        <v>13971.046822535605</v>
      </c>
      <c r="BT42" s="137">
        <v>13858.396946657815</v>
      </c>
      <c r="BU42" s="137">
        <v>13366.327547862942</v>
      </c>
      <c r="BV42" s="137">
        <v>12777.422354550557</v>
      </c>
      <c r="BW42" s="137">
        <v>12542.523104160868</v>
      </c>
      <c r="BX42" s="133">
        <v>12439.355055804346</v>
      </c>
    </row>
    <row r="43" spans="1:76">
      <c r="A43" s="112"/>
      <c r="B43" s="152" t="s">
        <v>355</v>
      </c>
      <c r="C43" s="38"/>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137">
        <v>5939.3640264392952</v>
      </c>
      <c r="AI43" s="137">
        <v>5448.2258348769092</v>
      </c>
      <c r="AJ43" s="137">
        <v>5895.0253229271893</v>
      </c>
      <c r="AK43" s="137">
        <v>8154.3906804635762</v>
      </c>
      <c r="AL43" s="137">
        <v>10972.733225739206</v>
      </c>
      <c r="AM43" s="137">
        <v>12669.121292343101</v>
      </c>
      <c r="AN43" s="137">
        <v>13652.267848463975</v>
      </c>
      <c r="AO43" s="137">
        <v>14530.210701751768</v>
      </c>
      <c r="AP43" s="137">
        <v>14671.537272737747</v>
      </c>
      <c r="AQ43" s="137">
        <v>13398.06223727951</v>
      </c>
      <c r="AR43" s="137">
        <v>11281.975563811977</v>
      </c>
      <c r="AS43" s="137">
        <v>10021.63211537104</v>
      </c>
      <c r="AT43" s="137">
        <v>10830.556322939701</v>
      </c>
      <c r="AU43" s="137">
        <v>13497.035320565958</v>
      </c>
      <c r="AV43" s="137">
        <v>16979.602899016008</v>
      </c>
      <c r="AW43" s="137">
        <v>17895.294054024325</v>
      </c>
      <c r="AX43" s="137">
        <v>18226.080713814175</v>
      </c>
      <c r="AY43" s="137">
        <v>18560.486776640522</v>
      </c>
      <c r="AZ43" s="137">
        <v>17433.740926455448</v>
      </c>
      <c r="BA43" s="137">
        <v>16235.281971208309</v>
      </c>
      <c r="BB43" s="137">
        <v>15442.047869010816</v>
      </c>
      <c r="BC43" s="137">
        <v>15096.95887705164</v>
      </c>
      <c r="BD43" s="137">
        <v>15266.618884549907</v>
      </c>
      <c r="BE43" s="137">
        <v>15587.387924789964</v>
      </c>
      <c r="BF43" s="137">
        <v>15913.049281864518</v>
      </c>
      <c r="BG43" s="137">
        <v>16998.848138898691</v>
      </c>
      <c r="BH43" s="215">
        <v>18203.303395220799</v>
      </c>
      <c r="BI43" s="137">
        <v>18342.548882723058</v>
      </c>
      <c r="BJ43" s="137">
        <v>18767.302141485121</v>
      </c>
      <c r="BK43" s="137">
        <v>19247.897071880438</v>
      </c>
      <c r="BL43" s="137">
        <v>19516.520504654578</v>
      </c>
      <c r="BM43" s="137">
        <v>22116.696396557447</v>
      </c>
      <c r="BN43" s="137">
        <v>22069.325950677532</v>
      </c>
      <c r="BO43" s="137">
        <v>22237.23101367199</v>
      </c>
      <c r="BP43" s="137">
        <v>22481.719801610499</v>
      </c>
      <c r="BQ43" s="137">
        <v>21671.540463028639</v>
      </c>
      <c r="BR43" s="137">
        <v>20978.220113751384</v>
      </c>
      <c r="BS43" s="137">
        <v>20123.536141775665</v>
      </c>
      <c r="BT43" s="137">
        <v>19692.67302211449</v>
      </c>
      <c r="BU43" s="137">
        <v>18877.648762568035</v>
      </c>
      <c r="BV43" s="137">
        <v>17909.409827229163</v>
      </c>
      <c r="BW43" s="137">
        <v>17526.838606652585</v>
      </c>
      <c r="BX43" s="133">
        <v>17333.276727579658</v>
      </c>
    </row>
    <row r="44" spans="1:76" ht="26.1" customHeight="1">
      <c r="A44" s="112"/>
      <c r="B44" s="217" t="s">
        <v>354</v>
      </c>
      <c r="C44" s="38"/>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137">
        <v>0</v>
      </c>
      <c r="AI44" s="137">
        <v>0</v>
      </c>
      <c r="AJ44" s="137">
        <v>0</v>
      </c>
      <c r="AK44" s="137">
        <v>0</v>
      </c>
      <c r="AL44" s="137">
        <v>0</v>
      </c>
      <c r="AM44" s="137">
        <v>0</v>
      </c>
      <c r="AN44" s="137">
        <v>0</v>
      </c>
      <c r="AO44" s="137">
        <v>0</v>
      </c>
      <c r="AP44" s="137">
        <v>0</v>
      </c>
      <c r="AQ44" s="137">
        <v>0</v>
      </c>
      <c r="AR44" s="137">
        <v>0</v>
      </c>
      <c r="AS44" s="137">
        <v>0</v>
      </c>
      <c r="AT44" s="137">
        <v>0</v>
      </c>
      <c r="AU44" s="137">
        <v>0</v>
      </c>
      <c r="AV44" s="137">
        <v>0</v>
      </c>
      <c r="AW44" s="137">
        <v>0</v>
      </c>
      <c r="AX44" s="137">
        <v>0</v>
      </c>
      <c r="AY44" s="137">
        <v>0</v>
      </c>
      <c r="AZ44" s="137">
        <v>0</v>
      </c>
      <c r="BA44" s="137">
        <v>0</v>
      </c>
      <c r="BB44" s="137">
        <v>0</v>
      </c>
      <c r="BC44" s="137">
        <v>0</v>
      </c>
      <c r="BD44" s="137">
        <v>0</v>
      </c>
      <c r="BE44" s="137">
        <v>0</v>
      </c>
      <c r="BF44" s="137">
        <v>0</v>
      </c>
      <c r="BG44" s="137">
        <v>0</v>
      </c>
      <c r="BH44" s="134">
        <v>0</v>
      </c>
      <c r="BI44" s="137">
        <v>0</v>
      </c>
      <c r="BJ44" s="137">
        <v>0</v>
      </c>
      <c r="BK44" s="137">
        <v>0</v>
      </c>
      <c r="BL44" s="137">
        <v>0</v>
      </c>
      <c r="BM44" s="137">
        <v>0</v>
      </c>
      <c r="BN44" s="137">
        <v>0</v>
      </c>
      <c r="BO44" s="137">
        <v>0</v>
      </c>
      <c r="BP44" s="137">
        <v>0</v>
      </c>
      <c r="BQ44" s="137">
        <v>0</v>
      </c>
      <c r="BR44" s="137">
        <v>0</v>
      </c>
      <c r="BS44" s="137">
        <v>0</v>
      </c>
      <c r="BT44" s="137">
        <v>0</v>
      </c>
      <c r="BU44" s="137">
        <v>0</v>
      </c>
      <c r="BV44" s="137">
        <v>0</v>
      </c>
      <c r="BW44" s="137">
        <v>0</v>
      </c>
      <c r="BX44" s="133">
        <v>0</v>
      </c>
    </row>
    <row r="45" spans="1:76">
      <c r="A45" s="112"/>
      <c r="B45" s="37" t="s">
        <v>353</v>
      </c>
      <c r="C45" s="38"/>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137">
        <v>111.93202807536018</v>
      </c>
      <c r="AI45" s="137">
        <v>107.93160769413441</v>
      </c>
      <c r="AJ45" s="137">
        <v>141.3905739617359</v>
      </c>
      <c r="AK45" s="137">
        <v>202.50318974421288</v>
      </c>
      <c r="AL45" s="137">
        <v>270.18412589999713</v>
      </c>
      <c r="AM45" s="137">
        <v>338.39071693179335</v>
      </c>
      <c r="AN45" s="137">
        <v>327.70252871195345</v>
      </c>
      <c r="AO45" s="137">
        <v>318.75895219829573</v>
      </c>
      <c r="AP45" s="137">
        <v>379.79680018685042</v>
      </c>
      <c r="AQ45" s="137">
        <v>401.71099749905937</v>
      </c>
      <c r="AR45" s="137">
        <v>826.49227863340116</v>
      </c>
      <c r="AS45" s="137">
        <v>826.89848067628202</v>
      </c>
      <c r="AT45" s="137">
        <v>888.03295686971978</v>
      </c>
      <c r="AU45" s="137">
        <v>1062.5912641747166</v>
      </c>
      <c r="AV45" s="137">
        <v>1536.6160285709605</v>
      </c>
      <c r="AW45" s="137">
        <v>1950.5784483034317</v>
      </c>
      <c r="AX45" s="137">
        <v>2299.7012705837733</v>
      </c>
      <c r="AY45" s="137">
        <v>2697.9494333712109</v>
      </c>
      <c r="AZ45" s="137">
        <v>3100.3945255528215</v>
      </c>
      <c r="BA45" s="137">
        <v>3400.9224890355636</v>
      </c>
      <c r="BB45" s="137">
        <v>3495.4815769976062</v>
      </c>
      <c r="BC45" s="137">
        <v>2699.9213012578266</v>
      </c>
      <c r="BD45" s="137">
        <v>2.3807620202911335</v>
      </c>
      <c r="BE45" s="137">
        <v>-1.1232310061919504</v>
      </c>
      <c r="BF45" s="137">
        <v>-0.98873108266518517</v>
      </c>
      <c r="BG45" s="137">
        <v>0.11159171380039162</v>
      </c>
      <c r="BH45" s="137">
        <v>-3.6818221814387896E-2</v>
      </c>
      <c r="BI45" s="137">
        <v>0</v>
      </c>
      <c r="BJ45" s="137">
        <v>0</v>
      </c>
      <c r="BK45" s="137">
        <v>0</v>
      </c>
      <c r="BL45" s="137">
        <v>0</v>
      </c>
      <c r="BM45" s="137">
        <v>0</v>
      </c>
      <c r="BN45" s="137">
        <v>0</v>
      </c>
      <c r="BO45" s="137">
        <v>0</v>
      </c>
      <c r="BP45" s="137">
        <v>0</v>
      </c>
      <c r="BQ45" s="137">
        <v>0</v>
      </c>
      <c r="BR45" s="137">
        <v>0</v>
      </c>
      <c r="BS45" s="137">
        <v>0</v>
      </c>
      <c r="BT45" s="137">
        <v>0</v>
      </c>
      <c r="BU45" s="137">
        <v>0</v>
      </c>
      <c r="BV45" s="137">
        <v>0</v>
      </c>
      <c r="BW45" s="137">
        <v>0</v>
      </c>
      <c r="BX45" s="133">
        <v>0</v>
      </c>
    </row>
    <row r="46" spans="1:76">
      <c r="A46" s="112"/>
      <c r="B46" s="214" t="s">
        <v>350</v>
      </c>
      <c r="C46" s="38"/>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137">
        <v>67.681412263597636</v>
      </c>
      <c r="AI46" s="137">
        <v>64.492439626052288</v>
      </c>
      <c r="AJ46" s="137">
        <v>83.209795537440343</v>
      </c>
      <c r="AK46" s="137">
        <v>117.37991841667643</v>
      </c>
      <c r="AL46" s="137">
        <v>154.31564791382633</v>
      </c>
      <c r="AM46" s="137">
        <v>191.0223918856851</v>
      </c>
      <c r="AN46" s="137">
        <v>184.12203221620436</v>
      </c>
      <c r="AO46" s="137">
        <v>178.80557242861104</v>
      </c>
      <c r="AP46" s="137">
        <v>213.04299329230722</v>
      </c>
      <c r="AQ46" s="137">
        <v>226.08550318885128</v>
      </c>
      <c r="AR46" s="137">
        <v>450.09232479442289</v>
      </c>
      <c r="AS46" s="137">
        <v>478.8835520311701</v>
      </c>
      <c r="AT46" s="137">
        <v>522.35335907995318</v>
      </c>
      <c r="AU46" s="137">
        <v>636.08287621836632</v>
      </c>
      <c r="AV46" s="137">
        <v>853.64256214599254</v>
      </c>
      <c r="AW46" s="137">
        <v>1032.7535434011231</v>
      </c>
      <c r="AX46" s="137">
        <v>1191.0003974417671</v>
      </c>
      <c r="AY46" s="137">
        <v>1346.6277274891502</v>
      </c>
      <c r="AZ46" s="137">
        <v>1509.3096057298742</v>
      </c>
      <c r="BA46" s="137">
        <v>1636.2214928730491</v>
      </c>
      <c r="BB46" s="137">
        <v>1671.2235221225403</v>
      </c>
      <c r="BC46" s="137">
        <v>1357.2706661579298</v>
      </c>
      <c r="BD46" s="137">
        <v>1.1968269044503799</v>
      </c>
      <c r="BE46" s="137">
        <v>-0.56465664214477296</v>
      </c>
      <c r="BF46" s="137">
        <v>-0.49704252290421713</v>
      </c>
      <c r="BG46" s="137">
        <v>5.6097990581059173E-2</v>
      </c>
      <c r="BH46" s="137">
        <v>-1.8508795951009325E-2</v>
      </c>
      <c r="BI46" s="137">
        <v>0</v>
      </c>
      <c r="BJ46" s="137">
        <v>0</v>
      </c>
      <c r="BK46" s="137">
        <v>0</v>
      </c>
      <c r="BL46" s="137">
        <v>0</v>
      </c>
      <c r="BM46" s="137">
        <v>0</v>
      </c>
      <c r="BN46" s="137">
        <v>0</v>
      </c>
      <c r="BO46" s="137">
        <v>0</v>
      </c>
      <c r="BP46" s="137">
        <v>0</v>
      </c>
      <c r="BQ46" s="137">
        <v>0</v>
      </c>
      <c r="BR46" s="137">
        <v>0</v>
      </c>
      <c r="BS46" s="137">
        <v>0</v>
      </c>
      <c r="BT46" s="137">
        <v>0</v>
      </c>
      <c r="BU46" s="137">
        <v>0</v>
      </c>
      <c r="BV46" s="137">
        <v>0</v>
      </c>
      <c r="BW46" s="137">
        <v>0</v>
      </c>
      <c r="BX46" s="133">
        <v>0</v>
      </c>
    </row>
    <row r="47" spans="1:76">
      <c r="A47" s="112"/>
      <c r="B47" s="214" t="s">
        <v>349</v>
      </c>
      <c r="C47" s="38"/>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137">
        <v>44.250615811762543</v>
      </c>
      <c r="AI47" s="137">
        <v>43.439168068082125</v>
      </c>
      <c r="AJ47" s="137">
        <v>58.180778424295539</v>
      </c>
      <c r="AK47" s="137">
        <v>85.123271327536457</v>
      </c>
      <c r="AL47" s="137">
        <v>115.8684779861708</v>
      </c>
      <c r="AM47" s="137">
        <v>147.36832504610828</v>
      </c>
      <c r="AN47" s="137">
        <v>143.58049649574906</v>
      </c>
      <c r="AO47" s="137">
        <v>139.95337976968469</v>
      </c>
      <c r="AP47" s="137">
        <v>166.7538068945432</v>
      </c>
      <c r="AQ47" s="137">
        <v>175.6254943102081</v>
      </c>
      <c r="AR47" s="137">
        <v>376.39995383897821</v>
      </c>
      <c r="AS47" s="137">
        <v>348.01492864511198</v>
      </c>
      <c r="AT47" s="137">
        <v>365.6795977897666</v>
      </c>
      <c r="AU47" s="137">
        <v>426.5083879563503</v>
      </c>
      <c r="AV47" s="137">
        <v>682.9734664249678</v>
      </c>
      <c r="AW47" s="137">
        <v>917.8249049023085</v>
      </c>
      <c r="AX47" s="137">
        <v>1108.7008731420062</v>
      </c>
      <c r="AY47" s="137">
        <v>1351.3217058820608</v>
      </c>
      <c r="AZ47" s="137">
        <v>1591.0849198229473</v>
      </c>
      <c r="BA47" s="137">
        <v>1764.7009961625142</v>
      </c>
      <c r="BB47" s="137">
        <v>1824.2580548750661</v>
      </c>
      <c r="BC47" s="137">
        <v>1342.6506350998968</v>
      </c>
      <c r="BD47" s="137">
        <v>1.1839351158407538</v>
      </c>
      <c r="BE47" s="137">
        <v>-0.55857436404717742</v>
      </c>
      <c r="BF47" s="137">
        <v>-0.49168855976096798</v>
      </c>
      <c r="BG47" s="137">
        <v>5.5493723219332457E-2</v>
      </c>
      <c r="BH47" s="137">
        <v>-1.8309425863378574E-2</v>
      </c>
      <c r="BI47" s="137">
        <v>0</v>
      </c>
      <c r="BJ47" s="137">
        <v>0</v>
      </c>
      <c r="BK47" s="137">
        <v>0</v>
      </c>
      <c r="BL47" s="137">
        <v>0</v>
      </c>
      <c r="BM47" s="137">
        <v>0</v>
      </c>
      <c r="BN47" s="137">
        <v>0</v>
      </c>
      <c r="BO47" s="137">
        <v>0</v>
      </c>
      <c r="BP47" s="137">
        <v>0</v>
      </c>
      <c r="BQ47" s="137">
        <v>0</v>
      </c>
      <c r="BR47" s="137">
        <v>0</v>
      </c>
      <c r="BS47" s="137">
        <v>0</v>
      </c>
      <c r="BT47" s="137">
        <v>0</v>
      </c>
      <c r="BU47" s="137">
        <v>0</v>
      </c>
      <c r="BV47" s="137">
        <v>0</v>
      </c>
      <c r="BW47" s="137">
        <v>0</v>
      </c>
      <c r="BX47" s="133">
        <v>0</v>
      </c>
    </row>
    <row r="48" spans="1:76">
      <c r="A48" s="112"/>
      <c r="B48" s="214" t="s">
        <v>352</v>
      </c>
      <c r="C48" s="38"/>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137">
        <v>64.156999080030232</v>
      </c>
      <c r="AI48" s="137">
        <v>58.848424195135195</v>
      </c>
      <c r="AJ48" s="137">
        <v>74.173943959291606</v>
      </c>
      <c r="AK48" s="137">
        <v>98.803754116956611</v>
      </c>
      <c r="AL48" s="137">
        <v>119.00169316935359</v>
      </c>
      <c r="AM48" s="137">
        <v>138.46434071180167</v>
      </c>
      <c r="AN48" s="137">
        <v>132.89567731820625</v>
      </c>
      <c r="AO48" s="137">
        <v>131.01954017617888</v>
      </c>
      <c r="AP48" s="137">
        <v>157.2704022591912</v>
      </c>
      <c r="AQ48" s="137">
        <v>173.57755606830887</v>
      </c>
      <c r="AR48" s="137">
        <v>282.97345657033713</v>
      </c>
      <c r="AS48" s="137">
        <v>336.74430705177582</v>
      </c>
      <c r="AT48" s="137">
        <v>358.81438241894051</v>
      </c>
      <c r="AU48" s="137">
        <v>417.26212044381106</v>
      </c>
      <c r="AV48" s="137">
        <v>669.5456546941964</v>
      </c>
      <c r="AW48" s="137">
        <v>892.68308327373995</v>
      </c>
      <c r="AX48" s="137">
        <v>1047.3933392679753</v>
      </c>
      <c r="AY48" s="137">
        <v>1229.8364131953522</v>
      </c>
      <c r="AZ48" s="137">
        <v>1412.7008379859144</v>
      </c>
      <c r="BA48" s="137">
        <v>1614.3238685561694</v>
      </c>
      <c r="BB48" s="137">
        <v>1756.0850708185653</v>
      </c>
      <c r="BC48" s="137">
        <v>1382.5167609977002</v>
      </c>
      <c r="BD48" s="137">
        <v>1.2190886436081814</v>
      </c>
      <c r="BE48" s="137">
        <v>-0.57515961365586177</v>
      </c>
      <c r="BF48" s="137">
        <v>-0.50628782893308732</v>
      </c>
      <c r="BG48" s="137">
        <v>5.7141448769497748E-2</v>
      </c>
      <c r="BH48" s="137">
        <v>-1.885307128945149E-2</v>
      </c>
      <c r="BI48" s="137">
        <v>0</v>
      </c>
      <c r="BJ48" s="137">
        <v>0</v>
      </c>
      <c r="BK48" s="137">
        <v>0</v>
      </c>
      <c r="BL48" s="137">
        <v>0</v>
      </c>
      <c r="BM48" s="137">
        <v>0</v>
      </c>
      <c r="BN48" s="137">
        <v>0</v>
      </c>
      <c r="BO48" s="137">
        <v>0</v>
      </c>
      <c r="BP48" s="137">
        <v>0</v>
      </c>
      <c r="BQ48" s="137">
        <v>0</v>
      </c>
      <c r="BR48" s="137">
        <v>0</v>
      </c>
      <c r="BS48" s="137">
        <v>0</v>
      </c>
      <c r="BT48" s="137">
        <v>0</v>
      </c>
      <c r="BU48" s="137">
        <v>0</v>
      </c>
      <c r="BV48" s="137">
        <v>0</v>
      </c>
      <c r="BW48" s="137">
        <v>0</v>
      </c>
      <c r="BX48" s="133">
        <v>0</v>
      </c>
    </row>
    <row r="49" spans="1:76">
      <c r="A49" s="112"/>
      <c r="B49" s="214" t="s">
        <v>351</v>
      </c>
      <c r="C49" s="38"/>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137">
        <v>47.775028995329947</v>
      </c>
      <c r="AI49" s="137">
        <v>49.083183498999212</v>
      </c>
      <c r="AJ49" s="137">
        <v>67.21663000244429</v>
      </c>
      <c r="AK49" s="137">
        <v>103.69943562725626</v>
      </c>
      <c r="AL49" s="137">
        <v>151.18243273064354</v>
      </c>
      <c r="AM49" s="137">
        <v>199.92637621999171</v>
      </c>
      <c r="AN49" s="137">
        <v>194.80685139374719</v>
      </c>
      <c r="AO49" s="137">
        <v>187.73941202211685</v>
      </c>
      <c r="AP49" s="137">
        <v>222.52639792765919</v>
      </c>
      <c r="AQ49" s="137">
        <v>228.13344143075048</v>
      </c>
      <c r="AR49" s="137">
        <v>543.51882206306402</v>
      </c>
      <c r="AS49" s="137">
        <v>490.15417362450626</v>
      </c>
      <c r="AT49" s="137">
        <v>529.21857445077933</v>
      </c>
      <c r="AU49" s="137">
        <v>645.32914373090546</v>
      </c>
      <c r="AV49" s="137">
        <v>867.07037387676428</v>
      </c>
      <c r="AW49" s="137">
        <v>1057.8953650296919</v>
      </c>
      <c r="AX49" s="137">
        <v>1252.307931315798</v>
      </c>
      <c r="AY49" s="137">
        <v>1468.1130201758588</v>
      </c>
      <c r="AZ49" s="137">
        <v>1687.6936875669073</v>
      </c>
      <c r="BA49" s="137">
        <v>1786.5986204793942</v>
      </c>
      <c r="BB49" s="137">
        <v>1739.3965061790407</v>
      </c>
      <c r="BC49" s="137">
        <v>1317.4045402601259</v>
      </c>
      <c r="BD49" s="137">
        <v>1.1616733766829523</v>
      </c>
      <c r="BE49" s="137">
        <v>-0.54807139253608861</v>
      </c>
      <c r="BF49" s="137">
        <v>-0.48244325373209773</v>
      </c>
      <c r="BG49" s="137">
        <v>5.4450265030893875E-2</v>
      </c>
      <c r="BH49" s="137">
        <v>-1.7965150524936409E-2</v>
      </c>
      <c r="BI49" s="137">
        <v>0</v>
      </c>
      <c r="BJ49" s="137">
        <v>0</v>
      </c>
      <c r="BK49" s="137">
        <v>0</v>
      </c>
      <c r="BL49" s="137">
        <v>0</v>
      </c>
      <c r="BM49" s="137">
        <v>0</v>
      </c>
      <c r="BN49" s="137">
        <v>0</v>
      </c>
      <c r="BO49" s="137">
        <v>0</v>
      </c>
      <c r="BP49" s="137">
        <v>0</v>
      </c>
      <c r="BQ49" s="137">
        <v>0</v>
      </c>
      <c r="BR49" s="137">
        <v>0</v>
      </c>
      <c r="BS49" s="137">
        <v>0</v>
      </c>
      <c r="BT49" s="137">
        <v>0</v>
      </c>
      <c r="BU49" s="137">
        <v>0</v>
      </c>
      <c r="BV49" s="137">
        <v>0</v>
      </c>
      <c r="BW49" s="137">
        <v>0</v>
      </c>
      <c r="BX49" s="133">
        <v>0</v>
      </c>
    </row>
    <row r="50" spans="1:76" ht="26.1" customHeight="1">
      <c r="A50" s="112"/>
      <c r="B50" s="37" t="s">
        <v>252</v>
      </c>
      <c r="C50" s="38"/>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4.7603577923035338</v>
      </c>
      <c r="AW50" s="137">
        <v>11.634590169177139</v>
      </c>
      <c r="AX50" s="137">
        <v>18.146417396251461</v>
      </c>
      <c r="AY50" s="137">
        <v>29.720570621295415</v>
      </c>
      <c r="AZ50" s="137">
        <v>50.63019490564092</v>
      </c>
      <c r="BA50" s="137">
        <v>61.43885246138926</v>
      </c>
      <c r="BB50" s="137">
        <v>70.272882708309595</v>
      </c>
      <c r="BC50" s="137">
        <v>55.954763382029441</v>
      </c>
      <c r="BD50" s="137">
        <v>-8.4927767975297747E-2</v>
      </c>
      <c r="BE50" s="137">
        <v>-0.11854452204805981</v>
      </c>
      <c r="BF50" s="137">
        <v>-0.1969346325844778</v>
      </c>
      <c r="BG50" s="137">
        <v>0.11159171380039162</v>
      </c>
      <c r="BH50" s="137">
        <v>-3.6818221814387896E-2</v>
      </c>
      <c r="BI50" s="137">
        <v>0</v>
      </c>
      <c r="BJ50" s="137">
        <v>0</v>
      </c>
      <c r="BK50" s="137">
        <v>0</v>
      </c>
      <c r="BL50" s="137">
        <v>0</v>
      </c>
      <c r="BM50" s="137">
        <v>0</v>
      </c>
      <c r="BN50" s="137">
        <v>0</v>
      </c>
      <c r="BO50" s="137">
        <v>0</v>
      </c>
      <c r="BP50" s="137">
        <v>0</v>
      </c>
      <c r="BQ50" s="137">
        <v>0</v>
      </c>
      <c r="BR50" s="137">
        <v>0</v>
      </c>
      <c r="BS50" s="137">
        <v>0</v>
      </c>
      <c r="BT50" s="137">
        <v>0</v>
      </c>
      <c r="BU50" s="137">
        <v>0</v>
      </c>
      <c r="BV50" s="137">
        <v>0</v>
      </c>
      <c r="BW50" s="137">
        <v>0</v>
      </c>
      <c r="BX50" s="133">
        <v>0</v>
      </c>
    </row>
    <row r="51" spans="1:76">
      <c r="A51" s="112"/>
      <c r="B51" s="214" t="s">
        <v>350</v>
      </c>
      <c r="C51" s="38"/>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137">
        <v>0</v>
      </c>
      <c r="AI51" s="137">
        <v>0</v>
      </c>
      <c r="AJ51" s="137">
        <v>0</v>
      </c>
      <c r="AK51" s="137">
        <v>0</v>
      </c>
      <c r="AL51" s="137">
        <v>0</v>
      </c>
      <c r="AM51" s="137">
        <v>0</v>
      </c>
      <c r="AN51" s="137">
        <v>0</v>
      </c>
      <c r="AO51" s="137">
        <v>0</v>
      </c>
      <c r="AP51" s="137">
        <v>0</v>
      </c>
      <c r="AQ51" s="137">
        <v>0</v>
      </c>
      <c r="AR51" s="137">
        <v>0</v>
      </c>
      <c r="AS51" s="137">
        <v>0</v>
      </c>
      <c r="AT51" s="137">
        <v>0</v>
      </c>
      <c r="AU51" s="137">
        <v>0</v>
      </c>
      <c r="AV51" s="137">
        <v>1.081381803545677</v>
      </c>
      <c r="AW51" s="137">
        <v>2.6191949233640561</v>
      </c>
      <c r="AX51" s="137">
        <v>4.1104848181271683</v>
      </c>
      <c r="AY51" s="137">
        <v>6.3115473506268751</v>
      </c>
      <c r="AZ51" s="137">
        <v>10.988891133491803</v>
      </c>
      <c r="BA51" s="137">
        <v>13.591088079103949</v>
      </c>
      <c r="BB51" s="137">
        <v>15.547277712229826</v>
      </c>
      <c r="BC51" s="137">
        <v>13.324892476548509</v>
      </c>
      <c r="BD51" s="137">
        <v>0</v>
      </c>
      <c r="BE51" s="137">
        <v>0</v>
      </c>
      <c r="BF51" s="137">
        <v>0</v>
      </c>
      <c r="BG51" s="137">
        <v>0</v>
      </c>
      <c r="BH51" s="137">
        <v>0</v>
      </c>
      <c r="BI51" s="137">
        <v>0</v>
      </c>
      <c r="BJ51" s="137">
        <v>0</v>
      </c>
      <c r="BK51" s="137">
        <v>0</v>
      </c>
      <c r="BL51" s="137">
        <v>0</v>
      </c>
      <c r="BM51" s="137">
        <v>0</v>
      </c>
      <c r="BN51" s="137">
        <v>0</v>
      </c>
      <c r="BO51" s="137">
        <v>0</v>
      </c>
      <c r="BP51" s="137">
        <v>0</v>
      </c>
      <c r="BQ51" s="137">
        <v>0</v>
      </c>
      <c r="BR51" s="137">
        <v>0</v>
      </c>
      <c r="BS51" s="137">
        <v>0</v>
      </c>
      <c r="BT51" s="137">
        <v>0</v>
      </c>
      <c r="BU51" s="137">
        <v>0</v>
      </c>
      <c r="BV51" s="137">
        <v>0</v>
      </c>
      <c r="BW51" s="137">
        <v>0</v>
      </c>
      <c r="BX51" s="133">
        <v>0</v>
      </c>
    </row>
    <row r="52" spans="1:76">
      <c r="A52" s="112"/>
      <c r="B52" s="214" t="s">
        <v>349</v>
      </c>
      <c r="C52" s="38"/>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137">
        <v>0</v>
      </c>
      <c r="AI52" s="137">
        <v>0</v>
      </c>
      <c r="AJ52" s="137">
        <v>0</v>
      </c>
      <c r="AK52" s="137">
        <v>0</v>
      </c>
      <c r="AL52" s="137">
        <v>0</v>
      </c>
      <c r="AM52" s="137">
        <v>0</v>
      </c>
      <c r="AN52" s="137">
        <v>0</v>
      </c>
      <c r="AO52" s="137">
        <v>0</v>
      </c>
      <c r="AP52" s="137">
        <v>0</v>
      </c>
      <c r="AQ52" s="137">
        <v>0</v>
      </c>
      <c r="AR52" s="137">
        <v>0</v>
      </c>
      <c r="AS52" s="137">
        <v>0</v>
      </c>
      <c r="AT52" s="137">
        <v>0</v>
      </c>
      <c r="AU52" s="137">
        <v>0</v>
      </c>
      <c r="AV52" s="137">
        <v>3.6789759887578564</v>
      </c>
      <c r="AW52" s="137">
        <v>9.0153952458130853</v>
      </c>
      <c r="AX52" s="137">
        <v>14.035932578124294</v>
      </c>
      <c r="AY52" s="137">
        <v>23.409023270668541</v>
      </c>
      <c r="AZ52" s="137">
        <v>39.641303772149122</v>
      </c>
      <c r="BA52" s="137">
        <v>47.847764382285312</v>
      </c>
      <c r="BB52" s="137">
        <v>54.725604996079774</v>
      </c>
      <c r="BC52" s="137">
        <v>42.629870905480928</v>
      </c>
      <c r="BD52" s="137">
        <v>-8.4927767975297747E-2</v>
      </c>
      <c r="BE52" s="137">
        <v>-0.11854452204805981</v>
      </c>
      <c r="BF52" s="137">
        <v>-0.1969346325844778</v>
      </c>
      <c r="BG52" s="137">
        <v>0.11159171380039162</v>
      </c>
      <c r="BH52" s="137">
        <v>-3.6818221814387896E-2</v>
      </c>
      <c r="BI52" s="137">
        <v>0</v>
      </c>
      <c r="BJ52" s="137">
        <v>0</v>
      </c>
      <c r="BK52" s="137">
        <v>0</v>
      </c>
      <c r="BL52" s="137">
        <v>0</v>
      </c>
      <c r="BM52" s="137">
        <v>0</v>
      </c>
      <c r="BN52" s="137">
        <v>0</v>
      </c>
      <c r="BO52" s="137">
        <v>0</v>
      </c>
      <c r="BP52" s="137">
        <v>0</v>
      </c>
      <c r="BQ52" s="137">
        <v>0</v>
      </c>
      <c r="BR52" s="137">
        <v>0</v>
      </c>
      <c r="BS52" s="137">
        <v>0</v>
      </c>
      <c r="BT52" s="137">
        <v>0</v>
      </c>
      <c r="BU52" s="137">
        <v>0</v>
      </c>
      <c r="BV52" s="137">
        <v>0</v>
      </c>
      <c r="BW52" s="137">
        <v>0</v>
      </c>
      <c r="BX52" s="133">
        <v>0</v>
      </c>
    </row>
    <row r="53" spans="1:76">
      <c r="A53" s="112"/>
      <c r="B53" s="37" t="s">
        <v>315</v>
      </c>
      <c r="C53" s="38"/>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137">
        <v>0</v>
      </c>
      <c r="AI53" s="137">
        <v>0</v>
      </c>
      <c r="AJ53" s="137">
        <v>0</v>
      </c>
      <c r="AK53" s="137">
        <v>0</v>
      </c>
      <c r="AL53" s="137">
        <v>0</v>
      </c>
      <c r="AM53" s="137">
        <v>0</v>
      </c>
      <c r="AN53" s="137">
        <v>0</v>
      </c>
      <c r="AO53" s="137">
        <v>0</v>
      </c>
      <c r="AP53" s="137">
        <v>0</v>
      </c>
      <c r="AQ53" s="137">
        <v>0</v>
      </c>
      <c r="AR53" s="137">
        <v>0</v>
      </c>
      <c r="AS53" s="137">
        <v>0</v>
      </c>
      <c r="AT53" s="137">
        <v>0</v>
      </c>
      <c r="AU53" s="137">
        <v>0</v>
      </c>
      <c r="AV53" s="137">
        <v>0</v>
      </c>
      <c r="AW53" s="137">
        <v>0</v>
      </c>
      <c r="AX53" s="137">
        <v>0</v>
      </c>
      <c r="AY53" s="137">
        <v>0</v>
      </c>
      <c r="AZ53" s="137">
        <v>4.75099809955951</v>
      </c>
      <c r="BA53" s="137">
        <v>34.4765730166312</v>
      </c>
      <c r="BB53" s="137">
        <v>46.614499031118214</v>
      </c>
      <c r="BC53" s="137">
        <v>39.094844604884656</v>
      </c>
      <c r="BD53" s="137">
        <v>5.8043256506396119</v>
      </c>
      <c r="BE53" s="137">
        <v>8.2287762750529563E-3</v>
      </c>
      <c r="BF53" s="137">
        <v>5.7460771083062107E-2</v>
      </c>
      <c r="BG53" s="137">
        <v>0</v>
      </c>
      <c r="BH53" s="137">
        <v>0</v>
      </c>
      <c r="BI53" s="137">
        <v>0</v>
      </c>
      <c r="BJ53" s="137">
        <v>0</v>
      </c>
      <c r="BK53" s="137">
        <v>0</v>
      </c>
      <c r="BL53" s="137">
        <v>0</v>
      </c>
      <c r="BM53" s="137">
        <v>0</v>
      </c>
      <c r="BN53" s="137">
        <v>0</v>
      </c>
      <c r="BO53" s="137">
        <v>0</v>
      </c>
      <c r="BP53" s="137">
        <v>0</v>
      </c>
      <c r="BQ53" s="137">
        <v>0</v>
      </c>
      <c r="BR53" s="137">
        <v>0</v>
      </c>
      <c r="BS53" s="137">
        <v>0</v>
      </c>
      <c r="BT53" s="137">
        <v>0</v>
      </c>
      <c r="BU53" s="137">
        <v>0</v>
      </c>
      <c r="BV53" s="137">
        <v>0</v>
      </c>
      <c r="BW53" s="137">
        <v>0</v>
      </c>
      <c r="BX53" s="133">
        <v>0</v>
      </c>
    </row>
    <row r="54" spans="1:76">
      <c r="A54" s="112"/>
      <c r="B54" s="37" t="s">
        <v>348</v>
      </c>
      <c r="C54" s="3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137">
        <v>0</v>
      </c>
      <c r="AI54" s="137">
        <v>0</v>
      </c>
      <c r="AJ54" s="137">
        <v>0</v>
      </c>
      <c r="AK54" s="137">
        <v>0</v>
      </c>
      <c r="AL54" s="137">
        <v>0</v>
      </c>
      <c r="AM54" s="137">
        <v>0</v>
      </c>
      <c r="AN54" s="137">
        <v>0</v>
      </c>
      <c r="AO54" s="137">
        <v>0</v>
      </c>
      <c r="AP54" s="137">
        <v>0</v>
      </c>
      <c r="AQ54" s="137">
        <v>0</v>
      </c>
      <c r="AR54" s="137">
        <v>0</v>
      </c>
      <c r="AS54" s="137">
        <v>0</v>
      </c>
      <c r="AT54" s="137">
        <v>0</v>
      </c>
      <c r="AU54" s="137">
        <v>0</v>
      </c>
      <c r="AV54" s="137">
        <v>0</v>
      </c>
      <c r="AW54" s="137">
        <v>0</v>
      </c>
      <c r="AX54" s="137">
        <v>0</v>
      </c>
      <c r="AY54" s="137">
        <v>0</v>
      </c>
      <c r="AZ54" s="137">
        <v>0</v>
      </c>
      <c r="BA54" s="137">
        <v>0</v>
      </c>
      <c r="BB54" s="137">
        <v>0</v>
      </c>
      <c r="BC54" s="137">
        <v>0</v>
      </c>
      <c r="BD54" s="137">
        <v>0</v>
      </c>
      <c r="BE54" s="137">
        <v>0</v>
      </c>
      <c r="BF54" s="137">
        <v>0</v>
      </c>
      <c r="BG54" s="137">
        <v>0</v>
      </c>
      <c r="BH54" s="137">
        <v>0</v>
      </c>
      <c r="BI54" s="137">
        <v>0</v>
      </c>
      <c r="BJ54" s="137">
        <v>0</v>
      </c>
      <c r="BK54" s="137">
        <v>0</v>
      </c>
      <c r="BL54" s="137">
        <v>103.54120724046491</v>
      </c>
      <c r="BM54" s="137">
        <v>118.83984118555509</v>
      </c>
      <c r="BN54" s="137">
        <v>118.83022479593696</v>
      </c>
      <c r="BO54" s="137">
        <v>123.15568154659881</v>
      </c>
      <c r="BP54" s="137">
        <v>114.99865647111784</v>
      </c>
      <c r="BQ54" s="137">
        <v>103.82346250643846</v>
      </c>
      <c r="BR54" s="137">
        <v>15.855952933000001</v>
      </c>
      <c r="BS54" s="137">
        <v>0</v>
      </c>
      <c r="BT54" s="137">
        <v>0</v>
      </c>
      <c r="BU54" s="137">
        <v>0</v>
      </c>
      <c r="BV54" s="137">
        <v>0</v>
      </c>
      <c r="BW54" s="137">
        <v>0</v>
      </c>
      <c r="BX54" s="133">
        <v>0</v>
      </c>
    </row>
    <row r="55" spans="1:76" ht="26.1" customHeight="1">
      <c r="A55" s="112"/>
      <c r="B55" s="217" t="s">
        <v>347</v>
      </c>
      <c r="C55" s="38"/>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250" t="str">
        <f>'Table 3a'!BL55</f>
        <v>Definition change -&gt;</v>
      </c>
      <c r="BM55" s="137"/>
      <c r="BN55" s="137"/>
      <c r="BO55" s="137"/>
      <c r="BP55" s="137"/>
      <c r="BQ55" s="137"/>
      <c r="BR55" s="137"/>
      <c r="BS55" s="137"/>
      <c r="BT55" s="137"/>
      <c r="BU55" s="137"/>
      <c r="BV55" s="137"/>
      <c r="BW55" s="137"/>
      <c r="BX55" s="133"/>
    </row>
    <row r="56" spans="1:76">
      <c r="A56" s="112"/>
      <c r="B56" s="37" t="s">
        <v>346</v>
      </c>
      <c r="C56" s="38"/>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137">
        <v>881.74646328597794</v>
      </c>
      <c r="AI56" s="137">
        <v>868.41717168832349</v>
      </c>
      <c r="AJ56" s="137">
        <v>981.81199338601289</v>
      </c>
      <c r="AK56" s="137">
        <v>1337.117735080433</v>
      </c>
      <c r="AL56" s="137">
        <v>1528.0944685465852</v>
      </c>
      <c r="AM56" s="137">
        <v>1650.4481068255202</v>
      </c>
      <c r="AN56" s="137">
        <v>1736.297459041813</v>
      </c>
      <c r="AO56" s="137">
        <v>1791.2882780995005</v>
      </c>
      <c r="AP56" s="137">
        <v>1900.4194313062565</v>
      </c>
      <c r="AQ56" s="137">
        <v>1873.6477071489103</v>
      </c>
      <c r="AR56" s="137">
        <v>1593.8222632736936</v>
      </c>
      <c r="AS56" s="137">
        <v>1820.98581587328</v>
      </c>
      <c r="AT56" s="137">
        <v>2087.5734459759892</v>
      </c>
      <c r="AU56" s="137">
        <v>1137.3881058378834</v>
      </c>
      <c r="AV56" s="137">
        <v>1198.2814993201291</v>
      </c>
      <c r="AW56" s="137">
        <v>1520.5039815791997</v>
      </c>
      <c r="AX56" s="137">
        <v>1553.4335071114758</v>
      </c>
      <c r="AY56" s="137">
        <v>1537.7567243788583</v>
      </c>
      <c r="AZ56" s="137">
        <v>1540.1760076312264</v>
      </c>
      <c r="BA56" s="137">
        <v>1578.2122067393284</v>
      </c>
      <c r="BB56" s="137">
        <v>1618.559596788441</v>
      </c>
      <c r="BC56" s="137">
        <v>1657.4156270206638</v>
      </c>
      <c r="BD56" s="137">
        <v>1711.5897169419211</v>
      </c>
      <c r="BE56" s="137">
        <v>1850.7144927049328</v>
      </c>
      <c r="BF56" s="137">
        <v>1912.0348615810556</v>
      </c>
      <c r="BG56" s="137">
        <v>2111.8012934796275</v>
      </c>
      <c r="BH56" s="137">
        <v>2321.487086507489</v>
      </c>
      <c r="BI56" s="137">
        <v>2276.6479895531688</v>
      </c>
      <c r="BJ56" s="137">
        <v>2409.7937064679763</v>
      </c>
      <c r="BK56" s="137">
        <v>2391.069696075388</v>
      </c>
      <c r="BL56" s="215">
        <v>2224.2761464760879</v>
      </c>
      <c r="BM56" s="134">
        <v>2229.4965165664926</v>
      </c>
      <c r="BN56" s="134">
        <v>2198.3530328521688</v>
      </c>
      <c r="BO56" s="134">
        <v>2105.8170508667131</v>
      </c>
      <c r="BP56" s="134">
        <v>2007.8545532533933</v>
      </c>
      <c r="BQ56" s="134">
        <v>0</v>
      </c>
      <c r="BR56" s="134">
        <v>0</v>
      </c>
      <c r="BS56" s="134">
        <v>0</v>
      </c>
      <c r="BT56" s="134">
        <v>0</v>
      </c>
      <c r="BU56" s="134">
        <v>0</v>
      </c>
      <c r="BV56" s="134">
        <v>0</v>
      </c>
      <c r="BW56" s="134">
        <v>0</v>
      </c>
      <c r="BX56" s="133">
        <v>0</v>
      </c>
    </row>
    <row r="57" spans="1:76">
      <c r="A57" s="112"/>
      <c r="B57" s="37" t="s">
        <v>337</v>
      </c>
      <c r="C57" s="38"/>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137">
        <v>128.26863476816507</v>
      </c>
      <c r="AI57" s="137">
        <v>126.26339968401682</v>
      </c>
      <c r="AJ57" s="137">
        <v>142.68524745779837</v>
      </c>
      <c r="AK57" s="137">
        <v>193.95226929659748</v>
      </c>
      <c r="AL57" s="137">
        <v>220.6782774010162</v>
      </c>
      <c r="AM57" s="137">
        <v>237.40977554574661</v>
      </c>
      <c r="AN57" s="137">
        <v>250.19778374363096</v>
      </c>
      <c r="AO57" s="137">
        <v>256.57928500486599</v>
      </c>
      <c r="AP57" s="137">
        <v>273.72293197703146</v>
      </c>
      <c r="AQ57" s="137">
        <v>269.63499900665857</v>
      </c>
      <c r="AR57" s="137">
        <v>174.12426833824568</v>
      </c>
      <c r="AS57" s="137">
        <v>223.32845421087319</v>
      </c>
      <c r="AT57" s="137">
        <v>299.48273899510895</v>
      </c>
      <c r="AU57" s="137">
        <v>190.51119697606049</v>
      </c>
      <c r="AV57" s="137">
        <v>241.81856457135368</v>
      </c>
      <c r="AW57" s="137">
        <v>305.00746745978444</v>
      </c>
      <c r="AX57" s="137">
        <v>379.71435702771885</v>
      </c>
      <c r="AY57" s="137">
        <v>433.38377884585856</v>
      </c>
      <c r="AZ57" s="137">
        <v>474.323049293596</v>
      </c>
      <c r="BA57" s="137">
        <v>536.19285157844456</v>
      </c>
      <c r="BB57" s="137">
        <v>588.21371061780428</v>
      </c>
      <c r="BC57" s="137">
        <v>633.63641644642655</v>
      </c>
      <c r="BD57" s="137">
        <v>677.08330964655909</v>
      </c>
      <c r="BE57" s="137">
        <v>725.18117288562541</v>
      </c>
      <c r="BF57" s="137">
        <v>793.01046553543028</v>
      </c>
      <c r="BG57" s="137">
        <v>917.67241485107388</v>
      </c>
      <c r="BH57" s="137">
        <v>952.2295986113038</v>
      </c>
      <c r="BI57" s="137">
        <v>1037.4331255494037</v>
      </c>
      <c r="BJ57" s="137">
        <v>968.38103800833892</v>
      </c>
      <c r="BK57" s="137">
        <v>967.46673118887293</v>
      </c>
      <c r="BL57" s="215">
        <v>1076.1174535065704</v>
      </c>
      <c r="BM57" s="134">
        <v>1140.2058400225174</v>
      </c>
      <c r="BN57" s="134">
        <v>1171.8202340606331</v>
      </c>
      <c r="BO57" s="134">
        <v>1165.4157875710623</v>
      </c>
      <c r="BP57" s="134">
        <v>1161.1554781238226</v>
      </c>
      <c r="BQ57" s="134">
        <v>0</v>
      </c>
      <c r="BR57" s="134">
        <v>0</v>
      </c>
      <c r="BS57" s="134">
        <v>0</v>
      </c>
      <c r="BT57" s="134">
        <v>0</v>
      </c>
      <c r="BU57" s="134">
        <v>0</v>
      </c>
      <c r="BV57" s="134">
        <v>0</v>
      </c>
      <c r="BW57" s="134">
        <v>0</v>
      </c>
      <c r="BX57" s="133">
        <v>0</v>
      </c>
    </row>
    <row r="58" spans="1:76">
      <c r="A58" s="112"/>
      <c r="B58" s="37" t="s">
        <v>336</v>
      </c>
      <c r="C58" s="38"/>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137">
        <v>414.82771107093697</v>
      </c>
      <c r="AI58" s="137">
        <v>410.29959682026339</v>
      </c>
      <c r="AJ58" s="137">
        <v>465.86743764673349</v>
      </c>
      <c r="AK58" s="137">
        <v>630.57514056038133</v>
      </c>
      <c r="AL58" s="137">
        <v>718.55325265235808</v>
      </c>
      <c r="AM58" s="137">
        <v>773.22936604968652</v>
      </c>
      <c r="AN58" s="137">
        <v>812.09512801651158</v>
      </c>
      <c r="AO58" s="137">
        <v>836.5855550108904</v>
      </c>
      <c r="AP58" s="137">
        <v>890.05503990724981</v>
      </c>
      <c r="AQ58" s="137">
        <v>876.878311004843</v>
      </c>
      <c r="AR58" s="137">
        <v>453.63838266428661</v>
      </c>
      <c r="AS58" s="137">
        <v>472.89438034835138</v>
      </c>
      <c r="AT58" s="137">
        <v>400.33004891062689</v>
      </c>
      <c r="AU58" s="137">
        <v>315.45595968080642</v>
      </c>
      <c r="AV58" s="137">
        <v>362.43249619108468</v>
      </c>
      <c r="AW58" s="137">
        <v>495.60220985640728</v>
      </c>
      <c r="AX58" s="137">
        <v>551.78354699895692</v>
      </c>
      <c r="AY58" s="137">
        <v>595.12721398298572</v>
      </c>
      <c r="AZ58" s="137">
        <v>608.11366147114722</v>
      </c>
      <c r="BA58" s="137">
        <v>619.41564256661877</v>
      </c>
      <c r="BB58" s="137">
        <v>636.45550206599751</v>
      </c>
      <c r="BC58" s="137">
        <v>652.84280524173619</v>
      </c>
      <c r="BD58" s="137">
        <v>625.97835105591071</v>
      </c>
      <c r="BE58" s="137">
        <v>613.94541564138331</v>
      </c>
      <c r="BF58" s="137">
        <v>610.38700189761107</v>
      </c>
      <c r="BG58" s="137">
        <v>686.97552521513353</v>
      </c>
      <c r="BH58" s="137">
        <v>725.45800174033252</v>
      </c>
      <c r="BI58" s="137">
        <v>781.30832263472621</v>
      </c>
      <c r="BJ58" s="137">
        <v>749.73677524314826</v>
      </c>
      <c r="BK58" s="137">
        <v>723.10014426555347</v>
      </c>
      <c r="BL58" s="215">
        <v>625.37914374544403</v>
      </c>
      <c r="BM58" s="134">
        <v>599.69425613476244</v>
      </c>
      <c r="BN58" s="134">
        <v>545.69967140242818</v>
      </c>
      <c r="BO58" s="134">
        <v>471.27388001297481</v>
      </c>
      <c r="BP58" s="134">
        <v>417.88851641609102</v>
      </c>
      <c r="BQ58" s="134">
        <v>0</v>
      </c>
      <c r="BR58" s="134">
        <v>0</v>
      </c>
      <c r="BS58" s="134">
        <v>0</v>
      </c>
      <c r="BT58" s="134">
        <v>0</v>
      </c>
      <c r="BU58" s="134">
        <v>0</v>
      </c>
      <c r="BV58" s="134">
        <v>0</v>
      </c>
      <c r="BW58" s="134">
        <v>0</v>
      </c>
      <c r="BX58" s="133">
        <v>0</v>
      </c>
    </row>
    <row r="59" spans="1:76">
      <c r="A59" s="112"/>
      <c r="B59" s="37" t="s">
        <v>335</v>
      </c>
      <c r="C59" s="38"/>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137">
        <v>341.59227254634231</v>
      </c>
      <c r="AI59" s="137">
        <v>340.45659270321505</v>
      </c>
      <c r="AJ59" s="137">
        <v>388.16986835267835</v>
      </c>
      <c r="AK59" s="137">
        <v>519.53395220583502</v>
      </c>
      <c r="AL59" s="137">
        <v>586.98388492433992</v>
      </c>
      <c r="AM59" s="137">
        <v>626.79437744785446</v>
      </c>
      <c r="AN59" s="137">
        <v>656.73235202677506</v>
      </c>
      <c r="AO59" s="137">
        <v>673.86813938191813</v>
      </c>
      <c r="AP59" s="137">
        <v>720.21311339909073</v>
      </c>
      <c r="AQ59" s="137">
        <v>710.71779606440748</v>
      </c>
      <c r="AR59" s="137">
        <v>468.26281705342694</v>
      </c>
      <c r="AS59" s="137">
        <v>557.48233780256271</v>
      </c>
      <c r="AT59" s="137">
        <v>669.86217874610929</v>
      </c>
      <c r="AU59" s="137">
        <v>556.46121797564058</v>
      </c>
      <c r="AV59" s="137">
        <v>794.79939712652163</v>
      </c>
      <c r="AW59" s="137">
        <v>613.73916658671521</v>
      </c>
      <c r="AX59" s="137">
        <v>610.17174468219594</v>
      </c>
      <c r="AY59" s="137">
        <v>569.03144560977853</v>
      </c>
      <c r="AZ59" s="137">
        <v>538.5386094373813</v>
      </c>
      <c r="BA59" s="137">
        <v>460.40719961787318</v>
      </c>
      <c r="BB59" s="137">
        <v>389.74222183118638</v>
      </c>
      <c r="BC59" s="137">
        <v>355.95664715689247</v>
      </c>
      <c r="BD59" s="137">
        <v>314.83466915251421</v>
      </c>
      <c r="BE59" s="137">
        <v>264.1558377264144</v>
      </c>
      <c r="BF59" s="137">
        <v>256.63660312137165</v>
      </c>
      <c r="BG59" s="137">
        <v>224.36085318993668</v>
      </c>
      <c r="BH59" s="137">
        <v>276.58510596516891</v>
      </c>
      <c r="BI59" s="137">
        <v>297.82556834467186</v>
      </c>
      <c r="BJ59" s="137">
        <v>292.81446507512118</v>
      </c>
      <c r="BK59" s="137">
        <v>283.42341903855674</v>
      </c>
      <c r="BL59" s="215">
        <v>351.0582549851739</v>
      </c>
      <c r="BM59" s="137">
        <v>572.68896017726547</v>
      </c>
      <c r="BN59" s="137">
        <v>605.01285075812177</v>
      </c>
      <c r="BO59" s="137">
        <v>624.73871557544624</v>
      </c>
      <c r="BP59" s="137">
        <v>649.02310225250346</v>
      </c>
      <c r="BQ59" s="137">
        <v>0</v>
      </c>
      <c r="BR59" s="137">
        <v>0</v>
      </c>
      <c r="BS59" s="137">
        <v>0</v>
      </c>
      <c r="BT59" s="137">
        <v>0</v>
      </c>
      <c r="BU59" s="137">
        <v>0</v>
      </c>
      <c r="BV59" s="137">
        <v>0</v>
      </c>
      <c r="BW59" s="137">
        <v>0</v>
      </c>
      <c r="BX59" s="133">
        <v>0</v>
      </c>
    </row>
    <row r="60" spans="1:76">
      <c r="A60" s="112"/>
      <c r="B60" s="37" t="s">
        <v>334</v>
      </c>
      <c r="C60" s="38"/>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137">
        <v>33.805036540620669</v>
      </c>
      <c r="AI60" s="137">
        <v>33.436032581582026</v>
      </c>
      <c r="AJ60" s="137">
        <v>37.96435323010536</v>
      </c>
      <c r="AK60" s="137">
        <v>51.386672344571259</v>
      </c>
      <c r="AL60" s="137">
        <v>58.556162749071994</v>
      </c>
      <c r="AM60" s="137">
        <v>63.011814967975305</v>
      </c>
      <c r="AN60" s="137">
        <v>66.17905396480046</v>
      </c>
      <c r="AO60" s="137">
        <v>68.174821743435771</v>
      </c>
      <c r="AP60" s="137">
        <v>72.532143692982402</v>
      </c>
      <c r="AQ60" s="137">
        <v>71.458348982205436</v>
      </c>
      <c r="AR60" s="137">
        <v>172.00900826103242</v>
      </c>
      <c r="AS60" s="137">
        <v>230.96193583725935</v>
      </c>
      <c r="AT60" s="137">
        <v>356.06968430413485</v>
      </c>
      <c r="AU60" s="137">
        <v>182.72643427131464</v>
      </c>
      <c r="AV60" s="137">
        <v>203.24758768696486</v>
      </c>
      <c r="AW60" s="137">
        <v>198.12072659822823</v>
      </c>
      <c r="AX60" s="137">
        <v>220.39892537690827</v>
      </c>
      <c r="AY60" s="137">
        <v>259.1875564478978</v>
      </c>
      <c r="AZ60" s="137">
        <v>276.90449196364125</v>
      </c>
      <c r="BA60" s="137">
        <v>306.61221594511261</v>
      </c>
      <c r="BB60" s="137">
        <v>296.22174931608328</v>
      </c>
      <c r="BC60" s="137">
        <v>276.20496396143187</v>
      </c>
      <c r="BD60" s="137">
        <v>254.90916687803264</v>
      </c>
      <c r="BE60" s="137">
        <v>229.50897795371873</v>
      </c>
      <c r="BF60" s="137">
        <v>214.91565593937679</v>
      </c>
      <c r="BG60" s="137">
        <v>284.22888476693191</v>
      </c>
      <c r="BH60" s="137">
        <v>240.16646080225775</v>
      </c>
      <c r="BI60" s="137">
        <v>268.14906698436977</v>
      </c>
      <c r="BJ60" s="137">
        <v>318.34079781566345</v>
      </c>
      <c r="BK60" s="137">
        <v>339.34076685210414</v>
      </c>
      <c r="BL60" s="215">
        <v>549.15421751330882</v>
      </c>
      <c r="BM60" s="137">
        <v>676.92533584487728</v>
      </c>
      <c r="BN60" s="137">
        <v>803.07950816406333</v>
      </c>
      <c r="BO60" s="137">
        <v>856.32440787540065</v>
      </c>
      <c r="BP60" s="137">
        <v>897.95211167366665</v>
      </c>
      <c r="BQ60" s="137">
        <v>0</v>
      </c>
      <c r="BR60" s="137">
        <v>0</v>
      </c>
      <c r="BS60" s="137">
        <v>0</v>
      </c>
      <c r="BT60" s="137">
        <v>0</v>
      </c>
      <c r="BU60" s="137">
        <v>0</v>
      </c>
      <c r="BV60" s="137">
        <v>0</v>
      </c>
      <c r="BW60" s="137">
        <v>0</v>
      </c>
      <c r="BX60" s="133">
        <v>0</v>
      </c>
    </row>
    <row r="61" spans="1:76" ht="26.1" customHeight="1">
      <c r="A61" s="112"/>
      <c r="B61" s="152" t="s">
        <v>331</v>
      </c>
      <c r="C61" s="38"/>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134">
        <v>881.74646328597794</v>
      </c>
      <c r="AI61" s="134">
        <v>868.41717168832349</v>
      </c>
      <c r="AJ61" s="134">
        <v>981.81199338601289</v>
      </c>
      <c r="AK61" s="134">
        <v>1337.117735080433</v>
      </c>
      <c r="AL61" s="134">
        <v>1528.0944685465852</v>
      </c>
      <c r="AM61" s="134">
        <v>1650.4481068255202</v>
      </c>
      <c r="AN61" s="134">
        <v>1736.297459041813</v>
      </c>
      <c r="AO61" s="134">
        <v>1791.2882780995005</v>
      </c>
      <c r="AP61" s="134">
        <v>1900.4194313062565</v>
      </c>
      <c r="AQ61" s="134">
        <v>1873.6477071489103</v>
      </c>
      <c r="AR61" s="134">
        <v>1593.8222632736936</v>
      </c>
      <c r="AS61" s="134">
        <v>1820.98581587328</v>
      </c>
      <c r="AT61" s="134">
        <v>2087.5734459759892</v>
      </c>
      <c r="AU61" s="134">
        <v>1137.3881058378834</v>
      </c>
      <c r="AV61" s="134">
        <v>1198.2814993201291</v>
      </c>
      <c r="AW61" s="134">
        <v>1520.5039815791997</v>
      </c>
      <c r="AX61" s="134">
        <v>1553.4335071114758</v>
      </c>
      <c r="AY61" s="134">
        <v>1537.7567243788583</v>
      </c>
      <c r="AZ61" s="134">
        <v>1540.1760076312264</v>
      </c>
      <c r="BA61" s="134">
        <v>1578.2122067393284</v>
      </c>
      <c r="BB61" s="134">
        <v>1618.559596788441</v>
      </c>
      <c r="BC61" s="134">
        <v>1657.4156270206638</v>
      </c>
      <c r="BD61" s="134">
        <v>1711.5897169419211</v>
      </c>
      <c r="BE61" s="134">
        <v>1850.7144927049328</v>
      </c>
      <c r="BF61" s="134">
        <v>1912.0348615810556</v>
      </c>
      <c r="BG61" s="134">
        <v>2111.8012934796275</v>
      </c>
      <c r="BH61" s="134">
        <v>2321.487086507489</v>
      </c>
      <c r="BI61" s="134">
        <v>2276.6479895531688</v>
      </c>
      <c r="BJ61" s="134">
        <v>2409.7937064679763</v>
      </c>
      <c r="BK61" s="134">
        <v>2391.069696075388</v>
      </c>
      <c r="BL61" s="134">
        <v>2464.9666699919621</v>
      </c>
      <c r="BM61" s="134">
        <v>2488.3055353274412</v>
      </c>
      <c r="BN61" s="134">
        <v>2457.2604313300726</v>
      </c>
      <c r="BO61" s="134">
        <v>2365.3253939680003</v>
      </c>
      <c r="BP61" s="134">
        <v>2233.1182784086968</v>
      </c>
      <c r="BQ61" s="134">
        <v>0</v>
      </c>
      <c r="BR61" s="134">
        <v>0</v>
      </c>
      <c r="BS61" s="134">
        <v>0</v>
      </c>
      <c r="BT61" s="134">
        <v>0</v>
      </c>
      <c r="BU61" s="134">
        <v>0</v>
      </c>
      <c r="BV61" s="134">
        <v>0</v>
      </c>
      <c r="BW61" s="134">
        <v>0</v>
      </c>
      <c r="BX61" s="133">
        <v>0</v>
      </c>
    </row>
    <row r="62" spans="1:76">
      <c r="A62" s="112"/>
      <c r="B62" s="152" t="s">
        <v>330</v>
      </c>
      <c r="C62" s="38"/>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137">
        <v>918.49365492606501</v>
      </c>
      <c r="AI62" s="137">
        <v>910.45562178907721</v>
      </c>
      <c r="AJ62" s="137">
        <v>1034.6869066873155</v>
      </c>
      <c r="AK62" s="137">
        <v>1395.448034407385</v>
      </c>
      <c r="AL62" s="137">
        <v>1584.7715777267861</v>
      </c>
      <c r="AM62" s="137">
        <v>1700.445334011263</v>
      </c>
      <c r="AN62" s="137">
        <v>1785.2043177517178</v>
      </c>
      <c r="AO62" s="137">
        <v>1835.2078011411104</v>
      </c>
      <c r="AP62" s="137">
        <v>1956.5232289763544</v>
      </c>
      <c r="AQ62" s="137">
        <v>1928.6894550581146</v>
      </c>
      <c r="AR62" s="137">
        <v>1268.0344763169915</v>
      </c>
      <c r="AS62" s="137">
        <v>1484.6671081990467</v>
      </c>
      <c r="AT62" s="137">
        <v>1725.74465095598</v>
      </c>
      <c r="AU62" s="137">
        <v>1245.154808903822</v>
      </c>
      <c r="AV62" s="137">
        <v>1602.2980455759248</v>
      </c>
      <c r="AW62" s="137">
        <v>1612.4695705011352</v>
      </c>
      <c r="AX62" s="137">
        <v>1762.0685740857798</v>
      </c>
      <c r="AY62" s="137">
        <v>1856.7299948865204</v>
      </c>
      <c r="AZ62" s="137">
        <v>1897.8798121657658</v>
      </c>
      <c r="BA62" s="137">
        <v>1922.6279097080492</v>
      </c>
      <c r="BB62" s="137">
        <v>1910.6331838310712</v>
      </c>
      <c r="BC62" s="137">
        <v>1918.6408328064872</v>
      </c>
      <c r="BD62" s="137">
        <v>1872.8054967330168</v>
      </c>
      <c r="BE62" s="137">
        <v>1832.7914042071418</v>
      </c>
      <c r="BF62" s="137">
        <v>1874.9497264937897</v>
      </c>
      <c r="BG62" s="137">
        <v>2113.2376780230761</v>
      </c>
      <c r="BH62" s="137">
        <v>2194.4391671190629</v>
      </c>
      <c r="BI62" s="137">
        <v>2384.7160835131713</v>
      </c>
      <c r="BJ62" s="137">
        <v>2329.2730761422717</v>
      </c>
      <c r="BK62" s="137">
        <v>2313.3310613450872</v>
      </c>
      <c r="BL62" s="137">
        <v>2361.018546234623</v>
      </c>
      <c r="BM62" s="137">
        <v>2730.7053734184747</v>
      </c>
      <c r="BN62" s="137">
        <v>2866.7048659073425</v>
      </c>
      <c r="BO62" s="137">
        <v>2858.2444479335977</v>
      </c>
      <c r="BP62" s="137">
        <v>2900.7554833107797</v>
      </c>
      <c r="BQ62" s="137">
        <v>0</v>
      </c>
      <c r="BR62" s="137">
        <v>0</v>
      </c>
      <c r="BS62" s="137">
        <v>0</v>
      </c>
      <c r="BT62" s="137">
        <v>0</v>
      </c>
      <c r="BU62" s="137">
        <v>0</v>
      </c>
      <c r="BV62" s="137">
        <v>0</v>
      </c>
      <c r="BW62" s="137">
        <v>0</v>
      </c>
      <c r="BX62" s="133">
        <v>0</v>
      </c>
    </row>
    <row r="63" spans="1:76" s="208" customFormat="1" ht="15.75">
      <c r="A63" s="145"/>
      <c r="B63" s="217" t="s">
        <v>67</v>
      </c>
      <c r="C63" s="41"/>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144">
        <v>1800.2401182120429</v>
      </c>
      <c r="AI63" s="144">
        <v>1778.8727934774008</v>
      </c>
      <c r="AJ63" s="144">
        <v>2016.4989000733285</v>
      </c>
      <c r="AK63" s="144">
        <v>2732.5657694878178</v>
      </c>
      <c r="AL63" s="144">
        <v>3112.866046273371</v>
      </c>
      <c r="AM63" s="144">
        <v>3350.8934408367832</v>
      </c>
      <c r="AN63" s="144">
        <v>3521.5017767935306</v>
      </c>
      <c r="AO63" s="144">
        <v>3626.4960792406105</v>
      </c>
      <c r="AP63" s="144">
        <v>3856.9426602826106</v>
      </c>
      <c r="AQ63" s="144">
        <v>3802.3371622070249</v>
      </c>
      <c r="AR63" s="144">
        <v>2861.8567395906848</v>
      </c>
      <c r="AS63" s="144">
        <v>3305.6529240723262</v>
      </c>
      <c r="AT63" s="144">
        <v>3813.3180969319692</v>
      </c>
      <c r="AU63" s="144">
        <v>2382.5429147417053</v>
      </c>
      <c r="AV63" s="144">
        <v>2800.5795448960539</v>
      </c>
      <c r="AW63" s="144">
        <v>3132.9735520803351</v>
      </c>
      <c r="AX63" s="144">
        <v>3315.5020811972563</v>
      </c>
      <c r="AY63" s="144">
        <v>3394.4867192653787</v>
      </c>
      <c r="AZ63" s="144">
        <v>3438.0558197969922</v>
      </c>
      <c r="BA63" s="144">
        <v>3500.8401164473776</v>
      </c>
      <c r="BB63" s="144">
        <v>3529.1927806195126</v>
      </c>
      <c r="BC63" s="144">
        <v>3576.0564598271512</v>
      </c>
      <c r="BD63" s="144">
        <v>3584.3952136749381</v>
      </c>
      <c r="BE63" s="144">
        <v>3683.5058969120746</v>
      </c>
      <c r="BF63" s="144">
        <v>3786.9845880748453</v>
      </c>
      <c r="BG63" s="144">
        <v>4225.0389715027031</v>
      </c>
      <c r="BH63" s="144">
        <v>4515.9262536265524</v>
      </c>
      <c r="BI63" s="144">
        <v>4661.3640730663401</v>
      </c>
      <c r="BJ63" s="144">
        <v>4739.0667826102481</v>
      </c>
      <c r="BK63" s="144">
        <v>4704.4007574204752</v>
      </c>
      <c r="BL63" s="144">
        <v>4825.9852162265852</v>
      </c>
      <c r="BM63" s="144">
        <v>5219.0109087459159</v>
      </c>
      <c r="BN63" s="144">
        <v>5323.9652972374151</v>
      </c>
      <c r="BO63" s="144">
        <v>5223.569841901598</v>
      </c>
      <c r="BP63" s="144">
        <v>5133.8737617194765</v>
      </c>
      <c r="BQ63" s="144">
        <v>0</v>
      </c>
      <c r="BR63" s="144">
        <v>0</v>
      </c>
      <c r="BS63" s="144">
        <v>0</v>
      </c>
      <c r="BT63" s="144">
        <v>0</v>
      </c>
      <c r="BU63" s="144">
        <v>0</v>
      </c>
      <c r="BV63" s="144">
        <v>0</v>
      </c>
      <c r="BW63" s="144">
        <v>0</v>
      </c>
      <c r="BX63" s="138">
        <v>0</v>
      </c>
    </row>
    <row r="64" spans="1:76" ht="26.1" customHeight="1">
      <c r="A64" s="112"/>
      <c r="B64" s="217" t="s">
        <v>9</v>
      </c>
      <c r="C64" s="38"/>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250" t="str">
        <f>'Table 3a'!BL64</f>
        <v>Definition change -&gt;</v>
      </c>
      <c r="BM64" s="137"/>
      <c r="BN64" s="137"/>
      <c r="BO64" s="137"/>
      <c r="BP64" s="137"/>
      <c r="BQ64" s="137"/>
      <c r="BR64" s="137"/>
      <c r="BS64" s="137"/>
      <c r="BT64" s="137"/>
      <c r="BU64" s="137"/>
      <c r="BV64" s="137"/>
      <c r="BW64" s="137"/>
      <c r="BX64" s="133"/>
    </row>
    <row r="65" spans="1:76">
      <c r="A65" s="112"/>
      <c r="B65" s="37" t="s">
        <v>346</v>
      </c>
      <c r="C65" s="38"/>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137">
        <v>1496.8091333154259</v>
      </c>
      <c r="AI65" s="137">
        <v>1410.1389907434029</v>
      </c>
      <c r="AJ65" s="137">
        <v>1532.9203577905755</v>
      </c>
      <c r="AK65" s="137">
        <v>2259.4616439826937</v>
      </c>
      <c r="AL65" s="137">
        <v>2720.1197663491143</v>
      </c>
      <c r="AM65" s="137">
        <v>3078.7684980992994</v>
      </c>
      <c r="AN65" s="137">
        <v>3278.0713929950621</v>
      </c>
      <c r="AO65" s="137">
        <v>3465.7824412323921</v>
      </c>
      <c r="AP65" s="137">
        <v>3581.8648148691495</v>
      </c>
      <c r="AQ65" s="137">
        <v>3515.7907984837393</v>
      </c>
      <c r="AR65" s="137">
        <v>3815.1870563327661</v>
      </c>
      <c r="AS65" s="137">
        <v>3977.2637345708727</v>
      </c>
      <c r="AT65" s="137">
        <v>4173.8642952423297</v>
      </c>
      <c r="AU65" s="137">
        <v>4365.9962704745913</v>
      </c>
      <c r="AV65" s="137">
        <v>4645.8990678396485</v>
      </c>
      <c r="AW65" s="137">
        <v>5150.300697176117</v>
      </c>
      <c r="AX65" s="137">
        <v>5430.3818789486695</v>
      </c>
      <c r="AY65" s="137">
        <v>5606.3938797574092</v>
      </c>
      <c r="AZ65" s="137">
        <v>5582.6395195207915</v>
      </c>
      <c r="BA65" s="137">
        <v>5537.7925802445034</v>
      </c>
      <c r="BB65" s="137">
        <v>5542.9431364437969</v>
      </c>
      <c r="BC65" s="137">
        <v>5692.9968099975358</v>
      </c>
      <c r="BD65" s="137">
        <v>5857.7072521982263</v>
      </c>
      <c r="BE65" s="137">
        <v>6114.8201620321779</v>
      </c>
      <c r="BF65" s="137">
        <v>6391.2496964693719</v>
      </c>
      <c r="BG65" s="137">
        <v>5814.6835795530005</v>
      </c>
      <c r="BH65" s="137">
        <v>5774.6970174522448</v>
      </c>
      <c r="BI65" s="137">
        <v>5636.9035495797616</v>
      </c>
      <c r="BJ65" s="137">
        <v>5845.9063947206623</v>
      </c>
      <c r="BK65" s="137">
        <v>5752.271527554356</v>
      </c>
      <c r="BL65" s="215">
        <v>5564.1834741264893</v>
      </c>
      <c r="BM65" s="134">
        <v>5693.7664338401455</v>
      </c>
      <c r="BN65" s="134">
        <v>5656.3469907230228</v>
      </c>
      <c r="BO65" s="134">
        <v>5807.6322901746707</v>
      </c>
      <c r="BP65" s="134">
        <v>5955.2764833834581</v>
      </c>
      <c r="BQ65" s="134">
        <v>6036.0346923136531</v>
      </c>
      <c r="BR65" s="134">
        <v>6062.0330825179435</v>
      </c>
      <c r="BS65" s="134">
        <v>5878.7340180304436</v>
      </c>
      <c r="BT65" s="134">
        <v>5586.9471285448262</v>
      </c>
      <c r="BU65" s="134">
        <v>5299.7910024999519</v>
      </c>
      <c r="BV65" s="134">
        <v>5006.7007282119484</v>
      </c>
      <c r="BW65" s="134">
        <v>4691.5685296788661</v>
      </c>
      <c r="BX65" s="133">
        <v>4526.0153616214493</v>
      </c>
    </row>
    <row r="66" spans="1:76">
      <c r="A66" s="112"/>
      <c r="B66" s="37" t="s">
        <v>337</v>
      </c>
      <c r="C66" s="38"/>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137">
        <v>240.17429097989552</v>
      </c>
      <c r="AI66" s="137">
        <v>225.51369205982866</v>
      </c>
      <c r="AJ66" s="137">
        <v>244.45560981838324</v>
      </c>
      <c r="AK66" s="137">
        <v>361.39738742616817</v>
      </c>
      <c r="AL66" s="137">
        <v>434.66194286706195</v>
      </c>
      <c r="AM66" s="137">
        <v>491.6433950796619</v>
      </c>
      <c r="AN66" s="137">
        <v>524.8447047973383</v>
      </c>
      <c r="AO66" s="137">
        <v>552.57805519080773</v>
      </c>
      <c r="AP66" s="137">
        <v>573.15316284954804</v>
      </c>
      <c r="AQ66" s="137">
        <v>561.91669078817574</v>
      </c>
      <c r="AR66" s="137">
        <v>460.39086304952468</v>
      </c>
      <c r="AS66" s="137">
        <v>587.9514355587221</v>
      </c>
      <c r="AT66" s="137">
        <v>746.39044908848382</v>
      </c>
      <c r="AU66" s="137">
        <v>932.91761444771112</v>
      </c>
      <c r="AV66" s="137">
        <v>1196.2363821038318</v>
      </c>
      <c r="AW66" s="137">
        <v>1556.1232050913045</v>
      </c>
      <c r="AX66" s="137">
        <v>1975.5350663173447</v>
      </c>
      <c r="AY66" s="137">
        <v>2234.5370897954067</v>
      </c>
      <c r="AZ66" s="137">
        <v>2428.49554719665</v>
      </c>
      <c r="BA66" s="137">
        <v>2606.9065235113171</v>
      </c>
      <c r="BB66" s="137">
        <v>2829.6165836268442</v>
      </c>
      <c r="BC66" s="137">
        <v>3052.771055216007</v>
      </c>
      <c r="BD66" s="137">
        <v>3206.6173497817817</v>
      </c>
      <c r="BE66" s="137">
        <v>3472.1369831424067</v>
      </c>
      <c r="BF66" s="137">
        <v>4008.1713947649009</v>
      </c>
      <c r="BG66" s="137">
        <v>3885.2425630388384</v>
      </c>
      <c r="BH66" s="137">
        <v>4064.6212388811491</v>
      </c>
      <c r="BI66" s="137">
        <v>4288.9293619375585</v>
      </c>
      <c r="BJ66" s="137">
        <v>4522.4943037437097</v>
      </c>
      <c r="BK66" s="137">
        <v>4669.0483299038788</v>
      </c>
      <c r="BL66" s="215">
        <v>5102.3361362560781</v>
      </c>
      <c r="BM66" s="134">
        <v>5631.6838604791383</v>
      </c>
      <c r="BN66" s="134">
        <v>5816.1259127144249</v>
      </c>
      <c r="BO66" s="134">
        <v>6108.3128093191735</v>
      </c>
      <c r="BP66" s="134">
        <v>6325.8302174057335</v>
      </c>
      <c r="BQ66" s="134">
        <v>6343.8422648706319</v>
      </c>
      <c r="BR66" s="134">
        <v>6743.63718658793</v>
      </c>
      <c r="BS66" s="134">
        <v>7127.7619588532834</v>
      </c>
      <c r="BT66" s="134">
        <v>7038.8979949644445</v>
      </c>
      <c r="BU66" s="134">
        <v>6891.3309154742756</v>
      </c>
      <c r="BV66" s="134">
        <v>6800.8282307750196</v>
      </c>
      <c r="BW66" s="134">
        <v>6693.5273834723348</v>
      </c>
      <c r="BX66" s="133">
        <v>6678.6640155976502</v>
      </c>
    </row>
    <row r="67" spans="1:76">
      <c r="A67" s="112"/>
      <c r="B67" s="37" t="s">
        <v>336</v>
      </c>
      <c r="C67" s="3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137">
        <v>783.93136480597798</v>
      </c>
      <c r="AI67" s="137">
        <v>739.52146232619373</v>
      </c>
      <c r="AJ67" s="137">
        <v>805.36995259477078</v>
      </c>
      <c r="AK67" s="137">
        <v>1185.8396248982858</v>
      </c>
      <c r="AL67" s="137">
        <v>1428.6027966007491</v>
      </c>
      <c r="AM67" s="137">
        <v>1616.5123597804336</v>
      </c>
      <c r="AN67" s="137">
        <v>1719.8433430765267</v>
      </c>
      <c r="AO67" s="137">
        <v>1819.0699324329162</v>
      </c>
      <c r="AP67" s="137">
        <v>1881.5198138133387</v>
      </c>
      <c r="AQ67" s="137">
        <v>1844.8526020927247</v>
      </c>
      <c r="AR67" s="137">
        <v>1268.7116111088048</v>
      </c>
      <c r="AS67" s="137">
        <v>1410.9718087462209</v>
      </c>
      <c r="AT67" s="137">
        <v>1695.713205869275</v>
      </c>
      <c r="AU67" s="137">
        <v>2193.6623099538015</v>
      </c>
      <c r="AV67" s="137">
        <v>2705.2631837617341</v>
      </c>
      <c r="AW67" s="137">
        <v>3148.8249544277078</v>
      </c>
      <c r="AX67" s="137">
        <v>3477.7049964530611</v>
      </c>
      <c r="AY67" s="137">
        <v>3738.2826665426555</v>
      </c>
      <c r="AZ67" s="137">
        <v>3871.7253580250567</v>
      </c>
      <c r="BA67" s="137">
        <v>3820.5590382769601</v>
      </c>
      <c r="BB67" s="137">
        <v>3819.3165230800305</v>
      </c>
      <c r="BC67" s="137">
        <v>3869.9668259790242</v>
      </c>
      <c r="BD67" s="137">
        <v>3664.0388431503857</v>
      </c>
      <c r="BE67" s="137">
        <v>3670.6962397810012</v>
      </c>
      <c r="BF67" s="137">
        <v>3826.1121619607884</v>
      </c>
      <c r="BG67" s="137">
        <v>3932.6097960093175</v>
      </c>
      <c r="BH67" s="137">
        <v>4102.2272294561226</v>
      </c>
      <c r="BI67" s="137">
        <v>4351.0573147531441</v>
      </c>
      <c r="BJ67" s="137">
        <v>4420.9659768208976</v>
      </c>
      <c r="BK67" s="137">
        <v>4591.5790677038403</v>
      </c>
      <c r="BL67" s="215">
        <v>3736.6946985421846</v>
      </c>
      <c r="BM67" s="134">
        <v>3793.6515424402114</v>
      </c>
      <c r="BN67" s="134">
        <v>3510.0874465636325</v>
      </c>
      <c r="BO67" s="134">
        <v>3189.369808124613</v>
      </c>
      <c r="BP67" s="134">
        <v>2878.1922654741402</v>
      </c>
      <c r="BQ67" s="134">
        <v>2566.3847513021033</v>
      </c>
      <c r="BR67" s="134">
        <v>2402.5171902825741</v>
      </c>
      <c r="BS67" s="134">
        <v>2415.6209973773621</v>
      </c>
      <c r="BT67" s="134">
        <v>2309.9805792104994</v>
      </c>
      <c r="BU67" s="134">
        <v>2014.9287746785847</v>
      </c>
      <c r="BV67" s="134">
        <v>1870.4425461151559</v>
      </c>
      <c r="BW67" s="134">
        <v>1778.0270094289815</v>
      </c>
      <c r="BX67" s="133">
        <v>1749.7622627344103</v>
      </c>
    </row>
    <row r="68" spans="1:76">
      <c r="A68" s="112"/>
      <c r="B68" s="37" t="s">
        <v>335</v>
      </c>
      <c r="C68" s="38"/>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137">
        <v>782.39184271039949</v>
      </c>
      <c r="AI68" s="137">
        <v>738.85948423812908</v>
      </c>
      <c r="AJ68" s="137">
        <v>803.55068361052417</v>
      </c>
      <c r="AK68" s="137">
        <v>1183.3337797341369</v>
      </c>
      <c r="AL68" s="137">
        <v>1425.0255632671281</v>
      </c>
      <c r="AM68" s="137">
        <v>1612.6368711901928</v>
      </c>
      <c r="AN68" s="137">
        <v>1715.2097605549832</v>
      </c>
      <c r="AO68" s="137">
        <v>1814.9036797047754</v>
      </c>
      <c r="AP68" s="137">
        <v>1877.0308431581907</v>
      </c>
      <c r="AQ68" s="137">
        <v>1842.0564774455408</v>
      </c>
      <c r="AR68" s="137">
        <v>1735.0730001245381</v>
      </c>
      <c r="AS68" s="137">
        <v>1664.9722901542432</v>
      </c>
      <c r="AT68" s="137">
        <v>1794.1605869275231</v>
      </c>
      <c r="AU68" s="137">
        <v>2455.2595212095762</v>
      </c>
      <c r="AV68" s="137">
        <v>3404.1571730476239</v>
      </c>
      <c r="AW68" s="137">
        <v>3764.9220473951841</v>
      </c>
      <c r="AX68" s="137">
        <v>3843.0494004843695</v>
      </c>
      <c r="AY68" s="137">
        <v>3612.5933811430605</v>
      </c>
      <c r="AZ68" s="137">
        <v>3239.5697326382165</v>
      </c>
      <c r="BA68" s="137">
        <v>2505.4827247344019</v>
      </c>
      <c r="BB68" s="137">
        <v>2030.4014558558297</v>
      </c>
      <c r="BC68" s="137">
        <v>1729.1202011947664</v>
      </c>
      <c r="BD68" s="137">
        <v>1511.6227087885877</v>
      </c>
      <c r="BE68" s="137">
        <v>1372.9845299523772</v>
      </c>
      <c r="BF68" s="137">
        <v>1407.9439002508004</v>
      </c>
      <c r="BG68" s="137">
        <v>1253.0165852457083</v>
      </c>
      <c r="BH68" s="137">
        <v>1381.081702397963</v>
      </c>
      <c r="BI68" s="137">
        <v>1432.9507973884918</v>
      </c>
      <c r="BJ68" s="137">
        <v>1497.2886999836171</v>
      </c>
      <c r="BK68" s="137">
        <v>1537.2386875325676</v>
      </c>
      <c r="BL68" s="215">
        <v>1877.0346918423663</v>
      </c>
      <c r="BM68" s="137">
        <v>3035.9865794263928</v>
      </c>
      <c r="BN68" s="137">
        <v>3317.5982930589466</v>
      </c>
      <c r="BO68" s="137">
        <v>3610.0186824621819</v>
      </c>
      <c r="BP68" s="137">
        <v>3807.766714252778</v>
      </c>
      <c r="BQ68" s="137">
        <v>3321.9386337137253</v>
      </c>
      <c r="BR68" s="137">
        <v>2435.5914963339951</v>
      </c>
      <c r="BS68" s="137">
        <v>1673.1191035029335</v>
      </c>
      <c r="BT68" s="137">
        <v>1682.5220970994044</v>
      </c>
      <c r="BU68" s="137">
        <v>1623.2531999597288</v>
      </c>
      <c r="BV68" s="137">
        <v>1630.2367498670085</v>
      </c>
      <c r="BW68" s="137">
        <v>1621.9488851994595</v>
      </c>
      <c r="BX68" s="133">
        <v>1620.2239967231937</v>
      </c>
    </row>
    <row r="69" spans="1:76">
      <c r="A69" s="112"/>
      <c r="B69" s="37" t="s">
        <v>334</v>
      </c>
      <c r="C69" s="38"/>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137">
        <v>59.318044952246474</v>
      </c>
      <c r="AI69" s="137">
        <v>55.957663278689253</v>
      </c>
      <c r="AJ69" s="137">
        <v>60.940247062354771</v>
      </c>
      <c r="AK69" s="137">
        <v>89.729396390819446</v>
      </c>
      <c r="AL69" s="137">
        <v>108.09865341800904</v>
      </c>
      <c r="AM69" s="137">
        <v>122.31728073164938</v>
      </c>
      <c r="AN69" s="137">
        <v>130.13606715517048</v>
      </c>
      <c r="AO69" s="137">
        <v>137.64428477745841</v>
      </c>
      <c r="AP69" s="137">
        <v>142.369704676818</v>
      </c>
      <c r="AQ69" s="137">
        <v>139.59519225039514</v>
      </c>
      <c r="AR69" s="137">
        <v>526.4481921208843</v>
      </c>
      <c r="AS69" s="137">
        <v>590.65288555968493</v>
      </c>
      <c r="AT69" s="137">
        <v>742.90731880835858</v>
      </c>
      <c r="AU69" s="137">
        <v>841.30921461570858</v>
      </c>
      <c r="AV69" s="137">
        <v>974.53806457954443</v>
      </c>
      <c r="AW69" s="137">
        <v>1265.2003102113933</v>
      </c>
      <c r="AX69" s="137">
        <v>1399.4203155607067</v>
      </c>
      <c r="AY69" s="137">
        <v>1674.0959970116419</v>
      </c>
      <c r="AZ69" s="137">
        <v>1809.9931026113245</v>
      </c>
      <c r="BA69" s="137">
        <v>1868.3100172341503</v>
      </c>
      <c r="BB69" s="137">
        <v>1700.7991592517917</v>
      </c>
      <c r="BC69" s="137">
        <v>1412.8653045235819</v>
      </c>
      <c r="BD69" s="137">
        <v>1300.91683536752</v>
      </c>
      <c r="BE69" s="137">
        <v>1262.8253438911215</v>
      </c>
      <c r="BF69" s="137">
        <v>1252.266304202788</v>
      </c>
      <c r="BG69" s="137">
        <v>1284.9417020022588</v>
      </c>
      <c r="BH69" s="137">
        <v>1382.142917345182</v>
      </c>
      <c r="BI69" s="137">
        <v>1492.8336157173801</v>
      </c>
      <c r="BJ69" s="137">
        <v>1559.0359546911129</v>
      </c>
      <c r="BK69" s="137">
        <v>1829.4096411515095</v>
      </c>
      <c r="BL69" s="215">
        <v>3212.5015900927351</v>
      </c>
      <c r="BM69" s="137">
        <v>4052.4810636130342</v>
      </c>
      <c r="BN69" s="137">
        <v>4863.6593153566992</v>
      </c>
      <c r="BO69" s="137">
        <v>5520.9812231455826</v>
      </c>
      <c r="BP69" s="137">
        <v>6004.0632219923345</v>
      </c>
      <c r="BQ69" s="137">
        <v>6490.7912740471211</v>
      </c>
      <c r="BR69" s="137">
        <v>6911.9058524375596</v>
      </c>
      <c r="BS69" s="137">
        <v>7130.6810335306973</v>
      </c>
      <c r="BT69" s="137">
        <v>7012.2746417990174</v>
      </c>
      <c r="BU69" s="137">
        <v>6977.6767956968069</v>
      </c>
      <c r="BV69" s="137">
        <v>6827.4654798576203</v>
      </c>
      <c r="BW69" s="137">
        <v>6593.6300080794626</v>
      </c>
      <c r="BX69" s="133">
        <v>6518.5992726538043</v>
      </c>
    </row>
    <row r="70" spans="1:76" ht="26.1" customHeight="1">
      <c r="A70" s="112"/>
      <c r="B70" s="152" t="s">
        <v>331</v>
      </c>
      <c r="C70" s="38"/>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137">
        <v>1496.8091333154259</v>
      </c>
      <c r="AI70" s="137">
        <v>1410.1389907434029</v>
      </c>
      <c r="AJ70" s="137">
        <v>1532.9203577905755</v>
      </c>
      <c r="AK70" s="137">
        <v>2259.4616439826937</v>
      </c>
      <c r="AL70" s="137">
        <v>2720.1197663491143</v>
      </c>
      <c r="AM70" s="137">
        <v>3078.7684980992994</v>
      </c>
      <c r="AN70" s="137">
        <v>3278.0713929950621</v>
      </c>
      <c r="AO70" s="137">
        <v>3465.7824412323921</v>
      </c>
      <c r="AP70" s="137">
        <v>3581.8648148691495</v>
      </c>
      <c r="AQ70" s="137">
        <v>3515.7907984837393</v>
      </c>
      <c r="AR70" s="137">
        <v>3815.1870563327661</v>
      </c>
      <c r="AS70" s="137">
        <v>3977.2637345708727</v>
      </c>
      <c r="AT70" s="137">
        <v>4173.8642952423297</v>
      </c>
      <c r="AU70" s="137">
        <v>4365.9962704745913</v>
      </c>
      <c r="AV70" s="137">
        <v>4645.8990678396485</v>
      </c>
      <c r="AW70" s="137">
        <v>5150.300697176117</v>
      </c>
      <c r="AX70" s="137">
        <v>5430.3818789486695</v>
      </c>
      <c r="AY70" s="137">
        <v>5606.3938797574092</v>
      </c>
      <c r="AZ70" s="137">
        <v>5582.6395195207915</v>
      </c>
      <c r="BA70" s="137">
        <v>5537.7925802445034</v>
      </c>
      <c r="BB70" s="137">
        <v>5542.9431364437969</v>
      </c>
      <c r="BC70" s="137">
        <v>5692.9968099975358</v>
      </c>
      <c r="BD70" s="137">
        <v>5857.7072521982263</v>
      </c>
      <c r="BE70" s="137">
        <v>6114.8201620321779</v>
      </c>
      <c r="BF70" s="137">
        <v>6391.2496964693719</v>
      </c>
      <c r="BG70" s="137">
        <v>5814.6835795530005</v>
      </c>
      <c r="BH70" s="137">
        <v>5774.6970174522448</v>
      </c>
      <c r="BI70" s="137">
        <v>5636.9035495797616</v>
      </c>
      <c r="BJ70" s="137">
        <v>5845.9063947206623</v>
      </c>
      <c r="BK70" s="137">
        <v>5752.271527554356</v>
      </c>
      <c r="BL70" s="137">
        <v>6272.8319379802861</v>
      </c>
      <c r="BM70" s="137">
        <v>6401.9361078261463</v>
      </c>
      <c r="BN70" s="137">
        <v>6431.1917965694247</v>
      </c>
      <c r="BO70" s="137">
        <v>6628.9226765625044</v>
      </c>
      <c r="BP70" s="137">
        <v>6714.2282435618336</v>
      </c>
      <c r="BQ70" s="137">
        <v>6699.3780033735411</v>
      </c>
      <c r="BR70" s="137">
        <v>6641.0060891271005</v>
      </c>
      <c r="BS70" s="137">
        <v>6386.3269858432359</v>
      </c>
      <c r="BT70" s="137">
        <v>5949.9501893338529</v>
      </c>
      <c r="BU70" s="137">
        <v>5491.7634680679776</v>
      </c>
      <c r="BV70" s="137">
        <v>5038.7683333517107</v>
      </c>
      <c r="BW70" s="137">
        <v>4691.5685296788715</v>
      </c>
      <c r="BX70" s="133">
        <v>4526.0153616214566</v>
      </c>
    </row>
    <row r="71" spans="1:76">
      <c r="A71" s="112"/>
      <c r="B71" s="152" t="s">
        <v>330</v>
      </c>
      <c r="C71" s="38"/>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137">
        <v>1865.8155434485193</v>
      </c>
      <c r="AI71" s="137">
        <v>1759.8523019028407</v>
      </c>
      <c r="AJ71" s="137">
        <v>1914.3164930860335</v>
      </c>
      <c r="AK71" s="137">
        <v>2820.3001884494101</v>
      </c>
      <c r="AL71" s="137">
        <v>3396.3889561529486</v>
      </c>
      <c r="AM71" s="137">
        <v>3843.1099067819373</v>
      </c>
      <c r="AN71" s="137">
        <v>4090.033875584018</v>
      </c>
      <c r="AO71" s="137">
        <v>4324.1959521059571</v>
      </c>
      <c r="AP71" s="137">
        <v>4474.073524497896</v>
      </c>
      <c r="AQ71" s="137">
        <v>4388.4209625768372</v>
      </c>
      <c r="AR71" s="137">
        <v>3990.6236664037519</v>
      </c>
      <c r="AS71" s="137">
        <v>4254.5484200188712</v>
      </c>
      <c r="AT71" s="137">
        <v>4979.1715606936414</v>
      </c>
      <c r="AU71" s="137">
        <v>6423.1486602267969</v>
      </c>
      <c r="AV71" s="137">
        <v>8280.1948034927336</v>
      </c>
      <c r="AW71" s="137">
        <v>9735.0705171255886</v>
      </c>
      <c r="AX71" s="137">
        <v>10695.709778815482</v>
      </c>
      <c r="AY71" s="137">
        <v>11259.509134492766</v>
      </c>
      <c r="AZ71" s="137">
        <v>11349.783740471246</v>
      </c>
      <c r="BA71" s="137">
        <v>10801.258303756829</v>
      </c>
      <c r="BB71" s="137">
        <v>10380.133721814496</v>
      </c>
      <c r="BC71" s="137">
        <v>10064.72338691338</v>
      </c>
      <c r="BD71" s="137">
        <v>9683.1957370882756</v>
      </c>
      <c r="BE71" s="137">
        <v>9778.6430967669057</v>
      </c>
      <c r="BF71" s="137">
        <v>10494.493761179277</v>
      </c>
      <c r="BG71" s="137">
        <v>10355.810646296122</v>
      </c>
      <c r="BH71" s="137">
        <v>10930.073088080417</v>
      </c>
      <c r="BI71" s="137">
        <v>11565.771089796575</v>
      </c>
      <c r="BJ71" s="137">
        <v>11999.784935239337</v>
      </c>
      <c r="BK71" s="137">
        <v>12627.275726291797</v>
      </c>
      <c r="BL71" s="137">
        <v>13219.918652879567</v>
      </c>
      <c r="BM71" s="137">
        <v>15805.633371972772</v>
      </c>
      <c r="BN71" s="137">
        <v>16732.6261618473</v>
      </c>
      <c r="BO71" s="137">
        <v>17607.392136663719</v>
      </c>
      <c r="BP71" s="137">
        <v>18256.900658946615</v>
      </c>
      <c r="BQ71" s="137">
        <v>18059.613612873691</v>
      </c>
      <c r="BR71" s="137">
        <v>17914.678719032901</v>
      </c>
      <c r="BS71" s="137">
        <v>17839.590125451483</v>
      </c>
      <c r="BT71" s="137">
        <v>17680.672252284337</v>
      </c>
      <c r="BU71" s="137">
        <v>17315.217220241368</v>
      </c>
      <c r="BV71" s="137">
        <v>17096.90540147504</v>
      </c>
      <c r="BW71" s="137">
        <v>16687.133286180233</v>
      </c>
      <c r="BX71" s="133">
        <v>16567.249547709052</v>
      </c>
    </row>
    <row r="72" spans="1:76" s="208" customFormat="1" ht="15.75">
      <c r="A72" s="145"/>
      <c r="B72" s="217" t="s">
        <v>67</v>
      </c>
      <c r="C72" s="41"/>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144">
        <v>3362.6246767639454</v>
      </c>
      <c r="AI72" s="144">
        <v>3169.9912926462439</v>
      </c>
      <c r="AJ72" s="144">
        <v>3447.2368508766085</v>
      </c>
      <c r="AK72" s="144">
        <v>5079.7618324321038</v>
      </c>
      <c r="AL72" s="144">
        <v>6116.5087225020625</v>
      </c>
      <c r="AM72" s="144">
        <v>6921.8784048812367</v>
      </c>
      <c r="AN72" s="144">
        <v>7368.1052685790801</v>
      </c>
      <c r="AO72" s="144">
        <v>7789.9783933383496</v>
      </c>
      <c r="AP72" s="144">
        <v>8055.938339367046</v>
      </c>
      <c r="AQ72" s="144">
        <v>7904.2117610605756</v>
      </c>
      <c r="AR72" s="144">
        <v>7805.8107227365181</v>
      </c>
      <c r="AS72" s="144">
        <v>8231.8121545897448</v>
      </c>
      <c r="AT72" s="144">
        <v>9153.035855935972</v>
      </c>
      <c r="AU72" s="144">
        <v>10789.144930701388</v>
      </c>
      <c r="AV72" s="144">
        <v>12926.093871332383</v>
      </c>
      <c r="AW72" s="144">
        <v>14885.371214301707</v>
      </c>
      <c r="AX72" s="144">
        <v>16126.091657764151</v>
      </c>
      <c r="AY72" s="144">
        <v>16865.903014250176</v>
      </c>
      <c r="AZ72" s="144">
        <v>16932.423259992036</v>
      </c>
      <c r="BA72" s="144">
        <v>16339.050884001334</v>
      </c>
      <c r="BB72" s="144">
        <v>15923.076858258293</v>
      </c>
      <c r="BC72" s="144">
        <v>15757.720196910914</v>
      </c>
      <c r="BD72" s="144">
        <v>15540.902989286502</v>
      </c>
      <c r="BE72" s="144">
        <v>15893.463258799084</v>
      </c>
      <c r="BF72" s="144">
        <v>16885.743457648648</v>
      </c>
      <c r="BG72" s="144">
        <v>16170.494225849123</v>
      </c>
      <c r="BH72" s="144">
        <v>16704.770105532662</v>
      </c>
      <c r="BI72" s="144">
        <v>17202.674639376335</v>
      </c>
      <c r="BJ72" s="144">
        <v>17845.691329959998</v>
      </c>
      <c r="BK72" s="144">
        <v>18379.547253846154</v>
      </c>
      <c r="BL72" s="144">
        <v>19492.750590859854</v>
      </c>
      <c r="BM72" s="144">
        <v>21499.399805812918</v>
      </c>
      <c r="BN72" s="144">
        <v>23163.817958416723</v>
      </c>
      <c r="BO72" s="144">
        <v>24236.314813226221</v>
      </c>
      <c r="BP72" s="144">
        <v>24971.128902508448</v>
      </c>
      <c r="BQ72" s="144">
        <v>24758.991616247233</v>
      </c>
      <c r="BR72" s="144">
        <v>24555.68480816</v>
      </c>
      <c r="BS72" s="144">
        <v>24225.917111294719</v>
      </c>
      <c r="BT72" s="144">
        <v>23630.62244161819</v>
      </c>
      <c r="BU72" s="144">
        <v>22806.980688309344</v>
      </c>
      <c r="BV72" s="144">
        <v>22135.673734826752</v>
      </c>
      <c r="BW72" s="144">
        <v>21378.701815859105</v>
      </c>
      <c r="BX72" s="138">
        <v>21093.264909330512</v>
      </c>
    </row>
    <row r="73" spans="1:76" ht="26.1" customHeight="1">
      <c r="A73" s="112"/>
      <c r="B73" s="217" t="s">
        <v>309</v>
      </c>
      <c r="C73" s="38"/>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3"/>
    </row>
    <row r="74" spans="1:76">
      <c r="A74" s="112"/>
      <c r="B74" s="37" t="s">
        <v>251</v>
      </c>
      <c r="C74" s="38"/>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137">
        <v>0</v>
      </c>
      <c r="AI74" s="137">
        <v>0</v>
      </c>
      <c r="AJ74" s="137">
        <v>0</v>
      </c>
      <c r="AK74" s="137">
        <v>0</v>
      </c>
      <c r="AL74" s="137">
        <v>0</v>
      </c>
      <c r="AM74" s="137">
        <v>0</v>
      </c>
      <c r="AN74" s="137">
        <v>0</v>
      </c>
      <c r="AO74" s="137">
        <v>0</v>
      </c>
      <c r="AP74" s="137">
        <v>0</v>
      </c>
      <c r="AQ74" s="137">
        <v>0</v>
      </c>
      <c r="AR74" s="137">
        <v>0</v>
      </c>
      <c r="AS74" s="137">
        <v>0</v>
      </c>
      <c r="AT74" s="137">
        <v>0</v>
      </c>
      <c r="AU74" s="137">
        <v>0</v>
      </c>
      <c r="AV74" s="137">
        <v>0</v>
      </c>
      <c r="AW74" s="137">
        <v>0</v>
      </c>
      <c r="AX74" s="137">
        <v>0</v>
      </c>
      <c r="AY74" s="137">
        <v>0</v>
      </c>
      <c r="AZ74" s="137">
        <v>0</v>
      </c>
      <c r="BA74" s="137">
        <v>0</v>
      </c>
      <c r="BB74" s="137">
        <v>0</v>
      </c>
      <c r="BC74" s="137">
        <v>0</v>
      </c>
      <c r="BD74" s="137">
        <v>0</v>
      </c>
      <c r="BE74" s="137">
        <v>9.4000054315354937</v>
      </c>
      <c r="BF74" s="137">
        <v>17.515539144240698</v>
      </c>
      <c r="BG74" s="137">
        <v>19.626722711323765</v>
      </c>
      <c r="BH74" s="137">
        <v>21.103219694156277</v>
      </c>
      <c r="BI74" s="137">
        <v>21.853255815346987</v>
      </c>
      <c r="BJ74" s="137">
        <v>23.446293871321075</v>
      </c>
      <c r="BK74" s="137">
        <v>23.958792400231349</v>
      </c>
      <c r="BL74" s="137">
        <v>24.139341829496725</v>
      </c>
      <c r="BM74" s="137">
        <v>24.217827072081487</v>
      </c>
      <c r="BN74" s="137">
        <v>23.094277629807227</v>
      </c>
      <c r="BO74" s="137">
        <v>23.72595797284934</v>
      </c>
      <c r="BP74" s="137">
        <v>59.12856522549</v>
      </c>
      <c r="BQ74" s="137">
        <v>180.63981900310262</v>
      </c>
      <c r="BR74" s="137">
        <v>201.78144811999999</v>
      </c>
      <c r="BS74" s="137">
        <v>125</v>
      </c>
      <c r="BT74" s="137">
        <v>147.49262536873158</v>
      </c>
      <c r="BU74" s="137">
        <v>178.69113093133819</v>
      </c>
      <c r="BV74" s="137">
        <v>161.14098219413572</v>
      </c>
      <c r="BW74" s="137">
        <v>143.90074459924548</v>
      </c>
      <c r="BX74" s="133">
        <v>126.8047474045279</v>
      </c>
    </row>
    <row r="75" spans="1:76">
      <c r="A75" s="112"/>
      <c r="B75" s="37" t="s">
        <v>240</v>
      </c>
      <c r="C75" s="38"/>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137">
        <v>0</v>
      </c>
      <c r="AI75" s="137">
        <v>0</v>
      </c>
      <c r="AJ75" s="137">
        <v>0</v>
      </c>
      <c r="AK75" s="137">
        <v>0</v>
      </c>
      <c r="AL75" s="137">
        <v>0</v>
      </c>
      <c r="AM75" s="137">
        <v>0</v>
      </c>
      <c r="AN75" s="137">
        <v>0</v>
      </c>
      <c r="AO75" s="137">
        <v>0</v>
      </c>
      <c r="AP75" s="137">
        <v>0</v>
      </c>
      <c r="AQ75" s="137">
        <v>0</v>
      </c>
      <c r="AR75" s="137">
        <v>2.6729004940014112</v>
      </c>
      <c r="AS75" s="137">
        <v>20.870597523637134</v>
      </c>
      <c r="AT75" s="137">
        <v>43.861574032903512</v>
      </c>
      <c r="AU75" s="137">
        <v>77.881562368752626</v>
      </c>
      <c r="AV75" s="137">
        <v>143.06058223161483</v>
      </c>
      <c r="AW75" s="137">
        <v>182.24509897982026</v>
      </c>
      <c r="AX75" s="137">
        <v>161.70885615853851</v>
      </c>
      <c r="AY75" s="137">
        <v>162.10839654801757</v>
      </c>
      <c r="AZ75" s="137">
        <v>162.80612560585746</v>
      </c>
      <c r="BA75" s="137">
        <v>157.14376076541171</v>
      </c>
      <c r="BB75" s="137">
        <v>161.25404650632623</v>
      </c>
      <c r="BC75" s="137">
        <v>178.43342828134695</v>
      </c>
      <c r="BD75" s="137">
        <v>184.27376488751653</v>
      </c>
      <c r="BE75" s="137">
        <v>203.98724947042527</v>
      </c>
      <c r="BF75" s="137">
        <v>224.95357360218046</v>
      </c>
      <c r="BG75" s="137">
        <v>247.62621075971526</v>
      </c>
      <c r="BH75" s="137">
        <v>265.87199728482898</v>
      </c>
      <c r="BI75" s="137">
        <v>285.44733487688848</v>
      </c>
      <c r="BJ75" s="137">
        <v>311.82609222059443</v>
      </c>
      <c r="BK75" s="137">
        <v>346.09644881434355</v>
      </c>
      <c r="BL75" s="137">
        <v>370.35726698262243</v>
      </c>
      <c r="BM75" s="137">
        <v>378.9541419630188</v>
      </c>
      <c r="BN75" s="137">
        <v>378.19298489729948</v>
      </c>
      <c r="BO75" s="137">
        <v>346.20530184334217</v>
      </c>
      <c r="BP75" s="137">
        <v>317.75168160274853</v>
      </c>
      <c r="BQ75" s="137">
        <v>292.45411960334997</v>
      </c>
      <c r="BR75" s="137">
        <v>274.33519000000001</v>
      </c>
      <c r="BS75" s="137">
        <v>0</v>
      </c>
      <c r="BT75" s="137">
        <v>0</v>
      </c>
      <c r="BU75" s="137">
        <v>0</v>
      </c>
      <c r="BV75" s="137">
        <v>0</v>
      </c>
      <c r="BW75" s="137">
        <v>0</v>
      </c>
      <c r="BX75" s="133">
        <v>0</v>
      </c>
    </row>
    <row r="76" spans="1:76">
      <c r="A76" s="112"/>
      <c r="B76" s="37" t="s">
        <v>3</v>
      </c>
      <c r="C76" s="38"/>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137">
        <v>0</v>
      </c>
      <c r="AI76" s="137">
        <v>0</v>
      </c>
      <c r="AJ76" s="137">
        <v>0</v>
      </c>
      <c r="AK76" s="137">
        <v>0</v>
      </c>
      <c r="AL76" s="137">
        <v>0</v>
      </c>
      <c r="AM76" s="137">
        <v>0</v>
      </c>
      <c r="AN76" s="137">
        <v>0</v>
      </c>
      <c r="AO76" s="137">
        <v>0</v>
      </c>
      <c r="AP76" s="137">
        <v>0</v>
      </c>
      <c r="AQ76" s="137">
        <v>0</v>
      </c>
      <c r="AR76" s="137">
        <v>247.37432022915024</v>
      </c>
      <c r="AS76" s="137">
        <v>180.87462209470257</v>
      </c>
      <c r="AT76" s="137">
        <v>176.76122721209427</v>
      </c>
      <c r="AU76" s="137">
        <v>214.92596388072238</v>
      </c>
      <c r="AV76" s="137">
        <v>210.84562834815944</v>
      </c>
      <c r="AW76" s="137">
        <v>225.62286929546835</v>
      </c>
      <c r="AX76" s="137">
        <v>214.61103385062739</v>
      </c>
      <c r="AY76" s="137">
        <v>213.38541506710482</v>
      </c>
      <c r="AZ76" s="137">
        <v>200.135608951222</v>
      </c>
      <c r="BA76" s="137">
        <v>187.90996859032813</v>
      </c>
      <c r="BB76" s="137">
        <v>205.11271799840418</v>
      </c>
      <c r="BC76" s="137">
        <v>184.35391167014498</v>
      </c>
      <c r="BD76" s="137">
        <v>175.73225904278783</v>
      </c>
      <c r="BE76" s="137">
        <v>186.51892890120035</v>
      </c>
      <c r="BF76" s="137">
        <v>181.10966896880214</v>
      </c>
      <c r="BG76" s="137">
        <v>202.81982858106096</v>
      </c>
      <c r="BH76" s="137">
        <v>204.16592711777056</v>
      </c>
      <c r="BI76" s="137">
        <v>235.56003668602872</v>
      </c>
      <c r="BJ76" s="137">
        <v>327.65115725307169</v>
      </c>
      <c r="BK76" s="137">
        <v>274.03770965876231</v>
      </c>
      <c r="BL76" s="137">
        <v>247.94690814714511</v>
      </c>
      <c r="BM76" s="137">
        <v>299.96592271562298</v>
      </c>
      <c r="BN76" s="137">
        <v>295.43852384021756</v>
      </c>
      <c r="BO76" s="137">
        <v>134.54276070200527</v>
      </c>
      <c r="BP76" s="137">
        <v>101.25606929238157</v>
      </c>
      <c r="BQ76" s="137">
        <v>-130.11433090665747</v>
      </c>
      <c r="BR76" s="137">
        <v>-132.05788743600002</v>
      </c>
      <c r="BS76" s="137">
        <v>0</v>
      </c>
      <c r="BT76" s="137">
        <v>0</v>
      </c>
      <c r="BU76" s="137">
        <v>0</v>
      </c>
      <c r="BV76" s="137">
        <v>0</v>
      </c>
      <c r="BW76" s="137">
        <v>0</v>
      </c>
      <c r="BX76" s="133">
        <v>0</v>
      </c>
    </row>
    <row r="77" spans="1:76">
      <c r="A77" s="112"/>
      <c r="B77" s="214" t="s">
        <v>345</v>
      </c>
      <c r="C77" s="38"/>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137">
        <v>0</v>
      </c>
      <c r="AI77" s="137">
        <v>0</v>
      </c>
      <c r="AJ77" s="137">
        <v>0</v>
      </c>
      <c r="AK77" s="137">
        <v>0</v>
      </c>
      <c r="AL77" s="137">
        <v>0</v>
      </c>
      <c r="AM77" s="137">
        <v>0</v>
      </c>
      <c r="AN77" s="137">
        <v>0</v>
      </c>
      <c r="AO77" s="137">
        <v>0</v>
      </c>
      <c r="AP77" s="137">
        <v>0</v>
      </c>
      <c r="AQ77" s="137">
        <v>0</v>
      </c>
      <c r="AR77" s="137">
        <v>0</v>
      </c>
      <c r="AS77" s="137">
        <v>0</v>
      </c>
      <c r="AT77" s="137">
        <v>0</v>
      </c>
      <c r="AU77" s="137">
        <v>0</v>
      </c>
      <c r="AV77" s="137">
        <v>0</v>
      </c>
      <c r="AW77" s="137">
        <v>0</v>
      </c>
      <c r="AX77" s="137">
        <v>0</v>
      </c>
      <c r="AY77" s="137">
        <v>0</v>
      </c>
      <c r="AZ77" s="137">
        <v>0</v>
      </c>
      <c r="BA77" s="137">
        <v>0</v>
      </c>
      <c r="BB77" s="137">
        <v>0</v>
      </c>
      <c r="BC77" s="137">
        <v>0</v>
      </c>
      <c r="BD77" s="137">
        <v>0</v>
      </c>
      <c r="BE77" s="137">
        <v>0</v>
      </c>
      <c r="BF77" s="137">
        <v>0</v>
      </c>
      <c r="BG77" s="137">
        <v>0</v>
      </c>
      <c r="BH77" s="137">
        <v>0</v>
      </c>
      <c r="BI77" s="137">
        <v>0</v>
      </c>
      <c r="BJ77" s="137">
        <v>23.991440577674059</v>
      </c>
      <c r="BK77" s="137">
        <v>20.477674644303072</v>
      </c>
      <c r="BL77" s="137">
        <v>16.916352324531708</v>
      </c>
      <c r="BM77" s="137">
        <v>17.047729240685943</v>
      </c>
      <c r="BN77" s="137">
        <v>16.707302088999867</v>
      </c>
      <c r="BO77" s="137">
        <v>10.481303158936797</v>
      </c>
      <c r="BP77" s="137">
        <v>8.4073516671150941</v>
      </c>
      <c r="BQ77" s="137">
        <v>-2.3723387037900756</v>
      </c>
      <c r="BR77" s="137">
        <v>-3.8017448963375999</v>
      </c>
      <c r="BS77" s="137">
        <v>0</v>
      </c>
      <c r="BT77" s="137">
        <v>0</v>
      </c>
      <c r="BU77" s="137">
        <v>0</v>
      </c>
      <c r="BV77" s="137">
        <v>0</v>
      </c>
      <c r="BW77" s="137">
        <v>0</v>
      </c>
      <c r="BX77" s="133">
        <v>0</v>
      </c>
    </row>
    <row r="78" spans="1:76">
      <c r="A78" s="112"/>
      <c r="B78" s="214" t="s">
        <v>344</v>
      </c>
      <c r="C78" s="38"/>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137">
        <v>0</v>
      </c>
      <c r="AI78" s="137">
        <v>0</v>
      </c>
      <c r="AJ78" s="137">
        <v>0</v>
      </c>
      <c r="AK78" s="137">
        <v>0</v>
      </c>
      <c r="AL78" s="137">
        <v>0</v>
      </c>
      <c r="AM78" s="137">
        <v>0</v>
      </c>
      <c r="AN78" s="137">
        <v>0</v>
      </c>
      <c r="AO78" s="137">
        <v>0</v>
      </c>
      <c r="AP78" s="137">
        <v>0</v>
      </c>
      <c r="AQ78" s="137">
        <v>0</v>
      </c>
      <c r="AR78" s="137">
        <v>0</v>
      </c>
      <c r="AS78" s="137">
        <v>0</v>
      </c>
      <c r="AT78" s="137">
        <v>0</v>
      </c>
      <c r="AU78" s="137">
        <v>0</v>
      </c>
      <c r="AV78" s="137">
        <v>0</v>
      </c>
      <c r="AW78" s="137">
        <v>0</v>
      </c>
      <c r="AX78" s="137">
        <v>0</v>
      </c>
      <c r="AY78" s="137">
        <v>0</v>
      </c>
      <c r="AZ78" s="137">
        <v>0</v>
      </c>
      <c r="BA78" s="137">
        <v>0</v>
      </c>
      <c r="BB78" s="137">
        <v>0</v>
      </c>
      <c r="BC78" s="137">
        <v>0</v>
      </c>
      <c r="BD78" s="137">
        <v>0</v>
      </c>
      <c r="BE78" s="137">
        <v>0</v>
      </c>
      <c r="BF78" s="137">
        <v>0</v>
      </c>
      <c r="BG78" s="137">
        <v>0</v>
      </c>
      <c r="BH78" s="137">
        <v>0</v>
      </c>
      <c r="BI78" s="137">
        <v>0</v>
      </c>
      <c r="BJ78" s="137">
        <v>303.65971667539765</v>
      </c>
      <c r="BK78" s="137">
        <v>253.56003501445923</v>
      </c>
      <c r="BL78" s="137">
        <v>231.03055582261339</v>
      </c>
      <c r="BM78" s="137">
        <v>282.91819347493703</v>
      </c>
      <c r="BN78" s="137">
        <v>278.73122175121773</v>
      </c>
      <c r="BO78" s="137">
        <v>124.06145754306846</v>
      </c>
      <c r="BP78" s="137">
        <v>92.848717625266474</v>
      </c>
      <c r="BQ78" s="137">
        <v>-127.74199220286741</v>
      </c>
      <c r="BR78" s="137">
        <v>-128.25614253966242</v>
      </c>
      <c r="BS78" s="137">
        <v>0</v>
      </c>
      <c r="BT78" s="137">
        <v>0</v>
      </c>
      <c r="BU78" s="137">
        <v>0</v>
      </c>
      <c r="BV78" s="137">
        <v>0</v>
      </c>
      <c r="BW78" s="137">
        <v>0</v>
      </c>
      <c r="BX78" s="133">
        <v>0</v>
      </c>
    </row>
    <row r="79" spans="1:76" ht="26.25" customHeight="1">
      <c r="A79" s="112"/>
      <c r="B79" s="37" t="s">
        <v>343</v>
      </c>
      <c r="C79" s="38"/>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v>5.9984632415387447</v>
      </c>
      <c r="BR79" s="137">
        <v>56.711832926300012</v>
      </c>
      <c r="BS79" s="137">
        <v>555.11802757469684</v>
      </c>
      <c r="BT79" s="137">
        <v>0</v>
      </c>
      <c r="BU79" s="137">
        <v>0</v>
      </c>
      <c r="BV79" s="137">
        <v>0</v>
      </c>
      <c r="BW79" s="137">
        <v>0</v>
      </c>
      <c r="BX79" s="133">
        <v>0</v>
      </c>
    </row>
    <row r="80" spans="1:76">
      <c r="A80" s="112"/>
      <c r="B80" s="37" t="s">
        <v>342</v>
      </c>
      <c r="C80" s="38"/>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v>0</v>
      </c>
      <c r="AI80" s="49">
        <v>0</v>
      </c>
      <c r="AJ80" s="49">
        <v>0</v>
      </c>
      <c r="AK80" s="49">
        <v>0</v>
      </c>
      <c r="AL80" s="49">
        <v>0</v>
      </c>
      <c r="AM80" s="49">
        <v>0</v>
      </c>
      <c r="AN80" s="49">
        <v>0</v>
      </c>
      <c r="AO80" s="49">
        <v>0</v>
      </c>
      <c r="AP80" s="49">
        <v>0</v>
      </c>
      <c r="AQ80" s="49">
        <v>0</v>
      </c>
      <c r="AR80" s="49">
        <v>0</v>
      </c>
      <c r="AS80" s="49">
        <v>0</v>
      </c>
      <c r="AT80" s="49">
        <v>0</v>
      </c>
      <c r="AU80" s="49">
        <v>0</v>
      </c>
      <c r="AV80" s="49">
        <v>0</v>
      </c>
      <c r="AW80" s="49">
        <v>0</v>
      </c>
      <c r="AX80" s="49">
        <v>0</v>
      </c>
      <c r="AY80" s="49">
        <v>0</v>
      </c>
      <c r="AZ80" s="49">
        <v>0</v>
      </c>
      <c r="BA80" s="49">
        <v>0</v>
      </c>
      <c r="BB80" s="49">
        <v>0</v>
      </c>
      <c r="BC80" s="49">
        <v>0</v>
      </c>
      <c r="BD80" s="49">
        <v>0</v>
      </c>
      <c r="BE80" s="49">
        <v>0</v>
      </c>
      <c r="BF80" s="49">
        <v>0</v>
      </c>
      <c r="BG80" s="49">
        <v>0</v>
      </c>
      <c r="BH80" s="49">
        <v>0</v>
      </c>
      <c r="BI80" s="49">
        <v>0</v>
      </c>
      <c r="BJ80" s="49">
        <v>0</v>
      </c>
      <c r="BK80" s="49">
        <v>0</v>
      </c>
      <c r="BL80" s="137">
        <v>0</v>
      </c>
      <c r="BM80" s="137">
        <v>0</v>
      </c>
      <c r="BN80" s="137">
        <v>0</v>
      </c>
      <c r="BO80" s="137">
        <v>0</v>
      </c>
      <c r="BP80" s="137">
        <v>0</v>
      </c>
      <c r="BQ80" s="137">
        <v>0</v>
      </c>
      <c r="BR80" s="137">
        <v>0</v>
      </c>
      <c r="BS80" s="137">
        <v>0</v>
      </c>
      <c r="BT80" s="137">
        <v>-153.95021374654536</v>
      </c>
      <c r="BU80" s="137">
        <v>-853.90498419879452</v>
      </c>
      <c r="BV80" s="137">
        <v>-1654.1636390661845</v>
      </c>
      <c r="BW80" s="137">
        <v>-2505.8895256517226</v>
      </c>
      <c r="BX80" s="133">
        <v>-2770.9779101956419</v>
      </c>
    </row>
    <row r="81" spans="1:76">
      <c r="A81" s="112"/>
      <c r="B81" s="37" t="s">
        <v>204</v>
      </c>
      <c r="C81" s="38"/>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137">
        <v>0</v>
      </c>
      <c r="AI81" s="137">
        <v>0</v>
      </c>
      <c r="AJ81" s="137">
        <v>0</v>
      </c>
      <c r="AK81" s="137">
        <v>0</v>
      </c>
      <c r="AL81" s="137">
        <v>0</v>
      </c>
      <c r="AM81" s="137">
        <v>0</v>
      </c>
      <c r="AN81" s="137">
        <v>0</v>
      </c>
      <c r="AO81" s="137">
        <v>0</v>
      </c>
      <c r="AP81" s="137">
        <v>0</v>
      </c>
      <c r="AQ81" s="137">
        <v>0</v>
      </c>
      <c r="AR81" s="137">
        <v>71.004815475943374</v>
      </c>
      <c r="AS81" s="137">
        <v>49.814426835608785</v>
      </c>
      <c r="AT81" s="137">
        <v>19.276674077367716</v>
      </c>
      <c r="AU81" s="137">
        <v>7.2299202015959683</v>
      </c>
      <c r="AV81" s="137">
        <v>3.6749234121328289</v>
      </c>
      <c r="AW81" s="137">
        <v>2.1011385077872653</v>
      </c>
      <c r="AX81" s="137">
        <v>1.3439426024842758</v>
      </c>
      <c r="AY81" s="137">
        <v>2.4597831761923774</v>
      </c>
      <c r="AZ81" s="137">
        <v>0</v>
      </c>
      <c r="BA81" s="137">
        <v>0.3289330843718789</v>
      </c>
      <c r="BB81" s="137">
        <v>0.77134389604468268</v>
      </c>
      <c r="BC81" s="137">
        <v>0.30905578430819569</v>
      </c>
      <c r="BD81" s="137">
        <v>6.1259373621526246E-2</v>
      </c>
      <c r="BE81" s="137">
        <v>0.4690402476780185</v>
      </c>
      <c r="BF81" s="137">
        <v>0.45701357466063353</v>
      </c>
      <c r="BG81" s="137">
        <v>0.16632305079031653</v>
      </c>
      <c r="BH81" s="137">
        <v>0.11045466544316368</v>
      </c>
      <c r="BI81" s="137">
        <v>0</v>
      </c>
      <c r="BJ81" s="137">
        <v>0</v>
      </c>
      <c r="BK81" s="137">
        <v>0</v>
      </c>
      <c r="BL81" s="137">
        <v>0</v>
      </c>
      <c r="BM81" s="137">
        <v>0</v>
      </c>
      <c r="BN81" s="137">
        <v>0</v>
      </c>
      <c r="BO81" s="137">
        <v>0</v>
      </c>
      <c r="BP81" s="137">
        <v>0</v>
      </c>
      <c r="BQ81" s="137">
        <v>0</v>
      </c>
      <c r="BR81" s="137">
        <v>0</v>
      </c>
      <c r="BS81" s="137">
        <v>0</v>
      </c>
      <c r="BT81" s="137">
        <v>0</v>
      </c>
      <c r="BU81" s="137">
        <v>0</v>
      </c>
      <c r="BV81" s="137">
        <v>0</v>
      </c>
      <c r="BW81" s="137">
        <v>0</v>
      </c>
      <c r="BX81" s="133">
        <v>0</v>
      </c>
    </row>
    <row r="82" spans="1:76" ht="26.1" customHeight="1">
      <c r="A82" s="112"/>
      <c r="B82" s="41" t="s">
        <v>341</v>
      </c>
      <c r="C82" s="38"/>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250" t="str">
        <f>'Table 3a'!BH82</f>
        <v>Definition change -&gt;</v>
      </c>
      <c r="BI82" s="137"/>
      <c r="BJ82" s="137"/>
      <c r="BK82" s="137"/>
      <c r="BL82" s="250" t="str">
        <f>'Table 3a'!BL82</f>
        <v>Definition change -&gt;</v>
      </c>
      <c r="BM82" s="137"/>
      <c r="BN82" s="137"/>
      <c r="BO82" s="137"/>
      <c r="BP82" s="137"/>
      <c r="BQ82" s="137"/>
      <c r="BR82" s="137"/>
      <c r="BS82" s="137"/>
      <c r="BT82" s="137"/>
      <c r="BU82" s="137"/>
      <c r="BV82" s="137"/>
      <c r="BW82" s="137"/>
      <c r="BX82" s="133"/>
    </row>
    <row r="83" spans="1:76">
      <c r="A83" s="112"/>
      <c r="B83" s="37" t="s">
        <v>338</v>
      </c>
      <c r="C83" s="38"/>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137">
        <v>4994.9667528629479</v>
      </c>
      <c r="AI83" s="137">
        <v>4772.9755402517221</v>
      </c>
      <c r="AJ83" s="137">
        <v>4968.8687420838614</v>
      </c>
      <c r="AK83" s="137">
        <v>6432.0229054012998</v>
      </c>
      <c r="AL83" s="137">
        <v>6952.9297931073734</v>
      </c>
      <c r="AM83" s="137">
        <v>7439.0934844192625</v>
      </c>
      <c r="AN83" s="137">
        <v>8106.7363650409434</v>
      </c>
      <c r="AO83" s="137">
        <v>8618.7516690539196</v>
      </c>
      <c r="AP83" s="137">
        <v>8921.6863248861391</v>
      </c>
      <c r="AQ83" s="137">
        <v>8907.8857092269209</v>
      </c>
      <c r="AR83" s="137">
        <v>9295.6728797376418</v>
      </c>
      <c r="AS83" s="137">
        <v>9785.3835936938485</v>
      </c>
      <c r="AT83" s="137">
        <v>10402.365887060916</v>
      </c>
      <c r="AU83" s="137">
        <v>10183.065182696346</v>
      </c>
      <c r="AV83" s="137">
        <v>12012.624727642076</v>
      </c>
      <c r="AW83" s="137">
        <v>13032.360852601618</v>
      </c>
      <c r="AX83" s="137">
        <v>13318.86074147593</v>
      </c>
      <c r="AY83" s="137">
        <v>13174.18653669362</v>
      </c>
      <c r="AZ83" s="137">
        <v>12799.313413096124</v>
      </c>
      <c r="BA83" s="137">
        <v>12631.847130695382</v>
      </c>
      <c r="BB83" s="137">
        <v>12369.513105966764</v>
      </c>
      <c r="BC83" s="137">
        <v>12735.389029042564</v>
      </c>
      <c r="BD83" s="137">
        <v>13270.595491416283</v>
      </c>
      <c r="BE83" s="137">
        <v>14117.916383051705</v>
      </c>
      <c r="BF83" s="137">
        <v>14295.240314712066</v>
      </c>
      <c r="BG83" s="137">
        <v>14279.744004357965</v>
      </c>
      <c r="BH83" s="215">
        <v>15676.441492116057</v>
      </c>
      <c r="BI83" s="137">
        <v>15850.620290947054</v>
      </c>
      <c r="BJ83" s="137">
        <v>16539.084217492567</v>
      </c>
      <c r="BK83" s="137">
        <v>16770.870452838735</v>
      </c>
      <c r="BL83" s="215">
        <v>16584.829445194089</v>
      </c>
      <c r="BM83" s="137">
        <v>16971.312428438559</v>
      </c>
      <c r="BN83" s="137">
        <v>16781.656409538875</v>
      </c>
      <c r="BO83" s="137">
        <v>16475.728918002464</v>
      </c>
      <c r="BP83" s="137">
        <v>15821.760740150314</v>
      </c>
      <c r="BQ83" s="137">
        <v>13244.680453261042</v>
      </c>
      <c r="BR83" s="137">
        <v>12700.072074739008</v>
      </c>
      <c r="BS83" s="137">
        <v>12031.223337270505</v>
      </c>
      <c r="BT83" s="137">
        <v>11421.223204001501</v>
      </c>
      <c r="BU83" s="137">
        <v>10811.112217205044</v>
      </c>
      <c r="BV83" s="137">
        <v>10138.688200890556</v>
      </c>
      <c r="BW83" s="137">
        <v>9675.8840321705866</v>
      </c>
      <c r="BX83" s="133">
        <v>9420.8427815925079</v>
      </c>
    </row>
    <row r="84" spans="1:76">
      <c r="A84" s="112"/>
      <c r="B84" s="37" t="s">
        <v>337</v>
      </c>
      <c r="C84" s="38"/>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137">
        <v>974.74141115626151</v>
      </c>
      <c r="AI84" s="137">
        <v>935.40726668249818</v>
      </c>
      <c r="AJ84" s="137">
        <v>966.16892207186197</v>
      </c>
      <c r="AK84" s="137">
        <v>1162.8592259554043</v>
      </c>
      <c r="AL84" s="137">
        <v>1399.7837160989213</v>
      </c>
      <c r="AM84" s="137">
        <v>1568.1521028546522</v>
      </c>
      <c r="AN84" s="137">
        <v>1693.1297316784262</v>
      </c>
      <c r="AO84" s="137">
        <v>1868.4178582700104</v>
      </c>
      <c r="AP84" s="137">
        <v>2118.3697302347309</v>
      </c>
      <c r="AQ84" s="137">
        <v>2143.7044906270057</v>
      </c>
      <c r="AR84" s="137">
        <v>2255.6030760928229</v>
      </c>
      <c r="AS84" s="137">
        <v>2586.4398327708855</v>
      </c>
      <c r="AT84" s="137">
        <v>3033.375349044019</v>
      </c>
      <c r="AU84" s="137">
        <v>3575.0860982780346</v>
      </c>
      <c r="AV84" s="137">
        <v>4728.009862223751</v>
      </c>
      <c r="AW84" s="137">
        <v>5863.2229684351914</v>
      </c>
      <c r="AX84" s="137">
        <v>6937.2349791464467</v>
      </c>
      <c r="AY84" s="137">
        <v>7856.8629465872737</v>
      </c>
      <c r="AZ84" s="137">
        <v>8334.4667350898126</v>
      </c>
      <c r="BA84" s="137">
        <v>8740.1033990016404</v>
      </c>
      <c r="BB84" s="137">
        <v>9186.9156413323053</v>
      </c>
      <c r="BC84" s="137">
        <v>9690.3117104801895</v>
      </c>
      <c r="BD84" s="137">
        <v>10502.079916589082</v>
      </c>
      <c r="BE84" s="137">
        <v>11331.070007667338</v>
      </c>
      <c r="BF84" s="137">
        <v>11758.737232292206</v>
      </c>
      <c r="BG84" s="137">
        <v>11665.199169662148</v>
      </c>
      <c r="BH84" s="215">
        <v>11270.90199618587</v>
      </c>
      <c r="BI84" s="137">
        <v>11209.500980797024</v>
      </c>
      <c r="BJ84" s="137">
        <v>11303.217642302869</v>
      </c>
      <c r="BK84" s="137">
        <v>11890.566384429909</v>
      </c>
      <c r="BL84" s="215">
        <v>12431.428147194025</v>
      </c>
      <c r="BM84" s="137">
        <v>13451.589619318269</v>
      </c>
      <c r="BN84" s="137">
        <v>13757.264352422908</v>
      </c>
      <c r="BO84" s="137">
        <v>14247.683790219573</v>
      </c>
      <c r="BP84" s="137">
        <v>15109.706893658375</v>
      </c>
      <c r="BQ84" s="137">
        <v>14720.052780128039</v>
      </c>
      <c r="BR84" s="137">
        <v>16224.963638314121</v>
      </c>
      <c r="BS84" s="137">
        <v>16790.652900069759</v>
      </c>
      <c r="BT84" s="137">
        <v>16433.405704467245</v>
      </c>
      <c r="BU84" s="137">
        <v>15925.204308114051</v>
      </c>
      <c r="BV84" s="137">
        <v>15427.179611931504</v>
      </c>
      <c r="BW84" s="137">
        <v>15158.514855532077</v>
      </c>
      <c r="BX84" s="133">
        <v>15006.097326131046</v>
      </c>
    </row>
    <row r="85" spans="1:76">
      <c r="A85" s="112"/>
      <c r="B85" s="37" t="s">
        <v>336</v>
      </c>
      <c r="C85" s="38"/>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137">
        <v>2820.6367990057079</v>
      </c>
      <c r="AI85" s="137">
        <v>2627.7702511718776</v>
      </c>
      <c r="AJ85" s="137">
        <v>2813.1801496131015</v>
      </c>
      <c r="AK85" s="137">
        <v>3647.6026255358888</v>
      </c>
      <c r="AL85" s="137">
        <v>4508.1111275500962</v>
      </c>
      <c r="AM85" s="137">
        <v>5158.2997688735832</v>
      </c>
      <c r="AN85" s="137">
        <v>5489.3178482618914</v>
      </c>
      <c r="AO85" s="137">
        <v>6006.1404448227722</v>
      </c>
      <c r="AP85" s="137">
        <v>6427.2219931046193</v>
      </c>
      <c r="AQ85" s="137">
        <v>6462.9334608662948</v>
      </c>
      <c r="AR85" s="137">
        <v>5699.1671134261633</v>
      </c>
      <c r="AS85" s="137">
        <v>5974.2451267138313</v>
      </c>
      <c r="AT85" s="137">
        <v>6562.1418701912835</v>
      </c>
      <c r="AU85" s="137">
        <v>7779.1313350595192</v>
      </c>
      <c r="AV85" s="137">
        <v>9442.3903328613305</v>
      </c>
      <c r="AW85" s="137">
        <v>10569.202735325292</v>
      </c>
      <c r="AX85" s="137">
        <v>11542.810009399092</v>
      </c>
      <c r="AY85" s="137">
        <v>12177.984784553584</v>
      </c>
      <c r="AZ85" s="137">
        <v>12310.032749245402</v>
      </c>
      <c r="BA85" s="137">
        <v>12056.961857981682</v>
      </c>
      <c r="BB85" s="137">
        <v>11883.249436099097</v>
      </c>
      <c r="BC85" s="137">
        <v>11549.511061404541</v>
      </c>
      <c r="BD85" s="137">
        <v>10325.284584570241</v>
      </c>
      <c r="BE85" s="137">
        <v>10483.077956348623</v>
      </c>
      <c r="BF85" s="137">
        <v>10617.702806965406</v>
      </c>
      <c r="BG85" s="137">
        <v>10976.588041698389</v>
      </c>
      <c r="BH85" s="215">
        <v>10663.675362743819</v>
      </c>
      <c r="BI85" s="137">
        <v>10002.360902387269</v>
      </c>
      <c r="BJ85" s="137">
        <v>9505.0571562966725</v>
      </c>
      <c r="BK85" s="137">
        <v>9270.2713482914132</v>
      </c>
      <c r="BL85" s="215">
        <v>7954.5980874346606</v>
      </c>
      <c r="BM85" s="137">
        <v>7669.942632950283</v>
      </c>
      <c r="BN85" s="137">
        <v>6970.528112914255</v>
      </c>
      <c r="BO85" s="137">
        <v>6187.7103340661606</v>
      </c>
      <c r="BP85" s="137">
        <v>5590.3880491975606</v>
      </c>
      <c r="BQ85" s="137">
        <v>4568.9019409685498</v>
      </c>
      <c r="BR85" s="137">
        <v>4218.6480666602993</v>
      </c>
      <c r="BS85" s="137">
        <v>4212.3117734402576</v>
      </c>
      <c r="BT85" s="137">
        <v>4079.3536206964623</v>
      </c>
      <c r="BU85" s="137">
        <v>3573.2647929432387</v>
      </c>
      <c r="BV85" s="137">
        <v>3258.7062814809537</v>
      </c>
      <c r="BW85" s="137">
        <v>3064.3484359232698</v>
      </c>
      <c r="BX85" s="133">
        <v>3030.2994579833266</v>
      </c>
    </row>
    <row r="86" spans="1:76">
      <c r="A86" s="112"/>
      <c r="B86" s="37" t="s">
        <v>335</v>
      </c>
      <c r="C86" s="38"/>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137">
        <v>3525.8588843738457</v>
      </c>
      <c r="AI86" s="137">
        <v>3169.9912926462439</v>
      </c>
      <c r="AJ86" s="137">
        <v>3864.6756882874479</v>
      </c>
      <c r="AK86" s="137">
        <v>6342.1544443769362</v>
      </c>
      <c r="AL86" s="137">
        <v>9390.335524630751</v>
      </c>
      <c r="AM86" s="137">
        <v>11199.907387230332</v>
      </c>
      <c r="AN86" s="137">
        <v>12072.977287943555</v>
      </c>
      <c r="AO86" s="137">
        <v>12821.465854191449</v>
      </c>
      <c r="AP86" s="137">
        <v>12825.808711900036</v>
      </c>
      <c r="AQ86" s="137">
        <v>11460.65998273687</v>
      </c>
      <c r="AR86" s="137">
        <v>8586.8511146166311</v>
      </c>
      <c r="AS86" s="137">
        <v>7339.4560336682307</v>
      </c>
      <c r="AT86" s="137">
        <v>7746.1619919964414</v>
      </c>
      <c r="AU86" s="137">
        <v>10138.138210835783</v>
      </c>
      <c r="AV86" s="137">
        <v>13099.187562458021</v>
      </c>
      <c r="AW86" s="137">
        <v>13644.019875915445</v>
      </c>
      <c r="AX86" s="137">
        <v>12725.96996782215</v>
      </c>
      <c r="AY86" s="137">
        <v>11661.785141239496</v>
      </c>
      <c r="AZ86" s="137">
        <v>10015.880186092156</v>
      </c>
      <c r="BA86" s="137">
        <v>7963.4185187332723</v>
      </c>
      <c r="BB86" s="137">
        <v>6857.4562987972413</v>
      </c>
      <c r="BC86" s="137">
        <v>6067.2919620072507</v>
      </c>
      <c r="BD86" s="137">
        <v>5216.977145254732</v>
      </c>
      <c r="BE86" s="137">
        <v>4566.3227722195552</v>
      </c>
      <c r="BF86" s="137">
        <v>4478.1112637640654</v>
      </c>
      <c r="BG86" s="137">
        <v>4164.7119935660803</v>
      </c>
      <c r="BH86" s="215">
        <v>3891.1959901664582</v>
      </c>
      <c r="BI86" s="137">
        <v>3984.7784609368323</v>
      </c>
      <c r="BJ86" s="137">
        <v>4149.2464384092955</v>
      </c>
      <c r="BK86" s="137">
        <v>3944.0077653986541</v>
      </c>
      <c r="BL86" s="215">
        <v>4654.6544394313541</v>
      </c>
      <c r="BM86" s="137">
        <v>7602.9982373433149</v>
      </c>
      <c r="BN86" s="137">
        <v>7892.6070822522543</v>
      </c>
      <c r="BO86" s="137">
        <v>8678.4941595006276</v>
      </c>
      <c r="BP86" s="137">
        <v>9167.9124989272041</v>
      </c>
      <c r="BQ86" s="137">
        <v>7225.0001542697164</v>
      </c>
      <c r="BR86" s="137">
        <v>5158.3801487936944</v>
      </c>
      <c r="BS86" s="137">
        <v>3510.6406933905391</v>
      </c>
      <c r="BT86" s="137">
        <v>3673.3731613944501</v>
      </c>
      <c r="BU86" s="137">
        <v>3646.1515529533531</v>
      </c>
      <c r="BV86" s="137">
        <v>3629.2746824900819</v>
      </c>
      <c r="BW86" s="137">
        <v>3629.1576717957064</v>
      </c>
      <c r="BX86" s="133">
        <v>3643.6129797569342</v>
      </c>
    </row>
    <row r="87" spans="1:76">
      <c r="A87" s="112"/>
      <c r="B87" s="37" t="s">
        <v>334</v>
      </c>
      <c r="C87" s="38"/>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137">
        <v>238.83863505413726</v>
      </c>
      <c r="AI87" s="137">
        <v>246.40848705340488</v>
      </c>
      <c r="AJ87" s="137">
        <v>280.58026635916679</v>
      </c>
      <c r="AK87" s="137">
        <v>386.75183099245436</v>
      </c>
      <c r="AL87" s="137">
        <v>504.66669765836093</v>
      </c>
      <c r="AM87" s="137">
        <v>630.10729148814983</v>
      </c>
      <c r="AN87" s="137">
        <v>682.4131091465656</v>
      </c>
      <c r="AO87" s="137">
        <v>677.98958358149036</v>
      </c>
      <c r="AP87" s="137">
        <v>788.91721044553867</v>
      </c>
      <c r="AQ87" s="137">
        <v>917.55273969586324</v>
      </c>
      <c r="AR87" s="137">
        <v>1625.3433270238343</v>
      </c>
      <c r="AS87" s="137">
        <v>1676.6553442155732</v>
      </c>
      <c r="AT87" s="137">
        <v>2152.3806375899512</v>
      </c>
      <c r="AU87" s="137">
        <v>2404.5462096810916</v>
      </c>
      <c r="AV87" s="137">
        <v>2604.4652887700349</v>
      </c>
      <c r="AW87" s="137">
        <v>3073.4298400688695</v>
      </c>
      <c r="AX87" s="137">
        <v>3553.4996871875119</v>
      </c>
      <c r="AY87" s="137">
        <v>4170.8449781684276</v>
      </c>
      <c r="AZ87" s="137">
        <v>4449.9502002166828</v>
      </c>
      <c r="BA87" s="137">
        <v>4591.7931914356641</v>
      </c>
      <c r="BB87" s="137">
        <v>4334.5226524079189</v>
      </c>
      <c r="BC87" s="137">
        <v>3455.0885066412425</v>
      </c>
      <c r="BD87" s="137">
        <v>1969.7087828123535</v>
      </c>
      <c r="BE87" s="137">
        <v>1948.6329869227477</v>
      </c>
      <c r="BF87" s="137">
        <v>1958.1992163646648</v>
      </c>
      <c r="BG87" s="137">
        <v>2224.1053028066171</v>
      </c>
      <c r="BH87" s="215">
        <v>2551.9264469418877</v>
      </c>
      <c r="BI87" s="137">
        <v>2616.2757329396759</v>
      </c>
      <c r="BJ87" s="137">
        <v>2998.1941075807222</v>
      </c>
      <c r="BK87" s="137">
        <v>3130.1666756450213</v>
      </c>
      <c r="BL87" s="215">
        <v>4614.777385481706</v>
      </c>
      <c r="BM87" s="137">
        <v>5643.7075092216255</v>
      </c>
      <c r="BN87" s="137">
        <v>6655.1564589282279</v>
      </c>
      <c r="BO87" s="137">
        <v>7214.1745226159546</v>
      </c>
      <c r="BP87" s="137">
        <v>7795.5697157596051</v>
      </c>
      <c r="BQ87" s="137">
        <v>7295.0188849706092</v>
      </c>
      <c r="BR87" s="137">
        <v>7714.3037437280836</v>
      </c>
      <c r="BS87" s="137">
        <v>8020.6848555518345</v>
      </c>
      <c r="BT87" s="137">
        <v>7933.0272770917309</v>
      </c>
      <c r="BU87" s="137">
        <v>7961.1092228562084</v>
      </c>
      <c r="BV87" s="137">
        <v>7794.0988357521319</v>
      </c>
      <c r="BW87" s="137">
        <v>7554.1552953400806</v>
      </c>
      <c r="BX87" s="133">
        <v>7479.5988163745869</v>
      </c>
    </row>
    <row r="88" spans="1:76" ht="24.75" customHeight="1">
      <c r="A88" s="112"/>
      <c r="B88" s="37" t="s">
        <v>333</v>
      </c>
      <c r="C88" s="38"/>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4"/>
      <c r="BI88" s="137"/>
      <c r="BJ88" s="137"/>
      <c r="BK88" s="137"/>
      <c r="BL88" s="134"/>
      <c r="BM88" s="137"/>
      <c r="BN88" s="137"/>
      <c r="BO88" s="137"/>
      <c r="BP88" s="137"/>
      <c r="BQ88" s="137">
        <v>5.9984632415387447</v>
      </c>
      <c r="BR88" s="137">
        <v>56.711832926300012</v>
      </c>
      <c r="BS88" s="137">
        <v>555.11802757469684</v>
      </c>
      <c r="BT88" s="137">
        <v>0</v>
      </c>
      <c r="BU88" s="137">
        <v>0</v>
      </c>
      <c r="BV88" s="137">
        <v>0</v>
      </c>
      <c r="BW88" s="137">
        <v>0</v>
      </c>
      <c r="BX88" s="133">
        <v>0</v>
      </c>
    </row>
    <row r="89" spans="1:76">
      <c r="A89" s="112"/>
      <c r="B89" s="37" t="s">
        <v>332</v>
      </c>
      <c r="C89" s="38"/>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137">
        <v>0</v>
      </c>
      <c r="AI89" s="137">
        <v>0</v>
      </c>
      <c r="AJ89" s="137">
        <v>0</v>
      </c>
      <c r="AK89" s="137">
        <v>0</v>
      </c>
      <c r="AL89" s="137">
        <v>0</v>
      </c>
      <c r="AM89" s="137">
        <v>0</v>
      </c>
      <c r="AN89" s="137">
        <v>0</v>
      </c>
      <c r="AO89" s="137">
        <v>0</v>
      </c>
      <c r="AP89" s="137">
        <v>0</v>
      </c>
      <c r="AQ89" s="137">
        <v>0</v>
      </c>
      <c r="AR89" s="137">
        <v>0</v>
      </c>
      <c r="AS89" s="137">
        <v>0</v>
      </c>
      <c r="AT89" s="137">
        <v>0</v>
      </c>
      <c r="AU89" s="137">
        <v>0</v>
      </c>
      <c r="AV89" s="137">
        <v>0</v>
      </c>
      <c r="AW89" s="137">
        <v>0</v>
      </c>
      <c r="AX89" s="137">
        <v>0</v>
      </c>
      <c r="AY89" s="137">
        <v>0</v>
      </c>
      <c r="AZ89" s="137">
        <v>0</v>
      </c>
      <c r="BA89" s="137">
        <v>0</v>
      </c>
      <c r="BB89" s="137">
        <v>0</v>
      </c>
      <c r="BC89" s="137">
        <v>0</v>
      </c>
      <c r="BD89" s="137">
        <v>0</v>
      </c>
      <c r="BE89" s="137">
        <v>0</v>
      </c>
      <c r="BF89" s="137">
        <v>0</v>
      </c>
      <c r="BG89" s="137">
        <v>0</v>
      </c>
      <c r="BH89" s="137">
        <v>0</v>
      </c>
      <c r="BI89" s="137">
        <v>0</v>
      </c>
      <c r="BJ89" s="137">
        <v>0</v>
      </c>
      <c r="BK89" s="137">
        <v>0</v>
      </c>
      <c r="BL89" s="137">
        <v>0</v>
      </c>
      <c r="BM89" s="137">
        <v>0</v>
      </c>
      <c r="BN89" s="137">
        <v>0</v>
      </c>
      <c r="BO89" s="137">
        <v>0</v>
      </c>
      <c r="BP89" s="137">
        <v>0</v>
      </c>
      <c r="BQ89" s="137">
        <v>0</v>
      </c>
      <c r="BR89" s="137">
        <v>0</v>
      </c>
      <c r="BS89" s="137">
        <v>0</v>
      </c>
      <c r="BT89" s="137">
        <v>-153.95021374654536</v>
      </c>
      <c r="BU89" s="137">
        <v>-853.90498419879452</v>
      </c>
      <c r="BV89" s="137">
        <v>-1654.1636390661845</v>
      </c>
      <c r="BW89" s="137">
        <v>-2505.8895256517226</v>
      </c>
      <c r="BX89" s="133">
        <v>-2770.9779101956419</v>
      </c>
    </row>
    <row r="90" spans="1:76" ht="26.1" customHeight="1">
      <c r="A90" s="112"/>
      <c r="B90" s="152" t="s">
        <v>331</v>
      </c>
      <c r="C90" s="38"/>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137">
        <v>4994.9667528629479</v>
      </c>
      <c r="AI90" s="137">
        <v>4772.9755402517221</v>
      </c>
      <c r="AJ90" s="137">
        <v>4968.8687420838614</v>
      </c>
      <c r="AK90" s="137">
        <v>6432.0229054012998</v>
      </c>
      <c r="AL90" s="137">
        <v>6952.9297931073734</v>
      </c>
      <c r="AM90" s="137">
        <v>7439.0934844192625</v>
      </c>
      <c r="AN90" s="137">
        <v>8106.7363650409434</v>
      </c>
      <c r="AO90" s="137">
        <v>8618.7516690539196</v>
      </c>
      <c r="AP90" s="137">
        <v>8921.6863248861391</v>
      </c>
      <c r="AQ90" s="137">
        <v>8907.8857092269209</v>
      </c>
      <c r="AR90" s="137">
        <v>9295.6728797376418</v>
      </c>
      <c r="AS90" s="137">
        <v>9785.3835936938485</v>
      </c>
      <c r="AT90" s="137">
        <v>10402.365887060916</v>
      </c>
      <c r="AU90" s="137">
        <v>10183.065182696346</v>
      </c>
      <c r="AV90" s="137">
        <v>12012.624727642076</v>
      </c>
      <c r="AW90" s="137">
        <v>13032.360852601618</v>
      </c>
      <c r="AX90" s="137">
        <v>13318.86074147593</v>
      </c>
      <c r="AY90" s="137">
        <v>13174.18653669362</v>
      </c>
      <c r="AZ90" s="137">
        <v>12799.313413096124</v>
      </c>
      <c r="BA90" s="137">
        <v>12631.847130695382</v>
      </c>
      <c r="BB90" s="137">
        <v>12369.513105966764</v>
      </c>
      <c r="BC90" s="137">
        <v>12735.389029042564</v>
      </c>
      <c r="BD90" s="137">
        <v>13270.595491416283</v>
      </c>
      <c r="BE90" s="137">
        <v>14117.916383051705</v>
      </c>
      <c r="BF90" s="137">
        <v>14295.240314712066</v>
      </c>
      <c r="BG90" s="137">
        <v>14279.744004357965</v>
      </c>
      <c r="BH90" s="137">
        <v>15676.441492116057</v>
      </c>
      <c r="BI90" s="137">
        <v>15850.620290947054</v>
      </c>
      <c r="BJ90" s="137">
        <v>16539.084217492567</v>
      </c>
      <c r="BK90" s="137">
        <v>16770.870452838735</v>
      </c>
      <c r="BL90" s="137">
        <v>17534.168432563762</v>
      </c>
      <c r="BM90" s="137">
        <v>17938.29112118551</v>
      </c>
      <c r="BN90" s="137">
        <v>17815.408613863179</v>
      </c>
      <c r="BO90" s="137">
        <v>17556.527647491581</v>
      </c>
      <c r="BP90" s="137">
        <v>16805.976225483995</v>
      </c>
      <c r="BQ90" s="137">
        <v>13908.023764320929</v>
      </c>
      <c r="BR90" s="137">
        <v>13279.045081348162</v>
      </c>
      <c r="BS90" s="137">
        <v>12538.816305083297</v>
      </c>
      <c r="BT90" s="137">
        <v>11784.226264790526</v>
      </c>
      <c r="BU90" s="137">
        <v>11003.084682773067</v>
      </c>
      <c r="BV90" s="137">
        <v>10170.755806030318</v>
      </c>
      <c r="BW90" s="137">
        <v>9675.884032170592</v>
      </c>
      <c r="BX90" s="133">
        <v>9420.842781592517</v>
      </c>
    </row>
    <row r="91" spans="1:76">
      <c r="A91" s="112"/>
      <c r="B91" s="152" t="s">
        <v>330</v>
      </c>
      <c r="C91" s="38"/>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137">
        <v>7560.0757295899521</v>
      </c>
      <c r="AI91" s="137">
        <v>6979.5772975540249</v>
      </c>
      <c r="AJ91" s="137">
        <v>7924.6050263315783</v>
      </c>
      <c r="AK91" s="137">
        <v>11539.368126860683</v>
      </c>
      <c r="AL91" s="137">
        <v>15802.89706593813</v>
      </c>
      <c r="AM91" s="137">
        <v>18556.466550446719</v>
      </c>
      <c r="AN91" s="137">
        <v>19937.837977030438</v>
      </c>
      <c r="AO91" s="137">
        <v>21374.013740865721</v>
      </c>
      <c r="AP91" s="137">
        <v>22160.317645684925</v>
      </c>
      <c r="AQ91" s="137">
        <v>20984.850673926034</v>
      </c>
      <c r="AR91" s="137">
        <v>18166.964631159452</v>
      </c>
      <c r="AS91" s="137">
        <v>17576.796337368523</v>
      </c>
      <c r="AT91" s="137">
        <v>19494.059848821693</v>
      </c>
      <c r="AU91" s="137">
        <v>23896.901853854433</v>
      </c>
      <c r="AV91" s="137">
        <v>29874.05304631314</v>
      </c>
      <c r="AW91" s="137">
        <v>33149.875419744807</v>
      </c>
      <c r="AX91" s="137">
        <v>34759.514643555194</v>
      </c>
      <c r="AY91" s="137">
        <v>35867.477850548777</v>
      </c>
      <c r="AZ91" s="137">
        <v>35110.329870644055</v>
      </c>
      <c r="BA91" s="137">
        <v>33352.276967152262</v>
      </c>
      <c r="BB91" s="137">
        <v>32262.144028636561</v>
      </c>
      <c r="BC91" s="137">
        <v>30762.203240533228</v>
      </c>
      <c r="BD91" s="137">
        <v>28014.050429226412</v>
      </c>
      <c r="BE91" s="137">
        <v>28329.10372315826</v>
      </c>
      <c r="BF91" s="137">
        <v>28812.75051938634</v>
      </c>
      <c r="BG91" s="137">
        <v>29030.604507733238</v>
      </c>
      <c r="BH91" s="137">
        <v>28377.699796038036</v>
      </c>
      <c r="BI91" s="137">
        <v>27812.9160770608</v>
      </c>
      <c r="BJ91" s="137">
        <v>27955.715344589556</v>
      </c>
      <c r="BK91" s="137">
        <v>28235.012173765001</v>
      </c>
      <c r="BL91" s="137">
        <v>28706.119072172078</v>
      </c>
      <c r="BM91" s="137">
        <v>33401.25930608654</v>
      </c>
      <c r="BN91" s="137">
        <v>34241.803802193332</v>
      </c>
      <c r="BO91" s="137">
        <v>35247.264076913205</v>
      </c>
      <c r="BP91" s="137">
        <v>36679.361672209074</v>
      </c>
      <c r="BQ91" s="137">
        <v>33151.628912518565</v>
      </c>
      <c r="BR91" s="137">
        <v>32794.03442381334</v>
      </c>
      <c r="BS91" s="137">
        <v>32581.815282214295</v>
      </c>
      <c r="BT91" s="137">
        <v>31602.206489114316</v>
      </c>
      <c r="BU91" s="137">
        <v>30059.852427100028</v>
      </c>
      <c r="BV91" s="137">
        <v>28423.028167448727</v>
      </c>
      <c r="BW91" s="137">
        <v>26900.286732939407</v>
      </c>
      <c r="BX91" s="133">
        <v>26388.630670050246</v>
      </c>
    </row>
    <row r="92" spans="1:76" s="208" customFormat="1" ht="15.75">
      <c r="A92" s="145"/>
      <c r="B92" s="41" t="s">
        <v>67</v>
      </c>
      <c r="C92" s="41"/>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144">
        <f t="shared" ref="AH92:BX92" si="0">AH91+AH90</f>
        <v>12555.0424824529</v>
      </c>
      <c r="AI92" s="144">
        <f t="shared" si="0"/>
        <v>11752.552837805746</v>
      </c>
      <c r="AJ92" s="144">
        <f t="shared" si="0"/>
        <v>12893.473768415439</v>
      </c>
      <c r="AK92" s="144">
        <f t="shared" si="0"/>
        <v>17971.391032261985</v>
      </c>
      <c r="AL92" s="144">
        <f t="shared" si="0"/>
        <v>22755.826859045505</v>
      </c>
      <c r="AM92" s="144">
        <f t="shared" si="0"/>
        <v>25995.560034865983</v>
      </c>
      <c r="AN92" s="144">
        <f t="shared" si="0"/>
        <v>28044.574342071381</v>
      </c>
      <c r="AO92" s="144">
        <f t="shared" si="0"/>
        <v>29992.765409919641</v>
      </c>
      <c r="AP92" s="144">
        <f t="shared" si="0"/>
        <v>31082.003970571066</v>
      </c>
      <c r="AQ92" s="144">
        <f t="shared" si="0"/>
        <v>29892.736383152955</v>
      </c>
      <c r="AR92" s="144">
        <f t="shared" si="0"/>
        <v>27462.637510897093</v>
      </c>
      <c r="AS92" s="144">
        <f t="shared" si="0"/>
        <v>27362.179931062372</v>
      </c>
      <c r="AT92" s="144">
        <f t="shared" si="0"/>
        <v>29896.425735882607</v>
      </c>
      <c r="AU92" s="144">
        <f t="shared" si="0"/>
        <v>34079.967036550777</v>
      </c>
      <c r="AV92" s="144">
        <f t="shared" si="0"/>
        <v>41886.67777395522</v>
      </c>
      <c r="AW92" s="144">
        <f t="shared" si="0"/>
        <v>46182.236272346425</v>
      </c>
      <c r="AX92" s="144">
        <f t="shared" si="0"/>
        <v>48078.375385031126</v>
      </c>
      <c r="AY92" s="144">
        <f t="shared" si="0"/>
        <v>49041.664387242396</v>
      </c>
      <c r="AZ92" s="144">
        <f t="shared" si="0"/>
        <v>47909.643283740181</v>
      </c>
      <c r="BA92" s="144">
        <f t="shared" si="0"/>
        <v>45984.124097847642</v>
      </c>
      <c r="BB92" s="144">
        <f t="shared" si="0"/>
        <v>44631.657134603323</v>
      </c>
      <c r="BC92" s="144">
        <f t="shared" si="0"/>
        <v>43497.592269575791</v>
      </c>
      <c r="BD92" s="144">
        <f t="shared" si="0"/>
        <v>41284.645920642695</v>
      </c>
      <c r="BE92" s="144">
        <f t="shared" si="0"/>
        <v>42447.020106209966</v>
      </c>
      <c r="BF92" s="144">
        <f t="shared" si="0"/>
        <v>43107.990834098404</v>
      </c>
      <c r="BG92" s="144">
        <f t="shared" si="0"/>
        <v>43310.348512091201</v>
      </c>
      <c r="BH92" s="144">
        <f t="shared" si="0"/>
        <v>44054.141288154089</v>
      </c>
      <c r="BI92" s="144">
        <f t="shared" si="0"/>
        <v>43663.536368007852</v>
      </c>
      <c r="BJ92" s="144">
        <f t="shared" si="0"/>
        <v>44494.799562082124</v>
      </c>
      <c r="BK92" s="144">
        <f t="shared" si="0"/>
        <v>45005.882626603736</v>
      </c>
      <c r="BL92" s="144">
        <f t="shared" si="0"/>
        <v>46240.287504735839</v>
      </c>
      <c r="BM92" s="144">
        <f t="shared" si="0"/>
        <v>51339.55042727205</v>
      </c>
      <c r="BN92" s="144">
        <f t="shared" si="0"/>
        <v>52057.212416056514</v>
      </c>
      <c r="BO92" s="144">
        <f t="shared" si="0"/>
        <v>52803.791724404786</v>
      </c>
      <c r="BP92" s="144">
        <f t="shared" si="0"/>
        <v>53485.337897693069</v>
      </c>
      <c r="BQ92" s="144">
        <f t="shared" si="0"/>
        <v>47059.652676839498</v>
      </c>
      <c r="BR92" s="144">
        <f t="shared" si="0"/>
        <v>46073.079505161499</v>
      </c>
      <c r="BS92" s="144">
        <f t="shared" si="0"/>
        <v>45120.63158729759</v>
      </c>
      <c r="BT92" s="144">
        <f t="shared" si="0"/>
        <v>43386.432753904839</v>
      </c>
      <c r="BU92" s="144">
        <f t="shared" si="0"/>
        <v>41062.937109873092</v>
      </c>
      <c r="BV92" s="144">
        <f t="shared" si="0"/>
        <v>38593.783973479047</v>
      </c>
      <c r="BW92" s="144">
        <f t="shared" si="0"/>
        <v>36576.170765110001</v>
      </c>
      <c r="BX92" s="138">
        <f t="shared" si="0"/>
        <v>35809.473451642763</v>
      </c>
    </row>
    <row r="93" spans="1:76" ht="26.1" customHeight="1">
      <c r="A93" s="112"/>
      <c r="B93" s="41" t="s">
        <v>340</v>
      </c>
      <c r="C93" s="38"/>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250" t="str">
        <f>'Table 3a'!BH93</f>
        <v>Definition change -&gt;</v>
      </c>
      <c r="BI93" s="137"/>
      <c r="BJ93" s="137"/>
      <c r="BK93" s="137"/>
      <c r="BL93" s="250" t="str">
        <f>'Table 3a'!BL93</f>
        <v>Definition change -&gt;</v>
      </c>
      <c r="BM93" s="137"/>
      <c r="BN93" s="137"/>
      <c r="BO93" s="137"/>
      <c r="BP93" s="137"/>
      <c r="BQ93" s="137"/>
      <c r="BR93" s="137"/>
      <c r="BS93" s="137"/>
      <c r="BT93" s="137"/>
      <c r="BU93" s="137"/>
      <c r="BV93" s="137"/>
      <c r="BW93" s="137"/>
      <c r="BX93" s="133"/>
    </row>
    <row r="94" spans="1:76">
      <c r="A94" s="112"/>
      <c r="B94" s="37" t="s">
        <v>338</v>
      </c>
      <c r="C94" s="38"/>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137">
        <v>4100.1476470056714</v>
      </c>
      <c r="AI94" s="137">
        <v>3860.4318931138105</v>
      </c>
      <c r="AJ94" s="137">
        <v>3924.1891965479986</v>
      </c>
      <c r="AK94" s="137">
        <v>5029.6423973841347</v>
      </c>
      <c r="AL94" s="137">
        <v>5321.2187799674248</v>
      </c>
      <c r="AM94" s="137">
        <v>5548.7520456770244</v>
      </c>
      <c r="AN94" s="137">
        <v>5942.8799475301175</v>
      </c>
      <c r="AO94" s="137">
        <v>6136.8448632955296</v>
      </c>
      <c r="AP94" s="137">
        <v>6072.3391003112283</v>
      </c>
      <c r="AQ94" s="137">
        <v>5821.1692804594213</v>
      </c>
      <c r="AR94" s="137">
        <v>6201.1974493473881</v>
      </c>
      <c r="AS94" s="137">
        <v>6216.9583930559984</v>
      </c>
      <c r="AT94" s="137">
        <v>6446.2391733424556</v>
      </c>
      <c r="AU94" s="137">
        <v>6809.1594944838862</v>
      </c>
      <c r="AV94" s="137">
        <v>8186.4903833327753</v>
      </c>
      <c r="AW94" s="137">
        <v>8705.2617492319241</v>
      </c>
      <c r="AX94" s="137">
        <v>8977.1704957441398</v>
      </c>
      <c r="AY94" s="137">
        <v>9237.1447799090274</v>
      </c>
      <c r="AZ94" s="137">
        <v>9068.5540594971371</v>
      </c>
      <c r="BA94" s="137">
        <v>9077.7300184706528</v>
      </c>
      <c r="BB94" s="137">
        <v>8973.7714937006003</v>
      </c>
      <c r="BC94" s="137">
        <v>9414.8424745709217</v>
      </c>
      <c r="BD94" s="137">
        <v>9970.4959848887211</v>
      </c>
      <c r="BE94" s="137">
        <v>10721.659583403867</v>
      </c>
      <c r="BF94" s="137">
        <v>11465.404901593411</v>
      </c>
      <c r="BG94" s="137">
        <v>11796.631963746584</v>
      </c>
      <c r="BH94" s="215">
        <v>13354.954405608569</v>
      </c>
      <c r="BI94" s="137">
        <v>13573.972301393886</v>
      </c>
      <c r="BJ94" s="137">
        <v>14129.290511024594</v>
      </c>
      <c r="BK94" s="137">
        <v>14379.800756763347</v>
      </c>
      <c r="BL94" s="215">
        <v>14360.553298718003</v>
      </c>
      <c r="BM94" s="137">
        <v>14741.815911872067</v>
      </c>
      <c r="BN94" s="137">
        <v>14583.303376686707</v>
      </c>
      <c r="BO94" s="137">
        <v>14369.91186713575</v>
      </c>
      <c r="BP94" s="137">
        <v>13813.906186896922</v>
      </c>
      <c r="BQ94" s="137">
        <v>13244.680453261042</v>
      </c>
      <c r="BR94" s="137">
        <v>12700.072074739008</v>
      </c>
      <c r="BS94" s="137">
        <v>12031.223337270505</v>
      </c>
      <c r="BT94" s="137">
        <v>11421.223204001501</v>
      </c>
      <c r="BU94" s="137">
        <v>10811.112217205044</v>
      </c>
      <c r="BV94" s="137">
        <v>10138.688200890556</v>
      </c>
      <c r="BW94" s="137">
        <v>9675.8840321705866</v>
      </c>
      <c r="BX94" s="133">
        <v>9419.9370333967618</v>
      </c>
    </row>
    <row r="95" spans="1:76">
      <c r="A95" s="112"/>
      <c r="B95" s="37" t="s">
        <v>337</v>
      </c>
      <c r="C95" s="38"/>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137">
        <v>811.44205575637386</v>
      </c>
      <c r="AI95" s="137">
        <v>767.1842565716305</v>
      </c>
      <c r="AJ95" s="137">
        <v>778.96542154504732</v>
      </c>
      <c r="AK95" s="137">
        <v>917.3085830575211</v>
      </c>
      <c r="AL95" s="137">
        <v>1116.289138353229</v>
      </c>
      <c r="AM95" s="137">
        <v>1218.7327507536102</v>
      </c>
      <c r="AN95" s="137">
        <v>1280.1455850699381</v>
      </c>
      <c r="AO95" s="137">
        <v>1370.3825168851051</v>
      </c>
      <c r="AP95" s="137">
        <v>1522.4940008125584</v>
      </c>
      <c r="AQ95" s="137">
        <v>1476.0813094276946</v>
      </c>
      <c r="AR95" s="137">
        <v>1572.037061809523</v>
      </c>
      <c r="AS95" s="137">
        <v>1723.6044964952005</v>
      </c>
      <c r="AT95" s="137">
        <v>2047.983244538123</v>
      </c>
      <c r="AU95" s="137">
        <v>2460.4114057983497</v>
      </c>
      <c r="AV95" s="137">
        <v>3270.977503033524</v>
      </c>
      <c r="AW95" s="137">
        <v>4090.094794339906</v>
      </c>
      <c r="AX95" s="137">
        <v>5132.8241607127075</v>
      </c>
      <c r="AY95" s="137">
        <v>5943.8789519727152</v>
      </c>
      <c r="AZ95" s="137">
        <v>6350.6862878942884</v>
      </c>
      <c r="BA95" s="137">
        <v>6662.7578088492</v>
      </c>
      <c r="BB95" s="137">
        <v>7033.0514151118514</v>
      </c>
      <c r="BC95" s="137">
        <v>7396.3709702719561</v>
      </c>
      <c r="BD95" s="137">
        <v>8066.5800970315822</v>
      </c>
      <c r="BE95" s="137">
        <v>8685.5570706594626</v>
      </c>
      <c r="BF95" s="137">
        <v>9384.4225044212508</v>
      </c>
      <c r="BG95" s="137">
        <v>9206.3996873710894</v>
      </c>
      <c r="BH95" s="215">
        <v>9084.3214334232198</v>
      </c>
      <c r="BI95" s="137">
        <v>9167.9818604809716</v>
      </c>
      <c r="BJ95" s="137">
        <v>9453.4879362809897</v>
      </c>
      <c r="BK95" s="137">
        <v>10093.382209612306</v>
      </c>
      <c r="BL95" s="215">
        <v>10572.393431672959</v>
      </c>
      <c r="BM95" s="137">
        <v>11646.391486359575</v>
      </c>
      <c r="BN95" s="137">
        <v>11984.980709620895</v>
      </c>
      <c r="BO95" s="137">
        <v>12571.547785793624</v>
      </c>
      <c r="BP95" s="137">
        <v>13551.086039550328</v>
      </c>
      <c r="BQ95" s="137">
        <v>14406.541786306527</v>
      </c>
      <c r="BR95" s="137">
        <v>15944.328150081297</v>
      </c>
      <c r="BS95" s="137">
        <v>16788.302858294413</v>
      </c>
      <c r="BT95" s="137">
        <v>16433.033902368719</v>
      </c>
      <c r="BU95" s="137">
        <v>15925.204308114051</v>
      </c>
      <c r="BV95" s="137">
        <v>15427.179611931504</v>
      </c>
      <c r="BW95" s="137">
        <v>15158.514855532077</v>
      </c>
      <c r="BX95" s="133">
        <v>15006.097326131046</v>
      </c>
    </row>
    <row r="96" spans="1:76">
      <c r="A96" s="112"/>
      <c r="B96" s="37" t="s">
        <v>336</v>
      </c>
      <c r="C96" s="38"/>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137">
        <v>1492.1306450710185</v>
      </c>
      <c r="AI96" s="137">
        <v>1384.6988210691684</v>
      </c>
      <c r="AJ96" s="137">
        <v>1444.7095386685196</v>
      </c>
      <c r="AK96" s="137">
        <v>2003.8671931891906</v>
      </c>
      <c r="AL96" s="137">
        <v>2598.5505912093035</v>
      </c>
      <c r="AM96" s="137">
        <v>3094.7877809233842</v>
      </c>
      <c r="AN96" s="137">
        <v>3314.196542914297</v>
      </c>
      <c r="AO96" s="137">
        <v>3666.7371258558901</v>
      </c>
      <c r="AP96" s="137">
        <v>3919.4406159434329</v>
      </c>
      <c r="AQ96" s="137">
        <v>3876.2603065390877</v>
      </c>
      <c r="AR96" s="137">
        <v>3313.4772500934037</v>
      </c>
      <c r="AS96" s="137">
        <v>3385.3333490593291</v>
      </c>
      <c r="AT96" s="137">
        <v>3949.621904289314</v>
      </c>
      <c r="AU96" s="137">
        <v>4945.5895047347058</v>
      </c>
      <c r="AV96" s="137">
        <v>5934.7646754203461</v>
      </c>
      <c r="AW96" s="137">
        <v>6531.1417039026946</v>
      </c>
      <c r="AX96" s="137">
        <v>7445.3779001478679</v>
      </c>
      <c r="AY96" s="137">
        <v>7839.4081233775196</v>
      </c>
      <c r="AZ96" s="137">
        <v>7825.6166793468201</v>
      </c>
      <c r="BA96" s="137">
        <v>7454.7126272300193</v>
      </c>
      <c r="BB96" s="137">
        <v>7182.9414660869834</v>
      </c>
      <c r="BC96" s="137">
        <v>6997.3279433573307</v>
      </c>
      <c r="BD96" s="137">
        <v>6682.7977480908357</v>
      </c>
      <c r="BE96" s="137">
        <v>6564.437304905111</v>
      </c>
      <c r="BF96" s="137">
        <v>6513.4856106655061</v>
      </c>
      <c r="BG96" s="137">
        <v>6763.7319546950193</v>
      </c>
      <c r="BH96" s="215">
        <v>6917.1201788770659</v>
      </c>
      <c r="BI96" s="137">
        <v>6951.7322146461102</v>
      </c>
      <c r="BJ96" s="137">
        <v>6965.909406687133</v>
      </c>
      <c r="BK96" s="137">
        <v>7098.3849899724519</v>
      </c>
      <c r="BL96" s="215">
        <v>6167.6052743591927</v>
      </c>
      <c r="BM96" s="137">
        <v>6433.1869672079301</v>
      </c>
      <c r="BN96" s="137">
        <v>6007.9888545077783</v>
      </c>
      <c r="BO96" s="137">
        <v>5442.6078020261839</v>
      </c>
      <c r="BP96" s="137">
        <v>4982.5419252992588</v>
      </c>
      <c r="BQ96" s="137">
        <v>4438.9525973310947</v>
      </c>
      <c r="BR96" s="137">
        <v>4119.9316574220502</v>
      </c>
      <c r="BS96" s="137">
        <v>4136.3094152686936</v>
      </c>
      <c r="BT96" s="137">
        <v>4019.2664135210598</v>
      </c>
      <c r="BU96" s="137">
        <v>3526.6881213447414</v>
      </c>
      <c r="BV96" s="137">
        <v>3222.1504439727787</v>
      </c>
      <c r="BW96" s="137">
        <v>3035.4670564520175</v>
      </c>
      <c r="BX96" s="133">
        <v>3006.7310407268401</v>
      </c>
    </row>
    <row r="97" spans="1:76">
      <c r="A97" s="112"/>
      <c r="B97" s="37" t="s">
        <v>335</v>
      </c>
      <c r="C97" s="38"/>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137">
        <v>2748.3320956287062</v>
      </c>
      <c r="AI97" s="137">
        <v>2450.0821571186798</v>
      </c>
      <c r="AJ97" s="137">
        <v>3027.4637182748802</v>
      </c>
      <c r="AK97" s="137">
        <v>5064.5378076519937</v>
      </c>
      <c r="AL97" s="137">
        <v>7775.5323067714962</v>
      </c>
      <c r="AM97" s="137">
        <v>9386.1902221176824</v>
      </c>
      <c r="AN97" s="137">
        <v>10091.285055663651</v>
      </c>
      <c r="AO97" s="137">
        <v>10754.56428665428</v>
      </c>
      <c r="AP97" s="137">
        <v>10750.899409423908</v>
      </c>
      <c r="AQ97" s="137">
        <v>9551.4077103281143</v>
      </c>
      <c r="AR97" s="137">
        <v>7209.6468791564621</v>
      </c>
      <c r="AS97" s="137">
        <v>6092.1495441451152</v>
      </c>
      <c r="AT97" s="137">
        <v>6399.9077119075137</v>
      </c>
      <c r="AU97" s="137">
        <v>8625.2193752932944</v>
      </c>
      <c r="AV97" s="137">
        <v>11120.184132746843</v>
      </c>
      <c r="AW97" s="137">
        <v>11787.161615231273</v>
      </c>
      <c r="AX97" s="137">
        <v>10806.97051050681</v>
      </c>
      <c r="AY97" s="137">
        <v>10069.136484856092</v>
      </c>
      <c r="AZ97" s="137">
        <v>8748.2501050656247</v>
      </c>
      <c r="BA97" s="137">
        <v>7020.5761287033101</v>
      </c>
      <c r="BB97" s="137">
        <v>6028.7963749257033</v>
      </c>
      <c r="BC97" s="137">
        <v>5305.4325566575681</v>
      </c>
      <c r="BD97" s="137">
        <v>4477.5036362257297</v>
      </c>
      <c r="BE97" s="137">
        <v>3912.6715241406341</v>
      </c>
      <c r="BF97" s="137">
        <v>3834.1984176218684</v>
      </c>
      <c r="BG97" s="137">
        <v>3605.2333861504221</v>
      </c>
      <c r="BH97" s="215">
        <v>3433.2100445095116</v>
      </c>
      <c r="BI97" s="137">
        <v>3657.1579663273264</v>
      </c>
      <c r="BJ97" s="137">
        <v>3841.7319339595729</v>
      </c>
      <c r="BK97" s="137">
        <v>3660.5843463600972</v>
      </c>
      <c r="BL97" s="215">
        <v>4303.5961844461799</v>
      </c>
      <c r="BM97" s="137">
        <v>7030.3092771660495</v>
      </c>
      <c r="BN97" s="137">
        <v>7287.5942314941331</v>
      </c>
      <c r="BO97" s="137">
        <v>8053.7554439251817</v>
      </c>
      <c r="BP97" s="137">
        <v>8518.8893966747</v>
      </c>
      <c r="BQ97" s="137">
        <v>7225.0001542697164</v>
      </c>
      <c r="BR97" s="137">
        <v>5158.3801487936944</v>
      </c>
      <c r="BS97" s="137">
        <v>3510.6406933905391</v>
      </c>
      <c r="BT97" s="137">
        <v>3673.3731613944501</v>
      </c>
      <c r="BU97" s="137">
        <v>3646.1515529533531</v>
      </c>
      <c r="BV97" s="137">
        <v>3629.2746824900819</v>
      </c>
      <c r="BW97" s="137">
        <v>3629.1576717957064</v>
      </c>
      <c r="BX97" s="133">
        <v>3643.6129797569342</v>
      </c>
    </row>
    <row r="98" spans="1:76">
      <c r="A98" s="112"/>
      <c r="B98" s="37" t="s">
        <v>334</v>
      </c>
      <c r="C98" s="38"/>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137">
        <v>149.93625974146931</v>
      </c>
      <c r="AI98" s="137">
        <v>155.81999964986389</v>
      </c>
      <c r="AJ98" s="137">
        <v>166.93429876735223</v>
      </c>
      <c r="AK98" s="137">
        <v>218.79653161284003</v>
      </c>
      <c r="AL98" s="137">
        <v>277.65113193981608</v>
      </c>
      <c r="AM98" s="137">
        <v>342.53689775263797</v>
      </c>
      <c r="AN98" s="137">
        <v>391.86598586505067</v>
      </c>
      <c r="AO98" s="137">
        <v>391.66030239931149</v>
      </c>
      <c r="AP98" s="137">
        <v>462.30248561366517</v>
      </c>
      <c r="AQ98" s="137">
        <v>577.35539158576637</v>
      </c>
      <c r="AR98" s="137">
        <v>862.43246161766115</v>
      </c>
      <c r="AS98" s="137">
        <v>885.21291404074634</v>
      </c>
      <c r="AT98" s="137">
        <v>1159.1168188756317</v>
      </c>
      <c r="AU98" s="137">
        <v>1453.0303911587041</v>
      </c>
      <c r="AV98" s="137">
        <v>1396.9549992270379</v>
      </c>
      <c r="AW98" s="137">
        <v>1669.1065441280216</v>
      </c>
      <c r="AX98" s="137">
        <v>1991.1732470692859</v>
      </c>
      <c r="AY98" s="137">
        <v>2339.2812339515385</v>
      </c>
      <c r="AZ98" s="137">
        <v>2373.0570546436174</v>
      </c>
      <c r="BA98" s="137">
        <v>2358.88520504083</v>
      </c>
      <c r="BB98" s="137">
        <v>2147.3353213400151</v>
      </c>
      <c r="BC98" s="137">
        <v>1741.0141848890851</v>
      </c>
      <c r="BD98" s="137">
        <v>1610.2056669731649</v>
      </c>
      <c r="BE98" s="137">
        <v>1606.3947461591861</v>
      </c>
      <c r="BF98" s="137">
        <v>1619.2538579300324</v>
      </c>
      <c r="BG98" s="137">
        <v>1817.1384185468173</v>
      </c>
      <c r="BH98" s="215">
        <v>2139.6811126946932</v>
      </c>
      <c r="BI98" s="137">
        <v>2216.2324350664476</v>
      </c>
      <c r="BJ98" s="137">
        <v>2573.6711346172215</v>
      </c>
      <c r="BK98" s="137">
        <v>2693.2885250773847</v>
      </c>
      <c r="BL98" s="215">
        <v>3980.7503635352068</v>
      </c>
      <c r="BM98" s="137">
        <v>4915.5858247240103</v>
      </c>
      <c r="BN98" s="137">
        <v>5806.6397630507072</v>
      </c>
      <c r="BO98" s="137">
        <v>6317.1473282389297</v>
      </c>
      <c r="BP98" s="137">
        <v>6861.8084466867249</v>
      </c>
      <c r="BQ98" s="137">
        <v>7269.7060387103802</v>
      </c>
      <c r="BR98" s="137">
        <v>7696.7724044923361</v>
      </c>
      <c r="BS98" s="137">
        <v>8007.9769488462362</v>
      </c>
      <c r="BT98" s="137">
        <v>7923.8914078156822</v>
      </c>
      <c r="BU98" s="137">
        <v>7954.1643821915341</v>
      </c>
      <c r="BV98" s="137">
        <v>7788.9316049651325</v>
      </c>
      <c r="BW98" s="137">
        <v>7550.4175511605508</v>
      </c>
      <c r="BX98" s="133">
        <v>7476.9680043031103</v>
      </c>
    </row>
    <row r="99" spans="1:76" ht="26.25" customHeight="1">
      <c r="A99" s="112"/>
      <c r="B99" s="37" t="s">
        <v>333</v>
      </c>
      <c r="C99" s="38"/>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4"/>
      <c r="BI99" s="137"/>
      <c r="BJ99" s="137"/>
      <c r="BK99" s="137"/>
      <c r="BL99" s="134"/>
      <c r="BM99" s="137"/>
      <c r="BN99" s="137"/>
      <c r="BO99" s="137"/>
      <c r="BP99" s="137"/>
      <c r="BQ99" s="137">
        <v>5.9984632415387447</v>
      </c>
      <c r="BR99" s="137">
        <v>56.711832926300012</v>
      </c>
      <c r="BS99" s="137">
        <v>555.11802757469684</v>
      </c>
      <c r="BT99" s="137">
        <v>0</v>
      </c>
      <c r="BU99" s="137">
        <v>0</v>
      </c>
      <c r="BV99" s="137">
        <v>0</v>
      </c>
      <c r="BW99" s="137">
        <v>0</v>
      </c>
      <c r="BX99" s="133">
        <v>0</v>
      </c>
    </row>
    <row r="100" spans="1:76">
      <c r="A100" s="112"/>
      <c r="B100" s="37" t="s">
        <v>332</v>
      </c>
      <c r="C100" s="38"/>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137">
        <v>0</v>
      </c>
      <c r="AI100" s="137">
        <v>0</v>
      </c>
      <c r="AJ100" s="137">
        <v>0</v>
      </c>
      <c r="AK100" s="137">
        <v>0</v>
      </c>
      <c r="AL100" s="137">
        <v>0</v>
      </c>
      <c r="AM100" s="137">
        <v>0</v>
      </c>
      <c r="AN100" s="137">
        <v>0</v>
      </c>
      <c r="AO100" s="137">
        <v>0</v>
      </c>
      <c r="AP100" s="137">
        <v>0</v>
      </c>
      <c r="AQ100" s="137">
        <v>0</v>
      </c>
      <c r="AR100" s="137">
        <v>0</v>
      </c>
      <c r="AS100" s="137">
        <v>0</v>
      </c>
      <c r="AT100" s="137">
        <v>0</v>
      </c>
      <c r="AU100" s="137">
        <v>0</v>
      </c>
      <c r="AV100" s="137">
        <v>0</v>
      </c>
      <c r="AW100" s="137">
        <v>0</v>
      </c>
      <c r="AX100" s="137">
        <v>0</v>
      </c>
      <c r="AY100" s="137">
        <v>0</v>
      </c>
      <c r="AZ100" s="137">
        <v>0</v>
      </c>
      <c r="BA100" s="137">
        <v>0</v>
      </c>
      <c r="BB100" s="137">
        <v>0</v>
      </c>
      <c r="BC100" s="137">
        <v>0</v>
      </c>
      <c r="BD100" s="137">
        <v>0</v>
      </c>
      <c r="BE100" s="137">
        <v>0</v>
      </c>
      <c r="BF100" s="137">
        <v>0</v>
      </c>
      <c r="BG100" s="137">
        <v>0</v>
      </c>
      <c r="BH100" s="137">
        <v>0</v>
      </c>
      <c r="BI100" s="137">
        <v>0</v>
      </c>
      <c r="BJ100" s="137">
        <v>0</v>
      </c>
      <c r="BK100" s="137">
        <v>0</v>
      </c>
      <c r="BL100" s="137">
        <v>0</v>
      </c>
      <c r="BM100" s="137">
        <v>0</v>
      </c>
      <c r="BN100" s="137">
        <v>0</v>
      </c>
      <c r="BO100" s="137">
        <v>0</v>
      </c>
      <c r="BP100" s="137">
        <v>0</v>
      </c>
      <c r="BQ100" s="137">
        <v>0</v>
      </c>
      <c r="BR100" s="137">
        <v>0</v>
      </c>
      <c r="BS100" s="137">
        <v>0</v>
      </c>
      <c r="BT100" s="137">
        <v>-153.95021374654536</v>
      </c>
      <c r="BU100" s="137">
        <v>-853.90498419879452</v>
      </c>
      <c r="BV100" s="137">
        <v>-1654.1636390661845</v>
      </c>
      <c r="BW100" s="137">
        <v>-2505.8895256517226</v>
      </c>
      <c r="BX100" s="133">
        <v>-2770.9779101956419</v>
      </c>
    </row>
    <row r="101" spans="1:76" ht="26.1" customHeight="1">
      <c r="A101" s="112"/>
      <c r="B101" s="152" t="s">
        <v>331</v>
      </c>
      <c r="C101" s="38"/>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137">
        <v>4981.8941102916497</v>
      </c>
      <c r="AI101" s="137">
        <v>4728.8490648021343</v>
      </c>
      <c r="AJ101" s="137">
        <v>4906.0011899340116</v>
      </c>
      <c r="AK101" s="137">
        <v>6366.7601324645675</v>
      </c>
      <c r="AL101" s="137">
        <v>6849.3132485140086</v>
      </c>
      <c r="AM101" s="137">
        <v>7199.2001525025453</v>
      </c>
      <c r="AN101" s="137">
        <v>7679.177406571931</v>
      </c>
      <c r="AO101" s="137">
        <v>7928.1331413950302</v>
      </c>
      <c r="AP101" s="137">
        <v>7972.7585316174836</v>
      </c>
      <c r="AQ101" s="137">
        <v>7694.8169876083311</v>
      </c>
      <c r="AR101" s="137">
        <v>7795.0197126210824</v>
      </c>
      <c r="AS101" s="137">
        <v>8037.9442089292788</v>
      </c>
      <c r="AT101" s="137">
        <v>8533.8126193184435</v>
      </c>
      <c r="AU101" s="137">
        <v>7946.5476003217691</v>
      </c>
      <c r="AV101" s="137">
        <v>9384.7718826529035</v>
      </c>
      <c r="AW101" s="137">
        <v>10225.765730811125</v>
      </c>
      <c r="AX101" s="137">
        <v>10530.604002855616</v>
      </c>
      <c r="AY101" s="137">
        <v>10774.901504287884</v>
      </c>
      <c r="AZ101" s="137">
        <v>10608.730067128363</v>
      </c>
      <c r="BA101" s="137">
        <v>10655.942225209981</v>
      </c>
      <c r="BB101" s="137">
        <v>10592.331090489042</v>
      </c>
      <c r="BC101" s="137">
        <v>11072.258101591586</v>
      </c>
      <c r="BD101" s="137">
        <v>11682.08570183064</v>
      </c>
      <c r="BE101" s="137">
        <v>12572.374076108799</v>
      </c>
      <c r="BF101" s="137">
        <v>13377.439763174465</v>
      </c>
      <c r="BG101" s="137">
        <v>13908.43325722621</v>
      </c>
      <c r="BH101" s="137">
        <v>15676.441492116057</v>
      </c>
      <c r="BI101" s="137">
        <v>15850.620290947054</v>
      </c>
      <c r="BJ101" s="137">
        <v>16539.084217492567</v>
      </c>
      <c r="BK101" s="137">
        <v>16770.870452838735</v>
      </c>
      <c r="BL101" s="137">
        <v>17534.168432563762</v>
      </c>
      <c r="BM101" s="137">
        <v>17938.29112118551</v>
      </c>
      <c r="BN101" s="137">
        <v>17815.408613863179</v>
      </c>
      <c r="BO101" s="137">
        <v>17556.527647491581</v>
      </c>
      <c r="BP101" s="137">
        <v>16805.976225483995</v>
      </c>
      <c r="BQ101" s="137">
        <v>13908.023764320929</v>
      </c>
      <c r="BR101" s="137">
        <v>13279.045081348162</v>
      </c>
      <c r="BS101" s="137">
        <v>12538.816305083297</v>
      </c>
      <c r="BT101" s="137">
        <v>11784.226264790526</v>
      </c>
      <c r="BU101" s="137">
        <v>11003.084682773067</v>
      </c>
      <c r="BV101" s="137">
        <v>10170.755806030318</v>
      </c>
      <c r="BW101" s="137">
        <v>9675.884032170592</v>
      </c>
      <c r="BX101" s="133">
        <v>9419.9370333967709</v>
      </c>
    </row>
    <row r="102" spans="1:76">
      <c r="A102" s="112"/>
      <c r="B102" s="152" t="s">
        <v>330</v>
      </c>
      <c r="C102" s="38"/>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137">
        <v>5201.8410561975679</v>
      </c>
      <c r="AI102" s="137">
        <v>4757.7852344093426</v>
      </c>
      <c r="AJ102" s="137">
        <v>5418.0729772557997</v>
      </c>
      <c r="AK102" s="137">
        <v>8204.5101155115444</v>
      </c>
      <c r="AL102" s="137">
        <v>11768.023168273845</v>
      </c>
      <c r="AM102" s="137">
        <v>14042.247651547314</v>
      </c>
      <c r="AN102" s="137">
        <v>15077.493169512938</v>
      </c>
      <c r="AO102" s="137">
        <v>16183.344231794588</v>
      </c>
      <c r="AP102" s="137">
        <v>16655.136511793564</v>
      </c>
      <c r="AQ102" s="137">
        <v>15481.104717880664</v>
      </c>
      <c r="AR102" s="137">
        <v>12957.593652677051</v>
      </c>
      <c r="AS102" s="137">
        <v>12086.300303740392</v>
      </c>
      <c r="AT102" s="137">
        <v>13556.629679610583</v>
      </c>
      <c r="AU102" s="137">
        <v>17484.250676985055</v>
      </c>
      <c r="AV102" s="137">
        <v>21722.881310427751</v>
      </c>
      <c r="AW102" s="137">
        <v>24077.50465760189</v>
      </c>
      <c r="AX102" s="137">
        <v>25376.345818436672</v>
      </c>
      <c r="AY102" s="137">
        <v>26191.704794157868</v>
      </c>
      <c r="AZ102" s="137">
        <v>25297.610126950349</v>
      </c>
      <c r="BA102" s="137">
        <v>23496.931769823361</v>
      </c>
      <c r="BB102" s="137">
        <v>22392.124577464554</v>
      </c>
      <c r="BC102" s="137">
        <v>21440.145655175944</v>
      </c>
      <c r="BD102" s="137">
        <v>20837.087148321312</v>
      </c>
      <c r="BE102" s="137">
        <v>20769.060645864392</v>
      </c>
      <c r="BF102" s="137">
        <v>21351.360390638663</v>
      </c>
      <c r="BG102" s="137">
        <v>21392.503446763349</v>
      </c>
      <c r="BH102" s="137">
        <v>21574.332769504494</v>
      </c>
      <c r="BI102" s="137">
        <v>21993.104476520857</v>
      </c>
      <c r="BJ102" s="137">
        <v>22834.800411544918</v>
      </c>
      <c r="BK102" s="137">
        <v>23545.640071022241</v>
      </c>
      <c r="BL102" s="137">
        <v>24315.696790159745</v>
      </c>
      <c r="BM102" s="137">
        <v>29317.303881471558</v>
      </c>
      <c r="BN102" s="137">
        <v>30312.358752827105</v>
      </c>
      <c r="BO102" s="137">
        <v>31563.767973596085</v>
      </c>
      <c r="BP102" s="137">
        <v>33155.374048032645</v>
      </c>
      <c r="BQ102" s="137">
        <v>32676.857265557828</v>
      </c>
      <c r="BR102" s="137">
        <v>32340.439354180224</v>
      </c>
      <c r="BS102" s="137">
        <v>31935.636947987088</v>
      </c>
      <c r="BT102" s="137">
        <v>31532.611610564341</v>
      </c>
      <c r="BU102" s="137">
        <v>30006.330914836853</v>
      </c>
      <c r="BV102" s="137">
        <v>28381.305099153553</v>
      </c>
      <c r="BW102" s="137">
        <v>26867.667609288626</v>
      </c>
      <c r="BX102" s="133">
        <v>26362.431440722285</v>
      </c>
    </row>
    <row r="103" spans="1:76" s="208" customFormat="1" ht="15.75">
      <c r="A103" s="122"/>
      <c r="B103" s="40" t="s">
        <v>67</v>
      </c>
      <c r="C103" s="40"/>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73">
        <f t="shared" ref="AH103:BX103" si="1">AH102+AH101</f>
        <v>10183.735166489218</v>
      </c>
      <c r="AI103" s="73">
        <f t="shared" si="1"/>
        <v>9486.6342992114769</v>
      </c>
      <c r="AJ103" s="73">
        <f t="shared" si="1"/>
        <v>10324.07416718981</v>
      </c>
      <c r="AK103" s="73">
        <f t="shared" si="1"/>
        <v>14571.270247976112</v>
      </c>
      <c r="AL103" s="73">
        <f t="shared" si="1"/>
        <v>18617.336416787854</v>
      </c>
      <c r="AM103" s="73">
        <f t="shared" si="1"/>
        <v>21241.447804049858</v>
      </c>
      <c r="AN103" s="73">
        <f t="shared" si="1"/>
        <v>22756.670576084871</v>
      </c>
      <c r="AO103" s="73">
        <f t="shared" si="1"/>
        <v>24111.47737318962</v>
      </c>
      <c r="AP103" s="73">
        <f t="shared" si="1"/>
        <v>24627.895043411048</v>
      </c>
      <c r="AQ103" s="73">
        <f t="shared" si="1"/>
        <v>23175.921705488996</v>
      </c>
      <c r="AR103" s="73">
        <f t="shared" si="1"/>
        <v>20752.613365298133</v>
      </c>
      <c r="AS103" s="73">
        <f t="shared" si="1"/>
        <v>20124.244512669669</v>
      </c>
      <c r="AT103" s="73">
        <f t="shared" si="1"/>
        <v>22090.442298929025</v>
      </c>
      <c r="AU103" s="73">
        <f t="shared" si="1"/>
        <v>25430.798277306825</v>
      </c>
      <c r="AV103" s="73">
        <f t="shared" si="1"/>
        <v>31107.653193080652</v>
      </c>
      <c r="AW103" s="73">
        <f t="shared" si="1"/>
        <v>34303.270388413017</v>
      </c>
      <c r="AX103" s="73">
        <f t="shared" si="1"/>
        <v>35906.949821292292</v>
      </c>
      <c r="AY103" s="73">
        <f t="shared" si="1"/>
        <v>36966.606298445753</v>
      </c>
      <c r="AZ103" s="73">
        <f t="shared" si="1"/>
        <v>35906.340194078715</v>
      </c>
      <c r="BA103" s="73">
        <f t="shared" si="1"/>
        <v>34152.87399503334</v>
      </c>
      <c r="BB103" s="73">
        <f t="shared" si="1"/>
        <v>32984.455667953596</v>
      </c>
      <c r="BC103" s="73">
        <f t="shared" si="1"/>
        <v>32512.40375676753</v>
      </c>
      <c r="BD103" s="73">
        <f t="shared" si="1"/>
        <v>32519.172850151954</v>
      </c>
      <c r="BE103" s="73">
        <f t="shared" si="1"/>
        <v>33341.434721973194</v>
      </c>
      <c r="BF103" s="73">
        <f t="shared" si="1"/>
        <v>34728.800153813128</v>
      </c>
      <c r="BG103" s="73">
        <f t="shared" si="1"/>
        <v>35300.936703989559</v>
      </c>
      <c r="BH103" s="73">
        <f t="shared" si="1"/>
        <v>37250.774261620551</v>
      </c>
      <c r="BI103" s="73">
        <f t="shared" si="1"/>
        <v>37843.724767467909</v>
      </c>
      <c r="BJ103" s="73">
        <f t="shared" si="1"/>
        <v>39373.884629037486</v>
      </c>
      <c r="BK103" s="73">
        <f t="shared" si="1"/>
        <v>40316.510523860976</v>
      </c>
      <c r="BL103" s="73">
        <f t="shared" si="1"/>
        <v>41849.865222723507</v>
      </c>
      <c r="BM103" s="73">
        <f t="shared" si="1"/>
        <v>47255.595002657064</v>
      </c>
      <c r="BN103" s="73">
        <f t="shared" si="1"/>
        <v>48127.767366690285</v>
      </c>
      <c r="BO103" s="73">
        <f t="shared" si="1"/>
        <v>49120.295621087665</v>
      </c>
      <c r="BP103" s="73">
        <f t="shared" si="1"/>
        <v>49961.35027351664</v>
      </c>
      <c r="BQ103" s="73">
        <f t="shared" si="1"/>
        <v>46584.881029878758</v>
      </c>
      <c r="BR103" s="73">
        <f t="shared" si="1"/>
        <v>45619.484435528386</v>
      </c>
      <c r="BS103" s="73">
        <f t="shared" si="1"/>
        <v>44474.453253070387</v>
      </c>
      <c r="BT103" s="73">
        <f t="shared" si="1"/>
        <v>43316.837875354868</v>
      </c>
      <c r="BU103" s="73">
        <f t="shared" si="1"/>
        <v>41009.415597609921</v>
      </c>
      <c r="BV103" s="73">
        <f t="shared" si="1"/>
        <v>38552.060905183869</v>
      </c>
      <c r="BW103" s="73">
        <f t="shared" si="1"/>
        <v>36543.55164145922</v>
      </c>
      <c r="BX103" s="138">
        <f t="shared" si="1"/>
        <v>35782.368474119052</v>
      </c>
    </row>
    <row r="104" spans="1:76" ht="15.75" thickBot="1">
      <c r="A104" s="132"/>
      <c r="B104" s="33"/>
      <c r="C104" s="33"/>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158"/>
      <c r="AI104" s="158"/>
      <c r="AJ104" s="158"/>
      <c r="AK104" s="158"/>
      <c r="AL104" s="158"/>
      <c r="AM104" s="158"/>
      <c r="AN104" s="158"/>
      <c r="AO104" s="158"/>
      <c r="AP104" s="158"/>
      <c r="AQ104" s="158"/>
      <c r="AR104" s="158"/>
      <c r="AS104" s="158"/>
      <c r="AT104" s="158"/>
      <c r="AU104" s="158"/>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47"/>
      <c r="BU104" s="47"/>
      <c r="BV104" s="47"/>
      <c r="BW104" s="47"/>
      <c r="BX104" s="46"/>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5"/>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169" customWidth="1"/>
    <col min="2" max="2" width="75.7109375" style="167" customWidth="1"/>
    <col min="3" max="3" width="25.7109375" style="167" customWidth="1"/>
    <col min="4" max="75" width="12.7109375" style="168" customWidth="1"/>
    <col min="76" max="76" width="12.7109375" style="225" customWidth="1"/>
    <col min="77" max="16384" width="9.140625" style="225"/>
  </cols>
  <sheetData>
    <row r="1" spans="1:76" s="244" customFormat="1" ht="24.95" customHeight="1" thickBot="1">
      <c r="A1" s="30" t="s">
        <v>64</v>
      </c>
      <c r="B1" s="77" t="s">
        <v>153</v>
      </c>
      <c r="C1" s="76"/>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row>
    <row r="2" spans="1:76" ht="33" customHeight="1">
      <c r="A2" s="26" t="str">
        <f>Notes!A2</f>
        <v>Summer Budget</v>
      </c>
      <c r="B2" s="198" t="s">
        <v>386</v>
      </c>
      <c r="C2" s="197"/>
      <c r="D2" s="196" t="s">
        <v>151</v>
      </c>
      <c r="E2" s="196" t="s">
        <v>150</v>
      </c>
      <c r="F2" s="196" t="s">
        <v>149</v>
      </c>
      <c r="G2" s="196" t="s">
        <v>148</v>
      </c>
      <c r="H2" s="196" t="s">
        <v>147</v>
      </c>
      <c r="I2" s="196" t="s">
        <v>146</v>
      </c>
      <c r="J2" s="196" t="s">
        <v>145</v>
      </c>
      <c r="K2" s="196" t="s">
        <v>144</v>
      </c>
      <c r="L2" s="196" t="s">
        <v>143</v>
      </c>
      <c r="M2" s="196" t="s">
        <v>142</v>
      </c>
      <c r="N2" s="196" t="s">
        <v>141</v>
      </c>
      <c r="O2" s="196" t="s">
        <v>140</v>
      </c>
      <c r="P2" s="196" t="s">
        <v>139</v>
      </c>
      <c r="Q2" s="196" t="s">
        <v>138</v>
      </c>
      <c r="R2" s="196" t="s">
        <v>137</v>
      </c>
      <c r="S2" s="196" t="s">
        <v>136</v>
      </c>
      <c r="T2" s="196" t="s">
        <v>135</v>
      </c>
      <c r="U2" s="196" t="s">
        <v>134</v>
      </c>
      <c r="V2" s="196" t="s">
        <v>133</v>
      </c>
      <c r="W2" s="196" t="s">
        <v>132</v>
      </c>
      <c r="X2" s="196" t="s">
        <v>131</v>
      </c>
      <c r="Y2" s="196" t="s">
        <v>130</v>
      </c>
      <c r="Z2" s="196" t="s">
        <v>129</v>
      </c>
      <c r="AA2" s="196" t="s">
        <v>128</v>
      </c>
      <c r="AB2" s="196" t="s">
        <v>127</v>
      </c>
      <c r="AC2" s="196" t="s">
        <v>126</v>
      </c>
      <c r="AD2" s="196" t="s">
        <v>125</v>
      </c>
      <c r="AE2" s="196" t="s">
        <v>124</v>
      </c>
      <c r="AF2" s="196" t="s">
        <v>123</v>
      </c>
      <c r="AG2" s="196" t="s">
        <v>122</v>
      </c>
      <c r="AH2" s="196" t="s">
        <v>121</v>
      </c>
      <c r="AI2" s="196" t="s">
        <v>120</v>
      </c>
      <c r="AJ2" s="196" t="s">
        <v>119</v>
      </c>
      <c r="AK2" s="196" t="s">
        <v>118</v>
      </c>
      <c r="AL2" s="196" t="s">
        <v>117</v>
      </c>
      <c r="AM2" s="196" t="s">
        <v>116</v>
      </c>
      <c r="AN2" s="196" t="s">
        <v>115</v>
      </c>
      <c r="AO2" s="196" t="s">
        <v>114</v>
      </c>
      <c r="AP2" s="196" t="s">
        <v>113</v>
      </c>
      <c r="AQ2" s="196" t="s">
        <v>112</v>
      </c>
      <c r="AR2" s="196" t="s">
        <v>111</v>
      </c>
      <c r="AS2" s="196" t="s">
        <v>110</v>
      </c>
      <c r="AT2" s="196" t="s">
        <v>109</v>
      </c>
      <c r="AU2" s="196" t="s">
        <v>108</v>
      </c>
      <c r="AV2" s="196" t="s">
        <v>107</v>
      </c>
      <c r="AW2" s="196" t="s">
        <v>106</v>
      </c>
      <c r="AX2" s="196" t="s">
        <v>105</v>
      </c>
      <c r="AY2" s="196" t="s">
        <v>104</v>
      </c>
      <c r="AZ2" s="196" t="s">
        <v>103</v>
      </c>
      <c r="BA2" s="196" t="s">
        <v>102</v>
      </c>
      <c r="BB2" s="196" t="s">
        <v>101</v>
      </c>
      <c r="BC2" s="196" t="s">
        <v>100</v>
      </c>
      <c r="BD2" s="196" t="s">
        <v>99</v>
      </c>
      <c r="BE2" s="196" t="s">
        <v>98</v>
      </c>
      <c r="BF2" s="196" t="s">
        <v>97</v>
      </c>
      <c r="BG2" s="196" t="s">
        <v>96</v>
      </c>
      <c r="BH2" s="196" t="s">
        <v>95</v>
      </c>
      <c r="BI2" s="196" t="s">
        <v>94</v>
      </c>
      <c r="BJ2" s="196" t="s">
        <v>93</v>
      </c>
      <c r="BK2" s="196" t="s">
        <v>92</v>
      </c>
      <c r="BL2" s="196" t="s">
        <v>91</v>
      </c>
      <c r="BM2" s="196" t="s">
        <v>90</v>
      </c>
      <c r="BN2" s="196" t="s">
        <v>89</v>
      </c>
      <c r="BO2" s="196" t="s">
        <v>88</v>
      </c>
      <c r="BP2" s="196" t="s">
        <v>87</v>
      </c>
      <c r="BQ2" s="196" t="s">
        <v>86</v>
      </c>
      <c r="BR2" s="196" t="s">
        <v>85</v>
      </c>
      <c r="BS2" s="196" t="s">
        <v>84</v>
      </c>
      <c r="BT2" s="196" t="s">
        <v>83</v>
      </c>
      <c r="BU2" s="195" t="s">
        <v>82</v>
      </c>
      <c r="BV2" s="72" t="s">
        <v>81</v>
      </c>
      <c r="BW2" s="72" t="s">
        <v>80</v>
      </c>
      <c r="BX2" s="71" t="s">
        <v>79</v>
      </c>
    </row>
    <row r="3" spans="1:76" s="242" customFormat="1" ht="15.75">
      <c r="A3" s="70">
        <f>Notes!A3</f>
        <v>2015</v>
      </c>
      <c r="B3" s="194" t="s">
        <v>370</v>
      </c>
      <c r="C3" s="193"/>
      <c r="D3" s="192" t="s">
        <v>77</v>
      </c>
      <c r="E3" s="192" t="s">
        <v>77</v>
      </c>
      <c r="F3" s="192" t="s">
        <v>77</v>
      </c>
      <c r="G3" s="192" t="s">
        <v>77</v>
      </c>
      <c r="H3" s="192" t="s">
        <v>77</v>
      </c>
      <c r="I3" s="192" t="s">
        <v>77</v>
      </c>
      <c r="J3" s="192" t="s">
        <v>77</v>
      </c>
      <c r="K3" s="192" t="s">
        <v>77</v>
      </c>
      <c r="L3" s="192" t="s">
        <v>77</v>
      </c>
      <c r="M3" s="192" t="s">
        <v>77</v>
      </c>
      <c r="N3" s="192" t="s">
        <v>77</v>
      </c>
      <c r="O3" s="192" t="s">
        <v>77</v>
      </c>
      <c r="P3" s="192" t="s">
        <v>77</v>
      </c>
      <c r="Q3" s="192" t="s">
        <v>77</v>
      </c>
      <c r="R3" s="192" t="s">
        <v>77</v>
      </c>
      <c r="S3" s="192" t="s">
        <v>77</v>
      </c>
      <c r="T3" s="192" t="s">
        <v>77</v>
      </c>
      <c r="U3" s="192" t="s">
        <v>77</v>
      </c>
      <c r="V3" s="192" t="s">
        <v>77</v>
      </c>
      <c r="W3" s="192" t="s">
        <v>77</v>
      </c>
      <c r="X3" s="192" t="s">
        <v>77</v>
      </c>
      <c r="Y3" s="192" t="s">
        <v>77</v>
      </c>
      <c r="Z3" s="192" t="s">
        <v>77</v>
      </c>
      <c r="AA3" s="192" t="s">
        <v>77</v>
      </c>
      <c r="AB3" s="192" t="s">
        <v>77</v>
      </c>
      <c r="AC3" s="192" t="s">
        <v>77</v>
      </c>
      <c r="AD3" s="192" t="s">
        <v>77</v>
      </c>
      <c r="AE3" s="192" t="s">
        <v>77</v>
      </c>
      <c r="AF3" s="192" t="s">
        <v>77</v>
      </c>
      <c r="AG3" s="192" t="s">
        <v>77</v>
      </c>
      <c r="AH3" s="192" t="s">
        <v>77</v>
      </c>
      <c r="AI3" s="192" t="s">
        <v>77</v>
      </c>
      <c r="AJ3" s="192" t="s">
        <v>77</v>
      </c>
      <c r="AK3" s="192" t="s">
        <v>77</v>
      </c>
      <c r="AL3" s="192" t="s">
        <v>77</v>
      </c>
      <c r="AM3" s="192" t="s">
        <v>77</v>
      </c>
      <c r="AN3" s="192" t="s">
        <v>77</v>
      </c>
      <c r="AO3" s="192" t="s">
        <v>77</v>
      </c>
      <c r="AP3" s="192" t="s">
        <v>77</v>
      </c>
      <c r="AQ3" s="192" t="s">
        <v>77</v>
      </c>
      <c r="AR3" s="192" t="s">
        <v>77</v>
      </c>
      <c r="AS3" s="192" t="s">
        <v>77</v>
      </c>
      <c r="AT3" s="192" t="s">
        <v>77</v>
      </c>
      <c r="AU3" s="192" t="s">
        <v>77</v>
      </c>
      <c r="AV3" s="192" t="s">
        <v>77</v>
      </c>
      <c r="AW3" s="192" t="s">
        <v>77</v>
      </c>
      <c r="AX3" s="192" t="s">
        <v>77</v>
      </c>
      <c r="AY3" s="192" t="s">
        <v>77</v>
      </c>
      <c r="AZ3" s="192" t="s">
        <v>77</v>
      </c>
      <c r="BA3" s="192" t="s">
        <v>77</v>
      </c>
      <c r="BB3" s="192" t="s">
        <v>77</v>
      </c>
      <c r="BC3" s="192" t="s">
        <v>77</v>
      </c>
      <c r="BD3" s="192" t="s">
        <v>77</v>
      </c>
      <c r="BE3" s="192" t="s">
        <v>77</v>
      </c>
      <c r="BF3" s="192" t="s">
        <v>77</v>
      </c>
      <c r="BG3" s="192" t="s">
        <v>77</v>
      </c>
      <c r="BH3" s="192" t="s">
        <v>77</v>
      </c>
      <c r="BI3" s="192" t="s">
        <v>77</v>
      </c>
      <c r="BJ3" s="192" t="s">
        <v>77</v>
      </c>
      <c r="BK3" s="192" t="s">
        <v>77</v>
      </c>
      <c r="BL3" s="192" t="s">
        <v>77</v>
      </c>
      <c r="BM3" s="192" t="s">
        <v>77</v>
      </c>
      <c r="BN3" s="192" t="s">
        <v>77</v>
      </c>
      <c r="BO3" s="192" t="s">
        <v>77</v>
      </c>
      <c r="BP3" s="68" t="s">
        <v>77</v>
      </c>
      <c r="BQ3" s="68" t="s">
        <v>77</v>
      </c>
      <c r="BR3" s="192" t="s">
        <v>277</v>
      </c>
      <c r="BS3" s="192" t="s">
        <v>76</v>
      </c>
      <c r="BT3" s="192" t="s">
        <v>76</v>
      </c>
      <c r="BU3" s="192" t="s">
        <v>76</v>
      </c>
      <c r="BV3" s="68" t="s">
        <v>76</v>
      </c>
      <c r="BW3" s="68" t="s">
        <v>76</v>
      </c>
      <c r="BX3" s="67" t="s">
        <v>76</v>
      </c>
    </row>
    <row r="4" spans="1:76" ht="15.75">
      <c r="A4" s="65"/>
      <c r="B4" s="190" t="s">
        <v>278</v>
      </c>
      <c r="C4" s="189"/>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7"/>
    </row>
    <row r="5" spans="1:76" ht="25.5" customHeight="1">
      <c r="A5" s="178"/>
      <c r="B5" s="258" t="s">
        <v>369</v>
      </c>
      <c r="C5" s="179"/>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250" t="s">
        <v>339</v>
      </c>
      <c r="BI5" s="182"/>
      <c r="BJ5" s="182"/>
      <c r="BK5" s="182"/>
      <c r="BL5" s="182"/>
      <c r="BM5" s="182"/>
      <c r="BN5" s="182"/>
      <c r="BO5" s="182"/>
      <c r="BP5" s="182"/>
      <c r="BQ5" s="182"/>
      <c r="BR5" s="182"/>
      <c r="BS5" s="182"/>
      <c r="BT5" s="182"/>
      <c r="BU5" s="182"/>
      <c r="BV5" s="256"/>
      <c r="BW5" s="256"/>
      <c r="BX5" s="260"/>
    </row>
    <row r="6" spans="1:76">
      <c r="A6" s="178"/>
      <c r="B6" s="259" t="s">
        <v>385</v>
      </c>
      <c r="C6" s="179"/>
      <c r="D6" s="256"/>
      <c r="E6" s="256"/>
      <c r="F6" s="256"/>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182">
        <v>0</v>
      </c>
      <c r="AI6" s="182">
        <v>1723</v>
      </c>
      <c r="AJ6" s="182">
        <v>1694</v>
      </c>
      <c r="AK6" s="182">
        <v>1738</v>
      </c>
      <c r="AL6" s="182">
        <v>1781</v>
      </c>
      <c r="AM6" s="182">
        <v>1651</v>
      </c>
      <c r="AN6" s="182">
        <v>1683</v>
      </c>
      <c r="AO6" s="182">
        <v>1717</v>
      </c>
      <c r="AP6" s="182">
        <v>1722</v>
      </c>
      <c r="AQ6" s="182">
        <v>1727</v>
      </c>
      <c r="AR6" s="182">
        <v>1719</v>
      </c>
      <c r="AS6" s="182">
        <v>1607</v>
      </c>
      <c r="AT6" s="182">
        <v>1675</v>
      </c>
      <c r="AU6" s="182">
        <v>1575</v>
      </c>
      <c r="AV6" s="182">
        <v>1643</v>
      </c>
      <c r="AW6" s="182">
        <v>1736</v>
      </c>
      <c r="AX6" s="182">
        <v>1765</v>
      </c>
      <c r="AY6" s="182">
        <v>1781</v>
      </c>
      <c r="AZ6" s="182">
        <v>1764</v>
      </c>
      <c r="BA6" s="182">
        <v>1705</v>
      </c>
      <c r="BB6" s="182">
        <v>1643</v>
      </c>
      <c r="BC6" s="182">
        <v>1620</v>
      </c>
      <c r="BD6" s="182">
        <v>1671</v>
      </c>
      <c r="BE6" s="182">
        <v>1750</v>
      </c>
      <c r="BF6" s="182">
        <v>1776</v>
      </c>
      <c r="BG6" s="237">
        <v>1979</v>
      </c>
      <c r="BH6" s="257">
        <v>2594</v>
      </c>
      <c r="BI6" s="237">
        <v>2700</v>
      </c>
      <c r="BJ6" s="237">
        <v>2729</v>
      </c>
      <c r="BK6" s="237">
        <v>2732</v>
      </c>
      <c r="BL6" s="237">
        <v>2724</v>
      </c>
      <c r="BM6" s="237">
        <v>2736</v>
      </c>
      <c r="BN6" s="237">
        <v>2718</v>
      </c>
      <c r="BO6" s="237">
        <v>2649</v>
      </c>
      <c r="BP6" s="237">
        <v>2505</v>
      </c>
      <c r="BQ6" s="237">
        <v>2380</v>
      </c>
      <c r="BR6" s="237">
        <v>2234</v>
      </c>
      <c r="BS6" s="237">
        <v>2098</v>
      </c>
      <c r="BT6" s="237">
        <v>2000</v>
      </c>
      <c r="BU6" s="237">
        <v>1903</v>
      </c>
      <c r="BV6" s="237">
        <v>1816</v>
      </c>
      <c r="BW6" s="237">
        <v>1759</v>
      </c>
      <c r="BX6" s="183">
        <v>1720</v>
      </c>
    </row>
    <row r="7" spans="1:76">
      <c r="A7" s="178"/>
      <c r="B7" s="259" t="s">
        <v>384</v>
      </c>
      <c r="C7" s="179"/>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37">
        <v>0</v>
      </c>
      <c r="AI7" s="182">
        <v>207</v>
      </c>
      <c r="AJ7" s="182">
        <v>205</v>
      </c>
      <c r="AK7" s="182">
        <v>221</v>
      </c>
      <c r="AL7" s="182">
        <v>240</v>
      </c>
      <c r="AM7" s="182">
        <v>241</v>
      </c>
      <c r="AN7" s="182">
        <v>273</v>
      </c>
      <c r="AO7" s="182">
        <v>301</v>
      </c>
      <c r="AP7" s="182">
        <v>327</v>
      </c>
      <c r="AQ7" s="182">
        <v>352</v>
      </c>
      <c r="AR7" s="182">
        <v>247</v>
      </c>
      <c r="AS7" s="182">
        <v>290</v>
      </c>
      <c r="AT7" s="182">
        <v>330</v>
      </c>
      <c r="AU7" s="182">
        <v>375</v>
      </c>
      <c r="AV7" s="182">
        <v>425</v>
      </c>
      <c r="AW7" s="182">
        <v>527</v>
      </c>
      <c r="AX7" s="182">
        <v>618</v>
      </c>
      <c r="AY7" s="182">
        <v>739</v>
      </c>
      <c r="AZ7" s="182">
        <v>786</v>
      </c>
      <c r="BA7" s="182">
        <v>849</v>
      </c>
      <c r="BB7" s="182">
        <v>898</v>
      </c>
      <c r="BC7" s="182">
        <v>932</v>
      </c>
      <c r="BD7" s="182">
        <v>994</v>
      </c>
      <c r="BE7" s="182">
        <v>1048</v>
      </c>
      <c r="BF7" s="182">
        <v>1091</v>
      </c>
      <c r="BG7" s="182">
        <v>1121</v>
      </c>
      <c r="BH7" s="257">
        <v>1213</v>
      </c>
      <c r="BI7" s="237">
        <v>1198</v>
      </c>
      <c r="BJ7" s="237">
        <v>1196</v>
      </c>
      <c r="BK7" s="237">
        <v>1196</v>
      </c>
      <c r="BL7" s="237">
        <v>1313</v>
      </c>
      <c r="BM7" s="237">
        <v>1446</v>
      </c>
      <c r="BN7" s="237">
        <v>1548</v>
      </c>
      <c r="BO7" s="237">
        <v>1658</v>
      </c>
      <c r="BP7" s="237">
        <v>1895</v>
      </c>
      <c r="BQ7" s="237">
        <v>2174</v>
      </c>
      <c r="BR7" s="237">
        <v>2396</v>
      </c>
      <c r="BS7" s="237">
        <v>2480</v>
      </c>
      <c r="BT7" s="237">
        <v>2453</v>
      </c>
      <c r="BU7" s="237">
        <v>2441</v>
      </c>
      <c r="BV7" s="237">
        <v>2422</v>
      </c>
      <c r="BW7" s="237">
        <v>2441</v>
      </c>
      <c r="BX7" s="183">
        <v>2440</v>
      </c>
    </row>
    <row r="8" spans="1:76">
      <c r="A8" s="178"/>
      <c r="B8" s="259" t="s">
        <v>383</v>
      </c>
      <c r="C8" s="179"/>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37">
        <v>0</v>
      </c>
      <c r="AI8" s="182">
        <v>306</v>
      </c>
      <c r="AJ8" s="182">
        <v>316</v>
      </c>
      <c r="AK8" s="182">
        <v>369</v>
      </c>
      <c r="AL8" s="182">
        <v>415</v>
      </c>
      <c r="AM8" s="182">
        <v>449</v>
      </c>
      <c r="AN8" s="182">
        <v>492</v>
      </c>
      <c r="AO8" s="182">
        <v>575</v>
      </c>
      <c r="AP8" s="182">
        <v>602</v>
      </c>
      <c r="AQ8" s="182">
        <v>629</v>
      </c>
      <c r="AR8" s="182">
        <v>694</v>
      </c>
      <c r="AS8" s="182">
        <v>756</v>
      </c>
      <c r="AT8" s="182">
        <v>793</v>
      </c>
      <c r="AU8" s="182">
        <v>871</v>
      </c>
      <c r="AV8" s="182">
        <v>957</v>
      </c>
      <c r="AW8" s="182">
        <v>1013</v>
      </c>
      <c r="AX8" s="182">
        <v>1039</v>
      </c>
      <c r="AY8" s="182">
        <v>1056</v>
      </c>
      <c r="AZ8" s="182">
        <v>1059</v>
      </c>
      <c r="BA8" s="182">
        <v>995</v>
      </c>
      <c r="BB8" s="182">
        <v>949</v>
      </c>
      <c r="BC8" s="182">
        <v>931</v>
      </c>
      <c r="BD8" s="182">
        <v>913</v>
      </c>
      <c r="BE8" s="182">
        <v>886</v>
      </c>
      <c r="BF8" s="182">
        <v>857</v>
      </c>
      <c r="BG8" s="182">
        <v>841</v>
      </c>
      <c r="BH8" s="257">
        <v>808</v>
      </c>
      <c r="BI8" s="237">
        <v>784</v>
      </c>
      <c r="BJ8" s="237">
        <v>776</v>
      </c>
      <c r="BK8" s="237">
        <v>753</v>
      </c>
      <c r="BL8" s="237">
        <v>737</v>
      </c>
      <c r="BM8" s="237">
        <v>706</v>
      </c>
      <c r="BN8" s="237">
        <v>653</v>
      </c>
      <c r="BO8" s="237">
        <v>589</v>
      </c>
      <c r="BP8" s="237">
        <v>534</v>
      </c>
      <c r="BQ8" s="237">
        <v>491</v>
      </c>
      <c r="BR8" s="237">
        <v>477</v>
      </c>
      <c r="BS8" s="237">
        <v>476</v>
      </c>
      <c r="BT8" s="237">
        <v>472</v>
      </c>
      <c r="BU8" s="237">
        <v>421</v>
      </c>
      <c r="BV8" s="237">
        <v>390</v>
      </c>
      <c r="BW8" s="237">
        <v>371</v>
      </c>
      <c r="BX8" s="183">
        <v>372</v>
      </c>
    </row>
    <row r="9" spans="1:76">
      <c r="A9" s="178"/>
      <c r="B9" s="259" t="s">
        <v>382</v>
      </c>
      <c r="C9" s="179"/>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37">
        <v>0</v>
      </c>
      <c r="AI9" s="237">
        <v>551</v>
      </c>
      <c r="AJ9" s="237">
        <v>746</v>
      </c>
      <c r="AK9" s="237">
        <v>1179</v>
      </c>
      <c r="AL9" s="237">
        <v>1611</v>
      </c>
      <c r="AM9" s="237">
        <v>1813</v>
      </c>
      <c r="AN9" s="237">
        <v>1885</v>
      </c>
      <c r="AO9" s="237">
        <v>1892</v>
      </c>
      <c r="AP9" s="237">
        <v>1832</v>
      </c>
      <c r="AQ9" s="237">
        <v>1578</v>
      </c>
      <c r="AR9" s="237">
        <v>1249</v>
      </c>
      <c r="AS9" s="237">
        <v>1031</v>
      </c>
      <c r="AT9" s="237">
        <v>1007</v>
      </c>
      <c r="AU9" s="237">
        <v>1441</v>
      </c>
      <c r="AV9" s="237">
        <v>1753</v>
      </c>
      <c r="AW9" s="237">
        <v>1790</v>
      </c>
      <c r="AX9" s="237">
        <v>1800</v>
      </c>
      <c r="AY9" s="237">
        <v>1659</v>
      </c>
      <c r="AZ9" s="237">
        <v>1350</v>
      </c>
      <c r="BA9" s="237">
        <v>987</v>
      </c>
      <c r="BB9" s="237">
        <v>869</v>
      </c>
      <c r="BC9" s="237">
        <v>913</v>
      </c>
      <c r="BD9" s="237">
        <v>785</v>
      </c>
      <c r="BE9" s="237">
        <v>686</v>
      </c>
      <c r="BF9" s="237">
        <v>665</v>
      </c>
      <c r="BG9" s="237">
        <v>649</v>
      </c>
      <c r="BH9" s="257">
        <v>602</v>
      </c>
      <c r="BI9" s="237">
        <v>647</v>
      </c>
      <c r="BJ9" s="237">
        <v>706</v>
      </c>
      <c r="BK9" s="237">
        <v>622</v>
      </c>
      <c r="BL9" s="237">
        <v>716</v>
      </c>
      <c r="BM9" s="237">
        <v>1103</v>
      </c>
      <c r="BN9" s="237">
        <v>1091</v>
      </c>
      <c r="BO9" s="237">
        <v>1227</v>
      </c>
      <c r="BP9" s="237">
        <v>1260</v>
      </c>
      <c r="BQ9" s="237">
        <v>1058</v>
      </c>
      <c r="BR9" s="237">
        <v>732</v>
      </c>
      <c r="BS9" s="237">
        <v>580</v>
      </c>
      <c r="BT9" s="237">
        <v>550</v>
      </c>
      <c r="BU9" s="237">
        <v>572</v>
      </c>
      <c r="BV9" s="237">
        <v>588</v>
      </c>
      <c r="BW9" s="237">
        <v>598</v>
      </c>
      <c r="BX9" s="183">
        <v>604</v>
      </c>
    </row>
    <row r="10" spans="1:76">
      <c r="A10" s="178"/>
      <c r="B10" s="259" t="s">
        <v>381</v>
      </c>
      <c r="C10" s="179"/>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37">
        <v>0</v>
      </c>
      <c r="AI10" s="237">
        <v>51</v>
      </c>
      <c r="AJ10" s="237">
        <v>49</v>
      </c>
      <c r="AK10" s="237">
        <v>77</v>
      </c>
      <c r="AL10" s="237">
        <v>110</v>
      </c>
      <c r="AM10" s="237">
        <v>182</v>
      </c>
      <c r="AN10" s="237">
        <v>208</v>
      </c>
      <c r="AO10" s="237">
        <v>224</v>
      </c>
      <c r="AP10" s="237">
        <v>228</v>
      </c>
      <c r="AQ10" s="237">
        <v>231</v>
      </c>
      <c r="AR10" s="237">
        <v>180</v>
      </c>
      <c r="AS10" s="237">
        <v>293</v>
      </c>
      <c r="AT10" s="237">
        <v>319</v>
      </c>
      <c r="AU10" s="237">
        <v>331</v>
      </c>
      <c r="AV10" s="237">
        <v>401</v>
      </c>
      <c r="AW10" s="237">
        <v>446</v>
      </c>
      <c r="AX10" s="237">
        <v>425</v>
      </c>
      <c r="AY10" s="237">
        <v>422</v>
      </c>
      <c r="AZ10" s="237">
        <v>444</v>
      </c>
      <c r="BA10" s="237">
        <v>394</v>
      </c>
      <c r="BB10" s="237">
        <v>345</v>
      </c>
      <c r="BC10" s="237">
        <v>339</v>
      </c>
      <c r="BD10" s="237">
        <v>323</v>
      </c>
      <c r="BE10" s="237">
        <v>301</v>
      </c>
      <c r="BF10" s="237">
        <v>265</v>
      </c>
      <c r="BG10" s="237">
        <v>256</v>
      </c>
      <c r="BH10" s="257">
        <v>166</v>
      </c>
      <c r="BI10" s="237">
        <v>160</v>
      </c>
      <c r="BJ10" s="237">
        <v>162</v>
      </c>
      <c r="BK10" s="237">
        <v>169</v>
      </c>
      <c r="BL10" s="237">
        <v>174</v>
      </c>
      <c r="BM10" s="237">
        <v>174</v>
      </c>
      <c r="BN10" s="237">
        <v>180</v>
      </c>
      <c r="BO10" s="237">
        <v>182</v>
      </c>
      <c r="BP10" s="237">
        <v>189</v>
      </c>
      <c r="BQ10" s="237">
        <v>196</v>
      </c>
      <c r="BR10" s="237">
        <v>195</v>
      </c>
      <c r="BS10" s="237">
        <v>200</v>
      </c>
      <c r="BT10" s="237">
        <v>202</v>
      </c>
      <c r="BU10" s="237">
        <v>210</v>
      </c>
      <c r="BV10" s="237">
        <v>218</v>
      </c>
      <c r="BW10" s="237">
        <v>224</v>
      </c>
      <c r="BX10" s="183">
        <v>226</v>
      </c>
    </row>
    <row r="11" spans="1:76" ht="26.25" customHeight="1">
      <c r="A11" s="178"/>
      <c r="B11" s="232" t="s">
        <v>330</v>
      </c>
      <c r="C11" s="179"/>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182">
        <f t="shared" ref="AH11:BX11" si="0">SUM(AH7:AH10)</f>
        <v>0</v>
      </c>
      <c r="AI11" s="182">
        <f t="shared" si="0"/>
        <v>1115</v>
      </c>
      <c r="AJ11" s="182">
        <f t="shared" si="0"/>
        <v>1316</v>
      </c>
      <c r="AK11" s="182">
        <f t="shared" si="0"/>
        <v>1846</v>
      </c>
      <c r="AL11" s="182">
        <f t="shared" si="0"/>
        <v>2376</v>
      </c>
      <c r="AM11" s="182">
        <f t="shared" si="0"/>
        <v>2685</v>
      </c>
      <c r="AN11" s="182">
        <f t="shared" si="0"/>
        <v>2858</v>
      </c>
      <c r="AO11" s="182">
        <f t="shared" si="0"/>
        <v>2992</v>
      </c>
      <c r="AP11" s="182">
        <f t="shared" si="0"/>
        <v>2989</v>
      </c>
      <c r="AQ11" s="182">
        <f t="shared" si="0"/>
        <v>2790</v>
      </c>
      <c r="AR11" s="182">
        <f t="shared" si="0"/>
        <v>2370</v>
      </c>
      <c r="AS11" s="182">
        <f t="shared" si="0"/>
        <v>2370</v>
      </c>
      <c r="AT11" s="182">
        <f t="shared" si="0"/>
        <v>2449</v>
      </c>
      <c r="AU11" s="182">
        <f t="shared" si="0"/>
        <v>3018</v>
      </c>
      <c r="AV11" s="182">
        <f t="shared" si="0"/>
        <v>3536</v>
      </c>
      <c r="AW11" s="182">
        <f t="shared" si="0"/>
        <v>3776</v>
      </c>
      <c r="AX11" s="182">
        <f t="shared" si="0"/>
        <v>3882</v>
      </c>
      <c r="AY11" s="182">
        <f t="shared" si="0"/>
        <v>3876</v>
      </c>
      <c r="AZ11" s="182">
        <f t="shared" si="0"/>
        <v>3639</v>
      </c>
      <c r="BA11" s="182">
        <f t="shared" si="0"/>
        <v>3225</v>
      </c>
      <c r="BB11" s="182">
        <f t="shared" si="0"/>
        <v>3061</v>
      </c>
      <c r="BC11" s="182">
        <f t="shared" si="0"/>
        <v>3115</v>
      </c>
      <c r="BD11" s="182">
        <f t="shared" si="0"/>
        <v>3015</v>
      </c>
      <c r="BE11" s="182">
        <f t="shared" si="0"/>
        <v>2921</v>
      </c>
      <c r="BF11" s="182">
        <f t="shared" si="0"/>
        <v>2878</v>
      </c>
      <c r="BG11" s="182">
        <f t="shared" si="0"/>
        <v>2867</v>
      </c>
      <c r="BH11" s="257">
        <f t="shared" si="0"/>
        <v>2789</v>
      </c>
      <c r="BI11" s="237">
        <f t="shared" si="0"/>
        <v>2789</v>
      </c>
      <c r="BJ11" s="237">
        <f t="shared" si="0"/>
        <v>2840</v>
      </c>
      <c r="BK11" s="237">
        <f t="shared" si="0"/>
        <v>2740</v>
      </c>
      <c r="BL11" s="237">
        <f t="shared" si="0"/>
        <v>2940</v>
      </c>
      <c r="BM11" s="237">
        <f t="shared" si="0"/>
        <v>3429</v>
      </c>
      <c r="BN11" s="237">
        <f t="shared" si="0"/>
        <v>3472</v>
      </c>
      <c r="BO11" s="237">
        <f t="shared" si="0"/>
        <v>3656</v>
      </c>
      <c r="BP11" s="237">
        <f t="shared" si="0"/>
        <v>3878</v>
      </c>
      <c r="BQ11" s="237">
        <f t="shared" si="0"/>
        <v>3919</v>
      </c>
      <c r="BR11" s="237">
        <f t="shared" si="0"/>
        <v>3800</v>
      </c>
      <c r="BS11" s="237">
        <f t="shared" si="0"/>
        <v>3736</v>
      </c>
      <c r="BT11" s="237">
        <f t="shared" si="0"/>
        <v>3677</v>
      </c>
      <c r="BU11" s="237">
        <f t="shared" si="0"/>
        <v>3644</v>
      </c>
      <c r="BV11" s="237">
        <f t="shared" si="0"/>
        <v>3618</v>
      </c>
      <c r="BW11" s="237">
        <f t="shared" si="0"/>
        <v>3634</v>
      </c>
      <c r="BX11" s="183">
        <f t="shared" si="0"/>
        <v>3642</v>
      </c>
    </row>
    <row r="12" spans="1:76">
      <c r="A12" s="178"/>
      <c r="B12" s="259" t="s">
        <v>355</v>
      </c>
      <c r="C12" s="179"/>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182">
        <f t="shared" ref="AH12:BX12" si="1">AH11+AH6</f>
        <v>0</v>
      </c>
      <c r="AI12" s="182">
        <f t="shared" si="1"/>
        <v>2838</v>
      </c>
      <c r="AJ12" s="182">
        <f t="shared" si="1"/>
        <v>3010</v>
      </c>
      <c r="AK12" s="182">
        <f t="shared" si="1"/>
        <v>3584</v>
      </c>
      <c r="AL12" s="182">
        <f t="shared" si="1"/>
        <v>4157</v>
      </c>
      <c r="AM12" s="182">
        <f t="shared" si="1"/>
        <v>4336</v>
      </c>
      <c r="AN12" s="182">
        <f t="shared" si="1"/>
        <v>4541</v>
      </c>
      <c r="AO12" s="182">
        <f t="shared" si="1"/>
        <v>4709</v>
      </c>
      <c r="AP12" s="182">
        <f t="shared" si="1"/>
        <v>4711</v>
      </c>
      <c r="AQ12" s="182">
        <f t="shared" si="1"/>
        <v>4517</v>
      </c>
      <c r="AR12" s="182">
        <f t="shared" si="1"/>
        <v>4089</v>
      </c>
      <c r="AS12" s="182">
        <f t="shared" si="1"/>
        <v>3977</v>
      </c>
      <c r="AT12" s="182">
        <f t="shared" si="1"/>
        <v>4124</v>
      </c>
      <c r="AU12" s="182">
        <f t="shared" si="1"/>
        <v>4593</v>
      </c>
      <c r="AV12" s="182">
        <f t="shared" si="1"/>
        <v>5179</v>
      </c>
      <c r="AW12" s="182">
        <f t="shared" si="1"/>
        <v>5512</v>
      </c>
      <c r="AX12" s="182">
        <f t="shared" si="1"/>
        <v>5647</v>
      </c>
      <c r="AY12" s="182">
        <f t="shared" si="1"/>
        <v>5657</v>
      </c>
      <c r="AZ12" s="182">
        <f t="shared" si="1"/>
        <v>5403</v>
      </c>
      <c r="BA12" s="182">
        <f t="shared" si="1"/>
        <v>4930</v>
      </c>
      <c r="BB12" s="182">
        <f t="shared" si="1"/>
        <v>4704</v>
      </c>
      <c r="BC12" s="182">
        <f t="shared" si="1"/>
        <v>4735</v>
      </c>
      <c r="BD12" s="182">
        <f t="shared" si="1"/>
        <v>4686</v>
      </c>
      <c r="BE12" s="182">
        <f t="shared" si="1"/>
        <v>4671</v>
      </c>
      <c r="BF12" s="182">
        <f t="shared" si="1"/>
        <v>4654</v>
      </c>
      <c r="BG12" s="182">
        <f t="shared" si="1"/>
        <v>4846</v>
      </c>
      <c r="BH12" s="257">
        <f t="shared" si="1"/>
        <v>5383</v>
      </c>
      <c r="BI12" s="237">
        <f t="shared" si="1"/>
        <v>5489</v>
      </c>
      <c r="BJ12" s="237">
        <f t="shared" si="1"/>
        <v>5569</v>
      </c>
      <c r="BK12" s="237">
        <f t="shared" si="1"/>
        <v>5472</v>
      </c>
      <c r="BL12" s="237">
        <f t="shared" si="1"/>
        <v>5664</v>
      </c>
      <c r="BM12" s="237">
        <f t="shared" si="1"/>
        <v>6165</v>
      </c>
      <c r="BN12" s="237">
        <f t="shared" si="1"/>
        <v>6190</v>
      </c>
      <c r="BO12" s="237">
        <f t="shared" si="1"/>
        <v>6305</v>
      </c>
      <c r="BP12" s="237">
        <f t="shared" si="1"/>
        <v>6383</v>
      </c>
      <c r="BQ12" s="237">
        <f t="shared" si="1"/>
        <v>6299</v>
      </c>
      <c r="BR12" s="237">
        <f t="shared" si="1"/>
        <v>6034</v>
      </c>
      <c r="BS12" s="237">
        <f t="shared" si="1"/>
        <v>5834</v>
      </c>
      <c r="BT12" s="237">
        <f t="shared" si="1"/>
        <v>5677</v>
      </c>
      <c r="BU12" s="237">
        <f t="shared" si="1"/>
        <v>5547</v>
      </c>
      <c r="BV12" s="237">
        <f t="shared" si="1"/>
        <v>5434</v>
      </c>
      <c r="BW12" s="237">
        <f t="shared" si="1"/>
        <v>5393</v>
      </c>
      <c r="BX12" s="183">
        <f t="shared" si="1"/>
        <v>5362</v>
      </c>
    </row>
    <row r="13" spans="1:76" ht="26.25" customHeight="1">
      <c r="A13" s="178"/>
      <c r="B13" s="258" t="s">
        <v>368</v>
      </c>
      <c r="C13" s="179"/>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257"/>
      <c r="BI13" s="182"/>
      <c r="BJ13" s="182"/>
      <c r="BK13" s="182"/>
      <c r="BL13" s="182"/>
      <c r="BM13" s="182"/>
      <c r="BN13" s="182"/>
      <c r="BO13" s="182"/>
      <c r="BP13" s="182"/>
      <c r="BQ13" s="182"/>
      <c r="BR13" s="182"/>
      <c r="BS13" s="182"/>
      <c r="BT13" s="182"/>
      <c r="BU13" s="182"/>
      <c r="BV13" s="182"/>
      <c r="BW13" s="182"/>
      <c r="BX13" s="183"/>
    </row>
    <row r="14" spans="1:76">
      <c r="A14" s="178"/>
      <c r="B14" s="259" t="s">
        <v>385</v>
      </c>
      <c r="C14" s="179"/>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182"/>
      <c r="AI14" s="182"/>
      <c r="AJ14" s="182"/>
      <c r="AK14" s="182"/>
      <c r="AL14" s="182"/>
      <c r="AM14" s="182"/>
      <c r="AN14" s="182"/>
      <c r="AO14" s="182"/>
      <c r="AP14" s="182"/>
      <c r="AQ14" s="182"/>
      <c r="AR14" s="182"/>
      <c r="AS14" s="182"/>
      <c r="AT14" s="182"/>
      <c r="AU14" s="182"/>
      <c r="AV14" s="182"/>
      <c r="AW14" s="182"/>
      <c r="AX14" s="182"/>
      <c r="AY14" s="182"/>
      <c r="AZ14" s="182"/>
      <c r="BA14" s="182">
        <v>0</v>
      </c>
      <c r="BB14" s="182">
        <v>0</v>
      </c>
      <c r="BC14" s="182">
        <v>0</v>
      </c>
      <c r="BD14" s="182">
        <v>0</v>
      </c>
      <c r="BE14" s="182">
        <v>0</v>
      </c>
      <c r="BF14" s="182">
        <v>0</v>
      </c>
      <c r="BG14" s="182">
        <v>0</v>
      </c>
      <c r="BH14" s="257">
        <v>116</v>
      </c>
      <c r="BI14" s="237">
        <v>122</v>
      </c>
      <c r="BJ14" s="237">
        <v>121</v>
      </c>
      <c r="BK14" s="237">
        <v>120</v>
      </c>
      <c r="BL14" s="237">
        <v>118</v>
      </c>
      <c r="BM14" s="237">
        <v>121</v>
      </c>
      <c r="BN14" s="237">
        <v>119</v>
      </c>
      <c r="BO14" s="237">
        <v>111</v>
      </c>
      <c r="BP14" s="237">
        <v>99</v>
      </c>
      <c r="BQ14" s="237">
        <v>88</v>
      </c>
      <c r="BR14" s="237">
        <v>78</v>
      </c>
      <c r="BS14" s="237">
        <v>71</v>
      </c>
      <c r="BT14" s="237">
        <v>68</v>
      </c>
      <c r="BU14" s="237">
        <v>63</v>
      </c>
      <c r="BV14" s="182"/>
      <c r="BW14" s="182"/>
      <c r="BX14" s="183"/>
    </row>
    <row r="15" spans="1:76">
      <c r="A15" s="178"/>
      <c r="B15" s="259" t="s">
        <v>384</v>
      </c>
      <c r="C15" s="179"/>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182"/>
      <c r="AI15" s="182"/>
      <c r="AJ15" s="182"/>
      <c r="AK15" s="182"/>
      <c r="AL15" s="182"/>
      <c r="AM15" s="182"/>
      <c r="AN15" s="182"/>
      <c r="AO15" s="182"/>
      <c r="AP15" s="182"/>
      <c r="AQ15" s="182"/>
      <c r="AR15" s="182"/>
      <c r="AS15" s="182"/>
      <c r="AT15" s="182"/>
      <c r="AU15" s="182"/>
      <c r="AV15" s="182"/>
      <c r="AW15" s="182"/>
      <c r="AX15" s="182"/>
      <c r="AY15" s="182"/>
      <c r="AZ15" s="182"/>
      <c r="BA15" s="182">
        <v>0</v>
      </c>
      <c r="BB15" s="182">
        <v>0</v>
      </c>
      <c r="BC15" s="182">
        <v>0</v>
      </c>
      <c r="BD15" s="182">
        <v>0</v>
      </c>
      <c r="BE15" s="182">
        <v>0</v>
      </c>
      <c r="BF15" s="182">
        <v>0</v>
      </c>
      <c r="BG15" s="182">
        <v>0</v>
      </c>
      <c r="BH15" s="257">
        <v>70</v>
      </c>
      <c r="BI15" s="237">
        <v>66</v>
      </c>
      <c r="BJ15" s="237">
        <v>61</v>
      </c>
      <c r="BK15" s="237">
        <v>57</v>
      </c>
      <c r="BL15" s="237">
        <v>53</v>
      </c>
      <c r="BM15" s="237">
        <v>58</v>
      </c>
      <c r="BN15" s="237">
        <v>65</v>
      </c>
      <c r="BO15" s="237">
        <v>61</v>
      </c>
      <c r="BP15" s="237">
        <v>60</v>
      </c>
      <c r="BQ15" s="237">
        <v>56</v>
      </c>
      <c r="BR15" s="237">
        <v>53</v>
      </c>
      <c r="BS15" s="237">
        <v>56</v>
      </c>
      <c r="BT15" s="237">
        <v>59</v>
      </c>
      <c r="BU15" s="237">
        <v>57</v>
      </c>
      <c r="BV15" s="182"/>
      <c r="BW15" s="182"/>
      <c r="BX15" s="183"/>
    </row>
    <row r="16" spans="1:76">
      <c r="A16" s="178"/>
      <c r="B16" s="259" t="s">
        <v>383</v>
      </c>
      <c r="C16" s="179"/>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v>0</v>
      </c>
      <c r="BB16" s="182">
        <v>0</v>
      </c>
      <c r="BC16" s="182">
        <v>0</v>
      </c>
      <c r="BD16" s="182">
        <v>0</v>
      </c>
      <c r="BE16" s="182">
        <v>0</v>
      </c>
      <c r="BF16" s="182">
        <v>0</v>
      </c>
      <c r="BG16" s="182">
        <v>0</v>
      </c>
      <c r="BH16" s="257">
        <v>28</v>
      </c>
      <c r="BI16" s="237">
        <v>25</v>
      </c>
      <c r="BJ16" s="237">
        <v>23</v>
      </c>
      <c r="BK16" s="237">
        <v>19</v>
      </c>
      <c r="BL16" s="237">
        <v>17</v>
      </c>
      <c r="BM16" s="237">
        <v>17</v>
      </c>
      <c r="BN16" s="237">
        <v>16</v>
      </c>
      <c r="BO16" s="237">
        <v>15</v>
      </c>
      <c r="BP16" s="237">
        <v>11</v>
      </c>
      <c r="BQ16" s="237">
        <v>8</v>
      </c>
      <c r="BR16" s="237">
        <v>9</v>
      </c>
      <c r="BS16" s="237">
        <v>11</v>
      </c>
      <c r="BT16" s="237">
        <v>12</v>
      </c>
      <c r="BU16" s="237">
        <v>12</v>
      </c>
      <c r="BV16" s="182"/>
      <c r="BW16" s="182"/>
      <c r="BX16" s="183"/>
    </row>
    <row r="17" spans="1:76">
      <c r="A17" s="178"/>
      <c r="B17" s="259" t="s">
        <v>382</v>
      </c>
      <c r="C17" s="179"/>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182"/>
      <c r="AI17" s="182"/>
      <c r="AJ17" s="182"/>
      <c r="AK17" s="182"/>
      <c r="AL17" s="182"/>
      <c r="AM17" s="182"/>
      <c r="AN17" s="182"/>
      <c r="AO17" s="182"/>
      <c r="AP17" s="182"/>
      <c r="AQ17" s="182"/>
      <c r="AR17" s="182"/>
      <c r="AS17" s="182"/>
      <c r="AT17" s="182"/>
      <c r="AU17" s="182"/>
      <c r="AV17" s="182"/>
      <c r="AW17" s="182"/>
      <c r="AX17" s="182"/>
      <c r="AY17" s="182"/>
      <c r="AZ17" s="182"/>
      <c r="BA17" s="182">
        <v>0</v>
      </c>
      <c r="BB17" s="182">
        <v>0</v>
      </c>
      <c r="BC17" s="182">
        <v>0</v>
      </c>
      <c r="BD17" s="182">
        <v>0</v>
      </c>
      <c r="BE17" s="182">
        <v>0</v>
      </c>
      <c r="BF17" s="182">
        <v>0</v>
      </c>
      <c r="BG17" s="182">
        <v>0</v>
      </c>
      <c r="BH17" s="257">
        <v>12</v>
      </c>
      <c r="BI17" s="237">
        <v>10</v>
      </c>
      <c r="BJ17" s="237">
        <v>10</v>
      </c>
      <c r="BK17" s="237">
        <v>8</v>
      </c>
      <c r="BL17" s="237">
        <v>9</v>
      </c>
      <c r="BM17" s="237">
        <v>29</v>
      </c>
      <c r="BN17" s="237">
        <v>33</v>
      </c>
      <c r="BO17" s="237">
        <v>28</v>
      </c>
      <c r="BP17" s="237">
        <v>24</v>
      </c>
      <c r="BQ17" s="237">
        <v>20</v>
      </c>
      <c r="BR17" s="237">
        <v>15</v>
      </c>
      <c r="BS17" s="237">
        <v>16</v>
      </c>
      <c r="BT17" s="237">
        <v>14</v>
      </c>
      <c r="BU17" s="237">
        <v>12</v>
      </c>
      <c r="BV17" s="182"/>
      <c r="BW17" s="182"/>
      <c r="BX17" s="183"/>
    </row>
    <row r="18" spans="1:76">
      <c r="A18" s="178"/>
      <c r="B18" s="259" t="s">
        <v>381</v>
      </c>
      <c r="C18" s="179"/>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182"/>
      <c r="AI18" s="182"/>
      <c r="AJ18" s="182"/>
      <c r="AK18" s="182"/>
      <c r="AL18" s="182"/>
      <c r="AM18" s="182"/>
      <c r="AN18" s="182"/>
      <c r="AO18" s="182"/>
      <c r="AP18" s="182"/>
      <c r="AQ18" s="182"/>
      <c r="AR18" s="182"/>
      <c r="AS18" s="182"/>
      <c r="AT18" s="182"/>
      <c r="AU18" s="182"/>
      <c r="AV18" s="182"/>
      <c r="AW18" s="182"/>
      <c r="AX18" s="182"/>
      <c r="AY18" s="182"/>
      <c r="AZ18" s="182"/>
      <c r="BA18" s="182">
        <v>0</v>
      </c>
      <c r="BB18" s="182">
        <v>0</v>
      </c>
      <c r="BC18" s="182">
        <v>0</v>
      </c>
      <c r="BD18" s="182">
        <v>0</v>
      </c>
      <c r="BE18" s="182">
        <v>0</v>
      </c>
      <c r="BF18" s="182">
        <v>0</v>
      </c>
      <c r="BG18" s="182">
        <v>0</v>
      </c>
      <c r="BH18" s="257">
        <v>11</v>
      </c>
      <c r="BI18" s="237">
        <v>10</v>
      </c>
      <c r="BJ18" s="237">
        <v>10</v>
      </c>
      <c r="BK18" s="237">
        <v>10</v>
      </c>
      <c r="BL18" s="237">
        <v>10</v>
      </c>
      <c r="BM18" s="237">
        <v>10</v>
      </c>
      <c r="BN18" s="237">
        <v>8</v>
      </c>
      <c r="BO18" s="237">
        <v>8</v>
      </c>
      <c r="BP18" s="237">
        <v>9</v>
      </c>
      <c r="BQ18" s="237">
        <v>9</v>
      </c>
      <c r="BR18" s="237">
        <v>9</v>
      </c>
      <c r="BS18" s="237">
        <v>13</v>
      </c>
      <c r="BT18" s="237">
        <v>15</v>
      </c>
      <c r="BU18" s="237">
        <v>17</v>
      </c>
      <c r="BV18" s="182"/>
      <c r="BW18" s="182"/>
      <c r="BX18" s="183"/>
    </row>
    <row r="19" spans="1:76" ht="26.25" customHeight="1">
      <c r="A19" s="178"/>
      <c r="B19" s="232" t="s">
        <v>330</v>
      </c>
      <c r="C19" s="179"/>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182"/>
      <c r="AI19" s="182"/>
      <c r="AJ19" s="182"/>
      <c r="AK19" s="182"/>
      <c r="AL19" s="182"/>
      <c r="AM19" s="182"/>
      <c r="AN19" s="182"/>
      <c r="AO19" s="182"/>
      <c r="AP19" s="182"/>
      <c r="AQ19" s="182"/>
      <c r="AR19" s="182"/>
      <c r="AS19" s="182"/>
      <c r="AT19" s="182"/>
      <c r="AU19" s="182"/>
      <c r="AV19" s="182"/>
      <c r="AW19" s="182"/>
      <c r="AX19" s="182"/>
      <c r="AY19" s="182"/>
      <c r="AZ19" s="182"/>
      <c r="BA19" s="182">
        <f t="shared" ref="BA19:BU19" si="2">SUM(BA15:BA18)</f>
        <v>0</v>
      </c>
      <c r="BB19" s="182">
        <f t="shared" si="2"/>
        <v>0</v>
      </c>
      <c r="BC19" s="182">
        <f t="shared" si="2"/>
        <v>0</v>
      </c>
      <c r="BD19" s="182">
        <f t="shared" si="2"/>
        <v>0</v>
      </c>
      <c r="BE19" s="182">
        <f t="shared" si="2"/>
        <v>0</v>
      </c>
      <c r="BF19" s="182">
        <f t="shared" si="2"/>
        <v>0</v>
      </c>
      <c r="BG19" s="182">
        <f t="shared" si="2"/>
        <v>0</v>
      </c>
      <c r="BH19" s="257">
        <f t="shared" si="2"/>
        <v>121</v>
      </c>
      <c r="BI19" s="237">
        <f t="shared" si="2"/>
        <v>111</v>
      </c>
      <c r="BJ19" s="237">
        <f t="shared" si="2"/>
        <v>104</v>
      </c>
      <c r="BK19" s="237">
        <f t="shared" si="2"/>
        <v>94</v>
      </c>
      <c r="BL19" s="237">
        <f t="shared" si="2"/>
        <v>89</v>
      </c>
      <c r="BM19" s="237">
        <f t="shared" si="2"/>
        <v>114</v>
      </c>
      <c r="BN19" s="237">
        <f t="shared" si="2"/>
        <v>122</v>
      </c>
      <c r="BO19" s="237">
        <f t="shared" si="2"/>
        <v>112</v>
      </c>
      <c r="BP19" s="237">
        <f t="shared" si="2"/>
        <v>104</v>
      </c>
      <c r="BQ19" s="237">
        <f t="shared" si="2"/>
        <v>93</v>
      </c>
      <c r="BR19" s="237">
        <f t="shared" si="2"/>
        <v>86</v>
      </c>
      <c r="BS19" s="237">
        <f t="shared" si="2"/>
        <v>96</v>
      </c>
      <c r="BT19" s="237">
        <f t="shared" si="2"/>
        <v>100</v>
      </c>
      <c r="BU19" s="237">
        <f t="shared" si="2"/>
        <v>98</v>
      </c>
      <c r="BV19" s="237"/>
      <c r="BW19" s="237"/>
      <c r="BX19" s="183"/>
    </row>
    <row r="20" spans="1:76">
      <c r="A20" s="178"/>
      <c r="B20" s="259" t="s">
        <v>355</v>
      </c>
      <c r="C20" s="179"/>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182"/>
      <c r="AI20" s="182"/>
      <c r="AJ20" s="182"/>
      <c r="AK20" s="182"/>
      <c r="AL20" s="182"/>
      <c r="AM20" s="182"/>
      <c r="AN20" s="182"/>
      <c r="AO20" s="182"/>
      <c r="AP20" s="182"/>
      <c r="AQ20" s="182"/>
      <c r="AR20" s="182"/>
      <c r="AS20" s="182"/>
      <c r="AT20" s="182"/>
      <c r="AU20" s="182"/>
      <c r="AV20" s="182"/>
      <c r="AW20" s="182"/>
      <c r="AX20" s="182"/>
      <c r="AY20" s="182"/>
      <c r="AZ20" s="182"/>
      <c r="BA20" s="182">
        <f t="shared" ref="BA20:BU20" si="3">BA19+BA14</f>
        <v>0</v>
      </c>
      <c r="BB20" s="182">
        <f t="shared" si="3"/>
        <v>0</v>
      </c>
      <c r="BC20" s="182">
        <f t="shared" si="3"/>
        <v>0</v>
      </c>
      <c r="BD20" s="182">
        <f t="shared" si="3"/>
        <v>0</v>
      </c>
      <c r="BE20" s="182">
        <f t="shared" si="3"/>
        <v>0</v>
      </c>
      <c r="BF20" s="182">
        <f t="shared" si="3"/>
        <v>0</v>
      </c>
      <c r="BG20" s="182">
        <f t="shared" si="3"/>
        <v>0</v>
      </c>
      <c r="BH20" s="257">
        <f t="shared" si="3"/>
        <v>237</v>
      </c>
      <c r="BI20" s="237">
        <f t="shared" si="3"/>
        <v>233</v>
      </c>
      <c r="BJ20" s="237">
        <f t="shared" si="3"/>
        <v>225</v>
      </c>
      <c r="BK20" s="237">
        <f t="shared" si="3"/>
        <v>214</v>
      </c>
      <c r="BL20" s="237">
        <f t="shared" si="3"/>
        <v>207</v>
      </c>
      <c r="BM20" s="237">
        <f t="shared" si="3"/>
        <v>235</v>
      </c>
      <c r="BN20" s="237">
        <f t="shared" si="3"/>
        <v>241</v>
      </c>
      <c r="BO20" s="237">
        <f t="shared" si="3"/>
        <v>223</v>
      </c>
      <c r="BP20" s="237">
        <f t="shared" si="3"/>
        <v>203</v>
      </c>
      <c r="BQ20" s="237">
        <f t="shared" si="3"/>
        <v>181</v>
      </c>
      <c r="BR20" s="237">
        <f t="shared" si="3"/>
        <v>164</v>
      </c>
      <c r="BS20" s="237">
        <f t="shared" si="3"/>
        <v>167</v>
      </c>
      <c r="BT20" s="237">
        <f t="shared" si="3"/>
        <v>168</v>
      </c>
      <c r="BU20" s="237">
        <f t="shared" si="3"/>
        <v>161</v>
      </c>
      <c r="BV20" s="237"/>
      <c r="BW20" s="237"/>
      <c r="BX20" s="183"/>
    </row>
    <row r="21" spans="1:76" ht="26.25" customHeight="1">
      <c r="A21" s="178"/>
      <c r="B21" s="258" t="s">
        <v>354</v>
      </c>
      <c r="C21" s="179"/>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237"/>
      <c r="BI21" s="182"/>
      <c r="BJ21" s="182"/>
      <c r="BK21" s="182"/>
      <c r="BL21" s="182"/>
      <c r="BM21" s="182"/>
      <c r="BN21" s="182"/>
      <c r="BO21" s="182"/>
      <c r="BP21" s="182"/>
      <c r="BQ21" s="182"/>
      <c r="BR21" s="182"/>
      <c r="BS21" s="182"/>
      <c r="BT21" s="182"/>
      <c r="BU21" s="182"/>
      <c r="BV21" s="182"/>
      <c r="BW21" s="182"/>
      <c r="BX21" s="183"/>
    </row>
    <row r="22" spans="1:76">
      <c r="A22" s="178"/>
      <c r="B22" s="259" t="s">
        <v>380</v>
      </c>
      <c r="C22" s="179"/>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182">
        <v>0</v>
      </c>
      <c r="AI22" s="182">
        <v>0</v>
      </c>
      <c r="AJ22" s="182">
        <v>96</v>
      </c>
      <c r="AK22" s="182">
        <v>124</v>
      </c>
      <c r="AL22" s="182">
        <v>165</v>
      </c>
      <c r="AM22" s="182">
        <v>195</v>
      </c>
      <c r="AN22" s="182">
        <v>201</v>
      </c>
      <c r="AO22" s="182">
        <v>200</v>
      </c>
      <c r="AP22" s="182">
        <v>210</v>
      </c>
      <c r="AQ22" s="182">
        <v>217</v>
      </c>
      <c r="AR22" s="182">
        <v>277</v>
      </c>
      <c r="AS22" s="182">
        <v>308</v>
      </c>
      <c r="AT22" s="182">
        <v>327</v>
      </c>
      <c r="AU22" s="182">
        <v>365</v>
      </c>
      <c r="AV22" s="182">
        <v>431</v>
      </c>
      <c r="AW22" s="182">
        <v>512</v>
      </c>
      <c r="AX22" s="182">
        <v>575</v>
      </c>
      <c r="AY22" s="182">
        <v>638</v>
      </c>
      <c r="AZ22" s="182">
        <v>714</v>
      </c>
      <c r="BA22" s="182">
        <v>758</v>
      </c>
      <c r="BB22" s="182">
        <v>782</v>
      </c>
      <c r="BC22" s="182">
        <v>537</v>
      </c>
      <c r="BD22" s="182">
        <v>0</v>
      </c>
      <c r="BE22" s="182">
        <v>0</v>
      </c>
      <c r="BF22" s="182">
        <v>0</v>
      </c>
      <c r="BG22" s="182">
        <v>0</v>
      </c>
      <c r="BH22" s="182">
        <v>0</v>
      </c>
      <c r="BI22" s="182">
        <v>0</v>
      </c>
      <c r="BJ22" s="182">
        <v>0</v>
      </c>
      <c r="BK22" s="182">
        <v>0</v>
      </c>
      <c r="BL22" s="182">
        <v>0</v>
      </c>
      <c r="BM22" s="182">
        <v>0</v>
      </c>
      <c r="BN22" s="182">
        <v>0</v>
      </c>
      <c r="BO22" s="182">
        <v>0</v>
      </c>
      <c r="BP22" s="182">
        <v>0</v>
      </c>
      <c r="BQ22" s="182">
        <v>0</v>
      </c>
      <c r="BR22" s="182">
        <v>0</v>
      </c>
      <c r="BS22" s="182">
        <v>0</v>
      </c>
      <c r="BT22" s="182">
        <v>0</v>
      </c>
      <c r="BU22" s="182">
        <v>0</v>
      </c>
      <c r="BV22" s="182">
        <v>0</v>
      </c>
      <c r="BW22" s="182">
        <v>0</v>
      </c>
      <c r="BX22" s="183">
        <v>0</v>
      </c>
    </row>
    <row r="23" spans="1:76">
      <c r="A23" s="178"/>
      <c r="B23" s="259" t="s">
        <v>379</v>
      </c>
      <c r="C23" s="179"/>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182">
        <v>0</v>
      </c>
      <c r="AI23" s="182">
        <v>0</v>
      </c>
      <c r="AJ23" s="182">
        <v>51</v>
      </c>
      <c r="AK23" s="182">
        <v>60</v>
      </c>
      <c r="AL23" s="182">
        <v>72</v>
      </c>
      <c r="AM23" s="182">
        <v>80</v>
      </c>
      <c r="AN23" s="182">
        <v>82</v>
      </c>
      <c r="AO23" s="182">
        <v>82</v>
      </c>
      <c r="AP23" s="182">
        <v>87</v>
      </c>
      <c r="AQ23" s="182">
        <v>94</v>
      </c>
      <c r="AR23" s="182">
        <v>89</v>
      </c>
      <c r="AS23" s="182">
        <v>117</v>
      </c>
      <c r="AT23" s="182">
        <v>126</v>
      </c>
      <c r="AU23" s="182">
        <v>142</v>
      </c>
      <c r="AV23" s="182">
        <v>178</v>
      </c>
      <c r="AW23" s="182">
        <v>218</v>
      </c>
      <c r="AX23" s="182">
        <v>249</v>
      </c>
      <c r="AY23" s="182">
        <v>283</v>
      </c>
      <c r="AZ23" s="182">
        <v>320</v>
      </c>
      <c r="BA23" s="182">
        <v>357</v>
      </c>
      <c r="BB23" s="182">
        <v>392</v>
      </c>
      <c r="BC23" s="182">
        <v>277</v>
      </c>
      <c r="BD23" s="182">
        <v>0</v>
      </c>
      <c r="BE23" s="182">
        <v>0</v>
      </c>
      <c r="BF23" s="182">
        <v>0</v>
      </c>
      <c r="BG23" s="182">
        <v>0</v>
      </c>
      <c r="BH23" s="182">
        <v>0</v>
      </c>
      <c r="BI23" s="182">
        <v>0</v>
      </c>
      <c r="BJ23" s="182">
        <v>0</v>
      </c>
      <c r="BK23" s="182">
        <v>0</v>
      </c>
      <c r="BL23" s="182">
        <v>0</v>
      </c>
      <c r="BM23" s="182">
        <v>0</v>
      </c>
      <c r="BN23" s="182">
        <v>0</v>
      </c>
      <c r="BO23" s="182">
        <v>0</v>
      </c>
      <c r="BP23" s="182">
        <v>0</v>
      </c>
      <c r="BQ23" s="182">
        <v>0</v>
      </c>
      <c r="BR23" s="182">
        <v>0</v>
      </c>
      <c r="BS23" s="182">
        <v>0</v>
      </c>
      <c r="BT23" s="182">
        <v>0</v>
      </c>
      <c r="BU23" s="182">
        <v>0</v>
      </c>
      <c r="BV23" s="182">
        <v>0</v>
      </c>
      <c r="BW23" s="182">
        <v>0</v>
      </c>
      <c r="BX23" s="183">
        <v>0</v>
      </c>
    </row>
    <row r="24" spans="1:76">
      <c r="A24" s="178"/>
      <c r="B24" s="259" t="s">
        <v>378</v>
      </c>
      <c r="C24" s="179"/>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182">
        <v>0</v>
      </c>
      <c r="AI24" s="182">
        <v>0</v>
      </c>
      <c r="AJ24" s="182">
        <v>45</v>
      </c>
      <c r="AK24" s="182">
        <v>64</v>
      </c>
      <c r="AL24" s="182">
        <v>93</v>
      </c>
      <c r="AM24" s="182">
        <v>115</v>
      </c>
      <c r="AN24" s="182">
        <v>120</v>
      </c>
      <c r="AO24" s="182">
        <v>118</v>
      </c>
      <c r="AP24" s="182">
        <v>123</v>
      </c>
      <c r="AQ24" s="182">
        <v>123</v>
      </c>
      <c r="AR24" s="182">
        <v>188</v>
      </c>
      <c r="AS24" s="182">
        <v>190</v>
      </c>
      <c r="AT24" s="182">
        <v>201</v>
      </c>
      <c r="AU24" s="182">
        <v>223</v>
      </c>
      <c r="AV24" s="182">
        <v>253</v>
      </c>
      <c r="AW24" s="182">
        <v>294</v>
      </c>
      <c r="AX24" s="182">
        <v>326</v>
      </c>
      <c r="AY24" s="182">
        <v>355</v>
      </c>
      <c r="AZ24" s="182">
        <v>394</v>
      </c>
      <c r="BA24" s="182">
        <v>401</v>
      </c>
      <c r="BB24" s="182">
        <v>390</v>
      </c>
      <c r="BC24" s="182">
        <v>260</v>
      </c>
      <c r="BD24" s="182">
        <v>0</v>
      </c>
      <c r="BE24" s="182">
        <v>0</v>
      </c>
      <c r="BF24" s="182">
        <v>0</v>
      </c>
      <c r="BG24" s="182">
        <v>0</v>
      </c>
      <c r="BH24" s="182">
        <v>0</v>
      </c>
      <c r="BI24" s="182">
        <v>0</v>
      </c>
      <c r="BJ24" s="182">
        <v>0</v>
      </c>
      <c r="BK24" s="182">
        <v>0</v>
      </c>
      <c r="BL24" s="182">
        <v>0</v>
      </c>
      <c r="BM24" s="182">
        <v>0</v>
      </c>
      <c r="BN24" s="182">
        <v>0</v>
      </c>
      <c r="BO24" s="182">
        <v>0</v>
      </c>
      <c r="BP24" s="182">
        <v>0</v>
      </c>
      <c r="BQ24" s="182">
        <v>0</v>
      </c>
      <c r="BR24" s="182">
        <v>0</v>
      </c>
      <c r="BS24" s="182">
        <v>0</v>
      </c>
      <c r="BT24" s="182">
        <v>0</v>
      </c>
      <c r="BU24" s="182">
        <v>0</v>
      </c>
      <c r="BV24" s="182">
        <v>0</v>
      </c>
      <c r="BW24" s="182">
        <v>0</v>
      </c>
      <c r="BX24" s="183">
        <v>0</v>
      </c>
    </row>
    <row r="25" spans="1:76">
      <c r="A25" s="178"/>
      <c r="B25" s="259" t="s">
        <v>377</v>
      </c>
      <c r="C25" s="179"/>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182">
        <v>0</v>
      </c>
      <c r="AI25" s="182">
        <v>0</v>
      </c>
      <c r="AJ25" s="182">
        <v>0</v>
      </c>
      <c r="AK25" s="182">
        <v>0</v>
      </c>
      <c r="AL25" s="182">
        <v>0</v>
      </c>
      <c r="AM25" s="182">
        <v>0</v>
      </c>
      <c r="AN25" s="182">
        <v>0</v>
      </c>
      <c r="AO25" s="182">
        <v>0</v>
      </c>
      <c r="AP25" s="182">
        <v>0</v>
      </c>
      <c r="AQ25" s="182">
        <v>0</v>
      </c>
      <c r="AR25" s="182">
        <v>0</v>
      </c>
      <c r="AS25" s="182">
        <v>0</v>
      </c>
      <c r="AT25" s="182">
        <v>0</v>
      </c>
      <c r="AU25" s="182">
        <v>0</v>
      </c>
      <c r="AV25" s="182">
        <v>1</v>
      </c>
      <c r="AW25" s="182">
        <v>3</v>
      </c>
      <c r="AX25" s="182">
        <v>5</v>
      </c>
      <c r="AY25" s="182">
        <v>7</v>
      </c>
      <c r="AZ25" s="182">
        <v>11</v>
      </c>
      <c r="BA25" s="182">
        <v>14</v>
      </c>
      <c r="BB25" s="182">
        <v>16</v>
      </c>
      <c r="BC25" s="182">
        <v>13</v>
      </c>
      <c r="BD25" s="182">
        <v>0</v>
      </c>
      <c r="BE25" s="182">
        <v>0</v>
      </c>
      <c r="BF25" s="182">
        <v>0</v>
      </c>
      <c r="BG25" s="182">
        <v>0</v>
      </c>
      <c r="BH25" s="182">
        <v>0</v>
      </c>
      <c r="BI25" s="182">
        <v>0</v>
      </c>
      <c r="BJ25" s="182">
        <v>0</v>
      </c>
      <c r="BK25" s="182">
        <v>0</v>
      </c>
      <c r="BL25" s="182">
        <v>0</v>
      </c>
      <c r="BM25" s="182">
        <v>0</v>
      </c>
      <c r="BN25" s="182">
        <v>0</v>
      </c>
      <c r="BO25" s="182">
        <v>0</v>
      </c>
      <c r="BP25" s="182">
        <v>0</v>
      </c>
      <c r="BQ25" s="182">
        <v>0</v>
      </c>
      <c r="BR25" s="182">
        <v>0</v>
      </c>
      <c r="BS25" s="182">
        <v>0</v>
      </c>
      <c r="BT25" s="182">
        <v>0</v>
      </c>
      <c r="BU25" s="182">
        <v>0</v>
      </c>
      <c r="BV25" s="182">
        <v>0</v>
      </c>
      <c r="BW25" s="182">
        <v>0</v>
      </c>
      <c r="BX25" s="183">
        <v>0</v>
      </c>
    </row>
    <row r="26" spans="1:76">
      <c r="A26" s="178"/>
      <c r="B26" s="259" t="s">
        <v>376</v>
      </c>
      <c r="C26" s="179"/>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182">
        <v>0</v>
      </c>
      <c r="AI26" s="182">
        <v>0</v>
      </c>
      <c r="AJ26" s="182">
        <v>0</v>
      </c>
      <c r="AK26" s="182">
        <v>0</v>
      </c>
      <c r="AL26" s="182">
        <v>0</v>
      </c>
      <c r="AM26" s="182">
        <v>0</v>
      </c>
      <c r="AN26" s="182">
        <v>0</v>
      </c>
      <c r="AO26" s="182">
        <v>0</v>
      </c>
      <c r="AP26" s="182">
        <v>0</v>
      </c>
      <c r="AQ26" s="182">
        <v>0</v>
      </c>
      <c r="AR26" s="182">
        <v>0</v>
      </c>
      <c r="AS26" s="182">
        <v>0</v>
      </c>
      <c r="AT26" s="182">
        <v>0</v>
      </c>
      <c r="AU26" s="182">
        <v>0</v>
      </c>
      <c r="AV26" s="182">
        <v>0</v>
      </c>
      <c r="AW26" s="182">
        <v>0</v>
      </c>
      <c r="AX26" s="182">
        <v>0</v>
      </c>
      <c r="AY26" s="182">
        <v>0</v>
      </c>
      <c r="AZ26" s="182">
        <v>0</v>
      </c>
      <c r="BA26" s="182">
        <v>0</v>
      </c>
      <c r="BB26" s="182">
        <v>0</v>
      </c>
      <c r="BC26" s="182">
        <v>0</v>
      </c>
      <c r="BD26" s="182">
        <v>0</v>
      </c>
      <c r="BE26" s="182">
        <v>0</v>
      </c>
      <c r="BF26" s="182">
        <v>0</v>
      </c>
      <c r="BG26" s="182">
        <v>0</v>
      </c>
      <c r="BH26" s="182">
        <v>0</v>
      </c>
      <c r="BI26" s="182">
        <v>0</v>
      </c>
      <c r="BJ26" s="182">
        <v>0</v>
      </c>
      <c r="BK26" s="182">
        <v>0</v>
      </c>
      <c r="BL26" s="182">
        <v>65</v>
      </c>
      <c r="BM26" s="182">
        <v>54</v>
      </c>
      <c r="BN26" s="182">
        <v>65</v>
      </c>
      <c r="BO26" s="182">
        <v>59</v>
      </c>
      <c r="BP26" s="182">
        <v>61</v>
      </c>
      <c r="BQ26" s="182">
        <v>31</v>
      </c>
      <c r="BR26" s="182">
        <v>0</v>
      </c>
      <c r="BS26" s="182">
        <v>0</v>
      </c>
      <c r="BT26" s="182">
        <v>0</v>
      </c>
      <c r="BU26" s="182">
        <v>0</v>
      </c>
      <c r="BV26" s="182">
        <v>0</v>
      </c>
      <c r="BW26" s="182">
        <v>0</v>
      </c>
      <c r="BX26" s="183">
        <v>0</v>
      </c>
    </row>
    <row r="27" spans="1:76" ht="26.25" customHeight="1">
      <c r="A27" s="178"/>
      <c r="B27" s="258" t="s">
        <v>347</v>
      </c>
      <c r="C27" s="179"/>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237"/>
      <c r="BL27" s="250" t="s">
        <v>339</v>
      </c>
      <c r="BM27" s="237"/>
      <c r="BN27" s="237"/>
      <c r="BO27" s="237"/>
      <c r="BP27" s="182"/>
      <c r="BQ27" s="182"/>
      <c r="BR27" s="182"/>
      <c r="BS27" s="182"/>
      <c r="BT27" s="182"/>
      <c r="BU27" s="182"/>
      <c r="BV27" s="182"/>
      <c r="BW27" s="182"/>
      <c r="BX27" s="183"/>
    </row>
    <row r="28" spans="1:76">
      <c r="A28" s="178"/>
      <c r="B28" s="184" t="s">
        <v>346</v>
      </c>
      <c r="C28" s="179"/>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37">
        <v>0</v>
      </c>
      <c r="AI28" s="237">
        <v>0</v>
      </c>
      <c r="AJ28" s="237">
        <v>0</v>
      </c>
      <c r="AK28" s="237">
        <v>0</v>
      </c>
      <c r="AL28" s="237">
        <v>0</v>
      </c>
      <c r="AM28" s="237">
        <v>0</v>
      </c>
      <c r="AN28" s="237">
        <v>0</v>
      </c>
      <c r="AO28" s="237">
        <v>0</v>
      </c>
      <c r="AP28" s="237">
        <v>0</v>
      </c>
      <c r="AQ28" s="237">
        <v>0</v>
      </c>
      <c r="AR28" s="237">
        <v>3013</v>
      </c>
      <c r="AS28" s="237">
        <v>2979</v>
      </c>
      <c r="AT28" s="237">
        <v>3735</v>
      </c>
      <c r="AU28" s="237">
        <v>3159</v>
      </c>
      <c r="AV28" s="237">
        <v>2996</v>
      </c>
      <c r="AW28" s="237">
        <v>2838</v>
      </c>
      <c r="AX28" s="237">
        <v>2801</v>
      </c>
      <c r="AY28" s="237">
        <v>2769</v>
      </c>
      <c r="AZ28" s="237">
        <v>2692</v>
      </c>
      <c r="BA28" s="237">
        <v>2623</v>
      </c>
      <c r="BB28" s="237">
        <v>2567</v>
      </c>
      <c r="BC28" s="237">
        <v>2471</v>
      </c>
      <c r="BD28" s="237">
        <v>2387</v>
      </c>
      <c r="BE28" s="237">
        <v>2371</v>
      </c>
      <c r="BF28" s="237">
        <v>2357</v>
      </c>
      <c r="BG28" s="237">
        <v>2335</v>
      </c>
      <c r="BH28" s="237">
        <v>2442</v>
      </c>
      <c r="BI28" s="237">
        <v>2426</v>
      </c>
      <c r="BJ28" s="237">
        <v>2510</v>
      </c>
      <c r="BK28" s="237">
        <v>2535</v>
      </c>
      <c r="BL28" s="257">
        <v>2361</v>
      </c>
      <c r="BM28" s="237">
        <v>2384</v>
      </c>
      <c r="BN28" s="237">
        <v>2390</v>
      </c>
      <c r="BO28" s="237">
        <v>2360</v>
      </c>
      <c r="BP28" s="237">
        <v>2313</v>
      </c>
      <c r="BQ28" s="237">
        <v>0</v>
      </c>
      <c r="BR28" s="237">
        <v>0</v>
      </c>
      <c r="BS28" s="237">
        <v>0</v>
      </c>
      <c r="BT28" s="237">
        <v>0</v>
      </c>
      <c r="BU28" s="237">
        <v>0</v>
      </c>
      <c r="BV28" s="237">
        <v>0</v>
      </c>
      <c r="BW28" s="237">
        <v>0</v>
      </c>
      <c r="BX28" s="183">
        <v>0</v>
      </c>
    </row>
    <row r="29" spans="1:76">
      <c r="A29" s="178"/>
      <c r="B29" s="184" t="s">
        <v>337</v>
      </c>
      <c r="C29" s="179"/>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37">
        <v>0</v>
      </c>
      <c r="AI29" s="237">
        <v>0</v>
      </c>
      <c r="AJ29" s="237">
        <v>0</v>
      </c>
      <c r="AK29" s="237">
        <v>0</v>
      </c>
      <c r="AL29" s="237">
        <v>0</v>
      </c>
      <c r="AM29" s="237">
        <v>0</v>
      </c>
      <c r="AN29" s="237">
        <v>0</v>
      </c>
      <c r="AO29" s="237">
        <v>0</v>
      </c>
      <c r="AP29" s="237">
        <v>0</v>
      </c>
      <c r="AQ29" s="237">
        <v>0</v>
      </c>
      <c r="AR29" s="237">
        <v>301</v>
      </c>
      <c r="AS29" s="237">
        <v>324</v>
      </c>
      <c r="AT29" s="237">
        <v>477</v>
      </c>
      <c r="AU29" s="237">
        <v>486</v>
      </c>
      <c r="AV29" s="237">
        <v>546</v>
      </c>
      <c r="AW29" s="237">
        <v>517</v>
      </c>
      <c r="AX29" s="237">
        <v>618</v>
      </c>
      <c r="AY29" s="237">
        <v>682</v>
      </c>
      <c r="AZ29" s="237">
        <v>718</v>
      </c>
      <c r="BA29" s="237">
        <v>766</v>
      </c>
      <c r="BB29" s="237">
        <v>810</v>
      </c>
      <c r="BC29" s="237">
        <v>828</v>
      </c>
      <c r="BD29" s="237">
        <v>843</v>
      </c>
      <c r="BE29" s="237">
        <v>870</v>
      </c>
      <c r="BF29" s="237">
        <v>898</v>
      </c>
      <c r="BG29" s="237">
        <v>952</v>
      </c>
      <c r="BH29" s="237">
        <v>1023</v>
      </c>
      <c r="BI29" s="237">
        <v>1085</v>
      </c>
      <c r="BJ29" s="237">
        <v>1065</v>
      </c>
      <c r="BK29" s="237">
        <v>1039</v>
      </c>
      <c r="BL29" s="257">
        <v>1147</v>
      </c>
      <c r="BM29" s="237">
        <v>1215</v>
      </c>
      <c r="BN29" s="237">
        <v>1266</v>
      </c>
      <c r="BO29" s="237">
        <v>1286</v>
      </c>
      <c r="BP29" s="237">
        <v>1294</v>
      </c>
      <c r="BQ29" s="237">
        <v>0</v>
      </c>
      <c r="BR29" s="237">
        <v>0</v>
      </c>
      <c r="BS29" s="237">
        <v>0</v>
      </c>
      <c r="BT29" s="237">
        <v>0</v>
      </c>
      <c r="BU29" s="237">
        <v>0</v>
      </c>
      <c r="BV29" s="237">
        <v>0</v>
      </c>
      <c r="BW29" s="237">
        <v>0</v>
      </c>
      <c r="BX29" s="183">
        <v>0</v>
      </c>
    </row>
    <row r="30" spans="1:76">
      <c r="A30" s="178"/>
      <c r="B30" s="184" t="s">
        <v>336</v>
      </c>
      <c r="C30" s="179"/>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37">
        <v>0</v>
      </c>
      <c r="AI30" s="237">
        <v>0</v>
      </c>
      <c r="AJ30" s="237">
        <v>0</v>
      </c>
      <c r="AK30" s="237">
        <v>0</v>
      </c>
      <c r="AL30" s="237">
        <v>0</v>
      </c>
      <c r="AM30" s="237">
        <v>0</v>
      </c>
      <c r="AN30" s="237">
        <v>0</v>
      </c>
      <c r="AO30" s="237">
        <v>0</v>
      </c>
      <c r="AP30" s="237">
        <v>0</v>
      </c>
      <c r="AQ30" s="237">
        <v>0</v>
      </c>
      <c r="AR30" s="237">
        <v>653</v>
      </c>
      <c r="AS30" s="237">
        <v>651</v>
      </c>
      <c r="AT30" s="237">
        <v>753</v>
      </c>
      <c r="AU30" s="237">
        <v>828</v>
      </c>
      <c r="AV30" s="237">
        <v>911</v>
      </c>
      <c r="AW30" s="237">
        <v>820</v>
      </c>
      <c r="AX30" s="237">
        <v>894</v>
      </c>
      <c r="AY30" s="237">
        <v>950</v>
      </c>
      <c r="AZ30" s="237">
        <v>942</v>
      </c>
      <c r="BA30" s="237">
        <v>928</v>
      </c>
      <c r="BB30" s="237">
        <v>915</v>
      </c>
      <c r="BC30" s="237">
        <v>877</v>
      </c>
      <c r="BD30" s="237">
        <v>797</v>
      </c>
      <c r="BE30" s="237">
        <v>766</v>
      </c>
      <c r="BF30" s="237">
        <v>742</v>
      </c>
      <c r="BG30" s="237">
        <v>769</v>
      </c>
      <c r="BH30" s="237">
        <v>811</v>
      </c>
      <c r="BI30" s="237">
        <v>848</v>
      </c>
      <c r="BJ30" s="237">
        <v>835</v>
      </c>
      <c r="BK30" s="237">
        <v>811</v>
      </c>
      <c r="BL30" s="257">
        <v>647</v>
      </c>
      <c r="BM30" s="237">
        <v>625</v>
      </c>
      <c r="BN30" s="237">
        <v>581</v>
      </c>
      <c r="BO30" s="237">
        <v>517</v>
      </c>
      <c r="BP30" s="237">
        <v>468</v>
      </c>
      <c r="BQ30" s="237">
        <v>0</v>
      </c>
      <c r="BR30" s="237">
        <v>0</v>
      </c>
      <c r="BS30" s="237">
        <v>0</v>
      </c>
      <c r="BT30" s="237">
        <v>0</v>
      </c>
      <c r="BU30" s="237">
        <v>0</v>
      </c>
      <c r="BV30" s="237">
        <v>0</v>
      </c>
      <c r="BW30" s="237">
        <v>0</v>
      </c>
      <c r="BX30" s="183">
        <v>0</v>
      </c>
    </row>
    <row r="31" spans="1:76">
      <c r="A31" s="178"/>
      <c r="B31" s="184" t="s">
        <v>335</v>
      </c>
      <c r="C31" s="179"/>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37">
        <v>0</v>
      </c>
      <c r="AI31" s="237">
        <v>0</v>
      </c>
      <c r="AJ31" s="237">
        <v>0</v>
      </c>
      <c r="AK31" s="237">
        <v>0</v>
      </c>
      <c r="AL31" s="237">
        <v>0</v>
      </c>
      <c r="AM31" s="237">
        <v>0</v>
      </c>
      <c r="AN31" s="237">
        <v>0</v>
      </c>
      <c r="AO31" s="237">
        <v>0</v>
      </c>
      <c r="AP31" s="237">
        <v>0</v>
      </c>
      <c r="AQ31" s="237">
        <v>0</v>
      </c>
      <c r="AR31" s="237">
        <v>797</v>
      </c>
      <c r="AS31" s="237">
        <v>822</v>
      </c>
      <c r="AT31" s="237">
        <v>1005</v>
      </c>
      <c r="AU31" s="237">
        <v>1344</v>
      </c>
      <c r="AV31" s="237">
        <v>1720</v>
      </c>
      <c r="AW31" s="237">
        <v>885</v>
      </c>
      <c r="AX31" s="237">
        <v>874</v>
      </c>
      <c r="AY31" s="237">
        <v>815</v>
      </c>
      <c r="AZ31" s="237">
        <v>758</v>
      </c>
      <c r="BA31" s="237">
        <v>625</v>
      </c>
      <c r="BB31" s="237">
        <v>513</v>
      </c>
      <c r="BC31" s="237">
        <v>431</v>
      </c>
      <c r="BD31" s="237">
        <v>361</v>
      </c>
      <c r="BE31" s="237">
        <v>312</v>
      </c>
      <c r="BF31" s="237">
        <v>290</v>
      </c>
      <c r="BG31" s="237">
        <v>297</v>
      </c>
      <c r="BH31" s="237">
        <v>288</v>
      </c>
      <c r="BI31" s="237">
        <v>304</v>
      </c>
      <c r="BJ31" s="237">
        <v>306</v>
      </c>
      <c r="BK31" s="237">
        <v>299</v>
      </c>
      <c r="BL31" s="257">
        <v>368</v>
      </c>
      <c r="BM31" s="237">
        <v>597</v>
      </c>
      <c r="BN31" s="237">
        <v>647</v>
      </c>
      <c r="BO31" s="237">
        <v>691</v>
      </c>
      <c r="BP31" s="237">
        <v>733</v>
      </c>
      <c r="BQ31" s="237">
        <v>0</v>
      </c>
      <c r="BR31" s="237">
        <v>0</v>
      </c>
      <c r="BS31" s="237">
        <v>0</v>
      </c>
      <c r="BT31" s="237">
        <v>0</v>
      </c>
      <c r="BU31" s="237">
        <v>0</v>
      </c>
      <c r="BV31" s="237">
        <v>0</v>
      </c>
      <c r="BW31" s="237">
        <v>0</v>
      </c>
      <c r="BX31" s="183">
        <v>0</v>
      </c>
    </row>
    <row r="32" spans="1:76">
      <c r="A32" s="178"/>
      <c r="B32" s="184" t="s">
        <v>334</v>
      </c>
      <c r="C32" s="179"/>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37">
        <v>0</v>
      </c>
      <c r="AI32" s="237">
        <v>0</v>
      </c>
      <c r="AJ32" s="237">
        <v>0</v>
      </c>
      <c r="AK32" s="237">
        <v>0</v>
      </c>
      <c r="AL32" s="237">
        <v>0</v>
      </c>
      <c r="AM32" s="237">
        <v>0</v>
      </c>
      <c r="AN32" s="237">
        <v>0</v>
      </c>
      <c r="AO32" s="237">
        <v>0</v>
      </c>
      <c r="AP32" s="237">
        <v>0</v>
      </c>
      <c r="AQ32" s="237">
        <v>0</v>
      </c>
      <c r="AR32" s="237">
        <v>380</v>
      </c>
      <c r="AS32" s="237">
        <v>424</v>
      </c>
      <c r="AT32" s="237">
        <v>755</v>
      </c>
      <c r="AU32" s="237">
        <v>550</v>
      </c>
      <c r="AV32" s="237">
        <v>530</v>
      </c>
      <c r="AW32" s="237">
        <v>407</v>
      </c>
      <c r="AX32" s="237">
        <v>427</v>
      </c>
      <c r="AY32" s="237">
        <v>474</v>
      </c>
      <c r="AZ32" s="237">
        <v>508</v>
      </c>
      <c r="BA32" s="237">
        <v>537</v>
      </c>
      <c r="BB32" s="237">
        <v>502</v>
      </c>
      <c r="BC32" s="237">
        <v>444</v>
      </c>
      <c r="BD32" s="237">
        <v>373</v>
      </c>
      <c r="BE32" s="237">
        <v>345</v>
      </c>
      <c r="BF32" s="237">
        <v>338</v>
      </c>
      <c r="BG32" s="237">
        <v>340</v>
      </c>
      <c r="BH32" s="237">
        <v>351</v>
      </c>
      <c r="BI32" s="237">
        <v>366</v>
      </c>
      <c r="BJ32" s="237">
        <v>364</v>
      </c>
      <c r="BK32" s="237">
        <v>385</v>
      </c>
      <c r="BL32" s="257">
        <v>635</v>
      </c>
      <c r="BM32" s="237">
        <v>751</v>
      </c>
      <c r="BN32" s="237">
        <v>921</v>
      </c>
      <c r="BO32" s="237">
        <v>1019</v>
      </c>
      <c r="BP32" s="237">
        <v>1102</v>
      </c>
      <c r="BQ32" s="237">
        <v>0</v>
      </c>
      <c r="BR32" s="237">
        <v>0</v>
      </c>
      <c r="BS32" s="237">
        <v>0</v>
      </c>
      <c r="BT32" s="237">
        <v>0</v>
      </c>
      <c r="BU32" s="237">
        <v>0</v>
      </c>
      <c r="BV32" s="237">
        <v>0</v>
      </c>
      <c r="BW32" s="237">
        <v>0</v>
      </c>
      <c r="BX32" s="183">
        <v>0</v>
      </c>
    </row>
    <row r="33" spans="1:76" ht="26.25" customHeight="1">
      <c r="A33" s="178"/>
      <c r="B33" s="184" t="s">
        <v>331</v>
      </c>
      <c r="C33" s="179"/>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182">
        <f t="shared" ref="AH33:BK33" si="4">AH28</f>
        <v>0</v>
      </c>
      <c r="AI33" s="182">
        <f t="shared" si="4"/>
        <v>0</v>
      </c>
      <c r="AJ33" s="182">
        <f t="shared" si="4"/>
        <v>0</v>
      </c>
      <c r="AK33" s="182">
        <f t="shared" si="4"/>
        <v>0</v>
      </c>
      <c r="AL33" s="182">
        <f t="shared" si="4"/>
        <v>0</v>
      </c>
      <c r="AM33" s="182">
        <f t="shared" si="4"/>
        <v>0</v>
      </c>
      <c r="AN33" s="182">
        <f t="shared" si="4"/>
        <v>0</v>
      </c>
      <c r="AO33" s="182">
        <f t="shared" si="4"/>
        <v>0</v>
      </c>
      <c r="AP33" s="182">
        <f t="shared" si="4"/>
        <v>0</v>
      </c>
      <c r="AQ33" s="182">
        <f t="shared" si="4"/>
        <v>0</v>
      </c>
      <c r="AR33" s="182">
        <f t="shared" si="4"/>
        <v>3013</v>
      </c>
      <c r="AS33" s="182">
        <f t="shared" si="4"/>
        <v>2979</v>
      </c>
      <c r="AT33" s="182">
        <f t="shared" si="4"/>
        <v>3735</v>
      </c>
      <c r="AU33" s="182">
        <f t="shared" si="4"/>
        <v>3159</v>
      </c>
      <c r="AV33" s="182">
        <f t="shared" si="4"/>
        <v>2996</v>
      </c>
      <c r="AW33" s="182">
        <f t="shared" si="4"/>
        <v>2838</v>
      </c>
      <c r="AX33" s="182">
        <f t="shared" si="4"/>
        <v>2801</v>
      </c>
      <c r="AY33" s="182">
        <f t="shared" si="4"/>
        <v>2769</v>
      </c>
      <c r="AZ33" s="182">
        <f t="shared" si="4"/>
        <v>2692</v>
      </c>
      <c r="BA33" s="182">
        <f t="shared" si="4"/>
        <v>2623</v>
      </c>
      <c r="BB33" s="182">
        <f t="shared" si="4"/>
        <v>2567</v>
      </c>
      <c r="BC33" s="182">
        <f t="shared" si="4"/>
        <v>2471</v>
      </c>
      <c r="BD33" s="182">
        <f t="shared" si="4"/>
        <v>2387</v>
      </c>
      <c r="BE33" s="182">
        <f t="shared" si="4"/>
        <v>2371</v>
      </c>
      <c r="BF33" s="182">
        <f t="shared" si="4"/>
        <v>2357</v>
      </c>
      <c r="BG33" s="182">
        <f t="shared" si="4"/>
        <v>2335</v>
      </c>
      <c r="BH33" s="182">
        <f t="shared" si="4"/>
        <v>2442</v>
      </c>
      <c r="BI33" s="182">
        <f t="shared" si="4"/>
        <v>2426</v>
      </c>
      <c r="BJ33" s="182">
        <f t="shared" si="4"/>
        <v>2510</v>
      </c>
      <c r="BK33" s="182">
        <f t="shared" si="4"/>
        <v>2535</v>
      </c>
      <c r="BL33" s="237">
        <v>2592</v>
      </c>
      <c r="BM33" s="237">
        <v>2631</v>
      </c>
      <c r="BN33" s="237">
        <v>2633</v>
      </c>
      <c r="BO33" s="237">
        <v>2620</v>
      </c>
      <c r="BP33" s="237">
        <v>2544</v>
      </c>
      <c r="BQ33" s="237">
        <v>0</v>
      </c>
      <c r="BR33" s="237">
        <v>0</v>
      </c>
      <c r="BS33" s="237">
        <v>0</v>
      </c>
      <c r="BT33" s="237">
        <v>0</v>
      </c>
      <c r="BU33" s="237">
        <v>0</v>
      </c>
      <c r="BV33" s="237">
        <v>0</v>
      </c>
      <c r="BW33" s="237">
        <v>0</v>
      </c>
      <c r="BX33" s="183">
        <v>0</v>
      </c>
    </row>
    <row r="34" spans="1:76">
      <c r="A34" s="178"/>
      <c r="B34" s="184" t="s">
        <v>330</v>
      </c>
      <c r="C34" s="179"/>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182">
        <f t="shared" ref="AH34:BK34" si="5">SUM(AH29:AH32)</f>
        <v>0</v>
      </c>
      <c r="AI34" s="182">
        <f t="shared" si="5"/>
        <v>0</v>
      </c>
      <c r="AJ34" s="182">
        <f t="shared" si="5"/>
        <v>0</v>
      </c>
      <c r="AK34" s="182">
        <f t="shared" si="5"/>
        <v>0</v>
      </c>
      <c r="AL34" s="182">
        <f t="shared" si="5"/>
        <v>0</v>
      </c>
      <c r="AM34" s="182">
        <f t="shared" si="5"/>
        <v>0</v>
      </c>
      <c r="AN34" s="182">
        <f t="shared" si="5"/>
        <v>0</v>
      </c>
      <c r="AO34" s="182">
        <f t="shared" si="5"/>
        <v>0</v>
      </c>
      <c r="AP34" s="182">
        <f t="shared" si="5"/>
        <v>0</v>
      </c>
      <c r="AQ34" s="182">
        <f t="shared" si="5"/>
        <v>0</v>
      </c>
      <c r="AR34" s="182">
        <f t="shared" si="5"/>
        <v>2131</v>
      </c>
      <c r="AS34" s="182">
        <f t="shared" si="5"/>
        <v>2221</v>
      </c>
      <c r="AT34" s="182">
        <f t="shared" si="5"/>
        <v>2990</v>
      </c>
      <c r="AU34" s="182">
        <f t="shared" si="5"/>
        <v>3208</v>
      </c>
      <c r="AV34" s="182">
        <f t="shared" si="5"/>
        <v>3707</v>
      </c>
      <c r="AW34" s="182">
        <f t="shared" si="5"/>
        <v>2629</v>
      </c>
      <c r="AX34" s="182">
        <f t="shared" si="5"/>
        <v>2813</v>
      </c>
      <c r="AY34" s="182">
        <f t="shared" si="5"/>
        <v>2921</v>
      </c>
      <c r="AZ34" s="182">
        <f t="shared" si="5"/>
        <v>2926</v>
      </c>
      <c r="BA34" s="182">
        <f t="shared" si="5"/>
        <v>2856</v>
      </c>
      <c r="BB34" s="182">
        <f t="shared" si="5"/>
        <v>2740</v>
      </c>
      <c r="BC34" s="182">
        <f t="shared" si="5"/>
        <v>2580</v>
      </c>
      <c r="BD34" s="182">
        <f t="shared" si="5"/>
        <v>2374</v>
      </c>
      <c r="BE34" s="182">
        <f t="shared" si="5"/>
        <v>2293</v>
      </c>
      <c r="BF34" s="182">
        <f t="shared" si="5"/>
        <v>2268</v>
      </c>
      <c r="BG34" s="182">
        <f t="shared" si="5"/>
        <v>2358</v>
      </c>
      <c r="BH34" s="182">
        <f t="shared" si="5"/>
        <v>2473</v>
      </c>
      <c r="BI34" s="182">
        <f t="shared" si="5"/>
        <v>2603</v>
      </c>
      <c r="BJ34" s="182">
        <f t="shared" si="5"/>
        <v>2570</v>
      </c>
      <c r="BK34" s="182">
        <f t="shared" si="5"/>
        <v>2534</v>
      </c>
      <c r="BL34" s="237">
        <v>2566</v>
      </c>
      <c r="BM34" s="237">
        <v>2940</v>
      </c>
      <c r="BN34" s="237">
        <v>3172</v>
      </c>
      <c r="BO34" s="237">
        <v>3254</v>
      </c>
      <c r="BP34" s="182">
        <v>3368</v>
      </c>
      <c r="BQ34" s="182">
        <v>0</v>
      </c>
      <c r="BR34" s="182">
        <v>0</v>
      </c>
      <c r="BS34" s="182">
        <v>0</v>
      </c>
      <c r="BT34" s="182">
        <v>0</v>
      </c>
      <c r="BU34" s="182">
        <v>0</v>
      </c>
      <c r="BV34" s="182">
        <v>0</v>
      </c>
      <c r="BW34" s="182">
        <v>0</v>
      </c>
      <c r="BX34" s="183">
        <v>0</v>
      </c>
    </row>
    <row r="35" spans="1:76">
      <c r="A35" s="178"/>
      <c r="B35" s="184" t="s">
        <v>67</v>
      </c>
      <c r="C35" s="179"/>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182">
        <f t="shared" ref="AH35:BK35" si="6">AH34+AH33</f>
        <v>0</v>
      </c>
      <c r="AI35" s="182">
        <f t="shared" si="6"/>
        <v>0</v>
      </c>
      <c r="AJ35" s="182">
        <f t="shared" si="6"/>
        <v>0</v>
      </c>
      <c r="AK35" s="182">
        <f t="shared" si="6"/>
        <v>0</v>
      </c>
      <c r="AL35" s="182">
        <f t="shared" si="6"/>
        <v>0</v>
      </c>
      <c r="AM35" s="182">
        <f t="shared" si="6"/>
        <v>0</v>
      </c>
      <c r="AN35" s="182">
        <f t="shared" si="6"/>
        <v>0</v>
      </c>
      <c r="AO35" s="182">
        <f t="shared" si="6"/>
        <v>0</v>
      </c>
      <c r="AP35" s="182">
        <f t="shared" si="6"/>
        <v>0</v>
      </c>
      <c r="AQ35" s="182">
        <f t="shared" si="6"/>
        <v>0</v>
      </c>
      <c r="AR35" s="182">
        <f t="shared" si="6"/>
        <v>5144</v>
      </c>
      <c r="AS35" s="182">
        <f t="shared" si="6"/>
        <v>5200</v>
      </c>
      <c r="AT35" s="182">
        <f t="shared" si="6"/>
        <v>6725</v>
      </c>
      <c r="AU35" s="182">
        <f t="shared" si="6"/>
        <v>6367</v>
      </c>
      <c r="AV35" s="182">
        <f t="shared" si="6"/>
        <v>6703</v>
      </c>
      <c r="AW35" s="182">
        <f t="shared" si="6"/>
        <v>5467</v>
      </c>
      <c r="AX35" s="182">
        <f t="shared" si="6"/>
        <v>5614</v>
      </c>
      <c r="AY35" s="182">
        <f t="shared" si="6"/>
        <v>5690</v>
      </c>
      <c r="AZ35" s="182">
        <f t="shared" si="6"/>
        <v>5618</v>
      </c>
      <c r="BA35" s="182">
        <f t="shared" si="6"/>
        <v>5479</v>
      </c>
      <c r="BB35" s="182">
        <f t="shared" si="6"/>
        <v>5307</v>
      </c>
      <c r="BC35" s="182">
        <f t="shared" si="6"/>
        <v>5051</v>
      </c>
      <c r="BD35" s="182">
        <f t="shared" si="6"/>
        <v>4761</v>
      </c>
      <c r="BE35" s="182">
        <f t="shared" si="6"/>
        <v>4664</v>
      </c>
      <c r="BF35" s="182">
        <f t="shared" si="6"/>
        <v>4625</v>
      </c>
      <c r="BG35" s="182">
        <f t="shared" si="6"/>
        <v>4693</v>
      </c>
      <c r="BH35" s="182">
        <f t="shared" si="6"/>
        <v>4915</v>
      </c>
      <c r="BI35" s="182">
        <f t="shared" si="6"/>
        <v>5029</v>
      </c>
      <c r="BJ35" s="182">
        <f t="shared" si="6"/>
        <v>5080</v>
      </c>
      <c r="BK35" s="182">
        <f t="shared" si="6"/>
        <v>5069</v>
      </c>
      <c r="BL35" s="237">
        <v>5158</v>
      </c>
      <c r="BM35" s="237">
        <v>5571</v>
      </c>
      <c r="BN35" s="237">
        <v>5805</v>
      </c>
      <c r="BO35" s="237">
        <v>5874</v>
      </c>
      <c r="BP35" s="182">
        <v>5911</v>
      </c>
      <c r="BQ35" s="182">
        <v>0</v>
      </c>
      <c r="BR35" s="182">
        <v>0</v>
      </c>
      <c r="BS35" s="182">
        <v>0</v>
      </c>
      <c r="BT35" s="182">
        <v>0</v>
      </c>
      <c r="BU35" s="182">
        <v>0</v>
      </c>
      <c r="BV35" s="182">
        <v>0</v>
      </c>
      <c r="BW35" s="182">
        <v>0</v>
      </c>
      <c r="BX35" s="183">
        <v>0</v>
      </c>
    </row>
    <row r="36" spans="1:76" ht="25.5" customHeight="1">
      <c r="A36" s="178"/>
      <c r="B36" s="258" t="s">
        <v>9</v>
      </c>
      <c r="C36" s="179"/>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237"/>
      <c r="BL36" s="250" t="s">
        <v>339</v>
      </c>
      <c r="BM36" s="237"/>
      <c r="BN36" s="237"/>
      <c r="BO36" s="237"/>
      <c r="BP36" s="182"/>
      <c r="BQ36" s="182"/>
      <c r="BR36" s="182"/>
      <c r="BS36" s="182"/>
      <c r="BT36" s="182"/>
      <c r="BU36" s="182"/>
      <c r="BV36" s="182"/>
      <c r="BW36" s="182"/>
      <c r="BX36" s="183"/>
    </row>
    <row r="37" spans="1:76">
      <c r="A37" s="178"/>
      <c r="B37" s="184" t="s">
        <v>346</v>
      </c>
      <c r="C37" s="179"/>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37">
        <v>0</v>
      </c>
      <c r="AI37" s="237">
        <v>0</v>
      </c>
      <c r="AJ37" s="237">
        <v>0</v>
      </c>
      <c r="AK37" s="237">
        <v>0</v>
      </c>
      <c r="AL37" s="237">
        <v>0</v>
      </c>
      <c r="AM37" s="237">
        <v>0</v>
      </c>
      <c r="AN37" s="237">
        <v>0</v>
      </c>
      <c r="AO37" s="237">
        <v>0</v>
      </c>
      <c r="AP37" s="237">
        <v>0</v>
      </c>
      <c r="AQ37" s="237">
        <v>0</v>
      </c>
      <c r="AR37" s="237">
        <v>2178</v>
      </c>
      <c r="AS37" s="237">
        <v>2116</v>
      </c>
      <c r="AT37" s="237">
        <v>2076</v>
      </c>
      <c r="AU37" s="237">
        <v>1981</v>
      </c>
      <c r="AV37" s="237">
        <v>1929</v>
      </c>
      <c r="AW37" s="237">
        <v>1955</v>
      </c>
      <c r="AX37" s="237">
        <v>1937</v>
      </c>
      <c r="AY37" s="237">
        <v>1917</v>
      </c>
      <c r="AZ37" s="237">
        <v>1886</v>
      </c>
      <c r="BA37" s="237">
        <v>1844</v>
      </c>
      <c r="BB37" s="237">
        <v>1798</v>
      </c>
      <c r="BC37" s="237">
        <v>1726</v>
      </c>
      <c r="BD37" s="237">
        <v>1664</v>
      </c>
      <c r="BE37" s="237">
        <v>1637</v>
      </c>
      <c r="BF37" s="237">
        <v>1612</v>
      </c>
      <c r="BG37" s="237">
        <v>1546</v>
      </c>
      <c r="BH37" s="237">
        <v>1554</v>
      </c>
      <c r="BI37" s="237">
        <v>1491</v>
      </c>
      <c r="BJ37" s="237">
        <v>1503</v>
      </c>
      <c r="BK37" s="237">
        <v>1509</v>
      </c>
      <c r="BL37" s="257">
        <v>1389</v>
      </c>
      <c r="BM37" s="237">
        <v>1397</v>
      </c>
      <c r="BN37" s="237">
        <v>1401</v>
      </c>
      <c r="BO37" s="237">
        <v>1394</v>
      </c>
      <c r="BP37" s="237">
        <v>1387</v>
      </c>
      <c r="BQ37" s="237">
        <v>1365</v>
      </c>
      <c r="BR37" s="237">
        <v>1345</v>
      </c>
      <c r="BS37" s="237">
        <v>1289</v>
      </c>
      <c r="BT37" s="237">
        <v>1250</v>
      </c>
      <c r="BU37" s="237">
        <v>1203</v>
      </c>
      <c r="BV37" s="237">
        <v>1167</v>
      </c>
      <c r="BW37" s="237">
        <v>1125</v>
      </c>
      <c r="BX37" s="183">
        <v>1093</v>
      </c>
    </row>
    <row r="38" spans="1:76">
      <c r="A38" s="178"/>
      <c r="B38" s="184" t="s">
        <v>337</v>
      </c>
      <c r="C38" s="179"/>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37">
        <v>0</v>
      </c>
      <c r="AI38" s="237">
        <v>0</v>
      </c>
      <c r="AJ38" s="237">
        <v>0</v>
      </c>
      <c r="AK38" s="237">
        <v>0</v>
      </c>
      <c r="AL38" s="237">
        <v>0</v>
      </c>
      <c r="AM38" s="237">
        <v>0</v>
      </c>
      <c r="AN38" s="237">
        <v>0</v>
      </c>
      <c r="AO38" s="237">
        <v>0</v>
      </c>
      <c r="AP38" s="237">
        <v>0</v>
      </c>
      <c r="AQ38" s="237">
        <v>0</v>
      </c>
      <c r="AR38" s="237">
        <v>239</v>
      </c>
      <c r="AS38" s="237">
        <v>267</v>
      </c>
      <c r="AT38" s="237">
        <v>311</v>
      </c>
      <c r="AU38" s="237">
        <v>359</v>
      </c>
      <c r="AV38" s="237">
        <v>416</v>
      </c>
      <c r="AW38" s="237">
        <v>491</v>
      </c>
      <c r="AX38" s="237">
        <v>568</v>
      </c>
      <c r="AY38" s="237">
        <v>626</v>
      </c>
      <c r="AZ38" s="237">
        <v>655</v>
      </c>
      <c r="BA38" s="237">
        <v>693</v>
      </c>
      <c r="BB38" s="237">
        <v>735</v>
      </c>
      <c r="BC38" s="237">
        <v>759</v>
      </c>
      <c r="BD38" s="237">
        <v>771</v>
      </c>
      <c r="BE38" s="237">
        <v>798</v>
      </c>
      <c r="BF38" s="237">
        <v>837</v>
      </c>
      <c r="BG38" s="237">
        <v>899</v>
      </c>
      <c r="BH38" s="237">
        <v>956</v>
      </c>
      <c r="BI38" s="237">
        <v>1007</v>
      </c>
      <c r="BJ38" s="237">
        <v>1014</v>
      </c>
      <c r="BK38" s="237">
        <v>1003</v>
      </c>
      <c r="BL38" s="257">
        <v>1095</v>
      </c>
      <c r="BM38" s="237">
        <v>1161</v>
      </c>
      <c r="BN38" s="237">
        <v>1211</v>
      </c>
      <c r="BO38" s="237">
        <v>1240</v>
      </c>
      <c r="BP38" s="237">
        <v>1257</v>
      </c>
      <c r="BQ38" s="237">
        <v>1274</v>
      </c>
      <c r="BR38" s="237">
        <v>1331</v>
      </c>
      <c r="BS38" s="237">
        <v>1389</v>
      </c>
      <c r="BT38" s="237">
        <v>1407</v>
      </c>
      <c r="BU38" s="237">
        <v>1415</v>
      </c>
      <c r="BV38" s="237">
        <v>1428</v>
      </c>
      <c r="BW38" s="237">
        <v>1439</v>
      </c>
      <c r="BX38" s="183">
        <v>1442</v>
      </c>
    </row>
    <row r="39" spans="1:76">
      <c r="A39" s="178"/>
      <c r="B39" s="184" t="s">
        <v>336</v>
      </c>
      <c r="C39" s="179"/>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37">
        <v>0</v>
      </c>
      <c r="AI39" s="237">
        <v>0</v>
      </c>
      <c r="AJ39" s="237">
        <v>0</v>
      </c>
      <c r="AK39" s="237">
        <v>0</v>
      </c>
      <c r="AL39" s="237">
        <v>0</v>
      </c>
      <c r="AM39" s="237">
        <v>0</v>
      </c>
      <c r="AN39" s="237">
        <v>0</v>
      </c>
      <c r="AO39" s="237">
        <v>0</v>
      </c>
      <c r="AP39" s="237">
        <v>0</v>
      </c>
      <c r="AQ39" s="237">
        <v>0</v>
      </c>
      <c r="AR39" s="237">
        <v>551</v>
      </c>
      <c r="AS39" s="237">
        <v>558</v>
      </c>
      <c r="AT39" s="237">
        <v>602</v>
      </c>
      <c r="AU39" s="237">
        <v>692</v>
      </c>
      <c r="AV39" s="237">
        <v>770</v>
      </c>
      <c r="AW39" s="237">
        <v>817</v>
      </c>
      <c r="AX39" s="237">
        <v>858</v>
      </c>
      <c r="AY39" s="237">
        <v>895</v>
      </c>
      <c r="AZ39" s="237">
        <v>911</v>
      </c>
      <c r="BA39" s="237">
        <v>911</v>
      </c>
      <c r="BB39" s="237">
        <v>902</v>
      </c>
      <c r="BC39" s="237">
        <v>875</v>
      </c>
      <c r="BD39" s="237">
        <v>811</v>
      </c>
      <c r="BE39" s="237">
        <v>781</v>
      </c>
      <c r="BF39" s="237">
        <v>763</v>
      </c>
      <c r="BG39" s="237">
        <v>776</v>
      </c>
      <c r="BH39" s="237">
        <v>813</v>
      </c>
      <c r="BI39" s="237">
        <v>845</v>
      </c>
      <c r="BJ39" s="237">
        <v>845</v>
      </c>
      <c r="BK39" s="237">
        <v>851</v>
      </c>
      <c r="BL39" s="257">
        <v>628</v>
      </c>
      <c r="BM39" s="237">
        <v>606</v>
      </c>
      <c r="BN39" s="237">
        <v>566</v>
      </c>
      <c r="BO39" s="237">
        <v>506</v>
      </c>
      <c r="BP39" s="237">
        <v>461</v>
      </c>
      <c r="BQ39" s="237">
        <v>422</v>
      </c>
      <c r="BR39" s="237">
        <v>399</v>
      </c>
      <c r="BS39" s="237">
        <v>396</v>
      </c>
      <c r="BT39" s="237">
        <v>392</v>
      </c>
      <c r="BU39" s="237">
        <v>364</v>
      </c>
      <c r="BV39" s="237">
        <v>348</v>
      </c>
      <c r="BW39" s="237">
        <v>338</v>
      </c>
      <c r="BX39" s="183">
        <v>336</v>
      </c>
    </row>
    <row r="40" spans="1:76">
      <c r="A40" s="178"/>
      <c r="B40" s="184" t="s">
        <v>335</v>
      </c>
      <c r="C40" s="179"/>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37">
        <v>0</v>
      </c>
      <c r="AI40" s="237">
        <v>0</v>
      </c>
      <c r="AJ40" s="237">
        <v>0</v>
      </c>
      <c r="AK40" s="237">
        <v>0</v>
      </c>
      <c r="AL40" s="237">
        <v>0</v>
      </c>
      <c r="AM40" s="237">
        <v>0</v>
      </c>
      <c r="AN40" s="237">
        <v>0</v>
      </c>
      <c r="AO40" s="237">
        <v>0</v>
      </c>
      <c r="AP40" s="237">
        <v>0</v>
      </c>
      <c r="AQ40" s="237">
        <v>0</v>
      </c>
      <c r="AR40" s="237">
        <v>704</v>
      </c>
      <c r="AS40" s="237">
        <v>639</v>
      </c>
      <c r="AT40" s="237">
        <v>626</v>
      </c>
      <c r="AU40" s="237">
        <v>778</v>
      </c>
      <c r="AV40" s="237">
        <v>951</v>
      </c>
      <c r="AW40" s="237">
        <v>979</v>
      </c>
      <c r="AX40" s="237">
        <v>947</v>
      </c>
      <c r="AY40" s="237">
        <v>875</v>
      </c>
      <c r="AZ40" s="237">
        <v>791</v>
      </c>
      <c r="BA40" s="237">
        <v>626</v>
      </c>
      <c r="BB40" s="237">
        <v>514</v>
      </c>
      <c r="BC40" s="237">
        <v>425</v>
      </c>
      <c r="BD40" s="237">
        <v>354</v>
      </c>
      <c r="BE40" s="237">
        <v>308</v>
      </c>
      <c r="BF40" s="237">
        <v>285</v>
      </c>
      <c r="BG40" s="237">
        <v>284</v>
      </c>
      <c r="BH40" s="237">
        <v>290</v>
      </c>
      <c r="BI40" s="237">
        <v>300</v>
      </c>
      <c r="BJ40" s="237">
        <v>314</v>
      </c>
      <c r="BK40" s="237">
        <v>303</v>
      </c>
      <c r="BL40" s="257">
        <v>370</v>
      </c>
      <c r="BM40" s="237">
        <v>580</v>
      </c>
      <c r="BN40" s="237">
        <v>643</v>
      </c>
      <c r="BO40" s="237">
        <v>696</v>
      </c>
      <c r="BP40" s="237">
        <v>744</v>
      </c>
      <c r="BQ40" s="237">
        <v>661</v>
      </c>
      <c r="BR40" s="237">
        <v>481</v>
      </c>
      <c r="BS40" s="237">
        <v>328</v>
      </c>
      <c r="BT40" s="237">
        <v>333</v>
      </c>
      <c r="BU40" s="237">
        <v>341</v>
      </c>
      <c r="BV40" s="237">
        <v>350</v>
      </c>
      <c r="BW40" s="237">
        <v>356</v>
      </c>
      <c r="BX40" s="183">
        <v>359</v>
      </c>
    </row>
    <row r="41" spans="1:76">
      <c r="A41" s="178"/>
      <c r="B41" s="184" t="s">
        <v>334</v>
      </c>
      <c r="C41" s="179"/>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37">
        <v>0</v>
      </c>
      <c r="AI41" s="237">
        <v>0</v>
      </c>
      <c r="AJ41" s="237">
        <v>0</v>
      </c>
      <c r="AK41" s="237">
        <v>0</v>
      </c>
      <c r="AL41" s="237">
        <v>0</v>
      </c>
      <c r="AM41" s="237">
        <v>0</v>
      </c>
      <c r="AN41" s="237">
        <v>0</v>
      </c>
      <c r="AO41" s="237">
        <v>0</v>
      </c>
      <c r="AP41" s="237">
        <v>0</v>
      </c>
      <c r="AQ41" s="237">
        <v>0</v>
      </c>
      <c r="AR41" s="237">
        <v>323</v>
      </c>
      <c r="AS41" s="237">
        <v>306</v>
      </c>
      <c r="AT41" s="237">
        <v>335</v>
      </c>
      <c r="AU41" s="237">
        <v>310</v>
      </c>
      <c r="AV41" s="237">
        <v>313</v>
      </c>
      <c r="AW41" s="237">
        <v>358</v>
      </c>
      <c r="AX41" s="237">
        <v>383</v>
      </c>
      <c r="AY41" s="237">
        <v>444</v>
      </c>
      <c r="AZ41" s="237">
        <v>496</v>
      </c>
      <c r="BA41" s="237">
        <v>514</v>
      </c>
      <c r="BB41" s="237">
        <v>474</v>
      </c>
      <c r="BC41" s="237">
        <v>402</v>
      </c>
      <c r="BD41" s="237">
        <v>347</v>
      </c>
      <c r="BE41" s="237">
        <v>323</v>
      </c>
      <c r="BF41" s="237">
        <v>309</v>
      </c>
      <c r="BG41" s="237">
        <v>307</v>
      </c>
      <c r="BH41" s="237">
        <v>327</v>
      </c>
      <c r="BI41" s="237">
        <v>342</v>
      </c>
      <c r="BJ41" s="237">
        <v>345</v>
      </c>
      <c r="BK41" s="237">
        <v>370</v>
      </c>
      <c r="BL41" s="257">
        <v>684</v>
      </c>
      <c r="BM41" s="237">
        <v>803</v>
      </c>
      <c r="BN41" s="237">
        <v>977</v>
      </c>
      <c r="BO41" s="237">
        <v>1097</v>
      </c>
      <c r="BP41" s="237">
        <v>1204</v>
      </c>
      <c r="BQ41" s="237">
        <v>1303</v>
      </c>
      <c r="BR41" s="237">
        <v>1365</v>
      </c>
      <c r="BS41" s="237">
        <v>1431</v>
      </c>
      <c r="BT41" s="237">
        <v>1494</v>
      </c>
      <c r="BU41" s="237">
        <v>1547</v>
      </c>
      <c r="BV41" s="237">
        <v>1580</v>
      </c>
      <c r="BW41" s="237">
        <v>1591</v>
      </c>
      <c r="BX41" s="183">
        <v>1600</v>
      </c>
    </row>
    <row r="42" spans="1:76" ht="26.25" customHeight="1">
      <c r="A42" s="178"/>
      <c r="B42" s="184" t="s">
        <v>331</v>
      </c>
      <c r="C42" s="179"/>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182">
        <f t="shared" ref="AH42:BK42" si="7">AH37</f>
        <v>0</v>
      </c>
      <c r="AI42" s="182">
        <f t="shared" si="7"/>
        <v>0</v>
      </c>
      <c r="AJ42" s="182">
        <f t="shared" si="7"/>
        <v>0</v>
      </c>
      <c r="AK42" s="182">
        <f t="shared" si="7"/>
        <v>0</v>
      </c>
      <c r="AL42" s="182">
        <f t="shared" si="7"/>
        <v>0</v>
      </c>
      <c r="AM42" s="182">
        <f t="shared" si="7"/>
        <v>0</v>
      </c>
      <c r="AN42" s="182">
        <f t="shared" si="7"/>
        <v>0</v>
      </c>
      <c r="AO42" s="182">
        <f t="shared" si="7"/>
        <v>0</v>
      </c>
      <c r="AP42" s="182">
        <f t="shared" si="7"/>
        <v>0</v>
      </c>
      <c r="AQ42" s="182">
        <f t="shared" si="7"/>
        <v>0</v>
      </c>
      <c r="AR42" s="182">
        <f t="shared" si="7"/>
        <v>2178</v>
      </c>
      <c r="AS42" s="182">
        <f t="shared" si="7"/>
        <v>2116</v>
      </c>
      <c r="AT42" s="182">
        <f t="shared" si="7"/>
        <v>2076</v>
      </c>
      <c r="AU42" s="182">
        <f t="shared" si="7"/>
        <v>1981</v>
      </c>
      <c r="AV42" s="182">
        <f t="shared" si="7"/>
        <v>1929</v>
      </c>
      <c r="AW42" s="182">
        <f t="shared" si="7"/>
        <v>1955</v>
      </c>
      <c r="AX42" s="182">
        <f t="shared" si="7"/>
        <v>1937</v>
      </c>
      <c r="AY42" s="182">
        <f t="shared" si="7"/>
        <v>1917</v>
      </c>
      <c r="AZ42" s="182">
        <f t="shared" si="7"/>
        <v>1886</v>
      </c>
      <c r="BA42" s="182">
        <f t="shared" si="7"/>
        <v>1844</v>
      </c>
      <c r="BB42" s="182">
        <f t="shared" si="7"/>
        <v>1798</v>
      </c>
      <c r="BC42" s="182">
        <f t="shared" si="7"/>
        <v>1726</v>
      </c>
      <c r="BD42" s="182">
        <f t="shared" si="7"/>
        <v>1664</v>
      </c>
      <c r="BE42" s="182">
        <f t="shared" si="7"/>
        <v>1637</v>
      </c>
      <c r="BF42" s="182">
        <f t="shared" si="7"/>
        <v>1612</v>
      </c>
      <c r="BG42" s="182">
        <f t="shared" si="7"/>
        <v>1546</v>
      </c>
      <c r="BH42" s="182">
        <f t="shared" si="7"/>
        <v>1554</v>
      </c>
      <c r="BI42" s="182">
        <f t="shared" si="7"/>
        <v>1491</v>
      </c>
      <c r="BJ42" s="182">
        <f t="shared" si="7"/>
        <v>1503</v>
      </c>
      <c r="BK42" s="182">
        <f t="shared" si="7"/>
        <v>1509</v>
      </c>
      <c r="BL42" s="237">
        <v>1541</v>
      </c>
      <c r="BM42" s="237">
        <v>1566</v>
      </c>
      <c r="BN42" s="237">
        <v>1574</v>
      </c>
      <c r="BO42" s="237">
        <v>1576</v>
      </c>
      <c r="BP42" s="237">
        <v>1551</v>
      </c>
      <c r="BQ42" s="237">
        <v>1505</v>
      </c>
      <c r="BR42" s="237">
        <v>1464</v>
      </c>
      <c r="BS42" s="237">
        <v>1392</v>
      </c>
      <c r="BT42" s="237">
        <v>1325</v>
      </c>
      <c r="BU42" s="237">
        <v>1243</v>
      </c>
      <c r="BV42" s="237">
        <v>1174</v>
      </c>
      <c r="BW42" s="237">
        <v>1125</v>
      </c>
      <c r="BX42" s="183">
        <v>1093</v>
      </c>
    </row>
    <row r="43" spans="1:76">
      <c r="A43" s="178"/>
      <c r="B43" s="184" t="s">
        <v>330</v>
      </c>
      <c r="C43" s="179"/>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182">
        <f t="shared" ref="AH43:BK43" si="8">SUM(AH38:AH41)</f>
        <v>0</v>
      </c>
      <c r="AI43" s="182">
        <f t="shared" si="8"/>
        <v>0</v>
      </c>
      <c r="AJ43" s="182">
        <f t="shared" si="8"/>
        <v>0</v>
      </c>
      <c r="AK43" s="182">
        <f t="shared" si="8"/>
        <v>0</v>
      </c>
      <c r="AL43" s="182">
        <f t="shared" si="8"/>
        <v>0</v>
      </c>
      <c r="AM43" s="182">
        <f t="shared" si="8"/>
        <v>0</v>
      </c>
      <c r="AN43" s="182">
        <f t="shared" si="8"/>
        <v>0</v>
      </c>
      <c r="AO43" s="182">
        <f t="shared" si="8"/>
        <v>0</v>
      </c>
      <c r="AP43" s="182">
        <f t="shared" si="8"/>
        <v>0</v>
      </c>
      <c r="AQ43" s="182">
        <f t="shared" si="8"/>
        <v>0</v>
      </c>
      <c r="AR43" s="182">
        <f t="shared" si="8"/>
        <v>1817</v>
      </c>
      <c r="AS43" s="182">
        <f t="shared" si="8"/>
        <v>1770</v>
      </c>
      <c r="AT43" s="182">
        <f t="shared" si="8"/>
        <v>1874</v>
      </c>
      <c r="AU43" s="182">
        <f t="shared" si="8"/>
        <v>2139</v>
      </c>
      <c r="AV43" s="182">
        <f t="shared" si="8"/>
        <v>2450</v>
      </c>
      <c r="AW43" s="182">
        <f t="shared" si="8"/>
        <v>2645</v>
      </c>
      <c r="AX43" s="182">
        <f t="shared" si="8"/>
        <v>2756</v>
      </c>
      <c r="AY43" s="182">
        <f t="shared" si="8"/>
        <v>2840</v>
      </c>
      <c r="AZ43" s="182">
        <f t="shared" si="8"/>
        <v>2853</v>
      </c>
      <c r="BA43" s="182">
        <f t="shared" si="8"/>
        <v>2744</v>
      </c>
      <c r="BB43" s="182">
        <f t="shared" si="8"/>
        <v>2625</v>
      </c>
      <c r="BC43" s="182">
        <f t="shared" si="8"/>
        <v>2461</v>
      </c>
      <c r="BD43" s="182">
        <f t="shared" si="8"/>
        <v>2283</v>
      </c>
      <c r="BE43" s="182">
        <f t="shared" si="8"/>
        <v>2210</v>
      </c>
      <c r="BF43" s="182">
        <f t="shared" si="8"/>
        <v>2194</v>
      </c>
      <c r="BG43" s="182">
        <f t="shared" si="8"/>
        <v>2266</v>
      </c>
      <c r="BH43" s="182">
        <f t="shared" si="8"/>
        <v>2386</v>
      </c>
      <c r="BI43" s="182">
        <f t="shared" si="8"/>
        <v>2494</v>
      </c>
      <c r="BJ43" s="182">
        <f t="shared" si="8"/>
        <v>2518</v>
      </c>
      <c r="BK43" s="182">
        <f t="shared" si="8"/>
        <v>2527</v>
      </c>
      <c r="BL43" s="237">
        <v>2625</v>
      </c>
      <c r="BM43" s="182">
        <v>2981</v>
      </c>
      <c r="BN43" s="182">
        <v>3224</v>
      </c>
      <c r="BO43" s="182">
        <v>3356</v>
      </c>
      <c r="BP43" s="182">
        <v>3502</v>
      </c>
      <c r="BQ43" s="182">
        <v>3520</v>
      </c>
      <c r="BR43" s="182">
        <v>3457</v>
      </c>
      <c r="BS43" s="182">
        <v>3439</v>
      </c>
      <c r="BT43" s="182">
        <v>3551</v>
      </c>
      <c r="BU43" s="182">
        <v>3628</v>
      </c>
      <c r="BV43" s="182">
        <v>3699</v>
      </c>
      <c r="BW43" s="182">
        <v>3725</v>
      </c>
      <c r="BX43" s="183">
        <v>3737</v>
      </c>
    </row>
    <row r="44" spans="1:76">
      <c r="A44" s="178"/>
      <c r="B44" s="184" t="s">
        <v>67</v>
      </c>
      <c r="C44" s="179"/>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182">
        <f t="shared" ref="AH44:BX44" si="9">AH43+AH42</f>
        <v>0</v>
      </c>
      <c r="AI44" s="182">
        <f t="shared" si="9"/>
        <v>0</v>
      </c>
      <c r="AJ44" s="182">
        <f t="shared" si="9"/>
        <v>0</v>
      </c>
      <c r="AK44" s="182">
        <f t="shared" si="9"/>
        <v>0</v>
      </c>
      <c r="AL44" s="182">
        <f t="shared" si="9"/>
        <v>0</v>
      </c>
      <c r="AM44" s="182">
        <f t="shared" si="9"/>
        <v>0</v>
      </c>
      <c r="AN44" s="182">
        <f t="shared" si="9"/>
        <v>0</v>
      </c>
      <c r="AO44" s="182">
        <f t="shared" si="9"/>
        <v>0</v>
      </c>
      <c r="AP44" s="182">
        <f t="shared" si="9"/>
        <v>0</v>
      </c>
      <c r="AQ44" s="182">
        <f t="shared" si="9"/>
        <v>0</v>
      </c>
      <c r="AR44" s="182">
        <f t="shared" si="9"/>
        <v>3995</v>
      </c>
      <c r="AS44" s="182">
        <f t="shared" si="9"/>
        <v>3886</v>
      </c>
      <c r="AT44" s="182">
        <f t="shared" si="9"/>
        <v>3950</v>
      </c>
      <c r="AU44" s="182">
        <f t="shared" si="9"/>
        <v>4120</v>
      </c>
      <c r="AV44" s="182">
        <f t="shared" si="9"/>
        <v>4379</v>
      </c>
      <c r="AW44" s="182">
        <f t="shared" si="9"/>
        <v>4600</v>
      </c>
      <c r="AX44" s="182">
        <f t="shared" si="9"/>
        <v>4693</v>
      </c>
      <c r="AY44" s="182">
        <f t="shared" si="9"/>
        <v>4757</v>
      </c>
      <c r="AZ44" s="182">
        <f t="shared" si="9"/>
        <v>4739</v>
      </c>
      <c r="BA44" s="182">
        <f t="shared" si="9"/>
        <v>4588</v>
      </c>
      <c r="BB44" s="182">
        <f t="shared" si="9"/>
        <v>4423</v>
      </c>
      <c r="BC44" s="182">
        <f t="shared" si="9"/>
        <v>4187</v>
      </c>
      <c r="BD44" s="182">
        <f t="shared" si="9"/>
        <v>3947</v>
      </c>
      <c r="BE44" s="182">
        <f t="shared" si="9"/>
        <v>3847</v>
      </c>
      <c r="BF44" s="182">
        <f t="shared" si="9"/>
        <v>3806</v>
      </c>
      <c r="BG44" s="182">
        <f t="shared" si="9"/>
        <v>3812</v>
      </c>
      <c r="BH44" s="182">
        <f t="shared" si="9"/>
        <v>3940</v>
      </c>
      <c r="BI44" s="182">
        <f t="shared" si="9"/>
        <v>3985</v>
      </c>
      <c r="BJ44" s="182">
        <f t="shared" si="9"/>
        <v>4021</v>
      </c>
      <c r="BK44" s="182">
        <f t="shared" si="9"/>
        <v>4036</v>
      </c>
      <c r="BL44" s="237">
        <f t="shared" si="9"/>
        <v>4166</v>
      </c>
      <c r="BM44" s="182">
        <f t="shared" si="9"/>
        <v>4547</v>
      </c>
      <c r="BN44" s="182">
        <f t="shared" si="9"/>
        <v>4798</v>
      </c>
      <c r="BO44" s="182">
        <f t="shared" si="9"/>
        <v>4932</v>
      </c>
      <c r="BP44" s="182">
        <f t="shared" si="9"/>
        <v>5053</v>
      </c>
      <c r="BQ44" s="182">
        <f t="shared" si="9"/>
        <v>5025</v>
      </c>
      <c r="BR44" s="182">
        <f t="shared" si="9"/>
        <v>4921</v>
      </c>
      <c r="BS44" s="182">
        <f t="shared" si="9"/>
        <v>4831</v>
      </c>
      <c r="BT44" s="182">
        <f t="shared" si="9"/>
        <v>4876</v>
      </c>
      <c r="BU44" s="182">
        <f t="shared" si="9"/>
        <v>4871</v>
      </c>
      <c r="BV44" s="182">
        <f t="shared" si="9"/>
        <v>4873</v>
      </c>
      <c r="BW44" s="182">
        <f t="shared" si="9"/>
        <v>4850</v>
      </c>
      <c r="BX44" s="183">
        <f t="shared" si="9"/>
        <v>4830</v>
      </c>
    </row>
    <row r="45" spans="1:76" ht="15.75" thickBot="1">
      <c r="A45" s="230"/>
      <c r="B45" s="255"/>
      <c r="C45" s="229"/>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4"/>
  <sheetViews>
    <sheetView zoomScale="85" zoomScaleNormal="85" workbookViewId="0">
      <pane xSplit="3" ySplit="3" topLeftCell="BN4" activePane="bottomRight" state="frozen"/>
      <selection pane="topRight"/>
      <selection pane="bottomLeft"/>
      <selection pane="bottomRight" activeCell="C1" sqref="C1"/>
    </sheetView>
  </sheetViews>
  <sheetFormatPr defaultColWidth="9.140625" defaultRowHeight="15"/>
  <cols>
    <col min="1" max="1" width="20.7109375" style="264" customWidth="1"/>
    <col min="2" max="2" width="75.7109375" style="264" customWidth="1"/>
    <col min="3" max="3" width="25.7109375" style="264" customWidth="1"/>
    <col min="4" max="33" width="12.7109375" style="263" customWidth="1"/>
    <col min="34" max="75" width="12.7109375" style="262" customWidth="1"/>
    <col min="76" max="76" width="12.7109375" style="261" customWidth="1"/>
    <col min="77" max="16384" width="9.140625" style="261"/>
  </cols>
  <sheetData>
    <row r="1" spans="1:76" s="308" customFormat="1" ht="24.95" customHeight="1" thickBot="1">
      <c r="A1" s="30" t="s">
        <v>64</v>
      </c>
      <c r="B1" s="77" t="s">
        <v>153</v>
      </c>
      <c r="C1" s="76"/>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09"/>
    </row>
    <row r="2" spans="1:76" ht="15.75">
      <c r="A2" s="26" t="str">
        <f>Notes!A2</f>
        <v>Summer Budget</v>
      </c>
      <c r="B2" s="26" t="s">
        <v>412</v>
      </c>
      <c r="C2" s="307"/>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411</v>
      </c>
      <c r="C3" s="305"/>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271" customFormat="1" ht="25.5" customHeight="1">
      <c r="A4" s="303"/>
      <c r="B4" s="275" t="s">
        <v>67</v>
      </c>
      <c r="C4" s="151"/>
      <c r="D4" s="274"/>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3">
        <f t="shared" ref="AH4:BX4" si="0">AH5+AH12+SUM(AH15:AH16)</f>
        <v>2111.5062637963429</v>
      </c>
      <c r="AI4" s="273">
        <f t="shared" si="0"/>
        <v>3161.0804560000001</v>
      </c>
      <c r="AJ4" s="273">
        <f t="shared" si="0"/>
        <v>3444.8856461538462</v>
      </c>
      <c r="AK4" s="273">
        <f t="shared" si="0"/>
        <v>4080.3645305</v>
      </c>
      <c r="AL4" s="273">
        <f t="shared" si="0"/>
        <v>4602.4666057499999</v>
      </c>
      <c r="AM4" s="273">
        <f t="shared" si="0"/>
        <v>5102.9625655</v>
      </c>
      <c r="AN4" s="273">
        <f t="shared" si="0"/>
        <v>5544.77059775</v>
      </c>
      <c r="AO4" s="273">
        <f t="shared" si="0"/>
        <v>5905.1197127142859</v>
      </c>
      <c r="AP4" s="273">
        <f t="shared" si="0"/>
        <v>6069.5755610666665</v>
      </c>
      <c r="AQ4" s="273">
        <f t="shared" si="0"/>
        <v>6232.6336330000004</v>
      </c>
      <c r="AR4" s="273">
        <f t="shared" si="0"/>
        <v>6411.6289533333329</v>
      </c>
      <c r="AS4" s="273">
        <f t="shared" si="0"/>
        <v>6580.5892833333328</v>
      </c>
      <c r="AT4" s="273">
        <f t="shared" si="0"/>
        <v>6916.8506243333341</v>
      </c>
      <c r="AU4" s="273">
        <f t="shared" si="0"/>
        <v>8149.3117297970839</v>
      </c>
      <c r="AV4" s="273">
        <f t="shared" si="0"/>
        <v>9475.6990103333337</v>
      </c>
      <c r="AW4" s="273">
        <f t="shared" si="0"/>
        <v>10419.255622000001</v>
      </c>
      <c r="AX4" s="273">
        <f t="shared" si="0"/>
        <v>10642.777</v>
      </c>
      <c r="AY4" s="273">
        <f t="shared" si="0"/>
        <v>11147.022000000001</v>
      </c>
      <c r="AZ4" s="273">
        <f t="shared" si="0"/>
        <v>11713.101000000001</v>
      </c>
      <c r="BA4" s="273">
        <f t="shared" si="0"/>
        <v>11942.684000000001</v>
      </c>
      <c r="BB4" s="273">
        <f t="shared" si="0"/>
        <v>12240.063999999998</v>
      </c>
      <c r="BC4" s="273">
        <f t="shared" si="0"/>
        <v>13943.945950556819</v>
      </c>
      <c r="BD4" s="273">
        <f t="shared" si="0"/>
        <v>16210.604790365282</v>
      </c>
      <c r="BE4" s="273">
        <f t="shared" si="0"/>
        <v>17861.120389863565</v>
      </c>
      <c r="BF4" s="273">
        <f t="shared" si="0"/>
        <v>19283.975570154427</v>
      </c>
      <c r="BG4" s="273">
        <f t="shared" si="0"/>
        <v>26073.602158742797</v>
      </c>
      <c r="BH4" s="273">
        <f t="shared" si="0"/>
        <v>28027.043433736624</v>
      </c>
      <c r="BI4" s="273">
        <f t="shared" si="0"/>
        <v>29144.840167593447</v>
      </c>
      <c r="BJ4" s="273">
        <f t="shared" si="0"/>
        <v>30165.291914545149</v>
      </c>
      <c r="BK4" s="273">
        <f t="shared" si="0"/>
        <v>31545.342675754706</v>
      </c>
      <c r="BL4" s="273">
        <f t="shared" si="0"/>
        <v>35909.956965708428</v>
      </c>
      <c r="BM4" s="273">
        <f t="shared" si="0"/>
        <v>39477.195042457155</v>
      </c>
      <c r="BN4" s="273">
        <f t="shared" si="0"/>
        <v>40711.690256266229</v>
      </c>
      <c r="BO4" s="273">
        <f t="shared" si="0"/>
        <v>41102.66949811473</v>
      </c>
      <c r="BP4" s="273">
        <f t="shared" si="0"/>
        <v>40900.623986790772</v>
      </c>
      <c r="BQ4" s="273">
        <f t="shared" si="0"/>
        <v>39892.909194839005</v>
      </c>
      <c r="BR4" s="273">
        <f t="shared" si="0"/>
        <v>40002.773468060797</v>
      </c>
      <c r="BS4" s="273">
        <f t="shared" si="0"/>
        <v>39692.101578316018</v>
      </c>
      <c r="BT4" s="273">
        <f t="shared" si="0"/>
        <v>35582.284255681705</v>
      </c>
      <c r="BU4" s="273">
        <f t="shared" si="0"/>
        <v>36446.649029466855</v>
      </c>
      <c r="BV4" s="273">
        <f t="shared" si="0"/>
        <v>37335.749739951672</v>
      </c>
      <c r="BW4" s="273">
        <f t="shared" si="0"/>
        <v>37536.466136144147</v>
      </c>
      <c r="BX4" s="272">
        <f t="shared" si="0"/>
        <v>38236.146180650183</v>
      </c>
    </row>
    <row r="5" spans="1:76" s="267" customFormat="1" ht="25.5" customHeight="1">
      <c r="A5" s="269"/>
      <c r="B5" s="275" t="s">
        <v>408</v>
      </c>
      <c r="C5" s="128"/>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73">
        <f t="shared" ref="AH5:BX5" si="1">SUM(AH6:AH11)</f>
        <v>311.50626379634298</v>
      </c>
      <c r="AI5" s="273">
        <f t="shared" si="1"/>
        <v>329.08045600000003</v>
      </c>
      <c r="AJ5" s="273">
        <f t="shared" si="1"/>
        <v>437.88564615384615</v>
      </c>
      <c r="AK5" s="273">
        <f t="shared" si="1"/>
        <v>630.3645305</v>
      </c>
      <c r="AL5" s="273">
        <f t="shared" si="1"/>
        <v>849.4666057500001</v>
      </c>
      <c r="AM5" s="273">
        <f t="shared" si="1"/>
        <v>1005.9625654999999</v>
      </c>
      <c r="AN5" s="273">
        <f t="shared" si="1"/>
        <v>1146.77059775</v>
      </c>
      <c r="AO5" s="273">
        <f t="shared" si="1"/>
        <v>1302.1197127142857</v>
      </c>
      <c r="AP5" s="273">
        <f t="shared" si="1"/>
        <v>1406.5755610666668</v>
      </c>
      <c r="AQ5" s="273">
        <f t="shared" si="1"/>
        <v>1470.9986329999999</v>
      </c>
      <c r="AR5" s="273">
        <f t="shared" si="1"/>
        <v>1716.6079533333336</v>
      </c>
      <c r="AS5" s="273">
        <f t="shared" si="1"/>
        <v>1842.417283333333</v>
      </c>
      <c r="AT5" s="273">
        <f t="shared" si="1"/>
        <v>2095.6676243333332</v>
      </c>
      <c r="AU5" s="273">
        <f t="shared" si="1"/>
        <v>2710.3011549999997</v>
      </c>
      <c r="AV5" s="273">
        <f t="shared" si="1"/>
        <v>3520.5180103333332</v>
      </c>
      <c r="AW5" s="273">
        <f t="shared" si="1"/>
        <v>4086.8566219999993</v>
      </c>
      <c r="AX5" s="273">
        <f t="shared" si="1"/>
        <v>4238.0829999999996</v>
      </c>
      <c r="AY5" s="273">
        <f t="shared" si="1"/>
        <v>4503.076</v>
      </c>
      <c r="AZ5" s="273">
        <f t="shared" si="1"/>
        <v>4770.2340000000004</v>
      </c>
      <c r="BA5" s="273">
        <f t="shared" si="1"/>
        <v>4852.8389999999999</v>
      </c>
      <c r="BB5" s="273">
        <f t="shared" si="1"/>
        <v>4943.3379999999997</v>
      </c>
      <c r="BC5" s="273">
        <f t="shared" si="1"/>
        <v>5659.2429505568198</v>
      </c>
      <c r="BD5" s="273">
        <f t="shared" si="1"/>
        <v>7549.6077903652822</v>
      </c>
      <c r="BE5" s="273">
        <f t="shared" si="1"/>
        <v>9064.2876641951043</v>
      </c>
      <c r="BF5" s="273">
        <f t="shared" si="1"/>
        <v>10337.278440494429</v>
      </c>
      <c r="BG5" s="273">
        <f t="shared" si="1"/>
        <v>16958.946968295455</v>
      </c>
      <c r="BH5" s="273">
        <f t="shared" si="1"/>
        <v>18748.567681119741</v>
      </c>
      <c r="BI5" s="273">
        <f t="shared" si="1"/>
        <v>19262.425548777454</v>
      </c>
      <c r="BJ5" s="273">
        <f t="shared" si="1"/>
        <v>20093.035981705547</v>
      </c>
      <c r="BK5" s="273">
        <f t="shared" si="1"/>
        <v>21080.123790563062</v>
      </c>
      <c r="BL5" s="273">
        <f t="shared" si="1"/>
        <v>24724.50828017875</v>
      </c>
      <c r="BM5" s="273">
        <f t="shared" si="1"/>
        <v>27528.875527765325</v>
      </c>
      <c r="BN5" s="273">
        <f t="shared" si="1"/>
        <v>28511.41036584723</v>
      </c>
      <c r="BO5" s="273">
        <f t="shared" si="1"/>
        <v>29233.207774117411</v>
      </c>
      <c r="BP5" s="273">
        <f t="shared" si="1"/>
        <v>29124.12004915754</v>
      </c>
      <c r="BQ5" s="273">
        <f t="shared" si="1"/>
        <v>28832.172930268836</v>
      </c>
      <c r="BR5" s="273">
        <f t="shared" si="1"/>
        <v>28802.41495268311</v>
      </c>
      <c r="BS5" s="273">
        <f t="shared" si="1"/>
        <v>28526.375680508969</v>
      </c>
      <c r="BT5" s="273">
        <f t="shared" si="1"/>
        <v>24512.432335673046</v>
      </c>
      <c r="BU5" s="273">
        <f t="shared" si="1"/>
        <v>25428.745495014882</v>
      </c>
      <c r="BV5" s="273">
        <f t="shared" si="1"/>
        <v>26370.769630995845</v>
      </c>
      <c r="BW5" s="273">
        <f t="shared" si="1"/>
        <v>26602.031136324294</v>
      </c>
      <c r="BX5" s="272">
        <f t="shared" si="1"/>
        <v>27187.176173472901</v>
      </c>
    </row>
    <row r="6" spans="1:76" s="267" customFormat="1">
      <c r="A6" s="269"/>
      <c r="B6" s="296" t="s">
        <v>407</v>
      </c>
      <c r="C6" s="270"/>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137">
        <v>0</v>
      </c>
      <c r="AI6" s="137">
        <v>0</v>
      </c>
      <c r="AJ6" s="137">
        <v>0</v>
      </c>
      <c r="AK6" s="137">
        <v>0</v>
      </c>
      <c r="AL6" s="137">
        <v>0</v>
      </c>
      <c r="AM6" s="137">
        <v>0</v>
      </c>
      <c r="AN6" s="137">
        <v>0</v>
      </c>
      <c r="AO6" s="137">
        <v>0</v>
      </c>
      <c r="AP6" s="137">
        <v>0</v>
      </c>
      <c r="AQ6" s="137">
        <v>0</v>
      </c>
      <c r="AR6" s="137">
        <v>0</v>
      </c>
      <c r="AS6" s="137">
        <v>0</v>
      </c>
      <c r="AT6" s="137">
        <v>0</v>
      </c>
      <c r="AU6" s="137">
        <v>0</v>
      </c>
      <c r="AV6" s="137">
        <v>2.8769999999999998</v>
      </c>
      <c r="AW6" s="137">
        <v>7.2039999999999997</v>
      </c>
      <c r="AX6" s="137">
        <v>11.369</v>
      </c>
      <c r="AY6" s="137">
        <v>19.163</v>
      </c>
      <c r="AZ6" s="137">
        <v>34.027000000000001</v>
      </c>
      <c r="BA6" s="137">
        <v>42.026000000000003</v>
      </c>
      <c r="BB6" s="137">
        <v>48.832000000000001</v>
      </c>
      <c r="BC6" s="137">
        <v>39.287999999999997</v>
      </c>
      <c r="BD6" s="137">
        <v>-6.0999999999999999E-2</v>
      </c>
      <c r="BE6" s="137">
        <v>-8.6436562195121955E-2</v>
      </c>
      <c r="BF6" s="137">
        <v>-0.14737339999999999</v>
      </c>
      <c r="BG6" s="137">
        <v>8.5208560000000017E-2</v>
      </c>
      <c r="BH6" s="137">
        <v>-2.9000000000000001E-2</v>
      </c>
      <c r="BI6" s="137">
        <v>0</v>
      </c>
      <c r="BJ6" s="137">
        <v>0</v>
      </c>
      <c r="BK6" s="137">
        <v>0</v>
      </c>
      <c r="BL6" s="137">
        <v>0</v>
      </c>
      <c r="BM6" s="137">
        <v>0</v>
      </c>
      <c r="BN6" s="137">
        <v>0</v>
      </c>
      <c r="BO6" s="137">
        <v>0</v>
      </c>
      <c r="BP6" s="137">
        <v>0</v>
      </c>
      <c r="BQ6" s="137">
        <v>0</v>
      </c>
      <c r="BR6" s="137">
        <v>0</v>
      </c>
      <c r="BS6" s="137">
        <v>0</v>
      </c>
      <c r="BT6" s="137">
        <v>0</v>
      </c>
      <c r="BU6" s="137">
        <v>0</v>
      </c>
      <c r="BV6" s="177">
        <v>0</v>
      </c>
      <c r="BW6" s="177">
        <v>0</v>
      </c>
      <c r="BX6" s="176">
        <v>0</v>
      </c>
    </row>
    <row r="7" spans="1:76" s="267" customFormat="1">
      <c r="A7" s="269"/>
      <c r="B7" s="296" t="s">
        <v>406</v>
      </c>
      <c r="C7" s="15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137">
        <v>24</v>
      </c>
      <c r="AI7" s="137">
        <v>27</v>
      </c>
      <c r="AJ7" s="137">
        <v>42</v>
      </c>
      <c r="AK7" s="137">
        <v>66</v>
      </c>
      <c r="AL7" s="137">
        <v>94</v>
      </c>
      <c r="AM7" s="137">
        <v>123</v>
      </c>
      <c r="AN7" s="137">
        <v>126</v>
      </c>
      <c r="AO7" s="137">
        <v>130</v>
      </c>
      <c r="AP7" s="137">
        <v>161</v>
      </c>
      <c r="AQ7" s="137">
        <v>179.708</v>
      </c>
      <c r="AR7" s="137">
        <v>394.245</v>
      </c>
      <c r="AS7" s="137">
        <v>425.16500000000002</v>
      </c>
      <c r="AT7" s="137">
        <v>494.35300000000001</v>
      </c>
      <c r="AU7" s="137">
        <v>626.245</v>
      </c>
      <c r="AV7" s="137">
        <v>928.67899999999997</v>
      </c>
      <c r="AW7" s="137">
        <v>1207.7750000000001</v>
      </c>
      <c r="AX7" s="137">
        <v>1440.797</v>
      </c>
      <c r="AY7" s="137">
        <v>1739.5630000000001</v>
      </c>
      <c r="AZ7" s="137">
        <v>2083.6799999999998</v>
      </c>
      <c r="BA7" s="137">
        <v>2326.3319999999999</v>
      </c>
      <c r="BB7" s="137">
        <v>2428.9789999999998</v>
      </c>
      <c r="BC7" s="137">
        <v>1895.7190000000001</v>
      </c>
      <c r="BD7" s="137">
        <v>1.71</v>
      </c>
      <c r="BE7" s="137">
        <v>-0.81900222</v>
      </c>
      <c r="BF7" s="137">
        <v>-0.73990369000000011</v>
      </c>
      <c r="BG7" s="137">
        <v>8.5208560000000017E-2</v>
      </c>
      <c r="BH7" s="137">
        <v>-2.9000000000000001E-2</v>
      </c>
      <c r="BI7" s="137">
        <v>0</v>
      </c>
      <c r="BJ7" s="137">
        <v>0</v>
      </c>
      <c r="BK7" s="137">
        <v>0</v>
      </c>
      <c r="BL7" s="137">
        <v>0</v>
      </c>
      <c r="BM7" s="137">
        <v>0</v>
      </c>
      <c r="BN7" s="137">
        <v>0</v>
      </c>
      <c r="BO7" s="137">
        <v>0</v>
      </c>
      <c r="BP7" s="137">
        <v>0</v>
      </c>
      <c r="BQ7" s="137">
        <v>0</v>
      </c>
      <c r="BR7" s="137">
        <v>0</v>
      </c>
      <c r="BS7" s="137">
        <v>0</v>
      </c>
      <c r="BT7" s="137">
        <v>0</v>
      </c>
      <c r="BU7" s="137">
        <v>0</v>
      </c>
      <c r="BV7" s="177">
        <v>0</v>
      </c>
      <c r="BW7" s="177">
        <v>0</v>
      </c>
      <c r="BX7" s="176">
        <v>0</v>
      </c>
    </row>
    <row r="8" spans="1:76" s="267" customFormat="1">
      <c r="A8" s="269"/>
      <c r="B8" s="37" t="s">
        <v>405</v>
      </c>
      <c r="C8" s="15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137">
        <f>+'Income Support'!AH29</f>
        <v>287.50626379634298</v>
      </c>
      <c r="AI8" s="137">
        <f>+'Income Support'!AI29</f>
        <v>302.08045600000003</v>
      </c>
      <c r="AJ8" s="137">
        <f>+'Income Support'!AJ29</f>
        <v>395.88564615384615</v>
      </c>
      <c r="AK8" s="137">
        <f>+'Income Support'!AK29</f>
        <v>564.3645305</v>
      </c>
      <c r="AL8" s="137">
        <f>+'Income Support'!AL29</f>
        <v>755.4666057500001</v>
      </c>
      <c r="AM8" s="137">
        <f>+'Income Support'!AM29</f>
        <v>882.96256549999987</v>
      </c>
      <c r="AN8" s="137">
        <f>+'Income Support'!AN29</f>
        <v>1020.7705977499999</v>
      </c>
      <c r="AO8" s="137">
        <f>+'Income Support'!AO29</f>
        <v>1172.1197127142857</v>
      </c>
      <c r="AP8" s="137">
        <f>+'Income Support'!AP29</f>
        <v>1245.5755610666668</v>
      </c>
      <c r="AQ8" s="137">
        <f>+'Income Support'!AQ29</f>
        <v>1291.2906329999998</v>
      </c>
      <c r="AR8" s="137">
        <f>+'Income Support'!AR29</f>
        <v>1322.3629533333335</v>
      </c>
      <c r="AS8" s="137">
        <f>+'Income Support'!AS29</f>
        <v>1417.252283333333</v>
      </c>
      <c r="AT8" s="137">
        <f>+'Income Support'!AT29</f>
        <v>1601.3146243333333</v>
      </c>
      <c r="AU8" s="137">
        <f>+'Income Support'!AU29</f>
        <v>2084.0561549999998</v>
      </c>
      <c r="AV8" s="137">
        <f>+'Income Support'!AV29</f>
        <v>2588.9620103333332</v>
      </c>
      <c r="AW8" s="137">
        <f>+'Income Support'!AW29</f>
        <v>2871.8776219999995</v>
      </c>
      <c r="AX8" s="137">
        <f>+'Income Support'!AX29</f>
        <v>2785.9169999999999</v>
      </c>
      <c r="AY8" s="137">
        <f>+'Income Support'!AY29</f>
        <v>2744.35</v>
      </c>
      <c r="AZ8" s="137">
        <f>+'Income Support'!AZ29</f>
        <v>2438.2424801734269</v>
      </c>
      <c r="BA8" s="137">
        <f>+'Income Support'!BA29</f>
        <v>2154.4810000000002</v>
      </c>
      <c r="BB8" s="137">
        <f>+'Income Support'!BB29</f>
        <v>2160.527</v>
      </c>
      <c r="BC8" s="137">
        <f>+'Income Support'!BC29</f>
        <v>2384.0059999999999</v>
      </c>
      <c r="BD8" s="137">
        <f>+'Income Support'!BD29</f>
        <v>2944.4639999999999</v>
      </c>
      <c r="BE8" s="137">
        <f>+'Income Support'!BE29</f>
        <v>3325.067</v>
      </c>
      <c r="BF8" s="137">
        <f>+'Income Support'!BF29</f>
        <v>3655.0069999999996</v>
      </c>
      <c r="BG8" s="137">
        <f>+'Income Support'!BG29</f>
        <v>3752.7889999999998</v>
      </c>
      <c r="BH8" s="137">
        <f>+'Income Support'!BH29</f>
        <v>3278.0000000000005</v>
      </c>
      <c r="BI8" s="137">
        <f>+'Income Support'!BI29</f>
        <v>2525.9999999999995</v>
      </c>
      <c r="BJ8" s="137">
        <f>+'Income Support'!BJ29</f>
        <v>2050</v>
      </c>
      <c r="BK8" s="137">
        <f>+'Income Support'!BK29</f>
        <v>1737.5119804834528</v>
      </c>
      <c r="BL8" s="137">
        <f>+'Income Support'!BL29</f>
        <v>1455.6900798477316</v>
      </c>
      <c r="BM8" s="137">
        <f>+'Income Support'!BM29</f>
        <v>877.14850322825873</v>
      </c>
      <c r="BN8" s="137">
        <f>+'Income Support'!BN10</f>
        <v>633.219714059539</v>
      </c>
      <c r="BO8" s="137">
        <f>+'Income Support'!BO10</f>
        <v>451.05771460709826</v>
      </c>
      <c r="BP8" s="137">
        <f>+'Income Support'!BP10</f>
        <v>292.27523465753882</v>
      </c>
      <c r="BQ8" s="137">
        <f>+'Income Support'!BQ10</f>
        <v>172.17469324246855</v>
      </c>
      <c r="BR8" s="137">
        <f>+'Income Support'!BR10</f>
        <v>121.33469970972095</v>
      </c>
      <c r="BS8" s="137">
        <f>+'Income Support'!BS10</f>
        <v>91.060306652508061</v>
      </c>
      <c r="BT8" s="137">
        <f>+'Income Support'!BT10</f>
        <v>70.77799148532857</v>
      </c>
      <c r="BU8" s="137">
        <f>+'Income Support'!BU10</f>
        <v>55.411142775136142</v>
      </c>
      <c r="BV8" s="137">
        <f>+'Income Support'!BV10</f>
        <v>44.016869660347481</v>
      </c>
      <c r="BW8" s="137">
        <f>+'Income Support'!BW10</f>
        <v>35.135079946609913</v>
      </c>
      <c r="BX8" s="133">
        <f>+'Income Support'!BX10</f>
        <v>28.925510921240321</v>
      </c>
    </row>
    <row r="9" spans="1:76" s="267" customFormat="1">
      <c r="A9" s="269"/>
      <c r="B9" s="37" t="s">
        <v>404</v>
      </c>
      <c r="C9" s="15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137">
        <v>0</v>
      </c>
      <c r="AI9" s="137">
        <v>0</v>
      </c>
      <c r="AJ9" s="137">
        <v>0</v>
      </c>
      <c r="AK9" s="137">
        <v>0</v>
      </c>
      <c r="AL9" s="137">
        <v>0</v>
      </c>
      <c r="AM9" s="137">
        <v>0</v>
      </c>
      <c r="AN9" s="137">
        <v>0</v>
      </c>
      <c r="AO9" s="137">
        <v>0</v>
      </c>
      <c r="AP9" s="137">
        <v>0</v>
      </c>
      <c r="AQ9" s="137">
        <v>0</v>
      </c>
      <c r="AR9" s="137">
        <v>0</v>
      </c>
      <c r="AS9" s="137">
        <v>0</v>
      </c>
      <c r="AT9" s="137">
        <v>0</v>
      </c>
      <c r="AU9" s="137">
        <v>0</v>
      </c>
      <c r="AV9" s="137">
        <v>0</v>
      </c>
      <c r="AW9" s="137">
        <v>0</v>
      </c>
      <c r="AX9" s="137">
        <v>0</v>
      </c>
      <c r="AY9" s="137">
        <v>0</v>
      </c>
      <c r="AZ9" s="137">
        <v>214.28451982657336</v>
      </c>
      <c r="BA9" s="137">
        <v>330</v>
      </c>
      <c r="BB9" s="137">
        <v>305</v>
      </c>
      <c r="BC9" s="137">
        <v>285</v>
      </c>
      <c r="BD9" s="137">
        <v>305</v>
      </c>
      <c r="BE9" s="137">
        <v>284</v>
      </c>
      <c r="BF9" s="137">
        <v>289.81299999999999</v>
      </c>
      <c r="BG9" s="137">
        <v>255.8872903330878</v>
      </c>
      <c r="BH9" s="137">
        <v>142.881</v>
      </c>
      <c r="BI9" s="137">
        <v>24.123565300067376</v>
      </c>
      <c r="BJ9" s="137">
        <v>12.22461096189574</v>
      </c>
      <c r="BK9" s="137">
        <v>0</v>
      </c>
      <c r="BL9" s="137">
        <v>0</v>
      </c>
      <c r="BM9" s="137">
        <v>0</v>
      </c>
      <c r="BN9" s="137">
        <v>0</v>
      </c>
      <c r="BO9" s="137">
        <v>0</v>
      </c>
      <c r="BP9" s="137">
        <v>0</v>
      </c>
      <c r="BQ9" s="137">
        <v>0</v>
      </c>
      <c r="BR9" s="137">
        <v>0</v>
      </c>
      <c r="BS9" s="137">
        <v>0</v>
      </c>
      <c r="BT9" s="137">
        <v>0</v>
      </c>
      <c r="BU9" s="137">
        <v>0</v>
      </c>
      <c r="BV9" s="177">
        <v>0</v>
      </c>
      <c r="BW9" s="177">
        <v>0</v>
      </c>
      <c r="BX9" s="176">
        <v>0</v>
      </c>
    </row>
    <row r="10" spans="1:76" s="267" customFormat="1">
      <c r="A10" s="269"/>
      <c r="B10" s="37" t="s">
        <v>403</v>
      </c>
      <c r="C10" s="15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137">
        <v>0</v>
      </c>
      <c r="AI10" s="137">
        <v>0</v>
      </c>
      <c r="AJ10" s="137">
        <v>0</v>
      </c>
      <c r="AK10" s="137">
        <v>0</v>
      </c>
      <c r="AL10" s="137">
        <v>0</v>
      </c>
      <c r="AM10" s="137">
        <v>0</v>
      </c>
      <c r="AN10" s="137">
        <v>0</v>
      </c>
      <c r="AO10" s="137">
        <v>0</v>
      </c>
      <c r="AP10" s="137">
        <v>0</v>
      </c>
      <c r="AQ10" s="137">
        <v>0</v>
      </c>
      <c r="AR10" s="137">
        <v>0</v>
      </c>
      <c r="AS10" s="137">
        <v>0</v>
      </c>
      <c r="AT10" s="137">
        <v>0</v>
      </c>
      <c r="AU10" s="137">
        <v>0</v>
      </c>
      <c r="AV10" s="137">
        <v>0</v>
      </c>
      <c r="AW10" s="137">
        <v>0</v>
      </c>
      <c r="AX10" s="137">
        <v>0</v>
      </c>
      <c r="AY10" s="137">
        <v>0</v>
      </c>
      <c r="AZ10" s="137">
        <v>0</v>
      </c>
      <c r="BA10" s="137">
        <v>0</v>
      </c>
      <c r="BB10" s="137">
        <v>0</v>
      </c>
      <c r="BC10" s="137">
        <v>0</v>
      </c>
      <c r="BD10" s="137">
        <v>0</v>
      </c>
      <c r="BE10" s="137">
        <v>0</v>
      </c>
      <c r="BF10" s="137">
        <v>0</v>
      </c>
      <c r="BG10" s="137">
        <v>12874.12400085073</v>
      </c>
      <c r="BH10" s="137">
        <v>15327.744681119742</v>
      </c>
      <c r="BI10" s="137">
        <v>16712.301983477388</v>
      </c>
      <c r="BJ10" s="137">
        <v>18030.81137074365</v>
      </c>
      <c r="BK10" s="137">
        <v>19342.611810079608</v>
      </c>
      <c r="BL10" s="137">
        <v>23268.818200331018</v>
      </c>
      <c r="BM10" s="137">
        <v>26651.727024537067</v>
      </c>
      <c r="BN10" s="137">
        <v>27878.190651787692</v>
      </c>
      <c r="BO10" s="137">
        <v>28782.150059510313</v>
      </c>
      <c r="BP10" s="137">
        <v>28831.8448145</v>
      </c>
      <c r="BQ10" s="137">
        <v>28659.998237026368</v>
      </c>
      <c r="BR10" s="137">
        <v>28681.080252973388</v>
      </c>
      <c r="BS10" s="137">
        <v>28435.315373856462</v>
      </c>
      <c r="BT10" s="137">
        <v>24441.654344187718</v>
      </c>
      <c r="BU10" s="137">
        <v>25373.334352239744</v>
      </c>
      <c r="BV10" s="177">
        <v>26326.752761335498</v>
      </c>
      <c r="BW10" s="177">
        <v>26566.896056377685</v>
      </c>
      <c r="BX10" s="176">
        <v>27158.250662551662</v>
      </c>
    </row>
    <row r="11" spans="1:76" s="267" customFormat="1">
      <c r="A11" s="269"/>
      <c r="B11" s="37" t="s">
        <v>402</v>
      </c>
      <c r="C11" s="15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137">
        <v>0</v>
      </c>
      <c r="AI11" s="137">
        <v>0</v>
      </c>
      <c r="AJ11" s="137">
        <v>0</v>
      </c>
      <c r="AK11" s="137">
        <v>0</v>
      </c>
      <c r="AL11" s="137">
        <v>0</v>
      </c>
      <c r="AM11" s="137">
        <v>0</v>
      </c>
      <c r="AN11" s="137">
        <v>0</v>
      </c>
      <c r="AO11" s="137">
        <v>0</v>
      </c>
      <c r="AP11" s="137">
        <v>0</v>
      </c>
      <c r="AQ11" s="137">
        <v>0</v>
      </c>
      <c r="AR11" s="137">
        <v>0</v>
      </c>
      <c r="AS11" s="137">
        <v>0</v>
      </c>
      <c r="AT11" s="137">
        <v>0</v>
      </c>
      <c r="AU11" s="137">
        <v>0</v>
      </c>
      <c r="AV11" s="137">
        <v>0</v>
      </c>
      <c r="AW11" s="137">
        <v>0</v>
      </c>
      <c r="AX11" s="137">
        <v>0</v>
      </c>
      <c r="AY11" s="137">
        <v>0</v>
      </c>
      <c r="AZ11" s="137">
        <v>0</v>
      </c>
      <c r="BA11" s="137">
        <v>0</v>
      </c>
      <c r="BB11" s="137">
        <v>0</v>
      </c>
      <c r="BC11" s="137">
        <v>1055.2299505568199</v>
      </c>
      <c r="BD11" s="137">
        <v>4298.4947903652828</v>
      </c>
      <c r="BE11" s="137">
        <v>5456.1261029772995</v>
      </c>
      <c r="BF11" s="137">
        <v>6393.3457175844296</v>
      </c>
      <c r="BG11" s="137">
        <v>75.976259991636823</v>
      </c>
      <c r="BH11" s="137">
        <v>0</v>
      </c>
      <c r="BI11" s="137">
        <v>0</v>
      </c>
      <c r="BJ11" s="137">
        <v>0</v>
      </c>
      <c r="BK11" s="137">
        <v>0</v>
      </c>
      <c r="BL11" s="137">
        <v>0</v>
      </c>
      <c r="BM11" s="137">
        <v>0</v>
      </c>
      <c r="BN11" s="137">
        <v>0</v>
      </c>
      <c r="BO11" s="137">
        <v>0</v>
      </c>
      <c r="BP11" s="137">
        <v>0</v>
      </c>
      <c r="BQ11" s="137">
        <v>0</v>
      </c>
      <c r="BR11" s="137">
        <v>0</v>
      </c>
      <c r="BS11" s="137">
        <v>0</v>
      </c>
      <c r="BT11" s="137">
        <v>0</v>
      </c>
      <c r="BU11" s="137">
        <v>0</v>
      </c>
      <c r="BV11" s="177">
        <v>0</v>
      </c>
      <c r="BW11" s="177">
        <v>0</v>
      </c>
      <c r="BX11" s="176">
        <v>0</v>
      </c>
    </row>
    <row r="12" spans="1:76" s="267" customFormat="1" ht="25.5" customHeight="1">
      <c r="A12" s="269"/>
      <c r="B12" s="128" t="s">
        <v>401</v>
      </c>
      <c r="C12" s="294"/>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144">
        <f t="shared" ref="AH12:BX12" si="2">AH13+AH14</f>
        <v>1800</v>
      </c>
      <c r="AI12" s="144">
        <f t="shared" si="2"/>
        <v>2832</v>
      </c>
      <c r="AJ12" s="144">
        <f t="shared" si="2"/>
        <v>3007</v>
      </c>
      <c r="AK12" s="144">
        <f t="shared" si="2"/>
        <v>3450</v>
      </c>
      <c r="AL12" s="144">
        <f t="shared" si="2"/>
        <v>3753</v>
      </c>
      <c r="AM12" s="144">
        <f t="shared" si="2"/>
        <v>4097</v>
      </c>
      <c r="AN12" s="144">
        <f t="shared" si="2"/>
        <v>4398</v>
      </c>
      <c r="AO12" s="144">
        <f t="shared" si="2"/>
        <v>4603</v>
      </c>
      <c r="AP12" s="144">
        <f t="shared" si="2"/>
        <v>4663</v>
      </c>
      <c r="AQ12" s="144">
        <f t="shared" si="2"/>
        <v>4761.6350000000002</v>
      </c>
      <c r="AR12" s="144">
        <f t="shared" si="2"/>
        <v>4695.0209999999997</v>
      </c>
      <c r="AS12" s="144">
        <f t="shared" si="2"/>
        <v>4738.1719999999996</v>
      </c>
      <c r="AT12" s="144">
        <f t="shared" si="2"/>
        <v>4821.1830000000009</v>
      </c>
      <c r="AU12" s="144">
        <f t="shared" si="2"/>
        <v>5439.0105747970838</v>
      </c>
      <c r="AV12" s="144">
        <f t="shared" si="2"/>
        <v>5955.1810000000005</v>
      </c>
      <c r="AW12" s="144">
        <f t="shared" si="2"/>
        <v>6332.3990000000003</v>
      </c>
      <c r="AX12" s="144">
        <f t="shared" si="2"/>
        <v>6404.6940000000004</v>
      </c>
      <c r="AY12" s="144">
        <f t="shared" si="2"/>
        <v>6643.9459999999999</v>
      </c>
      <c r="AZ12" s="144">
        <f t="shared" si="2"/>
        <v>6942.8670000000002</v>
      </c>
      <c r="BA12" s="144">
        <f t="shared" si="2"/>
        <v>7089.8450000000003</v>
      </c>
      <c r="BB12" s="144">
        <f t="shared" si="2"/>
        <v>7296.7259999999997</v>
      </c>
      <c r="BC12" s="144">
        <f t="shared" si="2"/>
        <v>8284.7029999999995</v>
      </c>
      <c r="BD12" s="144">
        <f t="shared" si="2"/>
        <v>8660.9969999999994</v>
      </c>
      <c r="BE12" s="144">
        <f t="shared" si="2"/>
        <v>8796.8327256684606</v>
      </c>
      <c r="BF12" s="144">
        <f t="shared" si="2"/>
        <v>8946.6971296600004</v>
      </c>
      <c r="BG12" s="144">
        <f t="shared" si="2"/>
        <v>9114.6551904473417</v>
      </c>
      <c r="BH12" s="144">
        <f t="shared" si="2"/>
        <v>9278.4757526168814</v>
      </c>
      <c r="BI12" s="144">
        <f t="shared" si="2"/>
        <v>9452.2916174868951</v>
      </c>
      <c r="BJ12" s="144">
        <f t="shared" si="2"/>
        <v>9824.2132661729338</v>
      </c>
      <c r="BK12" s="144">
        <f t="shared" si="2"/>
        <v>10259.807845191646</v>
      </c>
      <c r="BL12" s="144">
        <f t="shared" si="2"/>
        <v>10898.648365529678</v>
      </c>
      <c r="BM12" s="144">
        <f t="shared" si="2"/>
        <v>11444.043737294875</v>
      </c>
      <c r="BN12" s="144">
        <f t="shared" si="2"/>
        <v>11769.228328714855</v>
      </c>
      <c r="BO12" s="144">
        <f t="shared" si="2"/>
        <v>11786.136457734005</v>
      </c>
      <c r="BP12" s="144">
        <f t="shared" si="2"/>
        <v>11776.503937633235</v>
      </c>
      <c r="BQ12" s="144">
        <f t="shared" si="2"/>
        <v>11060.736264570169</v>
      </c>
      <c r="BR12" s="144">
        <f t="shared" si="2"/>
        <v>11200.358515377684</v>
      </c>
      <c r="BS12" s="144">
        <f t="shared" si="2"/>
        <v>11165.725897807049</v>
      </c>
      <c r="BT12" s="144">
        <f t="shared" si="2"/>
        <v>11069.851920008656</v>
      </c>
      <c r="BU12" s="144">
        <f t="shared" si="2"/>
        <v>11017.903534451973</v>
      </c>
      <c r="BV12" s="273">
        <f t="shared" si="2"/>
        <v>10964.980108955824</v>
      </c>
      <c r="BW12" s="273">
        <f t="shared" si="2"/>
        <v>10934.434999819852</v>
      </c>
      <c r="BX12" s="272">
        <f t="shared" si="2"/>
        <v>11048.970007177282</v>
      </c>
    </row>
    <row r="13" spans="1:76" s="267" customFormat="1" ht="15.75">
      <c r="A13" s="269"/>
      <c r="B13" s="152" t="s">
        <v>167</v>
      </c>
      <c r="C13" s="294"/>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137">
        <v>1800</v>
      </c>
      <c r="AI13" s="137">
        <v>2832</v>
      </c>
      <c r="AJ13" s="137">
        <v>3007</v>
      </c>
      <c r="AK13" s="137">
        <v>3450</v>
      </c>
      <c r="AL13" s="137">
        <v>3753</v>
      </c>
      <c r="AM13" s="137">
        <v>4097</v>
      </c>
      <c r="AN13" s="137">
        <v>4398</v>
      </c>
      <c r="AO13" s="137">
        <v>4603</v>
      </c>
      <c r="AP13" s="137">
        <v>4663</v>
      </c>
      <c r="AQ13" s="137">
        <v>4761.6350000000002</v>
      </c>
      <c r="AR13" s="137">
        <v>4695.0209999999997</v>
      </c>
      <c r="AS13" s="137">
        <v>4738.1719999999996</v>
      </c>
      <c r="AT13" s="137">
        <v>4821.1830000000009</v>
      </c>
      <c r="AU13" s="137">
        <v>5439.0105747970838</v>
      </c>
      <c r="AV13" s="137">
        <v>5955.1810000000005</v>
      </c>
      <c r="AW13" s="137">
        <v>6332.3990000000003</v>
      </c>
      <c r="AX13" s="137">
        <v>6404.6940000000004</v>
      </c>
      <c r="AY13" s="137">
        <v>6643.9459999999999</v>
      </c>
      <c r="AZ13" s="137">
        <v>6942.8670000000002</v>
      </c>
      <c r="BA13" s="137">
        <v>7089.8450000000003</v>
      </c>
      <c r="BB13" s="137">
        <v>7296.7259999999997</v>
      </c>
      <c r="BC13" s="137">
        <v>8284.7029999999995</v>
      </c>
      <c r="BD13" s="137">
        <v>8660.9969999999994</v>
      </c>
      <c r="BE13" s="137">
        <v>8796.8327256684606</v>
      </c>
      <c r="BF13" s="137">
        <v>8946.6971296600004</v>
      </c>
      <c r="BG13" s="137">
        <v>0</v>
      </c>
      <c r="BH13" s="137">
        <v>0</v>
      </c>
      <c r="BI13" s="137">
        <v>0</v>
      </c>
      <c r="BJ13" s="137">
        <v>0</v>
      </c>
      <c r="BK13" s="137">
        <v>0</v>
      </c>
      <c r="BL13" s="137">
        <v>0</v>
      </c>
      <c r="BM13" s="137">
        <v>0</v>
      </c>
      <c r="BN13" s="137">
        <v>0</v>
      </c>
      <c r="BO13" s="137">
        <v>0</v>
      </c>
      <c r="BP13" s="137">
        <v>0</v>
      </c>
      <c r="BQ13" s="137">
        <v>0</v>
      </c>
      <c r="BR13" s="137">
        <v>0</v>
      </c>
      <c r="BS13" s="137">
        <v>0</v>
      </c>
      <c r="BT13" s="137">
        <v>0</v>
      </c>
      <c r="BU13" s="137">
        <v>0</v>
      </c>
      <c r="BV13" s="137">
        <v>0</v>
      </c>
      <c r="BW13" s="137">
        <v>0</v>
      </c>
      <c r="BX13" s="133">
        <v>0</v>
      </c>
    </row>
    <row r="14" spans="1:76" s="267" customFormat="1" ht="15.75" customHeight="1">
      <c r="A14" s="269"/>
      <c r="B14" s="295" t="s">
        <v>400</v>
      </c>
      <c r="C14" s="294"/>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137">
        <v>0</v>
      </c>
      <c r="AI14" s="137">
        <v>0</v>
      </c>
      <c r="AJ14" s="137">
        <v>0</v>
      </c>
      <c r="AK14" s="137">
        <v>0</v>
      </c>
      <c r="AL14" s="137">
        <v>0</v>
      </c>
      <c r="AM14" s="137">
        <v>0</v>
      </c>
      <c r="AN14" s="137">
        <v>0</v>
      </c>
      <c r="AO14" s="137">
        <v>0</v>
      </c>
      <c r="AP14" s="137">
        <v>0</v>
      </c>
      <c r="AQ14" s="137">
        <v>0</v>
      </c>
      <c r="AR14" s="137">
        <v>0</v>
      </c>
      <c r="AS14" s="137">
        <v>0</v>
      </c>
      <c r="AT14" s="137">
        <v>0</v>
      </c>
      <c r="AU14" s="137">
        <v>0</v>
      </c>
      <c r="AV14" s="137">
        <v>0</v>
      </c>
      <c r="AW14" s="137">
        <v>0</v>
      </c>
      <c r="AX14" s="137">
        <v>0</v>
      </c>
      <c r="AY14" s="137">
        <v>0</v>
      </c>
      <c r="AZ14" s="137">
        <v>0</v>
      </c>
      <c r="BA14" s="137">
        <v>0</v>
      </c>
      <c r="BB14" s="137">
        <v>0</v>
      </c>
      <c r="BC14" s="137">
        <v>0</v>
      </c>
      <c r="BD14" s="137">
        <v>0</v>
      </c>
      <c r="BE14" s="137">
        <v>0</v>
      </c>
      <c r="BF14" s="137">
        <v>0</v>
      </c>
      <c r="BG14" s="137">
        <v>9114.6551904473417</v>
      </c>
      <c r="BH14" s="137">
        <v>9278.4757526168814</v>
      </c>
      <c r="BI14" s="137">
        <v>9452.2916174868951</v>
      </c>
      <c r="BJ14" s="137">
        <v>9824.2132661729338</v>
      </c>
      <c r="BK14" s="137">
        <v>10259.807845191646</v>
      </c>
      <c r="BL14" s="137">
        <v>10898.648365529678</v>
      </c>
      <c r="BM14" s="137">
        <v>11444.043737294875</v>
      </c>
      <c r="BN14" s="137">
        <v>11769.228328714855</v>
      </c>
      <c r="BO14" s="137">
        <v>11786.136457734005</v>
      </c>
      <c r="BP14" s="137">
        <v>11776.503937633235</v>
      </c>
      <c r="BQ14" s="137">
        <v>11060.736264570169</v>
      </c>
      <c r="BR14" s="137">
        <v>11200.358515377684</v>
      </c>
      <c r="BS14" s="137">
        <v>11165.725897807049</v>
      </c>
      <c r="BT14" s="137">
        <v>11069.851920008656</v>
      </c>
      <c r="BU14" s="137">
        <v>11017.903534451973</v>
      </c>
      <c r="BV14" s="137">
        <v>10964.980108955824</v>
      </c>
      <c r="BW14" s="137">
        <v>10934.434999819852</v>
      </c>
      <c r="BX14" s="133">
        <v>11048.970007177282</v>
      </c>
    </row>
    <row r="15" spans="1:76" s="267" customFormat="1" ht="25.5" customHeight="1">
      <c r="A15" s="269"/>
      <c r="B15" s="270" t="s">
        <v>399</v>
      </c>
      <c r="C15" s="270"/>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137">
        <v>0</v>
      </c>
      <c r="AI15" s="137">
        <v>0</v>
      </c>
      <c r="AJ15" s="137">
        <v>0</v>
      </c>
      <c r="AK15" s="137">
        <v>0</v>
      </c>
      <c r="AL15" s="137">
        <v>0</v>
      </c>
      <c r="AM15" s="137">
        <v>0</v>
      </c>
      <c r="AN15" s="137">
        <v>0</v>
      </c>
      <c r="AO15" s="137">
        <v>0</v>
      </c>
      <c r="AP15" s="137">
        <v>0</v>
      </c>
      <c r="AQ15" s="137">
        <v>0</v>
      </c>
      <c r="AR15" s="137">
        <v>0</v>
      </c>
      <c r="AS15" s="137">
        <v>0</v>
      </c>
      <c r="AT15" s="137">
        <v>0</v>
      </c>
      <c r="AU15" s="137">
        <v>0</v>
      </c>
      <c r="AV15" s="137">
        <v>0</v>
      </c>
      <c r="AW15" s="137">
        <v>0</v>
      </c>
      <c r="AX15" s="137">
        <v>0</v>
      </c>
      <c r="AY15" s="137">
        <v>0</v>
      </c>
      <c r="AZ15" s="137">
        <v>0</v>
      </c>
      <c r="BA15" s="137">
        <v>0</v>
      </c>
      <c r="BB15" s="137">
        <v>0</v>
      </c>
      <c r="BC15" s="137">
        <v>0</v>
      </c>
      <c r="BD15" s="137">
        <v>0</v>
      </c>
      <c r="BE15" s="137">
        <v>0</v>
      </c>
      <c r="BF15" s="137">
        <v>0</v>
      </c>
      <c r="BG15" s="137">
        <v>0</v>
      </c>
      <c r="BH15" s="137">
        <v>0</v>
      </c>
      <c r="BI15" s="137">
        <v>430.12300132909712</v>
      </c>
      <c r="BJ15" s="137">
        <v>248.04266666666666</v>
      </c>
      <c r="BK15" s="137">
        <v>205.41104000000001</v>
      </c>
      <c r="BL15" s="137">
        <v>286.80032</v>
      </c>
      <c r="BM15" s="137">
        <v>374.97</v>
      </c>
      <c r="BN15" s="137">
        <v>330.3943697184859</v>
      </c>
      <c r="BO15" s="137">
        <v>83.325266263313168</v>
      </c>
      <c r="BP15" s="137">
        <v>0</v>
      </c>
      <c r="BQ15" s="137">
        <v>0</v>
      </c>
      <c r="BR15" s="137">
        <v>0</v>
      </c>
      <c r="BS15" s="137">
        <v>0</v>
      </c>
      <c r="BT15" s="137">
        <v>0</v>
      </c>
      <c r="BU15" s="137">
        <v>0</v>
      </c>
      <c r="BV15" s="177">
        <v>0</v>
      </c>
      <c r="BW15" s="177">
        <v>0</v>
      </c>
      <c r="BX15" s="176">
        <v>0</v>
      </c>
    </row>
    <row r="16" spans="1:76" s="285" customFormat="1" ht="25.5" customHeight="1" thickBot="1">
      <c r="A16" s="291"/>
      <c r="B16" s="290" t="s">
        <v>398</v>
      </c>
      <c r="C16" s="289"/>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7">
        <v>0</v>
      </c>
      <c r="AI16" s="287">
        <v>0</v>
      </c>
      <c r="AJ16" s="287">
        <v>0</v>
      </c>
      <c r="AK16" s="287">
        <v>0</v>
      </c>
      <c r="AL16" s="287">
        <v>0</v>
      </c>
      <c r="AM16" s="287">
        <v>0</v>
      </c>
      <c r="AN16" s="287">
        <v>0</v>
      </c>
      <c r="AO16" s="287">
        <v>0</v>
      </c>
      <c r="AP16" s="287">
        <v>0</v>
      </c>
      <c r="AQ16" s="287">
        <v>0</v>
      </c>
      <c r="AR16" s="287">
        <v>0</v>
      </c>
      <c r="AS16" s="287">
        <v>0</v>
      </c>
      <c r="AT16" s="287">
        <v>0</v>
      </c>
      <c r="AU16" s="287">
        <v>0</v>
      </c>
      <c r="AV16" s="287">
        <v>0</v>
      </c>
      <c r="AW16" s="287">
        <v>0</v>
      </c>
      <c r="AX16" s="287">
        <v>0</v>
      </c>
      <c r="AY16" s="287">
        <v>0</v>
      </c>
      <c r="AZ16" s="287">
        <v>0</v>
      </c>
      <c r="BA16" s="287">
        <v>0</v>
      </c>
      <c r="BB16" s="287">
        <v>0</v>
      </c>
      <c r="BC16" s="287">
        <v>0</v>
      </c>
      <c r="BD16" s="287">
        <v>0</v>
      </c>
      <c r="BE16" s="287">
        <v>0</v>
      </c>
      <c r="BF16" s="287">
        <v>0</v>
      </c>
      <c r="BG16" s="287">
        <v>0</v>
      </c>
      <c r="BH16" s="287">
        <v>0</v>
      </c>
      <c r="BI16" s="287">
        <v>0</v>
      </c>
      <c r="BJ16" s="287">
        <v>0</v>
      </c>
      <c r="BK16" s="287">
        <v>0</v>
      </c>
      <c r="BL16" s="287">
        <v>0</v>
      </c>
      <c r="BM16" s="287">
        <v>129.30577739695983</v>
      </c>
      <c r="BN16" s="287">
        <v>100.65719198565735</v>
      </c>
      <c r="BO16" s="287">
        <v>0</v>
      </c>
      <c r="BP16" s="287">
        <v>0</v>
      </c>
      <c r="BQ16" s="287">
        <v>0</v>
      </c>
      <c r="BR16" s="287">
        <v>0</v>
      </c>
      <c r="BS16" s="287">
        <v>0</v>
      </c>
      <c r="BT16" s="287">
        <v>0</v>
      </c>
      <c r="BU16" s="287">
        <v>0</v>
      </c>
      <c r="BV16" s="287">
        <v>0</v>
      </c>
      <c r="BW16" s="287">
        <v>0</v>
      </c>
      <c r="BX16" s="286">
        <v>0</v>
      </c>
    </row>
    <row r="17" spans="1:76" s="267" customFormat="1" ht="26.1" customHeight="1">
      <c r="A17" s="299"/>
      <c r="B17" s="283" t="s">
        <v>410</v>
      </c>
      <c r="C17" s="302"/>
      <c r="D17" s="73" t="s">
        <v>151</v>
      </c>
      <c r="E17" s="73" t="s">
        <v>150</v>
      </c>
      <c r="F17" s="73" t="s">
        <v>149</v>
      </c>
      <c r="G17" s="73" t="s">
        <v>148</v>
      </c>
      <c r="H17" s="73" t="s">
        <v>147</v>
      </c>
      <c r="I17" s="73" t="s">
        <v>146</v>
      </c>
      <c r="J17" s="73" t="s">
        <v>145</v>
      </c>
      <c r="K17" s="73" t="s">
        <v>144</v>
      </c>
      <c r="L17" s="73" t="s">
        <v>143</v>
      </c>
      <c r="M17" s="73" t="s">
        <v>142</v>
      </c>
      <c r="N17" s="73" t="s">
        <v>141</v>
      </c>
      <c r="O17" s="73" t="s">
        <v>140</v>
      </c>
      <c r="P17" s="73" t="s">
        <v>139</v>
      </c>
      <c r="Q17" s="73" t="s">
        <v>138</v>
      </c>
      <c r="R17" s="73" t="s">
        <v>137</v>
      </c>
      <c r="S17" s="73" t="s">
        <v>136</v>
      </c>
      <c r="T17" s="73" t="s">
        <v>135</v>
      </c>
      <c r="U17" s="73" t="s">
        <v>134</v>
      </c>
      <c r="V17" s="73" t="s">
        <v>133</v>
      </c>
      <c r="W17" s="73" t="s">
        <v>132</v>
      </c>
      <c r="X17" s="73" t="s">
        <v>131</v>
      </c>
      <c r="Y17" s="73" t="s">
        <v>130</v>
      </c>
      <c r="Z17" s="73" t="s">
        <v>129</v>
      </c>
      <c r="AA17" s="73" t="s">
        <v>128</v>
      </c>
      <c r="AB17" s="73" t="s">
        <v>127</v>
      </c>
      <c r="AC17" s="73" t="s">
        <v>126</v>
      </c>
      <c r="AD17" s="73" t="s">
        <v>125</v>
      </c>
      <c r="AE17" s="73" t="s">
        <v>124</v>
      </c>
      <c r="AF17" s="73" t="s">
        <v>123</v>
      </c>
      <c r="AG17" s="73" t="s">
        <v>122</v>
      </c>
      <c r="AH17" s="164" t="s">
        <v>121</v>
      </c>
      <c r="AI17" s="164" t="s">
        <v>120</v>
      </c>
      <c r="AJ17" s="164" t="s">
        <v>119</v>
      </c>
      <c r="AK17" s="164" t="s">
        <v>118</v>
      </c>
      <c r="AL17" s="164" t="s">
        <v>117</v>
      </c>
      <c r="AM17" s="164" t="s">
        <v>116</v>
      </c>
      <c r="AN17" s="164" t="s">
        <v>115</v>
      </c>
      <c r="AO17" s="164" t="s">
        <v>114</v>
      </c>
      <c r="AP17" s="164" t="s">
        <v>113</v>
      </c>
      <c r="AQ17" s="164" t="s">
        <v>112</v>
      </c>
      <c r="AR17" s="164" t="s">
        <v>111</v>
      </c>
      <c r="AS17" s="164" t="s">
        <v>110</v>
      </c>
      <c r="AT17" s="164" t="s">
        <v>109</v>
      </c>
      <c r="AU17" s="164" t="s">
        <v>108</v>
      </c>
      <c r="AV17" s="164" t="s">
        <v>107</v>
      </c>
      <c r="AW17" s="164" t="s">
        <v>106</v>
      </c>
      <c r="AX17" s="164" t="s">
        <v>105</v>
      </c>
      <c r="AY17" s="164" t="s">
        <v>104</v>
      </c>
      <c r="AZ17" s="164" t="s">
        <v>103</v>
      </c>
      <c r="BA17" s="164" t="s">
        <v>102</v>
      </c>
      <c r="BB17" s="164" t="s">
        <v>101</v>
      </c>
      <c r="BC17" s="164" t="s">
        <v>100</v>
      </c>
      <c r="BD17" s="164" t="s">
        <v>99</v>
      </c>
      <c r="BE17" s="164" t="s">
        <v>98</v>
      </c>
      <c r="BF17" s="164" t="s">
        <v>97</v>
      </c>
      <c r="BG17" s="164" t="s">
        <v>96</v>
      </c>
      <c r="BH17" s="164" t="s">
        <v>95</v>
      </c>
      <c r="BI17" s="164" t="s">
        <v>94</v>
      </c>
      <c r="BJ17" s="164" t="s">
        <v>93</v>
      </c>
      <c r="BK17" s="164" t="s">
        <v>92</v>
      </c>
      <c r="BL17" s="164" t="s">
        <v>91</v>
      </c>
      <c r="BM17" s="164" t="s">
        <v>90</v>
      </c>
      <c r="BN17" s="164" t="s">
        <v>89</v>
      </c>
      <c r="BO17" s="164" t="s">
        <v>88</v>
      </c>
      <c r="BP17" s="164" t="s">
        <v>87</v>
      </c>
      <c r="BQ17" s="164" t="s">
        <v>86</v>
      </c>
      <c r="BR17" s="164" t="s">
        <v>85</v>
      </c>
      <c r="BS17" s="164" t="s">
        <v>84</v>
      </c>
      <c r="BT17" s="164" t="s">
        <v>83</v>
      </c>
      <c r="BU17" s="301" t="s">
        <v>82</v>
      </c>
      <c r="BV17" s="301" t="s">
        <v>81</v>
      </c>
      <c r="BW17" s="301" t="s">
        <v>80</v>
      </c>
      <c r="BX17" s="300" t="s">
        <v>79</v>
      </c>
    </row>
    <row r="18" spans="1:76" s="267" customFormat="1" ht="15.75">
      <c r="A18" s="299"/>
      <c r="B18" s="280" t="s">
        <v>409</v>
      </c>
      <c r="C18" s="298"/>
      <c r="D18" s="304" t="s">
        <v>77</v>
      </c>
      <c r="E18" s="304" t="s">
        <v>77</v>
      </c>
      <c r="F18" s="304" t="s">
        <v>77</v>
      </c>
      <c r="G18" s="304" t="s">
        <v>77</v>
      </c>
      <c r="H18" s="304" t="s">
        <v>77</v>
      </c>
      <c r="I18" s="304" t="s">
        <v>77</v>
      </c>
      <c r="J18" s="304" t="s">
        <v>77</v>
      </c>
      <c r="K18" s="304" t="s">
        <v>77</v>
      </c>
      <c r="L18" s="304" t="s">
        <v>77</v>
      </c>
      <c r="M18" s="304" t="s">
        <v>77</v>
      </c>
      <c r="N18" s="304" t="s">
        <v>77</v>
      </c>
      <c r="O18" s="304" t="s">
        <v>77</v>
      </c>
      <c r="P18" s="304" t="s">
        <v>77</v>
      </c>
      <c r="Q18" s="304" t="s">
        <v>77</v>
      </c>
      <c r="R18" s="304" t="s">
        <v>77</v>
      </c>
      <c r="S18" s="304" t="s">
        <v>77</v>
      </c>
      <c r="T18" s="304" t="s">
        <v>77</v>
      </c>
      <c r="U18" s="304" t="s">
        <v>77</v>
      </c>
      <c r="V18" s="304" t="s">
        <v>77</v>
      </c>
      <c r="W18" s="304" t="s">
        <v>77</v>
      </c>
      <c r="X18" s="304" t="s">
        <v>77</v>
      </c>
      <c r="Y18" s="304" t="s">
        <v>77</v>
      </c>
      <c r="Z18" s="304" t="s">
        <v>77</v>
      </c>
      <c r="AA18" s="304" t="s">
        <v>77</v>
      </c>
      <c r="AB18" s="304" t="s">
        <v>77</v>
      </c>
      <c r="AC18" s="304" t="s">
        <v>77</v>
      </c>
      <c r="AD18" s="304" t="s">
        <v>77</v>
      </c>
      <c r="AE18" s="304" t="s">
        <v>77</v>
      </c>
      <c r="AF18" s="304" t="s">
        <v>77</v>
      </c>
      <c r="AG18" s="304" t="s">
        <v>77</v>
      </c>
      <c r="AH18" s="278" t="s">
        <v>77</v>
      </c>
      <c r="AI18" s="278" t="s">
        <v>77</v>
      </c>
      <c r="AJ18" s="278" t="s">
        <v>77</v>
      </c>
      <c r="AK18" s="278" t="s">
        <v>77</v>
      </c>
      <c r="AL18" s="278" t="s">
        <v>77</v>
      </c>
      <c r="AM18" s="278" t="s">
        <v>77</v>
      </c>
      <c r="AN18" s="278" t="s">
        <v>77</v>
      </c>
      <c r="AO18" s="278" t="s">
        <v>77</v>
      </c>
      <c r="AP18" s="278" t="s">
        <v>77</v>
      </c>
      <c r="AQ18" s="278" t="s">
        <v>77</v>
      </c>
      <c r="AR18" s="278" t="s">
        <v>77</v>
      </c>
      <c r="AS18" s="278" t="s">
        <v>77</v>
      </c>
      <c r="AT18" s="278" t="s">
        <v>77</v>
      </c>
      <c r="AU18" s="278" t="s">
        <v>77</v>
      </c>
      <c r="AV18" s="278" t="s">
        <v>77</v>
      </c>
      <c r="AW18" s="278" t="s">
        <v>77</v>
      </c>
      <c r="AX18" s="278" t="s">
        <v>77</v>
      </c>
      <c r="AY18" s="278" t="s">
        <v>77</v>
      </c>
      <c r="AZ18" s="278" t="s">
        <v>77</v>
      </c>
      <c r="BA18" s="278" t="s">
        <v>77</v>
      </c>
      <c r="BB18" s="278" t="s">
        <v>77</v>
      </c>
      <c r="BC18" s="278" t="s">
        <v>77</v>
      </c>
      <c r="BD18" s="278" t="s">
        <v>77</v>
      </c>
      <c r="BE18" s="278" t="s">
        <v>77</v>
      </c>
      <c r="BF18" s="278" t="s">
        <v>77</v>
      </c>
      <c r="BG18" s="278" t="s">
        <v>77</v>
      </c>
      <c r="BH18" s="278" t="s">
        <v>77</v>
      </c>
      <c r="BI18" s="278" t="s">
        <v>77</v>
      </c>
      <c r="BJ18" s="278" t="s">
        <v>77</v>
      </c>
      <c r="BK18" s="278" t="s">
        <v>77</v>
      </c>
      <c r="BL18" s="278" t="s">
        <v>77</v>
      </c>
      <c r="BM18" s="278" t="s">
        <v>77</v>
      </c>
      <c r="BN18" s="278" t="s">
        <v>77</v>
      </c>
      <c r="BO18" s="278" t="s">
        <v>77</v>
      </c>
      <c r="BP18" s="278" t="s">
        <v>77</v>
      </c>
      <c r="BQ18" s="278" t="s">
        <v>77</v>
      </c>
      <c r="BR18" s="278" t="s">
        <v>77</v>
      </c>
      <c r="BS18" s="278" t="s">
        <v>76</v>
      </c>
      <c r="BT18" s="278" t="s">
        <v>76</v>
      </c>
      <c r="BU18" s="278" t="s">
        <v>76</v>
      </c>
      <c r="BV18" s="278" t="s">
        <v>76</v>
      </c>
      <c r="BW18" s="278" t="s">
        <v>76</v>
      </c>
      <c r="BX18" s="277" t="s">
        <v>76</v>
      </c>
    </row>
    <row r="19" spans="1:76" s="271" customFormat="1" ht="25.5" customHeight="1">
      <c r="A19" s="276"/>
      <c r="B19" s="275" t="s">
        <v>67</v>
      </c>
      <c r="C19" s="151"/>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3">
        <v>9847.715766689631</v>
      </c>
      <c r="AI19" s="273">
        <v>12636.314654318056</v>
      </c>
      <c r="AJ19" s="273">
        <v>11597.008541481851</v>
      </c>
      <c r="AK19" s="273">
        <v>12519.497465839358</v>
      </c>
      <c r="AL19" s="273">
        <v>13228.866136792451</v>
      </c>
      <c r="AM19" s="273">
        <v>14038.985048907713</v>
      </c>
      <c r="AN19" s="273">
        <v>14420.915444526703</v>
      </c>
      <c r="AO19" s="273">
        <v>14479.305940233129</v>
      </c>
      <c r="AP19" s="273">
        <v>14318.04581730079</v>
      </c>
      <c r="AQ19" s="273">
        <v>13932.14255213244</v>
      </c>
      <c r="AR19" s="273">
        <v>13441.291134681112</v>
      </c>
      <c r="AS19" s="273">
        <v>12798.511825627595</v>
      </c>
      <c r="AT19" s="273">
        <v>12425.111837397362</v>
      </c>
      <c r="AU19" s="273">
        <v>13827.47559360782</v>
      </c>
      <c r="AV19" s="273">
        <v>15678.733966410557</v>
      </c>
      <c r="AW19" s="273">
        <v>16827.286095206116</v>
      </c>
      <c r="AX19" s="273">
        <v>16987.270093871488</v>
      </c>
      <c r="AY19" s="273">
        <v>17288.308436473082</v>
      </c>
      <c r="AZ19" s="273">
        <v>17428.412336657875</v>
      </c>
      <c r="BA19" s="273">
        <v>17459.306150216395</v>
      </c>
      <c r="BB19" s="273">
        <v>17614.363159694516</v>
      </c>
      <c r="BC19" s="273">
        <v>19859.24954884989</v>
      </c>
      <c r="BD19" s="273">
        <v>22569.352170088408</v>
      </c>
      <c r="BE19" s="273">
        <v>24495.860618328985</v>
      </c>
      <c r="BF19" s="273">
        <v>25769.118739721063</v>
      </c>
      <c r="BG19" s="273">
        <v>34146.7799695676</v>
      </c>
      <c r="BH19" s="273">
        <v>35582.962136027549</v>
      </c>
      <c r="BI19" s="273">
        <v>35996.684279143235</v>
      </c>
      <c r="BJ19" s="273">
        <v>36273.627052208067</v>
      </c>
      <c r="BK19" s="273">
        <v>36854.593525173223</v>
      </c>
      <c r="BL19" s="273">
        <v>40926.491238282004</v>
      </c>
      <c r="BM19" s="273">
        <v>43858.24266907385</v>
      </c>
      <c r="BN19" s="273">
        <v>44011.695932470153</v>
      </c>
      <c r="BO19" s="273">
        <v>43653.136408475249</v>
      </c>
      <c r="BP19" s="273">
        <v>42748.54629494658</v>
      </c>
      <c r="BQ19" s="273">
        <v>40853.160715011654</v>
      </c>
      <c r="BR19" s="273">
        <v>40402.801202741408</v>
      </c>
      <c r="BS19" s="273">
        <v>39692.101578316018</v>
      </c>
      <c r="BT19" s="273">
        <v>34987.496809913187</v>
      </c>
      <c r="BU19" s="273">
        <v>35203.745587745907</v>
      </c>
      <c r="BV19" s="273">
        <v>35390.114023825059</v>
      </c>
      <c r="BW19" s="273">
        <v>34848.551139454874</v>
      </c>
      <c r="BX19" s="272">
        <v>34632.320415428221</v>
      </c>
    </row>
    <row r="20" spans="1:76" s="267" customFormat="1" ht="25.5" customHeight="1">
      <c r="A20" s="269"/>
      <c r="B20" s="275" t="s">
        <v>408</v>
      </c>
      <c r="C20" s="128"/>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73">
        <v>1452.8136610376173</v>
      </c>
      <c r="AI20" s="273">
        <v>1315.4882472888469</v>
      </c>
      <c r="AJ20" s="273">
        <v>1474.1167342689976</v>
      </c>
      <c r="AK20" s="273">
        <v>1934.1034564827753</v>
      </c>
      <c r="AL20" s="273">
        <v>2441.6211952744816</v>
      </c>
      <c r="AM20" s="273">
        <v>2767.5479166348869</v>
      </c>
      <c r="AN20" s="273">
        <v>2982.5367042475664</v>
      </c>
      <c r="AO20" s="273">
        <v>3192.7870404734736</v>
      </c>
      <c r="AP20" s="273">
        <v>3318.0925299015144</v>
      </c>
      <c r="AQ20" s="273">
        <v>3288.2026853683906</v>
      </c>
      <c r="AR20" s="273">
        <v>3598.6841148795447</v>
      </c>
      <c r="AS20" s="273">
        <v>3583.2960200394105</v>
      </c>
      <c r="AT20" s="273">
        <v>3764.5607835956716</v>
      </c>
      <c r="AU20" s="273">
        <v>4598.7470248635027</v>
      </c>
      <c r="AV20" s="273">
        <v>5825.1391530883611</v>
      </c>
      <c r="AW20" s="273">
        <v>6600.3472899996796</v>
      </c>
      <c r="AX20" s="273">
        <v>6764.5371693163497</v>
      </c>
      <c r="AY20" s="273">
        <v>6983.9789318509875</v>
      </c>
      <c r="AZ20" s="273">
        <v>7097.8304630298035</v>
      </c>
      <c r="BA20" s="273">
        <v>7094.485778800642</v>
      </c>
      <c r="BB20" s="273">
        <v>7113.8313290778524</v>
      </c>
      <c r="BC20" s="273">
        <v>8060.0081505758762</v>
      </c>
      <c r="BD20" s="273">
        <v>10511.005552863</v>
      </c>
      <c r="BE20" s="273">
        <v>12431.332546897309</v>
      </c>
      <c r="BF20" s="273">
        <v>13813.674188165667</v>
      </c>
      <c r="BG20" s="273">
        <v>22209.951165024329</v>
      </c>
      <c r="BH20" s="273">
        <v>23803.066330535541</v>
      </c>
      <c r="BI20" s="273">
        <v>23790.950540220394</v>
      </c>
      <c r="BJ20" s="273">
        <v>24161.784862275694</v>
      </c>
      <c r="BK20" s="273">
        <v>24628.022010952798</v>
      </c>
      <c r="BL20" s="273">
        <v>28178.462382058831</v>
      </c>
      <c r="BM20" s="273">
        <v>30583.938448639856</v>
      </c>
      <c r="BN20" s="273">
        <v>30822.486507653786</v>
      </c>
      <c r="BO20" s="273">
        <v>31047.161223418316</v>
      </c>
      <c r="BP20" s="273">
        <v>30439.970662136635</v>
      </c>
      <c r="BQ20" s="273">
        <v>29526.184433690429</v>
      </c>
      <c r="BR20" s="273">
        <v>29090.439102209941</v>
      </c>
      <c r="BS20" s="273">
        <v>28526.375680508969</v>
      </c>
      <c r="BT20" s="273">
        <v>24102.686662412045</v>
      </c>
      <c r="BU20" s="273">
        <v>24561.574544158815</v>
      </c>
      <c r="BV20" s="273">
        <v>24996.539526787979</v>
      </c>
      <c r="BW20" s="273">
        <v>24697.110247544377</v>
      </c>
      <c r="BX20" s="272">
        <v>24624.735766568789</v>
      </c>
    </row>
    <row r="21" spans="1:76" s="267" customFormat="1">
      <c r="A21" s="269"/>
      <c r="B21" s="296" t="s">
        <v>407</v>
      </c>
      <c r="C21" s="270"/>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137">
        <v>0</v>
      </c>
      <c r="AI21" s="137">
        <v>0</v>
      </c>
      <c r="AJ21" s="137">
        <v>0</v>
      </c>
      <c r="AK21" s="137">
        <v>0</v>
      </c>
      <c r="AL21" s="137">
        <v>0</v>
      </c>
      <c r="AM21" s="137">
        <v>0</v>
      </c>
      <c r="AN21" s="137">
        <v>0</v>
      </c>
      <c r="AO21" s="137">
        <v>0</v>
      </c>
      <c r="AP21" s="137">
        <v>0</v>
      </c>
      <c r="AQ21" s="137">
        <v>0</v>
      </c>
      <c r="AR21" s="137">
        <v>0</v>
      </c>
      <c r="AS21" s="137">
        <v>0</v>
      </c>
      <c r="AT21" s="137">
        <v>0</v>
      </c>
      <c r="AU21" s="137">
        <v>0</v>
      </c>
      <c r="AV21" s="137">
        <v>4.7603577923035338</v>
      </c>
      <c r="AW21" s="137">
        <v>11.634590169177139</v>
      </c>
      <c r="AX21" s="137">
        <v>18.146417396251461</v>
      </c>
      <c r="AY21" s="137">
        <v>29.720570621295415</v>
      </c>
      <c r="AZ21" s="137">
        <v>50.63019490564092</v>
      </c>
      <c r="BA21" s="137">
        <v>61.43885246138926</v>
      </c>
      <c r="BB21" s="137">
        <v>70.272882708309595</v>
      </c>
      <c r="BC21" s="137">
        <v>55.954763382029441</v>
      </c>
      <c r="BD21" s="137">
        <v>-8.4927767975297747E-2</v>
      </c>
      <c r="BE21" s="137">
        <v>-0.11854452204805981</v>
      </c>
      <c r="BF21" s="137">
        <v>-0.1969346325844778</v>
      </c>
      <c r="BG21" s="137">
        <v>0.11159171380039162</v>
      </c>
      <c r="BH21" s="137">
        <v>-3.6818221814387896E-2</v>
      </c>
      <c r="BI21" s="137">
        <v>0</v>
      </c>
      <c r="BJ21" s="137">
        <v>0</v>
      </c>
      <c r="BK21" s="137">
        <v>0</v>
      </c>
      <c r="BL21" s="137">
        <v>0</v>
      </c>
      <c r="BM21" s="137">
        <v>0</v>
      </c>
      <c r="BN21" s="137">
        <v>0</v>
      </c>
      <c r="BO21" s="137">
        <v>0</v>
      </c>
      <c r="BP21" s="137">
        <v>0</v>
      </c>
      <c r="BQ21" s="137">
        <v>0</v>
      </c>
      <c r="BR21" s="137">
        <v>0</v>
      </c>
      <c r="BS21" s="137">
        <v>0</v>
      </c>
      <c r="BT21" s="137">
        <v>0</v>
      </c>
      <c r="BU21" s="137">
        <v>0</v>
      </c>
      <c r="BV21" s="177">
        <v>0</v>
      </c>
      <c r="BW21" s="177">
        <v>0</v>
      </c>
      <c r="BX21" s="176">
        <v>0</v>
      </c>
    </row>
    <row r="22" spans="1:76" s="267" customFormat="1">
      <c r="A22" s="269"/>
      <c r="B22" s="296" t="s">
        <v>406</v>
      </c>
      <c r="C22" s="15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137">
        <v>111.93202807536018</v>
      </c>
      <c r="AI22" s="137">
        <v>107.93160769413441</v>
      </c>
      <c r="AJ22" s="137">
        <v>141.3905739617359</v>
      </c>
      <c r="AK22" s="137">
        <v>202.50318974421288</v>
      </c>
      <c r="AL22" s="137">
        <v>270.18412589999713</v>
      </c>
      <c r="AM22" s="137">
        <v>338.39071693179335</v>
      </c>
      <c r="AN22" s="137">
        <v>327.70252871195345</v>
      </c>
      <c r="AO22" s="137">
        <v>318.75895219829573</v>
      </c>
      <c r="AP22" s="137">
        <v>379.79680018685042</v>
      </c>
      <c r="AQ22" s="137">
        <v>401.71099749905937</v>
      </c>
      <c r="AR22" s="137">
        <v>826.49227863340116</v>
      </c>
      <c r="AS22" s="137">
        <v>826.89848067628202</v>
      </c>
      <c r="AT22" s="137">
        <v>888.03295686971978</v>
      </c>
      <c r="AU22" s="137">
        <v>1062.5912641747166</v>
      </c>
      <c r="AV22" s="137">
        <v>1536.6160285709605</v>
      </c>
      <c r="AW22" s="137">
        <v>1950.5784483034317</v>
      </c>
      <c r="AX22" s="137">
        <v>2299.7012705837733</v>
      </c>
      <c r="AY22" s="137">
        <v>2697.9494333712109</v>
      </c>
      <c r="AZ22" s="137">
        <v>3100.3945255528215</v>
      </c>
      <c r="BA22" s="137">
        <v>3400.9224890355636</v>
      </c>
      <c r="BB22" s="137">
        <v>3495.4815769976062</v>
      </c>
      <c r="BC22" s="137">
        <v>2699.9213012578266</v>
      </c>
      <c r="BD22" s="137">
        <v>2.3807620202911335</v>
      </c>
      <c r="BE22" s="137">
        <v>-1.1232310061919504</v>
      </c>
      <c r="BF22" s="137">
        <v>-0.98873108266518517</v>
      </c>
      <c r="BG22" s="137">
        <v>0.11159171380039162</v>
      </c>
      <c r="BH22" s="137">
        <v>-3.6818221814387896E-2</v>
      </c>
      <c r="BI22" s="137">
        <v>0</v>
      </c>
      <c r="BJ22" s="137">
        <v>0</v>
      </c>
      <c r="BK22" s="137">
        <v>0</v>
      </c>
      <c r="BL22" s="137">
        <v>0</v>
      </c>
      <c r="BM22" s="137">
        <v>0</v>
      </c>
      <c r="BN22" s="137">
        <v>0</v>
      </c>
      <c r="BO22" s="137">
        <v>0</v>
      </c>
      <c r="BP22" s="137">
        <v>0</v>
      </c>
      <c r="BQ22" s="137">
        <v>0</v>
      </c>
      <c r="BR22" s="137">
        <v>0</v>
      </c>
      <c r="BS22" s="137">
        <v>0</v>
      </c>
      <c r="BT22" s="137">
        <v>0</v>
      </c>
      <c r="BU22" s="137">
        <v>0</v>
      </c>
      <c r="BV22" s="177">
        <v>0</v>
      </c>
      <c r="BW22" s="177">
        <v>0</v>
      </c>
      <c r="BX22" s="176">
        <v>0</v>
      </c>
    </row>
    <row r="23" spans="1:76" s="267" customFormat="1">
      <c r="A23" s="269"/>
      <c r="B23" s="37" t="s">
        <v>405</v>
      </c>
      <c r="C23" s="15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137">
        <v>1340.8816329622571</v>
      </c>
      <c r="AI23" s="137">
        <v>1207.5566395947124</v>
      </c>
      <c r="AJ23" s="137">
        <v>1332.7261603072616</v>
      </c>
      <c r="AK23" s="137">
        <v>1731.6002667385624</v>
      </c>
      <c r="AL23" s="137">
        <v>2171.4370693744841</v>
      </c>
      <c r="AM23" s="137">
        <v>2429.1571997030937</v>
      </c>
      <c r="AN23" s="137">
        <v>2654.8341755356128</v>
      </c>
      <c r="AO23" s="137">
        <v>2874.0280882751777</v>
      </c>
      <c r="AP23" s="137">
        <v>2938.295729714664</v>
      </c>
      <c r="AQ23" s="137">
        <v>2886.4916878693311</v>
      </c>
      <c r="AR23" s="137">
        <v>2772.1918362461433</v>
      </c>
      <c r="AS23" s="137">
        <v>2756.3975393631285</v>
      </c>
      <c r="AT23" s="137">
        <v>2876.5278267259519</v>
      </c>
      <c r="AU23" s="137">
        <v>3536.1557606887859</v>
      </c>
      <c r="AV23" s="137">
        <v>4283.7627667250972</v>
      </c>
      <c r="AW23" s="137">
        <v>4638.1342515270708</v>
      </c>
      <c r="AX23" s="137">
        <v>4446.6894813363251</v>
      </c>
      <c r="AY23" s="137">
        <v>4256.3089278584812</v>
      </c>
      <c r="AZ23" s="137">
        <v>3627.9628529812771</v>
      </c>
      <c r="BA23" s="137">
        <v>3149.6892468916003</v>
      </c>
      <c r="BB23" s="137">
        <v>3109.1591673315856</v>
      </c>
      <c r="BC23" s="137">
        <v>3395.3495120988209</v>
      </c>
      <c r="BD23" s="137">
        <v>4099.4550066166739</v>
      </c>
      <c r="BE23" s="137">
        <v>4560.2054070935847</v>
      </c>
      <c r="BF23" s="137">
        <v>4884.1748961392923</v>
      </c>
      <c r="BG23" s="137">
        <v>4914.7662634042608</v>
      </c>
      <c r="BH23" s="137">
        <v>4161.7286588815014</v>
      </c>
      <c r="BI23" s="137">
        <v>3119.8532558850497</v>
      </c>
      <c r="BJ23" s="137">
        <v>2465.1157253071719</v>
      </c>
      <c r="BK23" s="137">
        <v>2029.9445925833284</v>
      </c>
      <c r="BL23" s="137">
        <v>1659.04646879509</v>
      </c>
      <c r="BM23" s="137">
        <v>974.49152276461734</v>
      </c>
      <c r="BN23" s="137">
        <v>684.54719856158749</v>
      </c>
      <c r="BO23" s="137">
        <v>479.04635354017307</v>
      </c>
      <c r="BP23" s="137">
        <v>305.48045926290354</v>
      </c>
      <c r="BQ23" s="137">
        <v>176.31906411584492</v>
      </c>
      <c r="BR23" s="137">
        <v>122.54804670681816</v>
      </c>
      <c r="BS23" s="137">
        <v>91.060306652508061</v>
      </c>
      <c r="BT23" s="137">
        <v>69.59487854997893</v>
      </c>
      <c r="BU23" s="137">
        <v>53.521512263172582</v>
      </c>
      <c r="BV23" s="137">
        <v>41.723068295174393</v>
      </c>
      <c r="BW23" s="137">
        <v>32.619123650781837</v>
      </c>
      <c r="BX23" s="133">
        <v>26.199229327962801</v>
      </c>
    </row>
    <row r="24" spans="1:76" s="267" customFormat="1">
      <c r="A24" s="269"/>
      <c r="B24" s="37" t="s">
        <v>404</v>
      </c>
      <c r="C24" s="15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137">
        <v>0</v>
      </c>
      <c r="AI24" s="137">
        <v>0</v>
      </c>
      <c r="AJ24" s="137">
        <v>0</v>
      </c>
      <c r="AK24" s="137">
        <v>0</v>
      </c>
      <c r="AL24" s="137">
        <v>0</v>
      </c>
      <c r="AM24" s="137">
        <v>0</v>
      </c>
      <c r="AN24" s="137">
        <v>0</v>
      </c>
      <c r="AO24" s="137">
        <v>0</v>
      </c>
      <c r="AP24" s="137">
        <v>0</v>
      </c>
      <c r="AQ24" s="137">
        <v>0</v>
      </c>
      <c r="AR24" s="137">
        <v>0</v>
      </c>
      <c r="AS24" s="137">
        <v>0</v>
      </c>
      <c r="AT24" s="137">
        <v>0</v>
      </c>
      <c r="AU24" s="137">
        <v>0</v>
      </c>
      <c r="AV24" s="137">
        <v>0</v>
      </c>
      <c r="AW24" s="137">
        <v>0</v>
      </c>
      <c r="AX24" s="137">
        <v>0</v>
      </c>
      <c r="AY24" s="137">
        <v>0</v>
      </c>
      <c r="AZ24" s="137">
        <v>318.84288959006329</v>
      </c>
      <c r="BA24" s="137">
        <v>482.43519041208907</v>
      </c>
      <c r="BB24" s="137">
        <v>438.91770204035112</v>
      </c>
      <c r="BC24" s="137">
        <v>405.90275819279151</v>
      </c>
      <c r="BD24" s="137">
        <v>424.63883987648876</v>
      </c>
      <c r="BE24" s="137">
        <v>389.49541035250661</v>
      </c>
      <c r="BF24" s="137">
        <v>387.27624302082512</v>
      </c>
      <c r="BG24" s="137">
        <v>335.11775422572157</v>
      </c>
      <c r="BH24" s="137">
        <v>181.40083969177783</v>
      </c>
      <c r="BI24" s="137">
        <v>29.794926264834054</v>
      </c>
      <c r="BJ24" s="137">
        <v>14.700039374600792</v>
      </c>
      <c r="BK24" s="137">
        <v>0</v>
      </c>
      <c r="BL24" s="137">
        <v>0</v>
      </c>
      <c r="BM24" s="137">
        <v>0</v>
      </c>
      <c r="BN24" s="137">
        <v>0</v>
      </c>
      <c r="BO24" s="137">
        <v>0</v>
      </c>
      <c r="BP24" s="137">
        <v>0</v>
      </c>
      <c r="BQ24" s="137">
        <v>0</v>
      </c>
      <c r="BR24" s="137">
        <v>0</v>
      </c>
      <c r="BS24" s="137">
        <v>0</v>
      </c>
      <c r="BT24" s="137">
        <v>0</v>
      </c>
      <c r="BU24" s="137">
        <v>0</v>
      </c>
      <c r="BV24" s="177">
        <v>0</v>
      </c>
      <c r="BW24" s="177">
        <v>0</v>
      </c>
      <c r="BX24" s="176">
        <v>0</v>
      </c>
    </row>
    <row r="25" spans="1:76" s="267" customFormat="1">
      <c r="A25" s="269"/>
      <c r="B25" s="37" t="s">
        <v>403</v>
      </c>
      <c r="C25" s="15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137">
        <v>0</v>
      </c>
      <c r="AI25" s="137">
        <v>0</v>
      </c>
      <c r="AJ25" s="137">
        <v>0</v>
      </c>
      <c r="AK25" s="137">
        <v>0</v>
      </c>
      <c r="AL25" s="137">
        <v>0</v>
      </c>
      <c r="AM25" s="137">
        <v>0</v>
      </c>
      <c r="AN25" s="137">
        <v>0</v>
      </c>
      <c r="AO25" s="137">
        <v>0</v>
      </c>
      <c r="AP25" s="137">
        <v>0</v>
      </c>
      <c r="AQ25" s="137">
        <v>0</v>
      </c>
      <c r="AR25" s="137">
        <v>0</v>
      </c>
      <c r="AS25" s="137">
        <v>0</v>
      </c>
      <c r="AT25" s="137">
        <v>0</v>
      </c>
      <c r="AU25" s="137">
        <v>0</v>
      </c>
      <c r="AV25" s="137">
        <v>0</v>
      </c>
      <c r="AW25" s="137">
        <v>0</v>
      </c>
      <c r="AX25" s="137">
        <v>0</v>
      </c>
      <c r="AY25" s="137">
        <v>0</v>
      </c>
      <c r="AZ25" s="137">
        <v>0</v>
      </c>
      <c r="BA25" s="137">
        <v>0</v>
      </c>
      <c r="BB25" s="137">
        <v>0</v>
      </c>
      <c r="BC25" s="137">
        <v>0</v>
      </c>
      <c r="BD25" s="137">
        <v>0</v>
      </c>
      <c r="BE25" s="137">
        <v>0</v>
      </c>
      <c r="BF25" s="137">
        <v>0</v>
      </c>
      <c r="BG25" s="137">
        <v>16860.343150191569</v>
      </c>
      <c r="BH25" s="137">
        <v>19460.010468405893</v>
      </c>
      <c r="BI25" s="137">
        <v>20641.302358070512</v>
      </c>
      <c r="BJ25" s="137">
        <v>21681.969097593919</v>
      </c>
      <c r="BK25" s="137">
        <v>22598.077418369467</v>
      </c>
      <c r="BL25" s="137">
        <v>26519.415913263743</v>
      </c>
      <c r="BM25" s="137">
        <v>29609.446925875236</v>
      </c>
      <c r="BN25" s="137">
        <v>30137.939309092199</v>
      </c>
      <c r="BO25" s="137">
        <v>30568.114869878144</v>
      </c>
      <c r="BP25" s="137">
        <v>30134.490202873731</v>
      </c>
      <c r="BQ25" s="137">
        <v>29349.865369574585</v>
      </c>
      <c r="BR25" s="137">
        <v>28967.891055503122</v>
      </c>
      <c r="BS25" s="137">
        <v>28435.315373856462</v>
      </c>
      <c r="BT25" s="137">
        <v>24033.091783862066</v>
      </c>
      <c r="BU25" s="137">
        <v>24508.053031895641</v>
      </c>
      <c r="BV25" s="177">
        <v>24954.816458492805</v>
      </c>
      <c r="BW25" s="177">
        <v>24664.491123893597</v>
      </c>
      <c r="BX25" s="176">
        <v>24598.536537240827</v>
      </c>
    </row>
    <row r="26" spans="1:76" s="267" customFormat="1">
      <c r="A26" s="269"/>
      <c r="B26" s="37" t="s">
        <v>402</v>
      </c>
      <c r="C26" s="15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137">
        <v>0</v>
      </c>
      <c r="AI26" s="137">
        <v>0</v>
      </c>
      <c r="AJ26" s="137">
        <v>0</v>
      </c>
      <c r="AK26" s="137">
        <v>0</v>
      </c>
      <c r="AL26" s="137">
        <v>0</v>
      </c>
      <c r="AM26" s="137">
        <v>0</v>
      </c>
      <c r="AN26" s="137">
        <v>0</v>
      </c>
      <c r="AO26" s="137">
        <v>0</v>
      </c>
      <c r="AP26" s="137">
        <v>0</v>
      </c>
      <c r="AQ26" s="137">
        <v>0</v>
      </c>
      <c r="AR26" s="137">
        <v>0</v>
      </c>
      <c r="AS26" s="137">
        <v>0</v>
      </c>
      <c r="AT26" s="137">
        <v>0</v>
      </c>
      <c r="AU26" s="137">
        <v>0</v>
      </c>
      <c r="AV26" s="137">
        <v>0</v>
      </c>
      <c r="AW26" s="137">
        <v>0</v>
      </c>
      <c r="AX26" s="137">
        <v>0</v>
      </c>
      <c r="AY26" s="137">
        <v>0</v>
      </c>
      <c r="AZ26" s="137">
        <v>0</v>
      </c>
      <c r="BA26" s="137">
        <v>0</v>
      </c>
      <c r="BB26" s="137">
        <v>0</v>
      </c>
      <c r="BC26" s="137">
        <v>1502.8798156444077</v>
      </c>
      <c r="BD26" s="137">
        <v>5984.6158721175225</v>
      </c>
      <c r="BE26" s="137">
        <v>7482.8735049794577</v>
      </c>
      <c r="BF26" s="137">
        <v>8543.4087147207993</v>
      </c>
      <c r="BG26" s="137">
        <v>99.500813775175629</v>
      </c>
      <c r="BH26" s="137">
        <v>0</v>
      </c>
      <c r="BI26" s="137">
        <v>0</v>
      </c>
      <c r="BJ26" s="137">
        <v>0</v>
      </c>
      <c r="BK26" s="137">
        <v>0</v>
      </c>
      <c r="BL26" s="137">
        <v>0</v>
      </c>
      <c r="BM26" s="137">
        <v>0</v>
      </c>
      <c r="BN26" s="137">
        <v>0</v>
      </c>
      <c r="BO26" s="137">
        <v>0</v>
      </c>
      <c r="BP26" s="137">
        <v>0</v>
      </c>
      <c r="BQ26" s="137">
        <v>0</v>
      </c>
      <c r="BR26" s="137">
        <v>0</v>
      </c>
      <c r="BS26" s="137">
        <v>0</v>
      </c>
      <c r="BT26" s="137">
        <v>0</v>
      </c>
      <c r="BU26" s="137">
        <v>0</v>
      </c>
      <c r="BV26" s="177">
        <v>0</v>
      </c>
      <c r="BW26" s="177">
        <v>0</v>
      </c>
      <c r="BX26" s="176">
        <v>0</v>
      </c>
    </row>
    <row r="27" spans="1:76" s="267" customFormat="1" ht="25.5" customHeight="1">
      <c r="A27" s="269"/>
      <c r="B27" s="128" t="s">
        <v>401</v>
      </c>
      <c r="C27" s="294"/>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144">
        <v>8394.9021056520141</v>
      </c>
      <c r="AI27" s="144">
        <v>11320.82640702921</v>
      </c>
      <c r="AJ27" s="144">
        <v>10122.891807212853</v>
      </c>
      <c r="AK27" s="144">
        <v>10585.394009356583</v>
      </c>
      <c r="AL27" s="144">
        <v>10787.244941517971</v>
      </c>
      <c r="AM27" s="144">
        <v>11271.437132272826</v>
      </c>
      <c r="AN27" s="144">
        <v>11438.378740279137</v>
      </c>
      <c r="AO27" s="144">
        <v>11286.518899759656</v>
      </c>
      <c r="AP27" s="144">
        <v>10999.953287399276</v>
      </c>
      <c r="AQ27" s="144">
        <v>10643.939866764049</v>
      </c>
      <c r="AR27" s="144">
        <v>9842.6070198015695</v>
      </c>
      <c r="AS27" s="144">
        <v>9215.2158055881828</v>
      </c>
      <c r="AT27" s="144">
        <v>8660.5510538016897</v>
      </c>
      <c r="AU27" s="144">
        <v>9228.7285687443182</v>
      </c>
      <c r="AV27" s="144">
        <v>9853.5948133221937</v>
      </c>
      <c r="AW27" s="144">
        <v>10226.938805206435</v>
      </c>
      <c r="AX27" s="144">
        <v>10222.732924555139</v>
      </c>
      <c r="AY27" s="144">
        <v>10304.329504622094</v>
      </c>
      <c r="AZ27" s="144">
        <v>10330.581873628073</v>
      </c>
      <c r="BA27" s="144">
        <v>10364.82037141575</v>
      </c>
      <c r="BB27" s="144">
        <v>10500.531830616665</v>
      </c>
      <c r="BC27" s="144">
        <v>11799.241398274015</v>
      </c>
      <c r="BD27" s="144">
        <v>12058.346617225408</v>
      </c>
      <c r="BE27" s="144">
        <v>12064.528071431678</v>
      </c>
      <c r="BF27" s="144">
        <v>11955.4445515554</v>
      </c>
      <c r="BG27" s="144">
        <v>11936.828804543271</v>
      </c>
      <c r="BH27" s="144">
        <v>11779.895805492</v>
      </c>
      <c r="BI27" s="144">
        <v>11674.490411081337</v>
      </c>
      <c r="BJ27" s="144">
        <v>11813.572005470358</v>
      </c>
      <c r="BK27" s="144">
        <v>11986.58869131702</v>
      </c>
      <c r="BL27" s="144">
        <v>12421.163224085956</v>
      </c>
      <c r="BM27" s="144">
        <v>12714.065596757073</v>
      </c>
      <c r="BN27" s="144">
        <v>12723.217712226662</v>
      </c>
      <c r="BO27" s="144">
        <v>12517.479492225306</v>
      </c>
      <c r="BP27" s="144">
        <v>12308.575632809951</v>
      </c>
      <c r="BQ27" s="144">
        <v>11326.976281321224</v>
      </c>
      <c r="BR27" s="144">
        <v>11312.362100531462</v>
      </c>
      <c r="BS27" s="144">
        <v>11165.725897807049</v>
      </c>
      <c r="BT27" s="144">
        <v>10884.810147501137</v>
      </c>
      <c r="BU27" s="144">
        <v>10642.171043587088</v>
      </c>
      <c r="BV27" s="273">
        <v>10393.574497037076</v>
      </c>
      <c r="BW27" s="273">
        <v>10151.440891910499</v>
      </c>
      <c r="BX27" s="272">
        <v>10007.584648859429</v>
      </c>
    </row>
    <row r="28" spans="1:76" s="267" customFormat="1" ht="15.75">
      <c r="A28" s="269"/>
      <c r="B28" s="152" t="s">
        <v>167</v>
      </c>
      <c r="C28" s="294"/>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137">
        <v>8394.9021056520141</v>
      </c>
      <c r="AI28" s="137">
        <v>11320.82640702921</v>
      </c>
      <c r="AJ28" s="137">
        <v>10122.891807212853</v>
      </c>
      <c r="AK28" s="137">
        <v>10585.394009356583</v>
      </c>
      <c r="AL28" s="137">
        <v>10787.244941517971</v>
      </c>
      <c r="AM28" s="137">
        <v>11271.437132272826</v>
      </c>
      <c r="AN28" s="137">
        <v>11438.378740279137</v>
      </c>
      <c r="AO28" s="137">
        <v>11286.518899759656</v>
      </c>
      <c r="AP28" s="137">
        <v>10999.953287399276</v>
      </c>
      <c r="AQ28" s="137">
        <v>10643.939866764049</v>
      </c>
      <c r="AR28" s="137">
        <v>9842.6070198015695</v>
      </c>
      <c r="AS28" s="137">
        <v>9215.2158055881828</v>
      </c>
      <c r="AT28" s="137">
        <v>8660.5510538016897</v>
      </c>
      <c r="AU28" s="137">
        <v>9228.7285687443182</v>
      </c>
      <c r="AV28" s="137">
        <v>9853.5948133221937</v>
      </c>
      <c r="AW28" s="137">
        <v>10226.938805206435</v>
      </c>
      <c r="AX28" s="137">
        <v>10222.732924555139</v>
      </c>
      <c r="AY28" s="137">
        <v>10304.329504622094</v>
      </c>
      <c r="AZ28" s="137">
        <v>10330.581873628073</v>
      </c>
      <c r="BA28" s="137">
        <v>10364.82037141575</v>
      </c>
      <c r="BB28" s="137">
        <v>10500.531830616665</v>
      </c>
      <c r="BC28" s="137">
        <v>11799.241398274015</v>
      </c>
      <c r="BD28" s="137">
        <v>12058.346617225408</v>
      </c>
      <c r="BE28" s="137">
        <v>12064.528071431678</v>
      </c>
      <c r="BF28" s="137">
        <v>11955.4445515554</v>
      </c>
      <c r="BG28" s="137">
        <v>0</v>
      </c>
      <c r="BH28" s="137">
        <v>0</v>
      </c>
      <c r="BI28" s="137">
        <v>0</v>
      </c>
      <c r="BJ28" s="137">
        <v>0</v>
      </c>
      <c r="BK28" s="137">
        <v>0</v>
      </c>
      <c r="BL28" s="137">
        <v>0</v>
      </c>
      <c r="BM28" s="137">
        <v>0</v>
      </c>
      <c r="BN28" s="137">
        <v>0</v>
      </c>
      <c r="BO28" s="137">
        <v>0</v>
      </c>
      <c r="BP28" s="137">
        <v>0</v>
      </c>
      <c r="BQ28" s="137">
        <v>0</v>
      </c>
      <c r="BR28" s="137">
        <v>0</v>
      </c>
      <c r="BS28" s="137">
        <v>0</v>
      </c>
      <c r="BT28" s="137">
        <v>0</v>
      </c>
      <c r="BU28" s="137">
        <v>0</v>
      </c>
      <c r="BV28" s="177">
        <v>0</v>
      </c>
      <c r="BW28" s="177">
        <v>0</v>
      </c>
      <c r="BX28" s="176">
        <v>0</v>
      </c>
    </row>
    <row r="29" spans="1:76" s="267" customFormat="1" ht="15.75">
      <c r="A29" s="269"/>
      <c r="B29" s="295" t="s">
        <v>400</v>
      </c>
      <c r="C29" s="294"/>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137">
        <v>0</v>
      </c>
      <c r="AI29" s="137">
        <v>0</v>
      </c>
      <c r="AJ29" s="137">
        <v>0</v>
      </c>
      <c r="AK29" s="137">
        <v>0</v>
      </c>
      <c r="AL29" s="137">
        <v>0</v>
      </c>
      <c r="AM29" s="137">
        <v>0</v>
      </c>
      <c r="AN29" s="137">
        <v>0</v>
      </c>
      <c r="AO29" s="137">
        <v>0</v>
      </c>
      <c r="AP29" s="137">
        <v>0</v>
      </c>
      <c r="AQ29" s="137">
        <v>0</v>
      </c>
      <c r="AR29" s="137">
        <v>0</v>
      </c>
      <c r="AS29" s="137">
        <v>0</v>
      </c>
      <c r="AT29" s="137">
        <v>0</v>
      </c>
      <c r="AU29" s="137">
        <v>0</v>
      </c>
      <c r="AV29" s="137">
        <v>0</v>
      </c>
      <c r="AW29" s="137">
        <v>0</v>
      </c>
      <c r="AX29" s="137">
        <v>0</v>
      </c>
      <c r="AY29" s="137">
        <v>0</v>
      </c>
      <c r="AZ29" s="137">
        <v>0</v>
      </c>
      <c r="BA29" s="137">
        <v>0</v>
      </c>
      <c r="BB29" s="137">
        <v>0</v>
      </c>
      <c r="BC29" s="137">
        <v>0</v>
      </c>
      <c r="BD29" s="137">
        <v>0</v>
      </c>
      <c r="BE29" s="137">
        <v>0</v>
      </c>
      <c r="BF29" s="137">
        <v>0</v>
      </c>
      <c r="BG29" s="137">
        <v>11936.828804543271</v>
      </c>
      <c r="BH29" s="137">
        <v>11779.895805492</v>
      </c>
      <c r="BI29" s="137">
        <v>11674.490411081337</v>
      </c>
      <c r="BJ29" s="137">
        <v>11813.572005470358</v>
      </c>
      <c r="BK29" s="137">
        <v>11986.58869131702</v>
      </c>
      <c r="BL29" s="137">
        <v>12421.163224085956</v>
      </c>
      <c r="BM29" s="137">
        <v>12714.065596757073</v>
      </c>
      <c r="BN29" s="137">
        <v>12723.217712226662</v>
      </c>
      <c r="BO29" s="137">
        <v>12517.479492225306</v>
      </c>
      <c r="BP29" s="137">
        <v>12308.575632809951</v>
      </c>
      <c r="BQ29" s="137">
        <v>11326.976281321224</v>
      </c>
      <c r="BR29" s="137">
        <v>11312.362100531462</v>
      </c>
      <c r="BS29" s="137">
        <v>11165.725897807049</v>
      </c>
      <c r="BT29" s="137">
        <v>10884.810147501137</v>
      </c>
      <c r="BU29" s="137">
        <v>10642.171043587088</v>
      </c>
      <c r="BV29" s="177">
        <v>10393.574497037076</v>
      </c>
      <c r="BW29" s="177">
        <v>10151.440891910499</v>
      </c>
      <c r="BX29" s="176">
        <v>10007.584648859429</v>
      </c>
    </row>
    <row r="30" spans="1:76" s="267" customFormat="1" ht="25.5" customHeight="1">
      <c r="A30" s="269"/>
      <c r="B30" s="270" t="s">
        <v>399</v>
      </c>
      <c r="C30" s="270"/>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137">
        <v>0</v>
      </c>
      <c r="AI30" s="137">
        <v>0</v>
      </c>
      <c r="AJ30" s="137">
        <v>0</v>
      </c>
      <c r="AK30" s="137">
        <v>0</v>
      </c>
      <c r="AL30" s="137">
        <v>0</v>
      </c>
      <c r="AM30" s="137">
        <v>0</v>
      </c>
      <c r="AN30" s="137">
        <v>0</v>
      </c>
      <c r="AO30" s="137">
        <v>0</v>
      </c>
      <c r="AP30" s="137">
        <v>0</v>
      </c>
      <c r="AQ30" s="137">
        <v>0</v>
      </c>
      <c r="AR30" s="137">
        <v>0</v>
      </c>
      <c r="AS30" s="137">
        <v>0</v>
      </c>
      <c r="AT30" s="137">
        <v>0</v>
      </c>
      <c r="AU30" s="137">
        <v>0</v>
      </c>
      <c r="AV30" s="137">
        <v>0</v>
      </c>
      <c r="AW30" s="137">
        <v>0</v>
      </c>
      <c r="AX30" s="137">
        <v>0</v>
      </c>
      <c r="AY30" s="137">
        <v>0</v>
      </c>
      <c r="AZ30" s="137">
        <v>0</v>
      </c>
      <c r="BA30" s="137">
        <v>0</v>
      </c>
      <c r="BB30" s="137">
        <v>0</v>
      </c>
      <c r="BC30" s="137">
        <v>0</v>
      </c>
      <c r="BD30" s="137">
        <v>0</v>
      </c>
      <c r="BE30" s="137">
        <v>0</v>
      </c>
      <c r="BF30" s="137">
        <v>0</v>
      </c>
      <c r="BG30" s="137">
        <v>0</v>
      </c>
      <c r="BH30" s="137">
        <v>0</v>
      </c>
      <c r="BI30" s="137">
        <v>531.24332784150181</v>
      </c>
      <c r="BJ30" s="137">
        <v>298.2701844620122</v>
      </c>
      <c r="BK30" s="137">
        <v>239.9828229034124</v>
      </c>
      <c r="BL30" s="137">
        <v>326.86563213721507</v>
      </c>
      <c r="BM30" s="137">
        <v>416.58292175864307</v>
      </c>
      <c r="BN30" s="137">
        <v>357.17545614829839</v>
      </c>
      <c r="BO30" s="137">
        <v>88.495692831624197</v>
      </c>
      <c r="BP30" s="137">
        <v>0</v>
      </c>
      <c r="BQ30" s="137">
        <v>0</v>
      </c>
      <c r="BR30" s="137">
        <v>0</v>
      </c>
      <c r="BS30" s="137">
        <v>0</v>
      </c>
      <c r="BT30" s="137">
        <v>0</v>
      </c>
      <c r="BU30" s="137">
        <v>0</v>
      </c>
      <c r="BV30" s="177">
        <v>0</v>
      </c>
      <c r="BW30" s="177">
        <v>0</v>
      </c>
      <c r="BX30" s="176">
        <v>0</v>
      </c>
    </row>
    <row r="31" spans="1:76" s="285" customFormat="1" ht="25.5" customHeight="1" thickBot="1">
      <c r="A31" s="291"/>
      <c r="B31" s="290" t="s">
        <v>398</v>
      </c>
      <c r="C31" s="289"/>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7">
        <v>0</v>
      </c>
      <c r="AI31" s="287">
        <v>0</v>
      </c>
      <c r="AJ31" s="287">
        <v>0</v>
      </c>
      <c r="AK31" s="287">
        <v>0</v>
      </c>
      <c r="AL31" s="287">
        <v>0</v>
      </c>
      <c r="AM31" s="287">
        <v>0</v>
      </c>
      <c r="AN31" s="287">
        <v>0</v>
      </c>
      <c r="AO31" s="287">
        <v>0</v>
      </c>
      <c r="AP31" s="287">
        <v>0</v>
      </c>
      <c r="AQ31" s="287">
        <v>0</v>
      </c>
      <c r="AR31" s="287">
        <v>0</v>
      </c>
      <c r="AS31" s="287">
        <v>0</v>
      </c>
      <c r="AT31" s="287">
        <v>0</v>
      </c>
      <c r="AU31" s="287">
        <v>0</v>
      </c>
      <c r="AV31" s="287">
        <v>0</v>
      </c>
      <c r="AW31" s="287">
        <v>0</v>
      </c>
      <c r="AX31" s="287">
        <v>0</v>
      </c>
      <c r="AY31" s="287">
        <v>0</v>
      </c>
      <c r="AZ31" s="287">
        <v>0</v>
      </c>
      <c r="BA31" s="287">
        <v>0</v>
      </c>
      <c r="BB31" s="287">
        <v>0</v>
      </c>
      <c r="BC31" s="287">
        <v>0</v>
      </c>
      <c r="BD31" s="287">
        <v>0</v>
      </c>
      <c r="BE31" s="287">
        <v>0</v>
      </c>
      <c r="BF31" s="287">
        <v>0</v>
      </c>
      <c r="BG31" s="287">
        <v>0</v>
      </c>
      <c r="BH31" s="287">
        <v>0</v>
      </c>
      <c r="BI31" s="287">
        <v>0</v>
      </c>
      <c r="BJ31" s="287">
        <v>0</v>
      </c>
      <c r="BK31" s="287">
        <v>0</v>
      </c>
      <c r="BL31" s="287">
        <v>0</v>
      </c>
      <c r="BM31" s="287">
        <v>143.65570191828209</v>
      </c>
      <c r="BN31" s="287">
        <v>108.81625644140765</v>
      </c>
      <c r="BO31" s="287">
        <v>0</v>
      </c>
      <c r="BP31" s="287">
        <v>0</v>
      </c>
      <c r="BQ31" s="287">
        <v>0</v>
      </c>
      <c r="BR31" s="287">
        <v>0</v>
      </c>
      <c r="BS31" s="287">
        <v>0</v>
      </c>
      <c r="BT31" s="287">
        <v>0</v>
      </c>
      <c r="BU31" s="287">
        <v>0</v>
      </c>
      <c r="BV31" s="287">
        <v>0</v>
      </c>
      <c r="BW31" s="287">
        <v>0</v>
      </c>
      <c r="BX31" s="286">
        <v>0</v>
      </c>
    </row>
    <row r="32" spans="1:76" s="267" customFormat="1" ht="26.1" customHeight="1">
      <c r="A32" s="284"/>
      <c r="B32" s="283" t="s">
        <v>397</v>
      </c>
      <c r="C32" s="269"/>
      <c r="D32" s="73" t="s">
        <v>151</v>
      </c>
      <c r="E32" s="73" t="s">
        <v>150</v>
      </c>
      <c r="F32" s="73" t="s">
        <v>149</v>
      </c>
      <c r="G32" s="73" t="s">
        <v>148</v>
      </c>
      <c r="H32" s="73" t="s">
        <v>147</v>
      </c>
      <c r="I32" s="73" t="s">
        <v>146</v>
      </c>
      <c r="J32" s="73" t="s">
        <v>145</v>
      </c>
      <c r="K32" s="73" t="s">
        <v>144</v>
      </c>
      <c r="L32" s="73" t="s">
        <v>143</v>
      </c>
      <c r="M32" s="73" t="s">
        <v>142</v>
      </c>
      <c r="N32" s="73" t="s">
        <v>141</v>
      </c>
      <c r="O32" s="73" t="s">
        <v>140</v>
      </c>
      <c r="P32" s="73" t="s">
        <v>139</v>
      </c>
      <c r="Q32" s="73" t="s">
        <v>138</v>
      </c>
      <c r="R32" s="73" t="s">
        <v>137</v>
      </c>
      <c r="S32" s="73" t="s">
        <v>136</v>
      </c>
      <c r="T32" s="73" t="s">
        <v>135</v>
      </c>
      <c r="U32" s="73" t="s">
        <v>134</v>
      </c>
      <c r="V32" s="73" t="s">
        <v>133</v>
      </c>
      <c r="W32" s="73" t="s">
        <v>132</v>
      </c>
      <c r="X32" s="73" t="s">
        <v>131</v>
      </c>
      <c r="Y32" s="73" t="s">
        <v>130</v>
      </c>
      <c r="Z32" s="73" t="s">
        <v>129</v>
      </c>
      <c r="AA32" s="73" t="s">
        <v>128</v>
      </c>
      <c r="AB32" s="73" t="s">
        <v>127</v>
      </c>
      <c r="AC32" s="73" t="s">
        <v>126</v>
      </c>
      <c r="AD32" s="73" t="s">
        <v>125</v>
      </c>
      <c r="AE32" s="73" t="s">
        <v>124</v>
      </c>
      <c r="AF32" s="73" t="s">
        <v>123</v>
      </c>
      <c r="AG32" s="73" t="s">
        <v>122</v>
      </c>
      <c r="AH32" s="164" t="s">
        <v>121</v>
      </c>
      <c r="AI32" s="164" t="s">
        <v>120</v>
      </c>
      <c r="AJ32" s="164" t="s">
        <v>119</v>
      </c>
      <c r="AK32" s="164" t="s">
        <v>118</v>
      </c>
      <c r="AL32" s="164" t="s">
        <v>117</v>
      </c>
      <c r="AM32" s="164" t="s">
        <v>116</v>
      </c>
      <c r="AN32" s="164" t="s">
        <v>115</v>
      </c>
      <c r="AO32" s="164" t="s">
        <v>114</v>
      </c>
      <c r="AP32" s="164" t="s">
        <v>113</v>
      </c>
      <c r="AQ32" s="164" t="s">
        <v>112</v>
      </c>
      <c r="AR32" s="164" t="s">
        <v>111</v>
      </c>
      <c r="AS32" s="164" t="s">
        <v>110</v>
      </c>
      <c r="AT32" s="164" t="s">
        <v>109</v>
      </c>
      <c r="AU32" s="164" t="s">
        <v>108</v>
      </c>
      <c r="AV32" s="164" t="s">
        <v>107</v>
      </c>
      <c r="AW32" s="164" t="s">
        <v>106</v>
      </c>
      <c r="AX32" s="164" t="s">
        <v>105</v>
      </c>
      <c r="AY32" s="164" t="s">
        <v>104</v>
      </c>
      <c r="AZ32" s="164" t="s">
        <v>103</v>
      </c>
      <c r="BA32" s="164" t="s">
        <v>102</v>
      </c>
      <c r="BB32" s="164" t="s">
        <v>101</v>
      </c>
      <c r="BC32" s="273" t="s">
        <v>100</v>
      </c>
      <c r="BD32" s="273" t="s">
        <v>99</v>
      </c>
      <c r="BE32" s="273" t="s">
        <v>98</v>
      </c>
      <c r="BF32" s="273" t="s">
        <v>97</v>
      </c>
      <c r="BG32" s="273" t="s">
        <v>96</v>
      </c>
      <c r="BH32" s="273" t="s">
        <v>95</v>
      </c>
      <c r="BI32" s="273" t="s">
        <v>94</v>
      </c>
      <c r="BJ32" s="273" t="s">
        <v>93</v>
      </c>
      <c r="BK32" s="273" t="s">
        <v>92</v>
      </c>
      <c r="BL32" s="273" t="s">
        <v>91</v>
      </c>
      <c r="BM32" s="273" t="s">
        <v>90</v>
      </c>
      <c r="BN32" s="273" t="s">
        <v>89</v>
      </c>
      <c r="BO32" s="273" t="s">
        <v>88</v>
      </c>
      <c r="BP32" s="273" t="s">
        <v>87</v>
      </c>
      <c r="BQ32" s="273" t="s">
        <v>86</v>
      </c>
      <c r="BR32" s="273" t="s">
        <v>85</v>
      </c>
      <c r="BS32" s="273" t="s">
        <v>84</v>
      </c>
      <c r="BT32" s="273" t="s">
        <v>83</v>
      </c>
      <c r="BU32" s="282" t="s">
        <v>82</v>
      </c>
      <c r="BV32" s="282" t="s">
        <v>81</v>
      </c>
      <c r="BW32" s="282" t="s">
        <v>80</v>
      </c>
      <c r="BX32" s="281" t="s">
        <v>79</v>
      </c>
    </row>
    <row r="33" spans="1:76" s="267" customFormat="1" ht="15.75">
      <c r="A33" s="269"/>
      <c r="B33" s="280" t="s">
        <v>261</v>
      </c>
      <c r="C33" s="279"/>
      <c r="D33" s="304" t="s">
        <v>77</v>
      </c>
      <c r="E33" s="304" t="s">
        <v>77</v>
      </c>
      <c r="F33" s="304" t="s">
        <v>77</v>
      </c>
      <c r="G33" s="304" t="s">
        <v>77</v>
      </c>
      <c r="H33" s="304" t="s">
        <v>77</v>
      </c>
      <c r="I33" s="304" t="s">
        <v>77</v>
      </c>
      <c r="J33" s="304" t="s">
        <v>77</v>
      </c>
      <c r="K33" s="304" t="s">
        <v>77</v>
      </c>
      <c r="L33" s="304" t="s">
        <v>77</v>
      </c>
      <c r="M33" s="304" t="s">
        <v>77</v>
      </c>
      <c r="N33" s="304" t="s">
        <v>77</v>
      </c>
      <c r="O33" s="304" t="s">
        <v>77</v>
      </c>
      <c r="P33" s="304" t="s">
        <v>77</v>
      </c>
      <c r="Q33" s="304" t="s">
        <v>77</v>
      </c>
      <c r="R33" s="304" t="s">
        <v>77</v>
      </c>
      <c r="S33" s="304" t="s">
        <v>77</v>
      </c>
      <c r="T33" s="304" t="s">
        <v>77</v>
      </c>
      <c r="U33" s="304" t="s">
        <v>77</v>
      </c>
      <c r="V33" s="304" t="s">
        <v>77</v>
      </c>
      <c r="W33" s="304" t="s">
        <v>77</v>
      </c>
      <c r="X33" s="304" t="s">
        <v>77</v>
      </c>
      <c r="Y33" s="304" t="s">
        <v>77</v>
      </c>
      <c r="Z33" s="304" t="s">
        <v>77</v>
      </c>
      <c r="AA33" s="304" t="s">
        <v>77</v>
      </c>
      <c r="AB33" s="304" t="s">
        <v>77</v>
      </c>
      <c r="AC33" s="304" t="s">
        <v>77</v>
      </c>
      <c r="AD33" s="304" t="s">
        <v>77</v>
      </c>
      <c r="AE33" s="304" t="s">
        <v>77</v>
      </c>
      <c r="AF33" s="304" t="s">
        <v>77</v>
      </c>
      <c r="AG33" s="304" t="s">
        <v>77</v>
      </c>
      <c r="AH33" s="278" t="s">
        <v>77</v>
      </c>
      <c r="AI33" s="278" t="s">
        <v>77</v>
      </c>
      <c r="AJ33" s="278" t="s">
        <v>77</v>
      </c>
      <c r="AK33" s="278" t="s">
        <v>77</v>
      </c>
      <c r="AL33" s="278" t="s">
        <v>77</v>
      </c>
      <c r="AM33" s="278" t="s">
        <v>77</v>
      </c>
      <c r="AN33" s="278" t="s">
        <v>77</v>
      </c>
      <c r="AO33" s="278" t="s">
        <v>77</v>
      </c>
      <c r="AP33" s="278" t="s">
        <v>77</v>
      </c>
      <c r="AQ33" s="278" t="s">
        <v>77</v>
      </c>
      <c r="AR33" s="278" t="s">
        <v>77</v>
      </c>
      <c r="AS33" s="278" t="s">
        <v>77</v>
      </c>
      <c r="AT33" s="278" t="s">
        <v>77</v>
      </c>
      <c r="AU33" s="278" t="s">
        <v>77</v>
      </c>
      <c r="AV33" s="278" t="s">
        <v>77</v>
      </c>
      <c r="AW33" s="278" t="s">
        <v>77</v>
      </c>
      <c r="AX33" s="278" t="s">
        <v>77</v>
      </c>
      <c r="AY33" s="278" t="s">
        <v>77</v>
      </c>
      <c r="AZ33" s="278" t="s">
        <v>77</v>
      </c>
      <c r="BA33" s="278" t="s">
        <v>77</v>
      </c>
      <c r="BB33" s="278" t="s">
        <v>77</v>
      </c>
      <c r="BC33" s="278" t="s">
        <v>77</v>
      </c>
      <c r="BD33" s="278" t="s">
        <v>77</v>
      </c>
      <c r="BE33" s="278" t="s">
        <v>77</v>
      </c>
      <c r="BF33" s="278" t="s">
        <v>77</v>
      </c>
      <c r="BG33" s="278" t="s">
        <v>77</v>
      </c>
      <c r="BH33" s="278" t="s">
        <v>77</v>
      </c>
      <c r="BI33" s="278" t="s">
        <v>77</v>
      </c>
      <c r="BJ33" s="278" t="s">
        <v>77</v>
      </c>
      <c r="BK33" s="278" t="s">
        <v>77</v>
      </c>
      <c r="BL33" s="278" t="s">
        <v>77</v>
      </c>
      <c r="BM33" s="278" t="s">
        <v>77</v>
      </c>
      <c r="BN33" s="278" t="s">
        <v>77</v>
      </c>
      <c r="BO33" s="278" t="s">
        <v>77</v>
      </c>
      <c r="BP33" s="278" t="s">
        <v>77</v>
      </c>
      <c r="BQ33" s="278" t="s">
        <v>77</v>
      </c>
      <c r="BR33" s="278" t="s">
        <v>77</v>
      </c>
      <c r="BS33" s="278" t="s">
        <v>76</v>
      </c>
      <c r="BT33" s="278" t="s">
        <v>76</v>
      </c>
      <c r="BU33" s="278" t="s">
        <v>76</v>
      </c>
      <c r="BV33" s="278" t="s">
        <v>76</v>
      </c>
      <c r="BW33" s="278" t="s">
        <v>76</v>
      </c>
      <c r="BX33" s="277" t="s">
        <v>76</v>
      </c>
    </row>
    <row r="34" spans="1:76" s="271" customFormat="1" ht="25.5" customHeight="1">
      <c r="A34" s="276"/>
      <c r="B34" s="275" t="s">
        <v>396</v>
      </c>
      <c r="C34" s="151"/>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f t="shared" ref="BC34:BX34" si="3">SUM(BC35,BC36,BC39:BC41)</f>
        <v>1097</v>
      </c>
      <c r="BD34" s="273">
        <f t="shared" si="3"/>
        <v>4469</v>
      </c>
      <c r="BE34" s="273">
        <f t="shared" si="3"/>
        <v>5673</v>
      </c>
      <c r="BF34" s="273">
        <f t="shared" si="3"/>
        <v>6648</v>
      </c>
      <c r="BG34" s="273">
        <f t="shared" si="3"/>
        <v>22865.058816981473</v>
      </c>
      <c r="BH34" s="273">
        <f t="shared" si="3"/>
        <v>25489.053493243082</v>
      </c>
      <c r="BI34" s="273">
        <f t="shared" si="3"/>
        <v>27545.970534899239</v>
      </c>
      <c r="BJ34" s="273">
        <f t="shared" si="3"/>
        <v>29096.060819001679</v>
      </c>
      <c r="BK34" s="273">
        <f t="shared" si="3"/>
        <v>30845.061995511111</v>
      </c>
      <c r="BL34" s="273">
        <f t="shared" si="3"/>
        <v>35657.194611390332</v>
      </c>
      <c r="BM34" s="273">
        <f t="shared" si="3"/>
        <v>39945.635269999999</v>
      </c>
      <c r="BN34" s="273">
        <f t="shared" si="3"/>
        <v>41484.414883978978</v>
      </c>
      <c r="BO34" s="273">
        <f t="shared" si="3"/>
        <v>42093.417566250006</v>
      </c>
      <c r="BP34" s="273">
        <f t="shared" si="3"/>
        <v>42055.223097399998</v>
      </c>
      <c r="BQ34" s="273">
        <f t="shared" si="3"/>
        <v>41147.623135291135</v>
      </c>
      <c r="BR34" s="273">
        <f t="shared" si="3"/>
        <v>41313.858592031138</v>
      </c>
      <c r="BS34" s="273">
        <f t="shared" si="3"/>
        <v>41023.277032717582</v>
      </c>
      <c r="BT34" s="273">
        <f t="shared" si="3"/>
        <v>36784.165570591758</v>
      </c>
      <c r="BU34" s="273">
        <f t="shared" si="3"/>
        <v>37696.258915665981</v>
      </c>
      <c r="BV34" s="273">
        <f t="shared" si="3"/>
        <v>38629.878780304258</v>
      </c>
      <c r="BW34" s="273">
        <f t="shared" si="3"/>
        <v>38847.233581550274</v>
      </c>
      <c r="BX34" s="272">
        <f t="shared" si="3"/>
        <v>39578.691389295898</v>
      </c>
    </row>
    <row r="35" spans="1:76" s="267" customFormat="1">
      <c r="A35" s="269"/>
      <c r="B35" s="152" t="s">
        <v>391</v>
      </c>
      <c r="C35" s="269"/>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v>0</v>
      </c>
      <c r="BD35" s="137">
        <v>0</v>
      </c>
      <c r="BE35" s="137">
        <v>0</v>
      </c>
      <c r="BF35" s="137">
        <v>0</v>
      </c>
      <c r="BG35" s="137">
        <v>13361</v>
      </c>
      <c r="BH35" s="137">
        <v>15896</v>
      </c>
      <c r="BI35" s="137">
        <v>17332</v>
      </c>
      <c r="BJ35" s="137">
        <v>18684</v>
      </c>
      <c r="BK35" s="137">
        <v>20030</v>
      </c>
      <c r="BL35" s="137">
        <v>24099.162181390333</v>
      </c>
      <c r="BM35" s="137">
        <v>27601</v>
      </c>
      <c r="BN35" s="137">
        <v>28879.49392832</v>
      </c>
      <c r="BO35" s="137">
        <v>29830.088114480001</v>
      </c>
      <c r="BP35" s="137">
        <v>29887.8448145</v>
      </c>
      <c r="BQ35" s="137">
        <v>29709.964027239999</v>
      </c>
      <c r="BR35" s="137">
        <v>29731.818387810003</v>
      </c>
      <c r="BS35" s="137">
        <v>29477.049854422945</v>
      </c>
      <c r="BT35" s="137">
        <v>25337.080111676743</v>
      </c>
      <c r="BU35" s="137">
        <v>26302.892436408987</v>
      </c>
      <c r="BV35" s="137">
        <v>27291.239553630658</v>
      </c>
      <c r="BW35" s="137">
        <v>27540.180554885465</v>
      </c>
      <c r="BX35" s="133">
        <v>28153.199576431445</v>
      </c>
    </row>
    <row r="36" spans="1:76" s="267" customFormat="1">
      <c r="A36" s="269"/>
      <c r="B36" s="151" t="s">
        <v>390</v>
      </c>
      <c r="C36" s="269"/>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f t="shared" ref="BC36:BX36" si="4">BC37+BC38</f>
        <v>1097</v>
      </c>
      <c r="BD36" s="137">
        <f t="shared" si="4"/>
        <v>4469</v>
      </c>
      <c r="BE36" s="137">
        <f t="shared" si="4"/>
        <v>5673</v>
      </c>
      <c r="BF36" s="137">
        <f t="shared" si="4"/>
        <v>6648</v>
      </c>
      <c r="BG36" s="137">
        <f t="shared" si="4"/>
        <v>79</v>
      </c>
      <c r="BH36" s="137">
        <f t="shared" si="4"/>
        <v>0</v>
      </c>
      <c r="BI36" s="137">
        <f t="shared" si="4"/>
        <v>0</v>
      </c>
      <c r="BJ36" s="137">
        <f t="shared" si="4"/>
        <v>0</v>
      </c>
      <c r="BK36" s="137">
        <f t="shared" si="4"/>
        <v>0</v>
      </c>
      <c r="BL36" s="137">
        <f t="shared" si="4"/>
        <v>0</v>
      </c>
      <c r="BM36" s="137">
        <f t="shared" si="4"/>
        <v>0</v>
      </c>
      <c r="BN36" s="137">
        <f t="shared" si="4"/>
        <v>0</v>
      </c>
      <c r="BO36" s="137">
        <f t="shared" si="4"/>
        <v>0</v>
      </c>
      <c r="BP36" s="137">
        <f t="shared" si="4"/>
        <v>0</v>
      </c>
      <c r="BQ36" s="137">
        <f t="shared" si="4"/>
        <v>0</v>
      </c>
      <c r="BR36" s="137">
        <f t="shared" si="4"/>
        <v>0</v>
      </c>
      <c r="BS36" s="137">
        <f t="shared" si="4"/>
        <v>0</v>
      </c>
      <c r="BT36" s="137">
        <f t="shared" si="4"/>
        <v>0</v>
      </c>
      <c r="BU36" s="137">
        <f t="shared" si="4"/>
        <v>0</v>
      </c>
      <c r="BV36" s="137">
        <f t="shared" si="4"/>
        <v>0</v>
      </c>
      <c r="BW36" s="137">
        <f t="shared" si="4"/>
        <v>0</v>
      </c>
      <c r="BX36" s="133">
        <f t="shared" si="4"/>
        <v>0</v>
      </c>
    </row>
    <row r="37" spans="1:76" s="267" customFormat="1">
      <c r="A37" s="269"/>
      <c r="B37" s="37" t="s">
        <v>395</v>
      </c>
      <c r="C37" s="269"/>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v>924</v>
      </c>
      <c r="BD37" s="137">
        <v>3695</v>
      </c>
      <c r="BE37" s="137">
        <v>4969</v>
      </c>
      <c r="BF37" s="137">
        <v>5834</v>
      </c>
      <c r="BG37" s="137">
        <v>79</v>
      </c>
      <c r="BH37" s="137">
        <v>0</v>
      </c>
      <c r="BI37" s="137">
        <v>0</v>
      </c>
      <c r="BJ37" s="137">
        <v>0</v>
      </c>
      <c r="BK37" s="137">
        <v>0</v>
      </c>
      <c r="BL37" s="137">
        <v>0</v>
      </c>
      <c r="BM37" s="137">
        <v>0</v>
      </c>
      <c r="BN37" s="137">
        <v>0</v>
      </c>
      <c r="BO37" s="137">
        <v>0</v>
      </c>
      <c r="BP37" s="137">
        <v>0</v>
      </c>
      <c r="BQ37" s="137">
        <v>0</v>
      </c>
      <c r="BR37" s="137">
        <v>0</v>
      </c>
      <c r="BS37" s="137">
        <v>0</v>
      </c>
      <c r="BT37" s="137">
        <v>0</v>
      </c>
      <c r="BU37" s="137">
        <v>0</v>
      </c>
      <c r="BV37" s="137">
        <v>0</v>
      </c>
      <c r="BW37" s="137">
        <v>0</v>
      </c>
      <c r="BX37" s="133">
        <v>0</v>
      </c>
    </row>
    <row r="38" spans="1:76" s="267" customFormat="1">
      <c r="A38" s="269"/>
      <c r="B38" s="37" t="s">
        <v>394</v>
      </c>
      <c r="C38" s="269"/>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v>173</v>
      </c>
      <c r="BD38" s="137">
        <v>774</v>
      </c>
      <c r="BE38" s="137">
        <v>704</v>
      </c>
      <c r="BF38" s="137">
        <v>814</v>
      </c>
      <c r="BG38" s="137">
        <v>0</v>
      </c>
      <c r="BH38" s="137">
        <v>0</v>
      </c>
      <c r="BI38" s="137">
        <v>0</v>
      </c>
      <c r="BJ38" s="137">
        <v>0</v>
      </c>
      <c r="BK38" s="137">
        <v>0</v>
      </c>
      <c r="BL38" s="137">
        <v>0</v>
      </c>
      <c r="BM38" s="137">
        <v>0</v>
      </c>
      <c r="BN38" s="137">
        <v>0</v>
      </c>
      <c r="BO38" s="137">
        <v>0</v>
      </c>
      <c r="BP38" s="137">
        <v>0</v>
      </c>
      <c r="BQ38" s="137">
        <v>0</v>
      </c>
      <c r="BR38" s="137">
        <v>0</v>
      </c>
      <c r="BS38" s="137">
        <v>0</v>
      </c>
      <c r="BT38" s="137">
        <v>0</v>
      </c>
      <c r="BU38" s="137">
        <v>0</v>
      </c>
      <c r="BV38" s="137">
        <v>0</v>
      </c>
      <c r="BW38" s="137">
        <v>0</v>
      </c>
      <c r="BX38" s="133">
        <v>0</v>
      </c>
    </row>
    <row r="39" spans="1:76" s="267" customFormat="1" ht="25.5" customHeight="1">
      <c r="A39" s="269"/>
      <c r="B39" s="270" t="s">
        <v>389</v>
      </c>
      <c r="C39" s="269"/>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v>0</v>
      </c>
      <c r="BD39" s="137">
        <v>0</v>
      </c>
      <c r="BE39" s="137">
        <v>0</v>
      </c>
      <c r="BF39" s="137">
        <v>0</v>
      </c>
      <c r="BG39" s="137">
        <v>9425.0588169814746</v>
      </c>
      <c r="BH39" s="137">
        <v>9593.0534932430837</v>
      </c>
      <c r="BI39" s="137">
        <v>9770.0525348992396</v>
      </c>
      <c r="BJ39" s="137">
        <v>10156.060819001677</v>
      </c>
      <c r="BK39" s="137">
        <v>10603.061995511112</v>
      </c>
      <c r="BL39" s="137">
        <v>11262.032430000001</v>
      </c>
      <c r="BM39" s="137">
        <v>11824.03527</v>
      </c>
      <c r="BN39" s="137">
        <v>12159.920955658979</v>
      </c>
      <c r="BO39" s="137">
        <v>12177.329451770001</v>
      </c>
      <c r="BP39" s="137">
        <v>12167.378282900001</v>
      </c>
      <c r="BQ39" s="137">
        <v>11437.659108051133</v>
      </c>
      <c r="BR39" s="137">
        <v>11582.040204221134</v>
      </c>
      <c r="BS39" s="137">
        <v>11546.227178294641</v>
      </c>
      <c r="BT39" s="137">
        <v>11447.085458915017</v>
      </c>
      <c r="BU39" s="137">
        <v>11393.366479256998</v>
      </c>
      <c r="BV39" s="137">
        <v>11338.639226673602</v>
      </c>
      <c r="BW39" s="137">
        <v>11307.053026664811</v>
      </c>
      <c r="BX39" s="133">
        <v>11425.491812864457</v>
      </c>
    </row>
    <row r="40" spans="1:76" s="267" customFormat="1">
      <c r="A40" s="269"/>
      <c r="B40" s="270" t="s">
        <v>388</v>
      </c>
      <c r="C40" s="269"/>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v>0</v>
      </c>
      <c r="BD40" s="137">
        <v>0</v>
      </c>
      <c r="BE40" s="137">
        <v>0</v>
      </c>
      <c r="BF40" s="137">
        <v>0</v>
      </c>
      <c r="BG40" s="137">
        <v>0</v>
      </c>
      <c r="BH40" s="137">
        <v>0</v>
      </c>
      <c r="BI40" s="137">
        <v>443.91800000000001</v>
      </c>
      <c r="BJ40" s="137">
        <v>256</v>
      </c>
      <c r="BK40" s="137">
        <v>212</v>
      </c>
      <c r="BL40" s="137">
        <v>296</v>
      </c>
      <c r="BM40" s="137">
        <v>387</v>
      </c>
      <c r="BN40" s="137">
        <v>341</v>
      </c>
      <c r="BO40" s="137">
        <v>86</v>
      </c>
      <c r="BP40" s="137">
        <v>0</v>
      </c>
      <c r="BQ40" s="137">
        <v>0</v>
      </c>
      <c r="BR40" s="137">
        <v>0</v>
      </c>
      <c r="BS40" s="137">
        <v>0</v>
      </c>
      <c r="BT40" s="137">
        <v>0</v>
      </c>
      <c r="BU40" s="137">
        <v>0</v>
      </c>
      <c r="BV40" s="137">
        <v>0</v>
      </c>
      <c r="BW40" s="137">
        <v>0</v>
      </c>
      <c r="BX40" s="133">
        <v>0</v>
      </c>
    </row>
    <row r="41" spans="1:76" s="267" customFormat="1">
      <c r="A41" s="269"/>
      <c r="B41" s="270" t="s">
        <v>387</v>
      </c>
      <c r="C41" s="269"/>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v>0</v>
      </c>
      <c r="BD41" s="137">
        <v>0</v>
      </c>
      <c r="BE41" s="137">
        <v>0</v>
      </c>
      <c r="BF41" s="137">
        <v>0</v>
      </c>
      <c r="BG41" s="137">
        <v>0</v>
      </c>
      <c r="BH41" s="137">
        <v>0</v>
      </c>
      <c r="BI41" s="137">
        <v>0</v>
      </c>
      <c r="BJ41" s="137">
        <v>0</v>
      </c>
      <c r="BK41" s="137">
        <v>0</v>
      </c>
      <c r="BL41" s="137">
        <v>0</v>
      </c>
      <c r="BM41" s="137">
        <v>133.6</v>
      </c>
      <c r="BN41" s="137">
        <v>104</v>
      </c>
      <c r="BO41" s="137">
        <v>0</v>
      </c>
      <c r="BP41" s="137">
        <v>0</v>
      </c>
      <c r="BQ41" s="137">
        <v>0</v>
      </c>
      <c r="BR41" s="137">
        <v>0</v>
      </c>
      <c r="BS41" s="137">
        <v>0</v>
      </c>
      <c r="BT41" s="137">
        <v>0</v>
      </c>
      <c r="BU41" s="137">
        <v>0</v>
      </c>
      <c r="BV41" s="137">
        <v>0</v>
      </c>
      <c r="BW41" s="137">
        <v>0</v>
      </c>
      <c r="BX41" s="133">
        <v>0</v>
      </c>
    </row>
    <row r="42" spans="1:76" s="271" customFormat="1" ht="25.5" customHeight="1">
      <c r="A42" s="276"/>
      <c r="B42" s="275" t="s">
        <v>393</v>
      </c>
      <c r="C42" s="151"/>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f t="shared" ref="BC42:BX42" si="5">SUM(BC43:BC47)</f>
        <v>1055.2299505568199</v>
      </c>
      <c r="BD42" s="273">
        <f t="shared" si="5"/>
        <v>4298.4947903652828</v>
      </c>
      <c r="BE42" s="273">
        <f t="shared" si="5"/>
        <v>5456.1261029772995</v>
      </c>
      <c r="BF42" s="273">
        <f t="shared" si="5"/>
        <v>6393.3457175844296</v>
      </c>
      <c r="BG42" s="273">
        <f t="shared" si="5"/>
        <v>22064.755451289711</v>
      </c>
      <c r="BH42" s="273">
        <f t="shared" si="5"/>
        <v>24606.220433736624</v>
      </c>
      <c r="BI42" s="273">
        <f t="shared" si="5"/>
        <v>26594.716602293382</v>
      </c>
      <c r="BJ42" s="273">
        <f t="shared" si="5"/>
        <v>28103.067303583251</v>
      </c>
      <c r="BK42" s="273">
        <f t="shared" si="5"/>
        <v>29807.830695271252</v>
      </c>
      <c r="BL42" s="273">
        <f t="shared" si="5"/>
        <v>34454.266885860699</v>
      </c>
      <c r="BM42" s="273">
        <f t="shared" si="5"/>
        <v>38600.046539228904</v>
      </c>
      <c r="BN42" s="273">
        <f t="shared" si="5"/>
        <v>40078.470542206691</v>
      </c>
      <c r="BO42" s="273">
        <f t="shared" si="5"/>
        <v>40651.611783507637</v>
      </c>
      <c r="BP42" s="273">
        <f t="shared" si="5"/>
        <v>40608.348752133235</v>
      </c>
      <c r="BQ42" s="273">
        <f t="shared" si="5"/>
        <v>39720.73450159654</v>
      </c>
      <c r="BR42" s="273">
        <f t="shared" si="5"/>
        <v>39881.438768351072</v>
      </c>
      <c r="BS42" s="273">
        <f t="shared" si="5"/>
        <v>39601.041271663511</v>
      </c>
      <c r="BT42" s="273">
        <f t="shared" si="5"/>
        <v>35511.506264196374</v>
      </c>
      <c r="BU42" s="273">
        <f t="shared" si="5"/>
        <v>36391.237886691713</v>
      </c>
      <c r="BV42" s="273">
        <f t="shared" si="5"/>
        <v>37291.732870291322</v>
      </c>
      <c r="BW42" s="273">
        <f t="shared" si="5"/>
        <v>37501.331056197538</v>
      </c>
      <c r="BX42" s="272">
        <f t="shared" si="5"/>
        <v>38207.220669728944</v>
      </c>
    </row>
    <row r="43" spans="1:76" s="267" customFormat="1">
      <c r="A43" s="269"/>
      <c r="B43" s="152" t="s">
        <v>391</v>
      </c>
      <c r="C43" s="269"/>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v>0</v>
      </c>
      <c r="BD43" s="137">
        <v>0</v>
      </c>
      <c r="BE43" s="137">
        <v>0</v>
      </c>
      <c r="BF43" s="137">
        <v>0</v>
      </c>
      <c r="BG43" s="137">
        <v>12874.12400085073</v>
      </c>
      <c r="BH43" s="137">
        <v>15327.744681119742</v>
      </c>
      <c r="BI43" s="137">
        <v>16712.301983477388</v>
      </c>
      <c r="BJ43" s="137">
        <v>18030.81137074365</v>
      </c>
      <c r="BK43" s="137">
        <v>19342.611810079608</v>
      </c>
      <c r="BL43" s="137">
        <v>23268.818200331018</v>
      </c>
      <c r="BM43" s="137">
        <v>26651.727024537067</v>
      </c>
      <c r="BN43" s="137">
        <v>27878.190651787692</v>
      </c>
      <c r="BO43" s="137">
        <v>28782.150059510313</v>
      </c>
      <c r="BP43" s="137">
        <v>28831.8448145</v>
      </c>
      <c r="BQ43" s="137">
        <v>28659.998237026368</v>
      </c>
      <c r="BR43" s="137">
        <v>28681.080252973388</v>
      </c>
      <c r="BS43" s="137">
        <v>28435.315373856462</v>
      </c>
      <c r="BT43" s="137">
        <v>24441.654344187718</v>
      </c>
      <c r="BU43" s="137">
        <v>25373.334352239744</v>
      </c>
      <c r="BV43" s="137">
        <v>26326.752761335498</v>
      </c>
      <c r="BW43" s="137">
        <v>26566.896056377685</v>
      </c>
      <c r="BX43" s="133">
        <v>27158.250662551662</v>
      </c>
    </row>
    <row r="44" spans="1:76" s="267" customFormat="1">
      <c r="A44" s="269"/>
      <c r="B44" s="152" t="s">
        <v>390</v>
      </c>
      <c r="C44" s="269"/>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v>1055.2299505568199</v>
      </c>
      <c r="BD44" s="137">
        <v>4298.4947903652828</v>
      </c>
      <c r="BE44" s="137">
        <v>5456.1261029772995</v>
      </c>
      <c r="BF44" s="137">
        <v>6393.3457175844296</v>
      </c>
      <c r="BG44" s="137">
        <v>75.976259991636823</v>
      </c>
      <c r="BH44" s="137">
        <v>0</v>
      </c>
      <c r="BI44" s="137">
        <v>0</v>
      </c>
      <c r="BJ44" s="137">
        <v>0</v>
      </c>
      <c r="BK44" s="137">
        <v>0</v>
      </c>
      <c r="BL44" s="137">
        <v>0</v>
      </c>
      <c r="BM44" s="137">
        <v>0</v>
      </c>
      <c r="BN44" s="137">
        <v>0</v>
      </c>
      <c r="BO44" s="137">
        <v>0</v>
      </c>
      <c r="BP44" s="137">
        <v>0</v>
      </c>
      <c r="BQ44" s="137">
        <v>0</v>
      </c>
      <c r="BR44" s="137">
        <v>0</v>
      </c>
      <c r="BS44" s="137">
        <v>0</v>
      </c>
      <c r="BT44" s="137">
        <v>0</v>
      </c>
      <c r="BU44" s="137">
        <v>0</v>
      </c>
      <c r="BV44" s="137">
        <v>0</v>
      </c>
      <c r="BW44" s="137">
        <v>0</v>
      </c>
      <c r="BX44" s="133">
        <v>0</v>
      </c>
    </row>
    <row r="45" spans="1:76" s="267" customFormat="1">
      <c r="A45" s="269"/>
      <c r="B45" s="270" t="s">
        <v>389</v>
      </c>
      <c r="C45" s="269"/>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v>0</v>
      </c>
      <c r="BD45" s="137">
        <v>0</v>
      </c>
      <c r="BE45" s="137">
        <v>0</v>
      </c>
      <c r="BF45" s="137">
        <v>0</v>
      </c>
      <c r="BG45" s="137">
        <v>9114.6551904473417</v>
      </c>
      <c r="BH45" s="137">
        <v>9278.4757526168814</v>
      </c>
      <c r="BI45" s="137">
        <v>9452.2916174868951</v>
      </c>
      <c r="BJ45" s="137">
        <v>9824.2132661729338</v>
      </c>
      <c r="BK45" s="137">
        <v>10259.807845191646</v>
      </c>
      <c r="BL45" s="137">
        <v>10898.648365529678</v>
      </c>
      <c r="BM45" s="137">
        <v>11444.043737294875</v>
      </c>
      <c r="BN45" s="137">
        <v>11769.228328714855</v>
      </c>
      <c r="BO45" s="137">
        <v>11786.136457734005</v>
      </c>
      <c r="BP45" s="137">
        <v>11776.503937633235</v>
      </c>
      <c r="BQ45" s="137">
        <v>11060.736264570169</v>
      </c>
      <c r="BR45" s="137">
        <v>11200.358515377684</v>
      </c>
      <c r="BS45" s="137">
        <v>11165.725897807049</v>
      </c>
      <c r="BT45" s="137">
        <v>11069.851920008656</v>
      </c>
      <c r="BU45" s="137">
        <v>11017.903534451973</v>
      </c>
      <c r="BV45" s="137">
        <v>10964.980108955824</v>
      </c>
      <c r="BW45" s="137">
        <v>10934.434999819852</v>
      </c>
      <c r="BX45" s="133">
        <v>11048.970007177282</v>
      </c>
    </row>
    <row r="46" spans="1:76" s="267" customFormat="1">
      <c r="A46" s="269"/>
      <c r="B46" s="270" t="s">
        <v>388</v>
      </c>
      <c r="C46" s="269"/>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v>0</v>
      </c>
      <c r="BD46" s="137">
        <v>0</v>
      </c>
      <c r="BE46" s="137">
        <v>0</v>
      </c>
      <c r="BF46" s="137">
        <v>0</v>
      </c>
      <c r="BG46" s="137">
        <v>0</v>
      </c>
      <c r="BH46" s="137">
        <v>0</v>
      </c>
      <c r="BI46" s="137">
        <v>430.12300132909712</v>
      </c>
      <c r="BJ46" s="137">
        <v>248.04266666666666</v>
      </c>
      <c r="BK46" s="137">
        <v>205.41104000000001</v>
      </c>
      <c r="BL46" s="137">
        <v>286.80032</v>
      </c>
      <c r="BM46" s="137">
        <v>374.97</v>
      </c>
      <c r="BN46" s="137">
        <v>330.3943697184859</v>
      </c>
      <c r="BO46" s="137">
        <v>83.325266263313168</v>
      </c>
      <c r="BP46" s="137">
        <v>0</v>
      </c>
      <c r="BQ46" s="137">
        <v>0</v>
      </c>
      <c r="BR46" s="137">
        <v>0</v>
      </c>
      <c r="BS46" s="137">
        <v>0</v>
      </c>
      <c r="BT46" s="137">
        <v>0</v>
      </c>
      <c r="BU46" s="137">
        <v>0</v>
      </c>
      <c r="BV46" s="137">
        <v>0</v>
      </c>
      <c r="BW46" s="137">
        <v>0</v>
      </c>
      <c r="BX46" s="133">
        <v>0</v>
      </c>
    </row>
    <row r="47" spans="1:76" s="267" customFormat="1">
      <c r="A47" s="269"/>
      <c r="B47" s="270" t="s">
        <v>387</v>
      </c>
      <c r="C47" s="269"/>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v>0</v>
      </c>
      <c r="BD47" s="137">
        <v>0</v>
      </c>
      <c r="BE47" s="137">
        <v>0</v>
      </c>
      <c r="BF47" s="137">
        <v>0</v>
      </c>
      <c r="BG47" s="137">
        <v>0</v>
      </c>
      <c r="BH47" s="137">
        <v>0</v>
      </c>
      <c r="BI47" s="137">
        <v>0</v>
      </c>
      <c r="BJ47" s="137">
        <v>0</v>
      </c>
      <c r="BK47" s="137">
        <v>0</v>
      </c>
      <c r="BL47" s="137">
        <v>0</v>
      </c>
      <c r="BM47" s="137">
        <v>129.30577739695983</v>
      </c>
      <c r="BN47" s="137">
        <v>100.65719198565735</v>
      </c>
      <c r="BO47" s="137">
        <v>0</v>
      </c>
      <c r="BP47" s="137">
        <v>0</v>
      </c>
      <c r="BQ47" s="137">
        <v>0</v>
      </c>
      <c r="BR47" s="137">
        <v>0</v>
      </c>
      <c r="BS47" s="137">
        <v>0</v>
      </c>
      <c r="BT47" s="137">
        <v>0</v>
      </c>
      <c r="BU47" s="137">
        <v>0</v>
      </c>
      <c r="BV47" s="137">
        <v>0</v>
      </c>
      <c r="BW47" s="137">
        <v>0</v>
      </c>
      <c r="BX47" s="133">
        <v>0</v>
      </c>
    </row>
    <row r="48" spans="1:76" s="271" customFormat="1" ht="25.5" customHeight="1">
      <c r="A48" s="276"/>
      <c r="B48" s="275" t="s">
        <v>392</v>
      </c>
      <c r="C48" s="151"/>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f t="shared" ref="BC48:BX48" si="6">SUM(BC49:BC53)</f>
        <v>41.770049443180113</v>
      </c>
      <c r="BD48" s="273">
        <f t="shared" si="6"/>
        <v>170.50520963471732</v>
      </c>
      <c r="BE48" s="273">
        <f t="shared" si="6"/>
        <v>216.87389702270028</v>
      </c>
      <c r="BF48" s="273">
        <f t="shared" si="6"/>
        <v>254.65428241557058</v>
      </c>
      <c r="BG48" s="273">
        <f t="shared" si="6"/>
        <v>800.30336569176529</v>
      </c>
      <c r="BH48" s="273">
        <f t="shared" si="6"/>
        <v>882.83305950645934</v>
      </c>
      <c r="BI48" s="273">
        <f t="shared" si="6"/>
        <v>951.25393260585952</v>
      </c>
      <c r="BJ48" s="273">
        <f t="shared" si="6"/>
        <v>992.99351541842839</v>
      </c>
      <c r="BK48" s="273">
        <f t="shared" si="6"/>
        <v>1037.231300239858</v>
      </c>
      <c r="BL48" s="273">
        <f t="shared" si="6"/>
        <v>1202.9277255296395</v>
      </c>
      <c r="BM48" s="273">
        <f t="shared" si="6"/>
        <v>1345.5887307710975</v>
      </c>
      <c r="BN48" s="273">
        <f t="shared" si="6"/>
        <v>1405.9443417722885</v>
      </c>
      <c r="BO48" s="273">
        <f t="shared" si="6"/>
        <v>1441.8057827423693</v>
      </c>
      <c r="BP48" s="273">
        <f t="shared" si="6"/>
        <v>1446.8743452667666</v>
      </c>
      <c r="BQ48" s="273">
        <f t="shared" si="6"/>
        <v>1426.8886336945961</v>
      </c>
      <c r="BR48" s="273">
        <f t="shared" si="6"/>
        <v>1432.4198236800644</v>
      </c>
      <c r="BS48" s="273">
        <f t="shared" si="6"/>
        <v>1422.2357610540762</v>
      </c>
      <c r="BT48" s="273">
        <f t="shared" si="6"/>
        <v>1272.6593063953881</v>
      </c>
      <c r="BU48" s="273">
        <f t="shared" si="6"/>
        <v>1305.0210289742679</v>
      </c>
      <c r="BV48" s="273">
        <f t="shared" si="6"/>
        <v>1338.1459100129389</v>
      </c>
      <c r="BW48" s="273">
        <f t="shared" si="6"/>
        <v>1345.9025253527359</v>
      </c>
      <c r="BX48" s="272">
        <f t="shared" si="6"/>
        <v>1371.4707195669589</v>
      </c>
    </row>
    <row r="49" spans="1:76" s="267" customFormat="1">
      <c r="A49" s="269"/>
      <c r="B49" s="152" t="s">
        <v>391</v>
      </c>
      <c r="C49" s="269"/>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v>0</v>
      </c>
      <c r="BD49" s="137">
        <v>0</v>
      </c>
      <c r="BE49" s="137">
        <v>0</v>
      </c>
      <c r="BF49" s="137">
        <v>0</v>
      </c>
      <c r="BG49" s="137">
        <v>486.87599914926903</v>
      </c>
      <c r="BH49" s="137">
        <v>568.25531888025728</v>
      </c>
      <c r="BI49" s="137">
        <v>619.69801652261253</v>
      </c>
      <c r="BJ49" s="137">
        <v>653.18862925635108</v>
      </c>
      <c r="BK49" s="137">
        <v>687.38818992039103</v>
      </c>
      <c r="BL49" s="137">
        <v>830.34398105931712</v>
      </c>
      <c r="BM49" s="137">
        <v>949.27297546293153</v>
      </c>
      <c r="BN49" s="137">
        <v>1001.303276532307</v>
      </c>
      <c r="BO49" s="137">
        <v>1047.9380549696853</v>
      </c>
      <c r="BP49" s="137">
        <v>1056</v>
      </c>
      <c r="BQ49" s="137">
        <v>1049.9657902136312</v>
      </c>
      <c r="BR49" s="137">
        <v>1050.7381348366155</v>
      </c>
      <c r="BS49" s="137">
        <v>1041.7344805664841</v>
      </c>
      <c r="BT49" s="137">
        <v>895.42576748902661</v>
      </c>
      <c r="BU49" s="137">
        <v>929.55808416924174</v>
      </c>
      <c r="BV49" s="137">
        <v>964.48679229516063</v>
      </c>
      <c r="BW49" s="137">
        <v>973.28449850777758</v>
      </c>
      <c r="BX49" s="133">
        <v>994.94891387978453</v>
      </c>
    </row>
    <row r="50" spans="1:76" s="267" customFormat="1">
      <c r="A50" s="269"/>
      <c r="B50" s="152" t="s">
        <v>390</v>
      </c>
      <c r="C50" s="269"/>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v>41.770049443180113</v>
      </c>
      <c r="BD50" s="137">
        <v>170.50520963471732</v>
      </c>
      <c r="BE50" s="137">
        <v>216.87389702270028</v>
      </c>
      <c r="BF50" s="137">
        <v>254.65428241557058</v>
      </c>
      <c r="BG50" s="137">
        <v>3.0237400083631809</v>
      </c>
      <c r="BH50" s="137">
        <v>0</v>
      </c>
      <c r="BI50" s="137">
        <v>0</v>
      </c>
      <c r="BJ50" s="137">
        <v>0</v>
      </c>
      <c r="BK50" s="137">
        <v>0</v>
      </c>
      <c r="BL50" s="137">
        <v>0</v>
      </c>
      <c r="BM50" s="137">
        <v>0</v>
      </c>
      <c r="BN50" s="137">
        <v>0</v>
      </c>
      <c r="BO50" s="137">
        <v>0</v>
      </c>
      <c r="BP50" s="137">
        <v>0</v>
      </c>
      <c r="BQ50" s="137">
        <v>0</v>
      </c>
      <c r="BR50" s="137">
        <v>0</v>
      </c>
      <c r="BS50" s="137">
        <v>0</v>
      </c>
      <c r="BT50" s="137">
        <v>0</v>
      </c>
      <c r="BU50" s="137">
        <v>0</v>
      </c>
      <c r="BV50" s="137">
        <v>0</v>
      </c>
      <c r="BW50" s="137">
        <v>0</v>
      </c>
      <c r="BX50" s="133">
        <v>0</v>
      </c>
    </row>
    <row r="51" spans="1:76" s="267" customFormat="1">
      <c r="A51" s="269"/>
      <c r="B51" s="270" t="s">
        <v>389</v>
      </c>
      <c r="C51" s="269"/>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v>0</v>
      </c>
      <c r="BD51" s="137">
        <v>0</v>
      </c>
      <c r="BE51" s="137">
        <v>0</v>
      </c>
      <c r="BF51" s="137">
        <v>0</v>
      </c>
      <c r="BG51" s="137">
        <v>310.40362653413308</v>
      </c>
      <c r="BH51" s="137">
        <v>314.57774062620206</v>
      </c>
      <c r="BI51" s="137">
        <v>317.76091741234404</v>
      </c>
      <c r="BJ51" s="137">
        <v>331.84755282874409</v>
      </c>
      <c r="BK51" s="137">
        <v>343.25415031946699</v>
      </c>
      <c r="BL51" s="137">
        <v>363.38406447032236</v>
      </c>
      <c r="BM51" s="137">
        <v>379.99153270512573</v>
      </c>
      <c r="BN51" s="137">
        <v>390.69262694412475</v>
      </c>
      <c r="BO51" s="137">
        <v>391.19299403599717</v>
      </c>
      <c r="BP51" s="137">
        <v>390.87434526676662</v>
      </c>
      <c r="BQ51" s="137">
        <v>376.92284348096496</v>
      </c>
      <c r="BR51" s="137">
        <v>381.6816888434488</v>
      </c>
      <c r="BS51" s="137">
        <v>380.50128048759223</v>
      </c>
      <c r="BT51" s="137">
        <v>377.23353890636139</v>
      </c>
      <c r="BU51" s="137">
        <v>375.4629448050261</v>
      </c>
      <c r="BV51" s="137">
        <v>373.65911771777826</v>
      </c>
      <c r="BW51" s="137">
        <v>372.61802684495837</v>
      </c>
      <c r="BX51" s="133">
        <v>376.52180568717438</v>
      </c>
    </row>
    <row r="52" spans="1:76" s="267" customFormat="1">
      <c r="A52" s="269"/>
      <c r="B52" s="270" t="s">
        <v>388</v>
      </c>
      <c r="C52" s="269"/>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v>0</v>
      </c>
      <c r="BD52" s="137">
        <v>0</v>
      </c>
      <c r="BE52" s="137">
        <v>0</v>
      </c>
      <c r="BF52" s="137">
        <v>0</v>
      </c>
      <c r="BG52" s="137">
        <v>0</v>
      </c>
      <c r="BH52" s="137">
        <v>0</v>
      </c>
      <c r="BI52" s="137">
        <v>13.794998670902904</v>
      </c>
      <c r="BJ52" s="137">
        <v>7.9573333333333336</v>
      </c>
      <c r="BK52" s="137">
        <v>6.5889599999999993</v>
      </c>
      <c r="BL52" s="137">
        <v>9.1996800000000007</v>
      </c>
      <c r="BM52" s="137">
        <v>12.029999999999998</v>
      </c>
      <c r="BN52" s="137">
        <v>10.605630281514076</v>
      </c>
      <c r="BO52" s="137">
        <v>2.6747337366868345</v>
      </c>
      <c r="BP52" s="137">
        <v>0</v>
      </c>
      <c r="BQ52" s="137">
        <v>0</v>
      </c>
      <c r="BR52" s="137">
        <v>0</v>
      </c>
      <c r="BS52" s="137">
        <v>0</v>
      </c>
      <c r="BT52" s="137">
        <v>0</v>
      </c>
      <c r="BU52" s="137">
        <v>0</v>
      </c>
      <c r="BV52" s="137">
        <v>0</v>
      </c>
      <c r="BW52" s="137">
        <v>0</v>
      </c>
      <c r="BX52" s="133">
        <v>0</v>
      </c>
    </row>
    <row r="53" spans="1:76" s="267" customFormat="1">
      <c r="A53" s="269"/>
      <c r="B53" s="270" t="s">
        <v>387</v>
      </c>
      <c r="C53" s="269"/>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v>0</v>
      </c>
      <c r="BD53" s="137">
        <v>0</v>
      </c>
      <c r="BE53" s="137">
        <v>0</v>
      </c>
      <c r="BF53" s="137">
        <v>0</v>
      </c>
      <c r="BG53" s="137">
        <v>0</v>
      </c>
      <c r="BH53" s="137">
        <v>0</v>
      </c>
      <c r="BI53" s="137">
        <v>0</v>
      </c>
      <c r="BJ53" s="137">
        <v>0</v>
      </c>
      <c r="BK53" s="137">
        <v>0</v>
      </c>
      <c r="BL53" s="137">
        <v>0</v>
      </c>
      <c r="BM53" s="137">
        <v>4.2942226030401782</v>
      </c>
      <c r="BN53" s="137">
        <v>3.3428080143426531</v>
      </c>
      <c r="BO53" s="137">
        <v>0</v>
      </c>
      <c r="BP53" s="137">
        <v>0</v>
      </c>
      <c r="BQ53" s="137">
        <v>0</v>
      </c>
      <c r="BR53" s="137">
        <v>0</v>
      </c>
      <c r="BS53" s="137">
        <v>0</v>
      </c>
      <c r="BT53" s="137">
        <v>0</v>
      </c>
      <c r="BU53" s="137">
        <v>0</v>
      </c>
      <c r="BV53" s="137">
        <v>0</v>
      </c>
      <c r="BW53" s="137">
        <v>0</v>
      </c>
      <c r="BX53" s="133">
        <v>0</v>
      </c>
    </row>
    <row r="54" spans="1:76" ht="15.75" thickBot="1">
      <c r="A54" s="266"/>
      <c r="B54" s="159"/>
      <c r="C54" s="266"/>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4"/>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3" customWidth="1"/>
    <col min="76" max="76" width="12.7109375" style="264" customWidth="1"/>
    <col min="77" max="16384" width="9.140625" style="264"/>
  </cols>
  <sheetData>
    <row r="1" spans="1:76" s="11"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309"/>
      <c r="BW1" s="309"/>
      <c r="BX1" s="309"/>
    </row>
    <row r="2" spans="1:76" s="261" customFormat="1" ht="15.75" customHeight="1">
      <c r="A2" s="26" t="str">
        <f>Notes!A2</f>
        <v>Summer Budget</v>
      </c>
      <c r="B2" s="26" t="s">
        <v>490</v>
      </c>
      <c r="C2" s="307"/>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s="261" customFormat="1" ht="15.75">
      <c r="A3" s="70">
        <f>Notes!A3</f>
        <v>2015</v>
      </c>
      <c r="B3" s="306" t="s">
        <v>261</v>
      </c>
      <c r="C3" s="305"/>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6.1" customHeight="1">
      <c r="A4" s="340"/>
      <c r="B4" s="128" t="s">
        <v>67</v>
      </c>
      <c r="C4" s="41"/>
      <c r="D4" s="320">
        <v>15.7</v>
      </c>
      <c r="E4" s="320">
        <v>21.3</v>
      </c>
      <c r="F4" s="320">
        <v>21.7</v>
      </c>
      <c r="G4" s="320">
        <v>24</v>
      </c>
      <c r="H4" s="320">
        <v>28</v>
      </c>
      <c r="I4" s="320">
        <v>30.5</v>
      </c>
      <c r="J4" s="320">
        <v>32</v>
      </c>
      <c r="K4" s="320">
        <v>35.700000000000003</v>
      </c>
      <c r="L4" s="320">
        <v>38.200000000000003</v>
      </c>
      <c r="M4" s="320">
        <v>43.8</v>
      </c>
      <c r="N4" s="320">
        <v>57.5</v>
      </c>
      <c r="O4" s="320">
        <v>61.5</v>
      </c>
      <c r="P4" s="320">
        <v>65.5</v>
      </c>
      <c r="Q4" s="320">
        <v>80</v>
      </c>
      <c r="R4" s="320">
        <v>84</v>
      </c>
      <c r="S4" s="320">
        <v>99</v>
      </c>
      <c r="T4" s="320">
        <v>108</v>
      </c>
      <c r="U4" s="320">
        <v>136</v>
      </c>
      <c r="V4" s="320">
        <v>141</v>
      </c>
      <c r="W4" s="320">
        <v>148</v>
      </c>
      <c r="X4" s="320">
        <v>154</v>
      </c>
      <c r="Y4" s="320">
        <v>162</v>
      </c>
      <c r="Z4" s="320">
        <v>168</v>
      </c>
      <c r="AA4" s="320">
        <v>196</v>
      </c>
      <c r="AB4" s="320">
        <v>220</v>
      </c>
      <c r="AC4" s="320">
        <v>245</v>
      </c>
      <c r="AD4" s="320">
        <v>310</v>
      </c>
      <c r="AE4" s="320">
        <v>393</v>
      </c>
      <c r="AF4" s="320">
        <v>434</v>
      </c>
      <c r="AG4" s="320">
        <v>466</v>
      </c>
      <c r="AH4" s="320">
        <f t="shared" ref="AH4:BX4" si="0">SUM(AH5:AH6)</f>
        <v>505</v>
      </c>
      <c r="AI4" s="320">
        <f t="shared" si="0"/>
        <v>562.99999999999989</v>
      </c>
      <c r="AJ4" s="320">
        <f t="shared" si="0"/>
        <v>637.99999999999989</v>
      </c>
      <c r="AK4" s="320">
        <f t="shared" si="0"/>
        <v>691</v>
      </c>
      <c r="AL4" s="320">
        <f t="shared" si="0"/>
        <v>725</v>
      </c>
      <c r="AM4" s="320">
        <f t="shared" si="0"/>
        <v>771</v>
      </c>
      <c r="AN4" s="320">
        <f t="shared" si="0"/>
        <v>785</v>
      </c>
      <c r="AO4" s="320">
        <f t="shared" si="0"/>
        <v>800</v>
      </c>
      <c r="AP4" s="320">
        <f t="shared" si="0"/>
        <v>825</v>
      </c>
      <c r="AQ4" s="320">
        <f t="shared" si="0"/>
        <v>839.25</v>
      </c>
      <c r="AR4" s="320">
        <f t="shared" si="0"/>
        <v>850.16399999999999</v>
      </c>
      <c r="AS4" s="320">
        <f t="shared" si="0"/>
        <v>852.303</v>
      </c>
      <c r="AT4" s="320">
        <f t="shared" si="0"/>
        <v>889.38600000000008</v>
      </c>
      <c r="AU4" s="320">
        <f t="shared" si="0"/>
        <v>1010.5989999999999</v>
      </c>
      <c r="AV4" s="320">
        <f t="shared" si="0"/>
        <v>1010</v>
      </c>
      <c r="AW4" s="320">
        <f t="shared" si="0"/>
        <v>1040</v>
      </c>
      <c r="AX4" s="320">
        <f t="shared" si="0"/>
        <v>1022</v>
      </c>
      <c r="AY4" s="320">
        <f t="shared" si="0"/>
        <v>1016.385</v>
      </c>
      <c r="AZ4" s="320">
        <f t="shared" si="0"/>
        <v>981.24099999999999</v>
      </c>
      <c r="BA4" s="320">
        <f t="shared" si="0"/>
        <v>987.07300000000021</v>
      </c>
      <c r="BB4" s="320">
        <f t="shared" si="0"/>
        <v>974.40599999999995</v>
      </c>
      <c r="BC4" s="320">
        <f t="shared" si="0"/>
        <v>1001.69</v>
      </c>
      <c r="BD4" s="320">
        <f t="shared" si="0"/>
        <v>985.85</v>
      </c>
      <c r="BE4" s="320">
        <f t="shared" si="0"/>
        <v>1099.2956646600001</v>
      </c>
      <c r="BF4" s="320">
        <f t="shared" si="0"/>
        <v>1087.4146320899999</v>
      </c>
      <c r="BG4" s="320">
        <f t="shared" si="0"/>
        <v>1006.6780681472775</v>
      </c>
      <c r="BH4" s="320">
        <f t="shared" si="0"/>
        <v>922.80799999999999</v>
      </c>
      <c r="BI4" s="320">
        <f t="shared" si="0"/>
        <v>874.53990900999997</v>
      </c>
      <c r="BJ4" s="320">
        <f t="shared" si="0"/>
        <v>796.54773575000013</v>
      </c>
      <c r="BK4" s="320">
        <f t="shared" si="0"/>
        <v>736.17217767890315</v>
      </c>
      <c r="BL4" s="320">
        <f t="shared" si="0"/>
        <v>674.75018944999999</v>
      </c>
      <c r="BM4" s="320">
        <f t="shared" si="0"/>
        <v>649.6405096899997</v>
      </c>
      <c r="BN4" s="320">
        <f t="shared" si="0"/>
        <v>613.52423453000017</v>
      </c>
      <c r="BO4" s="320">
        <f t="shared" si="0"/>
        <v>593.95801391999987</v>
      </c>
      <c r="BP4" s="320">
        <f t="shared" si="0"/>
        <v>592.53994551999983</v>
      </c>
      <c r="BQ4" s="320">
        <f t="shared" si="0"/>
        <v>582.23100191999993</v>
      </c>
      <c r="BR4" s="320">
        <f t="shared" si="0"/>
        <v>570.66566029000001</v>
      </c>
      <c r="BS4" s="320">
        <f t="shared" si="0"/>
        <v>545.37448311158676</v>
      </c>
      <c r="BT4" s="320">
        <f t="shared" si="0"/>
        <v>520.473053704584</v>
      </c>
      <c r="BU4" s="320">
        <f t="shared" si="0"/>
        <v>523.08228326952383</v>
      </c>
      <c r="BV4" s="320">
        <f t="shared" si="0"/>
        <v>485.54407133751221</v>
      </c>
      <c r="BW4" s="320">
        <f t="shared" si="0"/>
        <v>458.68569349488632</v>
      </c>
      <c r="BX4" s="319">
        <f t="shared" si="0"/>
        <v>451.1360189239328</v>
      </c>
    </row>
    <row r="5" spans="1:76" s="318" customFormat="1" ht="15.75">
      <c r="A5" s="317"/>
      <c r="B5" s="37" t="s">
        <v>344</v>
      </c>
      <c r="C5" s="41"/>
      <c r="D5" s="315">
        <f t="shared" ref="D5:AI5" si="1">SUM(D8,D13)</f>
        <v>0</v>
      </c>
      <c r="E5" s="315">
        <f t="shared" si="1"/>
        <v>0</v>
      </c>
      <c r="F5" s="315">
        <f t="shared" si="1"/>
        <v>0</v>
      </c>
      <c r="G5" s="315">
        <f t="shared" si="1"/>
        <v>0</v>
      </c>
      <c r="H5" s="315">
        <f t="shared" si="1"/>
        <v>0</v>
      </c>
      <c r="I5" s="315">
        <f t="shared" si="1"/>
        <v>0</v>
      </c>
      <c r="J5" s="315">
        <f t="shared" si="1"/>
        <v>0</v>
      </c>
      <c r="K5" s="315">
        <f t="shared" si="1"/>
        <v>0</v>
      </c>
      <c r="L5" s="315">
        <f t="shared" si="1"/>
        <v>0</v>
      </c>
      <c r="M5" s="315">
        <f t="shared" si="1"/>
        <v>0</v>
      </c>
      <c r="N5" s="315">
        <f t="shared" si="1"/>
        <v>0</v>
      </c>
      <c r="O5" s="315">
        <f t="shared" si="1"/>
        <v>0</v>
      </c>
      <c r="P5" s="315">
        <f t="shared" si="1"/>
        <v>0</v>
      </c>
      <c r="Q5" s="315">
        <f t="shared" si="1"/>
        <v>0</v>
      </c>
      <c r="R5" s="315">
        <f t="shared" si="1"/>
        <v>0</v>
      </c>
      <c r="S5" s="315">
        <f t="shared" si="1"/>
        <v>0</v>
      </c>
      <c r="T5" s="315">
        <f t="shared" si="1"/>
        <v>0</v>
      </c>
      <c r="U5" s="315">
        <f t="shared" si="1"/>
        <v>0</v>
      </c>
      <c r="V5" s="315">
        <f t="shared" si="1"/>
        <v>0</v>
      </c>
      <c r="W5" s="315">
        <f t="shared" si="1"/>
        <v>0</v>
      </c>
      <c r="X5" s="315">
        <f t="shared" si="1"/>
        <v>0</v>
      </c>
      <c r="Y5" s="315">
        <f t="shared" si="1"/>
        <v>0</v>
      </c>
      <c r="Z5" s="315">
        <f t="shared" si="1"/>
        <v>0</v>
      </c>
      <c r="AA5" s="315">
        <f t="shared" si="1"/>
        <v>0</v>
      </c>
      <c r="AB5" s="315">
        <f t="shared" si="1"/>
        <v>0</v>
      </c>
      <c r="AC5" s="315">
        <f t="shared" si="1"/>
        <v>0</v>
      </c>
      <c r="AD5" s="315">
        <f t="shared" si="1"/>
        <v>0</v>
      </c>
      <c r="AE5" s="315">
        <f t="shared" si="1"/>
        <v>0</v>
      </c>
      <c r="AF5" s="315">
        <f t="shared" si="1"/>
        <v>0</v>
      </c>
      <c r="AG5" s="315">
        <f t="shared" si="1"/>
        <v>0</v>
      </c>
      <c r="AH5" s="315">
        <f t="shared" si="1"/>
        <v>433.19637841651365</v>
      </c>
      <c r="AI5" s="315">
        <f t="shared" si="1"/>
        <v>491.69011230548637</v>
      </c>
      <c r="AJ5" s="315">
        <f t="shared" ref="AJ5:BO5" si="2">SUM(AJ8,AJ13)</f>
        <v>556.78557678919367</v>
      </c>
      <c r="AK5" s="315">
        <f t="shared" si="2"/>
        <v>602.69066695632307</v>
      </c>
      <c r="AL5" s="315">
        <f t="shared" si="2"/>
        <v>638.92866433160452</v>
      </c>
      <c r="AM5" s="315">
        <f t="shared" si="2"/>
        <v>676.46664247621209</v>
      </c>
      <c r="AN5" s="315">
        <f t="shared" si="2"/>
        <v>690.46052004690171</v>
      </c>
      <c r="AO5" s="315">
        <f t="shared" si="2"/>
        <v>700.08555842769397</v>
      </c>
      <c r="AP5" s="315">
        <f t="shared" si="2"/>
        <v>724.45946224287422</v>
      </c>
      <c r="AQ5" s="315">
        <f t="shared" si="2"/>
        <v>734.90769715392037</v>
      </c>
      <c r="AR5" s="315">
        <f t="shared" si="2"/>
        <v>742.36020250581066</v>
      </c>
      <c r="AS5" s="315">
        <f t="shared" si="2"/>
        <v>730.13111097207798</v>
      </c>
      <c r="AT5" s="315">
        <f t="shared" si="2"/>
        <v>775.26191022330795</v>
      </c>
      <c r="AU5" s="315">
        <f t="shared" si="2"/>
        <v>863.60627344005002</v>
      </c>
      <c r="AV5" s="315">
        <f t="shared" si="2"/>
        <v>852.2527553950282</v>
      </c>
      <c r="AW5" s="315">
        <f t="shared" si="2"/>
        <v>873.20359314762982</v>
      </c>
      <c r="AX5" s="315">
        <f t="shared" si="2"/>
        <v>859.06318218085562</v>
      </c>
      <c r="AY5" s="315">
        <f t="shared" si="2"/>
        <v>851.731324624629</v>
      </c>
      <c r="AZ5" s="315">
        <f t="shared" si="2"/>
        <v>829.88126142015744</v>
      </c>
      <c r="BA5" s="315">
        <f t="shared" si="2"/>
        <v>847.58109511712473</v>
      </c>
      <c r="BB5" s="315">
        <f t="shared" si="2"/>
        <v>839.89658660323107</v>
      </c>
      <c r="BC5" s="315">
        <f t="shared" si="2"/>
        <v>872.56183395470418</v>
      </c>
      <c r="BD5" s="315">
        <f t="shared" si="2"/>
        <v>865.87408814187211</v>
      </c>
      <c r="BE5" s="315">
        <f t="shared" si="2"/>
        <v>975.0571849050001</v>
      </c>
      <c r="BF5" s="315">
        <f t="shared" si="2"/>
        <v>958.2172410367499</v>
      </c>
      <c r="BG5" s="315">
        <f t="shared" si="2"/>
        <v>884.55214787227749</v>
      </c>
      <c r="BH5" s="315">
        <f t="shared" si="2"/>
        <v>804.2732521245</v>
      </c>
      <c r="BI5" s="315">
        <f t="shared" si="2"/>
        <v>764.43906345325001</v>
      </c>
      <c r="BJ5" s="315">
        <f t="shared" si="2"/>
        <v>698.14931705625008</v>
      </c>
      <c r="BK5" s="315">
        <f t="shared" si="2"/>
        <v>657.23492130667955</v>
      </c>
      <c r="BL5" s="315">
        <f t="shared" si="2"/>
        <v>609.35377852930276</v>
      </c>
      <c r="BM5" s="315">
        <f t="shared" si="2"/>
        <v>598.15693215526335</v>
      </c>
      <c r="BN5" s="315">
        <f t="shared" si="2"/>
        <v>555.92259185707599</v>
      </c>
      <c r="BO5" s="315">
        <f t="shared" si="2"/>
        <v>551.02557259132209</v>
      </c>
      <c r="BP5" s="315">
        <f t="shared" ref="BP5:BX5" si="3">SUM(BP8,BP13)</f>
        <v>559.82163278124995</v>
      </c>
      <c r="BQ5" s="315">
        <f t="shared" si="3"/>
        <v>559.9929805605118</v>
      </c>
      <c r="BR5" s="315">
        <f t="shared" si="3"/>
        <v>551.27914567869038</v>
      </c>
      <c r="BS5" s="315">
        <f t="shared" si="3"/>
        <v>532.90736811856527</v>
      </c>
      <c r="BT5" s="315">
        <f t="shared" si="3"/>
        <v>511.70581287415683</v>
      </c>
      <c r="BU5" s="315">
        <f t="shared" si="3"/>
        <v>521.43591359202719</v>
      </c>
      <c r="BV5" s="315">
        <f t="shared" si="3"/>
        <v>485.40266563043195</v>
      </c>
      <c r="BW5" s="315">
        <f t="shared" si="3"/>
        <v>458.68569349488632</v>
      </c>
      <c r="BX5" s="314">
        <f t="shared" si="3"/>
        <v>451.1360189239328</v>
      </c>
    </row>
    <row r="6" spans="1:76" s="261" customFormat="1">
      <c r="A6" s="316"/>
      <c r="B6" s="37" t="s">
        <v>345</v>
      </c>
      <c r="C6" s="214"/>
      <c r="D6" s="315" t="s">
        <v>496</v>
      </c>
      <c r="E6" s="315" t="s">
        <v>496</v>
      </c>
      <c r="F6" s="315" t="s">
        <v>496</v>
      </c>
      <c r="G6" s="315" t="s">
        <v>496</v>
      </c>
      <c r="H6" s="315" t="s">
        <v>496</v>
      </c>
      <c r="I6" s="315" t="s">
        <v>496</v>
      </c>
      <c r="J6" s="315" t="s">
        <v>496</v>
      </c>
      <c r="K6" s="315" t="s">
        <v>496</v>
      </c>
      <c r="L6" s="315" t="s">
        <v>496</v>
      </c>
      <c r="M6" s="315" t="s">
        <v>496</v>
      </c>
      <c r="N6" s="315" t="s">
        <v>496</v>
      </c>
      <c r="O6" s="315" t="s">
        <v>496</v>
      </c>
      <c r="P6" s="315" t="s">
        <v>496</v>
      </c>
      <c r="Q6" s="315" t="s">
        <v>496</v>
      </c>
      <c r="R6" s="315" t="s">
        <v>496</v>
      </c>
      <c r="S6" s="315" t="s">
        <v>496</v>
      </c>
      <c r="T6" s="315" t="s">
        <v>496</v>
      </c>
      <c r="U6" s="315" t="s">
        <v>496</v>
      </c>
      <c r="V6" s="315" t="s">
        <v>496</v>
      </c>
      <c r="W6" s="315" t="s">
        <v>496</v>
      </c>
      <c r="X6" s="315" t="s">
        <v>496</v>
      </c>
      <c r="Y6" s="315" t="s">
        <v>496</v>
      </c>
      <c r="Z6" s="315" t="s">
        <v>496</v>
      </c>
      <c r="AA6" s="315" t="s">
        <v>496</v>
      </c>
      <c r="AB6" s="315" t="s">
        <v>496</v>
      </c>
      <c r="AC6" s="315" t="s">
        <v>496</v>
      </c>
      <c r="AD6" s="315" t="s">
        <v>496</v>
      </c>
      <c r="AE6" s="315" t="s">
        <v>496</v>
      </c>
      <c r="AF6" s="315" t="s">
        <v>496</v>
      </c>
      <c r="AG6" s="315" t="s">
        <v>496</v>
      </c>
      <c r="AH6" s="315">
        <f t="shared" ref="AH6:BX6" si="4">SUM(AH9,AH14)</f>
        <v>71.803621583486347</v>
      </c>
      <c r="AI6" s="315">
        <f t="shared" si="4"/>
        <v>71.309887694513563</v>
      </c>
      <c r="AJ6" s="315">
        <f t="shared" si="4"/>
        <v>81.214423210806217</v>
      </c>
      <c r="AK6" s="315">
        <f t="shared" si="4"/>
        <v>88.309333043676872</v>
      </c>
      <c r="AL6" s="315">
        <f t="shared" si="4"/>
        <v>86.071335668395506</v>
      </c>
      <c r="AM6" s="315">
        <f t="shared" si="4"/>
        <v>94.533357523787956</v>
      </c>
      <c r="AN6" s="315">
        <f t="shared" si="4"/>
        <v>94.539479953098336</v>
      </c>
      <c r="AO6" s="315">
        <f t="shared" si="4"/>
        <v>99.91444157230606</v>
      </c>
      <c r="AP6" s="315">
        <f t="shared" si="4"/>
        <v>100.54053775712582</v>
      </c>
      <c r="AQ6" s="315">
        <f t="shared" si="4"/>
        <v>104.34230284607963</v>
      </c>
      <c r="AR6" s="315">
        <f t="shared" si="4"/>
        <v>107.80379749418931</v>
      </c>
      <c r="AS6" s="315">
        <f t="shared" si="4"/>
        <v>122.17188902792199</v>
      </c>
      <c r="AT6" s="315">
        <f t="shared" si="4"/>
        <v>114.12408977669212</v>
      </c>
      <c r="AU6" s="315">
        <f t="shared" si="4"/>
        <v>146.99272655994997</v>
      </c>
      <c r="AV6" s="315">
        <f t="shared" si="4"/>
        <v>157.74724460497177</v>
      </c>
      <c r="AW6" s="315">
        <f t="shared" si="4"/>
        <v>166.79640685237015</v>
      </c>
      <c r="AX6" s="315">
        <f t="shared" si="4"/>
        <v>162.93681781914438</v>
      </c>
      <c r="AY6" s="315">
        <f t="shared" si="4"/>
        <v>164.65367537537094</v>
      </c>
      <c r="AZ6" s="315">
        <f t="shared" si="4"/>
        <v>151.35973857984254</v>
      </c>
      <c r="BA6" s="315">
        <f t="shared" si="4"/>
        <v>139.49190488287545</v>
      </c>
      <c r="BB6" s="315">
        <f t="shared" si="4"/>
        <v>134.50941339676888</v>
      </c>
      <c r="BC6" s="315">
        <f t="shared" si="4"/>
        <v>129.1281660452959</v>
      </c>
      <c r="BD6" s="315">
        <f t="shared" si="4"/>
        <v>119.97591185812794</v>
      </c>
      <c r="BE6" s="315">
        <f t="shared" si="4"/>
        <v>124.23847975499999</v>
      </c>
      <c r="BF6" s="315">
        <f t="shared" si="4"/>
        <v>129.19739105324999</v>
      </c>
      <c r="BG6" s="315">
        <f t="shared" si="4"/>
        <v>122.12592027499997</v>
      </c>
      <c r="BH6" s="315">
        <f t="shared" si="4"/>
        <v>118.53474787549996</v>
      </c>
      <c r="BI6" s="315">
        <f t="shared" si="4"/>
        <v>110.10084555674999</v>
      </c>
      <c r="BJ6" s="315">
        <f t="shared" si="4"/>
        <v>98.398418693749989</v>
      </c>
      <c r="BK6" s="315">
        <f t="shared" si="4"/>
        <v>78.937256372223544</v>
      </c>
      <c r="BL6" s="315">
        <f t="shared" si="4"/>
        <v>65.396410920697221</v>
      </c>
      <c r="BM6" s="315">
        <f t="shared" si="4"/>
        <v>51.483577534736391</v>
      </c>
      <c r="BN6" s="315">
        <f t="shared" si="4"/>
        <v>57.601642672924164</v>
      </c>
      <c r="BO6" s="315">
        <f t="shared" si="4"/>
        <v>42.932441328677768</v>
      </c>
      <c r="BP6" s="315">
        <f t="shared" si="4"/>
        <v>32.718312738749866</v>
      </c>
      <c r="BQ6" s="315">
        <f t="shared" si="4"/>
        <v>22.238021359488169</v>
      </c>
      <c r="BR6" s="315">
        <f t="shared" si="4"/>
        <v>19.386514611309629</v>
      </c>
      <c r="BS6" s="315">
        <f t="shared" si="4"/>
        <v>12.467114993021505</v>
      </c>
      <c r="BT6" s="315">
        <f t="shared" si="4"/>
        <v>8.767240830427216</v>
      </c>
      <c r="BU6" s="315">
        <f t="shared" si="4"/>
        <v>1.6463696774966581</v>
      </c>
      <c r="BV6" s="315">
        <f t="shared" si="4"/>
        <v>0.14140570708022612</v>
      </c>
      <c r="BW6" s="315">
        <f t="shared" si="4"/>
        <v>0</v>
      </c>
      <c r="BX6" s="314">
        <f t="shared" si="4"/>
        <v>0</v>
      </c>
    </row>
    <row r="7" spans="1:76" s="261" customFormat="1" ht="26.1" customHeight="1">
      <c r="A7" s="316"/>
      <c r="B7" s="214" t="s">
        <v>489</v>
      </c>
      <c r="C7" s="37"/>
      <c r="D7" s="315">
        <v>0</v>
      </c>
      <c r="E7" s="315">
        <v>0</v>
      </c>
      <c r="F7" s="315">
        <v>0</v>
      </c>
      <c r="G7" s="315">
        <v>0</v>
      </c>
      <c r="H7" s="315">
        <v>0</v>
      </c>
      <c r="I7" s="315">
        <v>0</v>
      </c>
      <c r="J7" s="315">
        <v>0</v>
      </c>
      <c r="K7" s="315">
        <v>0</v>
      </c>
      <c r="L7" s="315">
        <v>0</v>
      </c>
      <c r="M7" s="315">
        <v>0</v>
      </c>
      <c r="N7" s="315">
        <v>0</v>
      </c>
      <c r="O7" s="315">
        <v>0</v>
      </c>
      <c r="P7" s="315">
        <v>0</v>
      </c>
      <c r="Q7" s="315">
        <v>0</v>
      </c>
      <c r="R7" s="315">
        <v>0</v>
      </c>
      <c r="S7" s="315">
        <v>0</v>
      </c>
      <c r="T7" s="315">
        <v>0</v>
      </c>
      <c r="U7" s="315">
        <v>0</v>
      </c>
      <c r="V7" s="315">
        <v>0</v>
      </c>
      <c r="W7" s="315">
        <v>0</v>
      </c>
      <c r="X7" s="315">
        <v>0</v>
      </c>
      <c r="Y7" s="315">
        <v>0</v>
      </c>
      <c r="Z7" s="315">
        <v>0</v>
      </c>
      <c r="AA7" s="315">
        <v>0</v>
      </c>
      <c r="AB7" s="315">
        <v>0</v>
      </c>
      <c r="AC7" s="315">
        <v>0</v>
      </c>
      <c r="AD7" s="315">
        <v>0</v>
      </c>
      <c r="AE7" s="315">
        <v>0</v>
      </c>
      <c r="AF7" s="315">
        <v>0</v>
      </c>
      <c r="AG7" s="315">
        <v>0</v>
      </c>
      <c r="AH7" s="315">
        <f t="shared" ref="AH7:BX7" si="5">SUM(AH8:AH9)</f>
        <v>505</v>
      </c>
      <c r="AI7" s="315">
        <f t="shared" si="5"/>
        <v>562.88724981467749</v>
      </c>
      <c r="AJ7" s="315">
        <f t="shared" si="5"/>
        <v>636.0202001482578</v>
      </c>
      <c r="AK7" s="315">
        <f t="shared" si="5"/>
        <v>685.84818383988136</v>
      </c>
      <c r="AL7" s="315">
        <f t="shared" si="5"/>
        <v>716</v>
      </c>
      <c r="AM7" s="315">
        <f t="shared" si="5"/>
        <v>756</v>
      </c>
      <c r="AN7" s="315">
        <f t="shared" si="5"/>
        <v>759</v>
      </c>
      <c r="AO7" s="315">
        <f t="shared" si="5"/>
        <v>767</v>
      </c>
      <c r="AP7" s="315">
        <f t="shared" si="5"/>
        <v>785</v>
      </c>
      <c r="AQ7" s="315">
        <f t="shared" si="5"/>
        <v>789.25</v>
      </c>
      <c r="AR7" s="315">
        <f t="shared" si="5"/>
        <v>787.16399999999999</v>
      </c>
      <c r="AS7" s="315">
        <f t="shared" si="5"/>
        <v>771.303</v>
      </c>
      <c r="AT7" s="315">
        <f t="shared" si="5"/>
        <v>788.89200000000005</v>
      </c>
      <c r="AU7" s="315">
        <f t="shared" si="5"/>
        <v>878.78200000000004</v>
      </c>
      <c r="AV7" s="315">
        <f t="shared" si="5"/>
        <v>860.14800000000002</v>
      </c>
      <c r="AW7" s="315">
        <f t="shared" si="5"/>
        <v>868</v>
      </c>
      <c r="AX7" s="315">
        <f t="shared" si="5"/>
        <v>841.82099999999991</v>
      </c>
      <c r="AY7" s="315">
        <f t="shared" si="5"/>
        <v>821.31099999999992</v>
      </c>
      <c r="AZ7" s="315">
        <f t="shared" si="5"/>
        <v>771.62099999999998</v>
      </c>
      <c r="BA7" s="315">
        <f t="shared" si="5"/>
        <v>767.95100000000014</v>
      </c>
      <c r="BB7" s="315">
        <f t="shared" si="5"/>
        <v>744.78599999999994</v>
      </c>
      <c r="BC7" s="315">
        <f t="shared" si="5"/>
        <v>750.40700000000015</v>
      </c>
      <c r="BD7" s="315">
        <f t="shared" si="5"/>
        <v>722.57399999999996</v>
      </c>
      <c r="BE7" s="315">
        <f t="shared" si="5"/>
        <v>830.53729334177387</v>
      </c>
      <c r="BF7" s="315">
        <f t="shared" si="5"/>
        <v>836.62692212999991</v>
      </c>
      <c r="BG7" s="315">
        <f t="shared" si="5"/>
        <v>779.6027927405496</v>
      </c>
      <c r="BH7" s="315">
        <f t="shared" si="5"/>
        <v>720.87099999999998</v>
      </c>
      <c r="BI7" s="315">
        <f t="shared" si="5"/>
        <v>697.05176069000004</v>
      </c>
      <c r="BJ7" s="315">
        <f t="shared" si="5"/>
        <v>642.11463335999997</v>
      </c>
      <c r="BK7" s="315">
        <f t="shared" si="5"/>
        <v>600.31661291890316</v>
      </c>
      <c r="BL7" s="315">
        <f t="shared" si="5"/>
        <v>559.92442127000004</v>
      </c>
      <c r="BM7" s="315">
        <f t="shared" si="5"/>
        <v>548.03660721503923</v>
      </c>
      <c r="BN7" s="315">
        <f t="shared" si="5"/>
        <v>529.75740402523707</v>
      </c>
      <c r="BO7" s="315">
        <f t="shared" si="5"/>
        <v>518.53362152957504</v>
      </c>
      <c r="BP7" s="315">
        <f t="shared" si="5"/>
        <v>523.88457191740724</v>
      </c>
      <c r="BQ7" s="315">
        <f t="shared" si="5"/>
        <v>515.13308603104167</v>
      </c>
      <c r="BR7" s="315">
        <f t="shared" si="5"/>
        <v>516.85093230838856</v>
      </c>
      <c r="BS7" s="315">
        <f t="shared" si="5"/>
        <v>497.51288076767656</v>
      </c>
      <c r="BT7" s="315">
        <f t="shared" si="5"/>
        <v>477.7657401081907</v>
      </c>
      <c r="BU7" s="315">
        <f t="shared" si="5"/>
        <v>480.08430471838636</v>
      </c>
      <c r="BV7" s="315">
        <f t="shared" si="5"/>
        <v>451.00840647419068</v>
      </c>
      <c r="BW7" s="315">
        <f t="shared" si="5"/>
        <v>430.92316606865614</v>
      </c>
      <c r="BX7" s="314">
        <f t="shared" si="5"/>
        <v>426.77072938607648</v>
      </c>
    </row>
    <row r="8" spans="1:76" s="261" customFormat="1">
      <c r="A8" s="316"/>
      <c r="B8" s="335" t="s">
        <v>344</v>
      </c>
      <c r="C8" s="214"/>
      <c r="D8" s="315" t="s">
        <v>496</v>
      </c>
      <c r="E8" s="315" t="s">
        <v>496</v>
      </c>
      <c r="F8" s="315" t="s">
        <v>496</v>
      </c>
      <c r="G8" s="315" t="s">
        <v>496</v>
      </c>
      <c r="H8" s="315" t="s">
        <v>496</v>
      </c>
      <c r="I8" s="315" t="s">
        <v>496</v>
      </c>
      <c r="J8" s="315" t="s">
        <v>496</v>
      </c>
      <c r="K8" s="315" t="s">
        <v>496</v>
      </c>
      <c r="L8" s="315" t="s">
        <v>496</v>
      </c>
      <c r="M8" s="315" t="s">
        <v>496</v>
      </c>
      <c r="N8" s="315" t="s">
        <v>496</v>
      </c>
      <c r="O8" s="315" t="s">
        <v>496</v>
      </c>
      <c r="P8" s="315" t="s">
        <v>496</v>
      </c>
      <c r="Q8" s="315" t="s">
        <v>496</v>
      </c>
      <c r="R8" s="315" t="s">
        <v>496</v>
      </c>
      <c r="S8" s="315" t="s">
        <v>496</v>
      </c>
      <c r="T8" s="315" t="s">
        <v>496</v>
      </c>
      <c r="U8" s="315" t="s">
        <v>496</v>
      </c>
      <c r="V8" s="315" t="s">
        <v>496</v>
      </c>
      <c r="W8" s="315" t="s">
        <v>496</v>
      </c>
      <c r="X8" s="315" t="s">
        <v>496</v>
      </c>
      <c r="Y8" s="315" t="s">
        <v>496</v>
      </c>
      <c r="Z8" s="315" t="s">
        <v>496</v>
      </c>
      <c r="AA8" s="315" t="s">
        <v>496</v>
      </c>
      <c r="AB8" s="315" t="s">
        <v>496</v>
      </c>
      <c r="AC8" s="315" t="s">
        <v>496</v>
      </c>
      <c r="AD8" s="315" t="s">
        <v>496</v>
      </c>
      <c r="AE8" s="315" t="s">
        <v>496</v>
      </c>
      <c r="AF8" s="315" t="s">
        <v>496</v>
      </c>
      <c r="AG8" s="315" t="s">
        <v>496</v>
      </c>
      <c r="AH8" s="315">
        <v>433.19637841651365</v>
      </c>
      <c r="AI8" s="315">
        <v>491.57804255409542</v>
      </c>
      <c r="AJ8" s="315">
        <v>554.82967264977924</v>
      </c>
      <c r="AK8" s="315">
        <v>597.63212258588965</v>
      </c>
      <c r="AL8" s="315">
        <v>630.14592004132612</v>
      </c>
      <c r="AM8" s="315">
        <v>661.919258538132</v>
      </c>
      <c r="AN8" s="315">
        <v>665.25957529428422</v>
      </c>
      <c r="AO8" s="315">
        <v>668.58081446977872</v>
      </c>
      <c r="AP8" s="315">
        <v>686.54822330144486</v>
      </c>
      <c r="AQ8" s="315">
        <v>687.83778406598583</v>
      </c>
      <c r="AR8" s="315">
        <v>683.46392070541924</v>
      </c>
      <c r="AS8" s="315">
        <v>656.05418789515488</v>
      </c>
      <c r="AT8" s="315">
        <v>683.68441738207923</v>
      </c>
      <c r="AU8" s="315">
        <v>746.31190271576043</v>
      </c>
      <c r="AV8" s="315">
        <v>720.91047448732343</v>
      </c>
      <c r="AW8" s="315">
        <v>722.98375426855523</v>
      </c>
      <c r="AX8" s="315">
        <v>701.70056148671415</v>
      </c>
      <c r="AY8" s="315">
        <v>683.57531623989541</v>
      </c>
      <c r="AZ8" s="315">
        <v>648.47078202168245</v>
      </c>
      <c r="BA8" s="315">
        <v>655.47438801712497</v>
      </c>
      <c r="BB8" s="315">
        <v>638.58108077177928</v>
      </c>
      <c r="BC8" s="315">
        <v>650.31584786041594</v>
      </c>
      <c r="BD8" s="315">
        <v>631.10693085508979</v>
      </c>
      <c r="BE8" s="315">
        <v>736.26207961364651</v>
      </c>
      <c r="BF8" s="315">
        <v>738.48558911616817</v>
      </c>
      <c r="BG8" s="315">
        <v>691.18314787227746</v>
      </c>
      <c r="BH8" s="315">
        <v>636.20925212450004</v>
      </c>
      <c r="BI8" s="315">
        <v>618.61569305871558</v>
      </c>
      <c r="BJ8" s="315">
        <v>572.93044173153885</v>
      </c>
      <c r="BK8" s="315">
        <v>547.30458607473906</v>
      </c>
      <c r="BL8" s="315">
        <v>515.55293311502305</v>
      </c>
      <c r="BM8" s="315">
        <v>512.88008897976067</v>
      </c>
      <c r="BN8" s="315">
        <v>485.35984666056476</v>
      </c>
      <c r="BO8" s="315">
        <v>484.07355116048149</v>
      </c>
      <c r="BP8" s="315">
        <v>498.33969764043292</v>
      </c>
      <c r="BQ8" s="315">
        <v>497.03829387851164</v>
      </c>
      <c r="BR8" s="315">
        <v>500.59415520479962</v>
      </c>
      <c r="BS8" s="315">
        <v>487.84808927740971</v>
      </c>
      <c r="BT8" s="315">
        <v>471.50013144701916</v>
      </c>
      <c r="BU8" s="315">
        <v>478.43793504088973</v>
      </c>
      <c r="BV8" s="315">
        <v>450.86700076711043</v>
      </c>
      <c r="BW8" s="315">
        <v>430.92316606865614</v>
      </c>
      <c r="BX8" s="314">
        <v>426.77072938607648</v>
      </c>
    </row>
    <row r="9" spans="1:76" s="261" customFormat="1">
      <c r="A9" s="316"/>
      <c r="B9" s="335" t="s">
        <v>345</v>
      </c>
      <c r="C9" s="214"/>
      <c r="D9" s="315" t="s">
        <v>496</v>
      </c>
      <c r="E9" s="315" t="s">
        <v>496</v>
      </c>
      <c r="F9" s="315" t="s">
        <v>496</v>
      </c>
      <c r="G9" s="315" t="s">
        <v>496</v>
      </c>
      <c r="H9" s="315" t="s">
        <v>496</v>
      </c>
      <c r="I9" s="315" t="s">
        <v>496</v>
      </c>
      <c r="J9" s="315" t="s">
        <v>496</v>
      </c>
      <c r="K9" s="315" t="s">
        <v>496</v>
      </c>
      <c r="L9" s="315" t="s">
        <v>496</v>
      </c>
      <c r="M9" s="315" t="s">
        <v>496</v>
      </c>
      <c r="N9" s="315" t="s">
        <v>496</v>
      </c>
      <c r="O9" s="315" t="s">
        <v>496</v>
      </c>
      <c r="P9" s="315" t="s">
        <v>496</v>
      </c>
      <c r="Q9" s="315" t="s">
        <v>496</v>
      </c>
      <c r="R9" s="315" t="s">
        <v>496</v>
      </c>
      <c r="S9" s="315" t="s">
        <v>496</v>
      </c>
      <c r="T9" s="315" t="s">
        <v>496</v>
      </c>
      <c r="U9" s="315" t="s">
        <v>496</v>
      </c>
      <c r="V9" s="315" t="s">
        <v>496</v>
      </c>
      <c r="W9" s="315" t="s">
        <v>496</v>
      </c>
      <c r="X9" s="315" t="s">
        <v>496</v>
      </c>
      <c r="Y9" s="315" t="s">
        <v>496</v>
      </c>
      <c r="Z9" s="315" t="s">
        <v>496</v>
      </c>
      <c r="AA9" s="315" t="s">
        <v>496</v>
      </c>
      <c r="AB9" s="315" t="s">
        <v>496</v>
      </c>
      <c r="AC9" s="315" t="s">
        <v>496</v>
      </c>
      <c r="AD9" s="315" t="s">
        <v>496</v>
      </c>
      <c r="AE9" s="315" t="s">
        <v>496</v>
      </c>
      <c r="AF9" s="315" t="s">
        <v>496</v>
      </c>
      <c r="AG9" s="315" t="s">
        <v>496</v>
      </c>
      <c r="AH9" s="315">
        <v>71.803621583486347</v>
      </c>
      <c r="AI9" s="315">
        <v>71.309207260582085</v>
      </c>
      <c r="AJ9" s="315">
        <v>81.190527498478616</v>
      </c>
      <c r="AK9" s="315">
        <v>88.216061253991739</v>
      </c>
      <c r="AL9" s="315">
        <v>85.854079958673921</v>
      </c>
      <c r="AM9" s="315">
        <v>94.080741461868001</v>
      </c>
      <c r="AN9" s="315">
        <v>93.74042470571581</v>
      </c>
      <c r="AO9" s="315">
        <v>98.41918553022127</v>
      </c>
      <c r="AP9" s="315">
        <v>98.451776698555136</v>
      </c>
      <c r="AQ9" s="315">
        <v>101.4122159340142</v>
      </c>
      <c r="AR9" s="315">
        <v>103.7000792945807</v>
      </c>
      <c r="AS9" s="315">
        <v>115.24881210484507</v>
      </c>
      <c r="AT9" s="315">
        <v>105.20758261792079</v>
      </c>
      <c r="AU9" s="315">
        <v>132.47009728423961</v>
      </c>
      <c r="AV9" s="315">
        <v>139.23752551267657</v>
      </c>
      <c r="AW9" s="315">
        <v>145.01624573144477</v>
      </c>
      <c r="AX9" s="315">
        <v>140.12043851328579</v>
      </c>
      <c r="AY9" s="315">
        <v>137.73568376010451</v>
      </c>
      <c r="AZ9" s="315">
        <v>123.15021797831749</v>
      </c>
      <c r="BA9" s="315">
        <v>112.47661198287514</v>
      </c>
      <c r="BB9" s="315">
        <v>106.20491922822067</v>
      </c>
      <c r="BC9" s="315">
        <v>100.0911521395842</v>
      </c>
      <c r="BD9" s="315">
        <v>91.467069144910184</v>
      </c>
      <c r="BE9" s="315">
        <v>94.275213728127369</v>
      </c>
      <c r="BF9" s="315">
        <v>98.141333013831741</v>
      </c>
      <c r="BG9" s="315">
        <v>88.419644868272087</v>
      </c>
      <c r="BH9" s="315">
        <v>84.661747875499969</v>
      </c>
      <c r="BI9" s="315">
        <v>78.43606763128443</v>
      </c>
      <c r="BJ9" s="315">
        <v>69.184191628461178</v>
      </c>
      <c r="BK9" s="315">
        <v>53.012026844164069</v>
      </c>
      <c r="BL9" s="315">
        <v>44.371488154976973</v>
      </c>
      <c r="BM9" s="315">
        <v>35.156518235278511</v>
      </c>
      <c r="BN9" s="315">
        <v>44.397557364672267</v>
      </c>
      <c r="BO9" s="315">
        <v>34.460070369093543</v>
      </c>
      <c r="BP9" s="315">
        <v>25.544874276974298</v>
      </c>
      <c r="BQ9" s="315">
        <v>18.094792152530051</v>
      </c>
      <c r="BR9" s="315">
        <v>16.256777103588973</v>
      </c>
      <c r="BS9" s="315">
        <v>9.6647914902668663</v>
      </c>
      <c r="BT9" s="315">
        <v>6.2656086611715223</v>
      </c>
      <c r="BU9" s="315">
        <v>1.6463696774966581</v>
      </c>
      <c r="BV9" s="315">
        <v>0.14140570708022612</v>
      </c>
      <c r="BW9" s="315">
        <v>0</v>
      </c>
      <c r="BX9" s="314">
        <v>0</v>
      </c>
    </row>
    <row r="10" spans="1:76" s="261" customFormat="1" ht="25.5" customHeight="1">
      <c r="A10" s="316"/>
      <c r="B10" s="252" t="s">
        <v>491</v>
      </c>
      <c r="C10" s="336"/>
      <c r="D10" s="315" t="s">
        <v>496</v>
      </c>
      <c r="E10" s="315" t="s">
        <v>496</v>
      </c>
      <c r="F10" s="315" t="s">
        <v>496</v>
      </c>
      <c r="G10" s="315" t="s">
        <v>496</v>
      </c>
      <c r="H10" s="315" t="s">
        <v>496</v>
      </c>
      <c r="I10" s="315" t="s">
        <v>496</v>
      </c>
      <c r="J10" s="315" t="s">
        <v>496</v>
      </c>
      <c r="K10" s="315" t="s">
        <v>496</v>
      </c>
      <c r="L10" s="315" t="s">
        <v>496</v>
      </c>
      <c r="M10" s="315" t="s">
        <v>496</v>
      </c>
      <c r="N10" s="315" t="s">
        <v>496</v>
      </c>
      <c r="O10" s="315" t="s">
        <v>496</v>
      </c>
      <c r="P10" s="315" t="s">
        <v>496</v>
      </c>
      <c r="Q10" s="315" t="s">
        <v>496</v>
      </c>
      <c r="R10" s="315" t="s">
        <v>496</v>
      </c>
      <c r="S10" s="315" t="s">
        <v>496</v>
      </c>
      <c r="T10" s="315" t="s">
        <v>496</v>
      </c>
      <c r="U10" s="315" t="s">
        <v>496</v>
      </c>
      <c r="V10" s="315" t="s">
        <v>496</v>
      </c>
      <c r="W10" s="315" t="s">
        <v>496</v>
      </c>
      <c r="X10" s="315" t="s">
        <v>496</v>
      </c>
      <c r="Y10" s="315" t="s">
        <v>496</v>
      </c>
      <c r="Z10" s="315" t="s">
        <v>496</v>
      </c>
      <c r="AA10" s="315" t="s">
        <v>496</v>
      </c>
      <c r="AB10" s="315" t="s">
        <v>496</v>
      </c>
      <c r="AC10" s="315" t="s">
        <v>496</v>
      </c>
      <c r="AD10" s="315" t="s">
        <v>496</v>
      </c>
      <c r="AE10" s="315" t="s">
        <v>496</v>
      </c>
      <c r="AF10" s="315" t="s">
        <v>496</v>
      </c>
      <c r="AG10" s="315" t="s">
        <v>496</v>
      </c>
      <c r="AH10" s="315" t="s">
        <v>496</v>
      </c>
      <c r="AI10" s="315" t="s">
        <v>496</v>
      </c>
      <c r="AJ10" s="315" t="s">
        <v>496</v>
      </c>
      <c r="AK10" s="315" t="s">
        <v>496</v>
      </c>
      <c r="AL10" s="315" t="s">
        <v>496</v>
      </c>
      <c r="AM10" s="315" t="s">
        <v>496</v>
      </c>
      <c r="AN10" s="315" t="s">
        <v>496</v>
      </c>
      <c r="AO10" s="315" t="s">
        <v>496</v>
      </c>
      <c r="AP10" s="315" t="s">
        <v>496</v>
      </c>
      <c r="AQ10" s="315" t="s">
        <v>496</v>
      </c>
      <c r="AR10" s="315" t="s">
        <v>496</v>
      </c>
      <c r="AS10" s="315" t="s">
        <v>496</v>
      </c>
      <c r="AT10" s="315" t="s">
        <v>496</v>
      </c>
      <c r="AU10" s="315" t="s">
        <v>496</v>
      </c>
      <c r="AV10" s="315" t="s">
        <v>496</v>
      </c>
      <c r="AW10" s="315" t="s">
        <v>496</v>
      </c>
      <c r="AX10" s="315" t="s">
        <v>496</v>
      </c>
      <c r="AY10" s="315" t="s">
        <v>496</v>
      </c>
      <c r="AZ10" s="315" t="s">
        <v>496</v>
      </c>
      <c r="BA10" s="315" t="s">
        <v>496</v>
      </c>
      <c r="BB10" s="315" t="s">
        <v>496</v>
      </c>
      <c r="BC10" s="315" t="s">
        <v>496</v>
      </c>
      <c r="BD10" s="315" t="s">
        <v>496</v>
      </c>
      <c r="BE10" s="315" t="s">
        <v>496</v>
      </c>
      <c r="BF10" s="315" t="s">
        <v>496</v>
      </c>
      <c r="BG10" s="315" t="s">
        <v>496</v>
      </c>
      <c r="BH10" s="315" t="s">
        <v>496</v>
      </c>
      <c r="BI10" s="315">
        <v>19.108748114847046</v>
      </c>
      <c r="BJ10" s="315">
        <v>18.600692718534734</v>
      </c>
      <c r="BK10" s="315">
        <v>18.654078672689771</v>
      </c>
      <c r="BL10" s="315">
        <v>16.431634150296176</v>
      </c>
      <c r="BM10" s="315">
        <v>16.984190360875541</v>
      </c>
      <c r="BN10" s="315">
        <v>16.326761567909369</v>
      </c>
      <c r="BO10" s="315">
        <v>15.980852252995822</v>
      </c>
      <c r="BP10" s="315">
        <v>16.145764891271444</v>
      </c>
      <c r="BQ10" s="315">
        <v>15.876050070211942</v>
      </c>
      <c r="BR10" s="315">
        <v>16.975952805263532</v>
      </c>
      <c r="BS10" s="315">
        <v>16.340795103535701</v>
      </c>
      <c r="BT10" s="315">
        <v>15.692200882418355</v>
      </c>
      <c r="BU10" s="315">
        <v>15.768354064967232</v>
      </c>
      <c r="BV10" s="315">
        <v>14.813357090966223</v>
      </c>
      <c r="BW10" s="315">
        <v>14.153657994199802</v>
      </c>
      <c r="BX10" s="314">
        <v>14.017271340439725</v>
      </c>
    </row>
    <row r="11" spans="1:76" s="261" customFormat="1">
      <c r="A11" s="316"/>
      <c r="B11" s="339"/>
      <c r="C11" s="214"/>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c r="BX11" s="314"/>
    </row>
    <row r="12" spans="1:76" s="261" customFormat="1" ht="26.1" customHeight="1">
      <c r="A12" s="316"/>
      <c r="B12" s="214" t="s">
        <v>488</v>
      </c>
      <c r="C12" s="37"/>
      <c r="D12" s="315">
        <v>0</v>
      </c>
      <c r="E12" s="315">
        <v>0</v>
      </c>
      <c r="F12" s="315">
        <v>0</v>
      </c>
      <c r="G12" s="315">
        <v>0</v>
      </c>
      <c r="H12" s="315">
        <v>0</v>
      </c>
      <c r="I12" s="315">
        <v>0</v>
      </c>
      <c r="J12" s="315">
        <v>0</v>
      </c>
      <c r="K12" s="315">
        <v>0</v>
      </c>
      <c r="L12" s="315">
        <v>0</v>
      </c>
      <c r="M12" s="315">
        <v>0</v>
      </c>
      <c r="N12" s="315">
        <v>0</v>
      </c>
      <c r="O12" s="315">
        <v>0</v>
      </c>
      <c r="P12" s="315">
        <v>0</v>
      </c>
      <c r="Q12" s="315">
        <v>0</v>
      </c>
      <c r="R12" s="315">
        <v>0</v>
      </c>
      <c r="S12" s="315">
        <v>0</v>
      </c>
      <c r="T12" s="315">
        <v>0</v>
      </c>
      <c r="U12" s="315">
        <v>0</v>
      </c>
      <c r="V12" s="315">
        <v>0</v>
      </c>
      <c r="W12" s="315">
        <v>0</v>
      </c>
      <c r="X12" s="315">
        <v>0</v>
      </c>
      <c r="Y12" s="315">
        <v>0</v>
      </c>
      <c r="Z12" s="315">
        <v>0</v>
      </c>
      <c r="AA12" s="315">
        <v>0</v>
      </c>
      <c r="AB12" s="315">
        <v>0</v>
      </c>
      <c r="AC12" s="315">
        <v>0</v>
      </c>
      <c r="AD12" s="315">
        <v>0</v>
      </c>
      <c r="AE12" s="315">
        <v>0</v>
      </c>
      <c r="AF12" s="315">
        <v>0</v>
      </c>
      <c r="AG12" s="315">
        <v>0</v>
      </c>
      <c r="AH12" s="315">
        <f t="shared" ref="AH12:BX12" si="6">SUM(AH13:AH14)</f>
        <v>0</v>
      </c>
      <c r="AI12" s="315">
        <f t="shared" si="6"/>
        <v>0.11275018532246109</v>
      </c>
      <c r="AJ12" s="315">
        <f t="shared" si="6"/>
        <v>1.9797998517420314</v>
      </c>
      <c r="AK12" s="315">
        <f t="shared" si="6"/>
        <v>5.1518161601186057</v>
      </c>
      <c r="AL12" s="315">
        <f t="shared" si="6"/>
        <v>9</v>
      </c>
      <c r="AM12" s="315">
        <f t="shared" si="6"/>
        <v>14.999999999999998</v>
      </c>
      <c r="AN12" s="315">
        <f t="shared" si="6"/>
        <v>26</v>
      </c>
      <c r="AO12" s="315">
        <f t="shared" si="6"/>
        <v>33</v>
      </c>
      <c r="AP12" s="315">
        <f t="shared" si="6"/>
        <v>40</v>
      </c>
      <c r="AQ12" s="315">
        <f t="shared" si="6"/>
        <v>50.000000000000007</v>
      </c>
      <c r="AR12" s="315">
        <f t="shared" si="6"/>
        <v>63</v>
      </c>
      <c r="AS12" s="315">
        <f t="shared" si="6"/>
        <v>81</v>
      </c>
      <c r="AT12" s="315">
        <f t="shared" si="6"/>
        <v>100.494</v>
      </c>
      <c r="AU12" s="315">
        <f t="shared" si="6"/>
        <v>131.81700000000001</v>
      </c>
      <c r="AV12" s="315">
        <f t="shared" si="6"/>
        <v>149.852</v>
      </c>
      <c r="AW12" s="315">
        <f t="shared" si="6"/>
        <v>172</v>
      </c>
      <c r="AX12" s="315">
        <f t="shared" si="6"/>
        <v>180.179</v>
      </c>
      <c r="AY12" s="315">
        <f t="shared" si="6"/>
        <v>195.07400000000001</v>
      </c>
      <c r="AZ12" s="315">
        <f t="shared" si="6"/>
        <v>209.62</v>
      </c>
      <c r="BA12" s="315">
        <f t="shared" si="6"/>
        <v>219.12200000000001</v>
      </c>
      <c r="BB12" s="315">
        <f t="shared" si="6"/>
        <v>229.62</v>
      </c>
      <c r="BC12" s="315">
        <f t="shared" si="6"/>
        <v>251.28299999999999</v>
      </c>
      <c r="BD12" s="315">
        <f t="shared" si="6"/>
        <v>263.27600000000001</v>
      </c>
      <c r="BE12" s="315">
        <f t="shared" si="6"/>
        <v>268.75837131822618</v>
      </c>
      <c r="BF12" s="315">
        <f t="shared" si="6"/>
        <v>250.78770996</v>
      </c>
      <c r="BG12" s="315">
        <f t="shared" si="6"/>
        <v>227.07527540672788</v>
      </c>
      <c r="BH12" s="315">
        <f t="shared" si="6"/>
        <v>201.93699999999998</v>
      </c>
      <c r="BI12" s="315">
        <f t="shared" si="6"/>
        <v>177.48814832000002</v>
      </c>
      <c r="BJ12" s="315">
        <f t="shared" si="6"/>
        <v>154.43310238999999</v>
      </c>
      <c r="BK12" s="315">
        <f t="shared" si="6"/>
        <v>135.85556475999999</v>
      </c>
      <c r="BL12" s="315">
        <f t="shared" si="6"/>
        <v>114.82576818</v>
      </c>
      <c r="BM12" s="315">
        <f t="shared" si="6"/>
        <v>101.60390247496059</v>
      </c>
      <c r="BN12" s="315">
        <f t="shared" si="6"/>
        <v>83.766830504763064</v>
      </c>
      <c r="BO12" s="315">
        <f t="shared" si="6"/>
        <v>75.424392390424856</v>
      </c>
      <c r="BP12" s="315">
        <f t="shared" si="6"/>
        <v>68.65537360259259</v>
      </c>
      <c r="BQ12" s="315">
        <f t="shared" si="6"/>
        <v>67.097915888958298</v>
      </c>
      <c r="BR12" s="315">
        <f t="shared" si="6"/>
        <v>53.814727981611405</v>
      </c>
      <c r="BS12" s="315">
        <f t="shared" si="6"/>
        <v>47.861602343910199</v>
      </c>
      <c r="BT12" s="315">
        <f t="shared" si="6"/>
        <v>42.707313596393369</v>
      </c>
      <c r="BU12" s="315">
        <f t="shared" si="6"/>
        <v>42.997978551137408</v>
      </c>
      <c r="BV12" s="315">
        <f t="shared" si="6"/>
        <v>34.535664863321522</v>
      </c>
      <c r="BW12" s="315">
        <f t="shared" si="6"/>
        <v>27.762527426230161</v>
      </c>
      <c r="BX12" s="314">
        <f t="shared" si="6"/>
        <v>24.365289537856299</v>
      </c>
    </row>
    <row r="13" spans="1:76" s="261" customFormat="1">
      <c r="A13" s="316"/>
      <c r="B13" s="335" t="s">
        <v>344</v>
      </c>
      <c r="C13" s="214"/>
      <c r="D13" s="315" t="s">
        <v>496</v>
      </c>
      <c r="E13" s="315" t="s">
        <v>496</v>
      </c>
      <c r="F13" s="315" t="s">
        <v>496</v>
      </c>
      <c r="G13" s="315" t="s">
        <v>496</v>
      </c>
      <c r="H13" s="315" t="s">
        <v>496</v>
      </c>
      <c r="I13" s="315" t="s">
        <v>496</v>
      </c>
      <c r="J13" s="315" t="s">
        <v>496</v>
      </c>
      <c r="K13" s="315" t="s">
        <v>496</v>
      </c>
      <c r="L13" s="315" t="s">
        <v>496</v>
      </c>
      <c r="M13" s="315" t="s">
        <v>496</v>
      </c>
      <c r="N13" s="315" t="s">
        <v>496</v>
      </c>
      <c r="O13" s="315" t="s">
        <v>496</v>
      </c>
      <c r="P13" s="315" t="s">
        <v>496</v>
      </c>
      <c r="Q13" s="315" t="s">
        <v>496</v>
      </c>
      <c r="R13" s="315" t="s">
        <v>496</v>
      </c>
      <c r="S13" s="315" t="s">
        <v>496</v>
      </c>
      <c r="T13" s="315" t="s">
        <v>496</v>
      </c>
      <c r="U13" s="315" t="s">
        <v>496</v>
      </c>
      <c r="V13" s="315" t="s">
        <v>496</v>
      </c>
      <c r="W13" s="315" t="s">
        <v>496</v>
      </c>
      <c r="X13" s="315" t="s">
        <v>496</v>
      </c>
      <c r="Y13" s="315" t="s">
        <v>496</v>
      </c>
      <c r="Z13" s="315" t="s">
        <v>496</v>
      </c>
      <c r="AA13" s="315" t="s">
        <v>496</v>
      </c>
      <c r="AB13" s="315" t="s">
        <v>496</v>
      </c>
      <c r="AC13" s="315" t="s">
        <v>496</v>
      </c>
      <c r="AD13" s="315" t="s">
        <v>496</v>
      </c>
      <c r="AE13" s="315" t="s">
        <v>496</v>
      </c>
      <c r="AF13" s="315" t="s">
        <v>496</v>
      </c>
      <c r="AG13" s="315" t="s">
        <v>496</v>
      </c>
      <c r="AH13" s="315">
        <v>0</v>
      </c>
      <c r="AI13" s="315">
        <v>0.11206975139097579</v>
      </c>
      <c r="AJ13" s="315">
        <v>1.9559041394144265</v>
      </c>
      <c r="AK13" s="315">
        <v>5.0585443704334674</v>
      </c>
      <c r="AL13" s="315">
        <v>8.7827442902784227</v>
      </c>
      <c r="AM13" s="315">
        <v>14.547383938080046</v>
      </c>
      <c r="AN13" s="315">
        <v>25.200944752617477</v>
      </c>
      <c r="AO13" s="315">
        <v>31.504743957915213</v>
      </c>
      <c r="AP13" s="315">
        <v>37.911238941429318</v>
      </c>
      <c r="AQ13" s="315">
        <v>47.069913087934566</v>
      </c>
      <c r="AR13" s="315">
        <v>58.896281800391392</v>
      </c>
      <c r="AS13" s="315">
        <v>74.07692307692308</v>
      </c>
      <c r="AT13" s="315">
        <v>91.577492841228676</v>
      </c>
      <c r="AU13" s="315">
        <v>117.29437072428964</v>
      </c>
      <c r="AV13" s="315">
        <v>131.3422809077048</v>
      </c>
      <c r="AW13" s="315">
        <v>150.21983887907462</v>
      </c>
      <c r="AX13" s="315">
        <v>157.36262069414141</v>
      </c>
      <c r="AY13" s="315">
        <v>168.15600838473355</v>
      </c>
      <c r="AZ13" s="315">
        <v>181.41047939847496</v>
      </c>
      <c r="BA13" s="315">
        <v>192.10670709999971</v>
      </c>
      <c r="BB13" s="315">
        <v>201.31550583145179</v>
      </c>
      <c r="BC13" s="315">
        <v>222.24598609428827</v>
      </c>
      <c r="BD13" s="315">
        <v>234.76715728678226</v>
      </c>
      <c r="BE13" s="315">
        <v>238.79510529135356</v>
      </c>
      <c r="BF13" s="315">
        <v>219.73165192058175</v>
      </c>
      <c r="BG13" s="315">
        <v>193.369</v>
      </c>
      <c r="BH13" s="315">
        <v>168.06399999999999</v>
      </c>
      <c r="BI13" s="315">
        <v>145.82337039453446</v>
      </c>
      <c r="BJ13" s="315">
        <v>125.21887532471118</v>
      </c>
      <c r="BK13" s="315">
        <v>109.93033523194052</v>
      </c>
      <c r="BL13" s="315">
        <v>93.800845414279749</v>
      </c>
      <c r="BM13" s="315">
        <v>85.276843175502719</v>
      </c>
      <c r="BN13" s="315">
        <v>70.562745196511173</v>
      </c>
      <c r="BO13" s="315">
        <v>66.952021430840631</v>
      </c>
      <c r="BP13" s="315">
        <v>61.481935140817022</v>
      </c>
      <c r="BQ13" s="315">
        <v>62.954686682000187</v>
      </c>
      <c r="BR13" s="315">
        <v>50.68499047389075</v>
      </c>
      <c r="BS13" s="315">
        <v>45.05927884115556</v>
      </c>
      <c r="BT13" s="315">
        <v>40.205681427137677</v>
      </c>
      <c r="BU13" s="315">
        <v>42.997978551137408</v>
      </c>
      <c r="BV13" s="315">
        <v>34.535664863321522</v>
      </c>
      <c r="BW13" s="315">
        <v>27.762527426230161</v>
      </c>
      <c r="BX13" s="314">
        <v>24.365289537856299</v>
      </c>
    </row>
    <row r="14" spans="1:76" s="261" customFormat="1">
      <c r="A14" s="334"/>
      <c r="B14" s="333" t="s">
        <v>345</v>
      </c>
      <c r="C14" s="332"/>
      <c r="D14" s="315" t="s">
        <v>496</v>
      </c>
      <c r="E14" s="315" t="s">
        <v>496</v>
      </c>
      <c r="F14" s="315" t="s">
        <v>496</v>
      </c>
      <c r="G14" s="315" t="s">
        <v>496</v>
      </c>
      <c r="H14" s="315" t="s">
        <v>496</v>
      </c>
      <c r="I14" s="315" t="s">
        <v>496</v>
      </c>
      <c r="J14" s="315" t="s">
        <v>496</v>
      </c>
      <c r="K14" s="315" t="s">
        <v>496</v>
      </c>
      <c r="L14" s="315" t="s">
        <v>496</v>
      </c>
      <c r="M14" s="315" t="s">
        <v>496</v>
      </c>
      <c r="N14" s="315" t="s">
        <v>496</v>
      </c>
      <c r="O14" s="315" t="s">
        <v>496</v>
      </c>
      <c r="P14" s="315" t="s">
        <v>496</v>
      </c>
      <c r="Q14" s="315" t="s">
        <v>496</v>
      </c>
      <c r="R14" s="315" t="s">
        <v>496</v>
      </c>
      <c r="S14" s="315" t="s">
        <v>496</v>
      </c>
      <c r="T14" s="315" t="s">
        <v>496</v>
      </c>
      <c r="U14" s="315" t="s">
        <v>496</v>
      </c>
      <c r="V14" s="315" t="s">
        <v>496</v>
      </c>
      <c r="W14" s="315" t="s">
        <v>496</v>
      </c>
      <c r="X14" s="315" t="s">
        <v>496</v>
      </c>
      <c r="Y14" s="315" t="s">
        <v>496</v>
      </c>
      <c r="Z14" s="315" t="s">
        <v>496</v>
      </c>
      <c r="AA14" s="315" t="s">
        <v>496</v>
      </c>
      <c r="AB14" s="315" t="s">
        <v>496</v>
      </c>
      <c r="AC14" s="315" t="s">
        <v>496</v>
      </c>
      <c r="AD14" s="315" t="s">
        <v>496</v>
      </c>
      <c r="AE14" s="315" t="s">
        <v>496</v>
      </c>
      <c r="AF14" s="315" t="s">
        <v>496</v>
      </c>
      <c r="AG14" s="315" t="s">
        <v>496</v>
      </c>
      <c r="AH14" s="315">
        <v>0</v>
      </c>
      <c r="AI14" s="315">
        <v>6.8043393148529703E-4</v>
      </c>
      <c r="AJ14" s="315">
        <v>2.389571232760496E-2</v>
      </c>
      <c r="AK14" s="315">
        <v>9.3271789685138398E-2</v>
      </c>
      <c r="AL14" s="315">
        <v>0.21725570972157768</v>
      </c>
      <c r="AM14" s="315">
        <v>0.45261606191995341</v>
      </c>
      <c r="AN14" s="315">
        <v>0.79905524738252098</v>
      </c>
      <c r="AO14" s="315">
        <v>1.4952560420847878</v>
      </c>
      <c r="AP14" s="315">
        <v>2.0887610585706842</v>
      </c>
      <c r="AQ14" s="315">
        <v>2.9300869120654411</v>
      </c>
      <c r="AR14" s="315">
        <v>4.1037181996086094</v>
      </c>
      <c r="AS14" s="315">
        <v>6.9230769230769234</v>
      </c>
      <c r="AT14" s="315">
        <v>8.9165071587713225</v>
      </c>
      <c r="AU14" s="315">
        <v>14.522629275710372</v>
      </c>
      <c r="AV14" s="315">
        <v>18.509719092295203</v>
      </c>
      <c r="AW14" s="315">
        <v>21.780161120925374</v>
      </c>
      <c r="AX14" s="315">
        <v>22.816379305858582</v>
      </c>
      <c r="AY14" s="315">
        <v>26.917991615266445</v>
      </c>
      <c r="AZ14" s="315">
        <v>28.20952060152505</v>
      </c>
      <c r="BA14" s="315">
        <v>27.015292900000315</v>
      </c>
      <c r="BB14" s="315">
        <v>28.304494168548207</v>
      </c>
      <c r="BC14" s="315">
        <v>29.037013905711706</v>
      </c>
      <c r="BD14" s="315">
        <v>28.508842713217764</v>
      </c>
      <c r="BE14" s="315">
        <v>29.963266026872617</v>
      </c>
      <c r="BF14" s="315">
        <v>31.056058039418243</v>
      </c>
      <c r="BG14" s="315">
        <v>33.70627540672789</v>
      </c>
      <c r="BH14" s="315">
        <v>33.872999999999998</v>
      </c>
      <c r="BI14" s="315">
        <v>31.66477792546555</v>
      </c>
      <c r="BJ14" s="315">
        <v>29.214227065288803</v>
      </c>
      <c r="BK14" s="315">
        <v>25.925229528059475</v>
      </c>
      <c r="BL14" s="315">
        <v>21.024922765720252</v>
      </c>
      <c r="BM14" s="315">
        <v>16.327059299457879</v>
      </c>
      <c r="BN14" s="315">
        <v>13.204085308251896</v>
      </c>
      <c r="BO14" s="315">
        <v>8.4723709595842251</v>
      </c>
      <c r="BP14" s="315">
        <v>7.1734384617755698</v>
      </c>
      <c r="BQ14" s="315">
        <v>4.1432292069581171</v>
      </c>
      <c r="BR14" s="315">
        <v>3.1297375077206535</v>
      </c>
      <c r="BS14" s="315">
        <v>2.8023235027546387</v>
      </c>
      <c r="BT14" s="315">
        <v>2.5016321692556933</v>
      </c>
      <c r="BU14" s="315">
        <v>0</v>
      </c>
      <c r="BV14" s="315">
        <v>0</v>
      </c>
      <c r="BW14" s="315">
        <v>0</v>
      </c>
      <c r="BX14" s="314">
        <v>0</v>
      </c>
    </row>
    <row r="15" spans="1:76" s="308" customFormat="1" ht="41.25" customHeight="1" thickBot="1">
      <c r="A15" s="331"/>
      <c r="B15" s="330" t="s">
        <v>487</v>
      </c>
      <c r="C15" s="329"/>
      <c r="D15" s="328" t="s">
        <v>496</v>
      </c>
      <c r="E15" s="328" t="s">
        <v>496</v>
      </c>
      <c r="F15" s="328" t="s">
        <v>496</v>
      </c>
      <c r="G15" s="328" t="s">
        <v>496</v>
      </c>
      <c r="H15" s="328" t="s">
        <v>496</v>
      </c>
      <c r="I15" s="328" t="s">
        <v>496</v>
      </c>
      <c r="J15" s="328" t="s">
        <v>496</v>
      </c>
      <c r="K15" s="328" t="s">
        <v>496</v>
      </c>
      <c r="L15" s="328" t="s">
        <v>496</v>
      </c>
      <c r="M15" s="328" t="s">
        <v>496</v>
      </c>
      <c r="N15" s="328" t="s">
        <v>496</v>
      </c>
      <c r="O15" s="328" t="s">
        <v>496</v>
      </c>
      <c r="P15" s="328" t="s">
        <v>496</v>
      </c>
      <c r="Q15" s="328" t="s">
        <v>496</v>
      </c>
      <c r="R15" s="328" t="s">
        <v>496</v>
      </c>
      <c r="S15" s="328" t="s">
        <v>496</v>
      </c>
      <c r="T15" s="328" t="s">
        <v>496</v>
      </c>
      <c r="U15" s="328" t="s">
        <v>496</v>
      </c>
      <c r="V15" s="328" t="s">
        <v>496</v>
      </c>
      <c r="W15" s="328" t="s">
        <v>496</v>
      </c>
      <c r="X15" s="328" t="s">
        <v>496</v>
      </c>
      <c r="Y15" s="328" t="s">
        <v>496</v>
      </c>
      <c r="Z15" s="328" t="s">
        <v>496</v>
      </c>
      <c r="AA15" s="328" t="s">
        <v>496</v>
      </c>
      <c r="AB15" s="328" t="s">
        <v>496</v>
      </c>
      <c r="AC15" s="328" t="s">
        <v>496</v>
      </c>
      <c r="AD15" s="328" t="s">
        <v>496</v>
      </c>
      <c r="AE15" s="328" t="s">
        <v>496</v>
      </c>
      <c r="AF15" s="328" t="s">
        <v>496</v>
      </c>
      <c r="AG15" s="328" t="s">
        <v>496</v>
      </c>
      <c r="AH15" s="328" t="s">
        <v>496</v>
      </c>
      <c r="AI15" s="328" t="s">
        <v>496</v>
      </c>
      <c r="AJ15" s="328" t="s">
        <v>496</v>
      </c>
      <c r="AK15" s="328" t="s">
        <v>496</v>
      </c>
      <c r="AL15" s="328" t="s">
        <v>496</v>
      </c>
      <c r="AM15" s="328" t="s">
        <v>496</v>
      </c>
      <c r="AN15" s="328" t="s">
        <v>496</v>
      </c>
      <c r="AO15" s="328" t="s">
        <v>496</v>
      </c>
      <c r="AP15" s="328" t="s">
        <v>496</v>
      </c>
      <c r="AQ15" s="328" t="s">
        <v>496</v>
      </c>
      <c r="AR15" s="328" t="s">
        <v>496</v>
      </c>
      <c r="AS15" s="328" t="s">
        <v>496</v>
      </c>
      <c r="AT15" s="328" t="s">
        <v>496</v>
      </c>
      <c r="AU15" s="328" t="s">
        <v>496</v>
      </c>
      <c r="AV15" s="328" t="s">
        <v>496</v>
      </c>
      <c r="AW15" s="328" t="s">
        <v>496</v>
      </c>
      <c r="AX15" s="328" t="s">
        <v>496</v>
      </c>
      <c r="AY15" s="328" t="s">
        <v>496</v>
      </c>
      <c r="AZ15" s="328" t="s">
        <v>496</v>
      </c>
      <c r="BA15" s="328" t="s">
        <v>496</v>
      </c>
      <c r="BB15" s="328" t="s">
        <v>496</v>
      </c>
      <c r="BC15" s="328" t="s">
        <v>496</v>
      </c>
      <c r="BD15" s="328" t="s">
        <v>496</v>
      </c>
      <c r="BE15" s="328" t="s">
        <v>496</v>
      </c>
      <c r="BF15" s="328" t="s">
        <v>496</v>
      </c>
      <c r="BG15" s="328" t="s">
        <v>496</v>
      </c>
      <c r="BH15" s="328" t="s">
        <v>496</v>
      </c>
      <c r="BI15" s="328">
        <v>3.8912518851529523</v>
      </c>
      <c r="BJ15" s="328">
        <v>3.3993072814652647</v>
      </c>
      <c r="BK15" s="328">
        <v>3.0143738720004603</v>
      </c>
      <c r="BL15" s="328">
        <v>2.6320033948398951</v>
      </c>
      <c r="BM15" s="328">
        <v>2.414488777820456</v>
      </c>
      <c r="BN15" s="328">
        <v>2.0204661494157845</v>
      </c>
      <c r="BO15" s="328">
        <v>1.8293169847520399</v>
      </c>
      <c r="BP15" s="328">
        <v>1.6603328485847406</v>
      </c>
      <c r="BQ15" s="328">
        <v>1.6226679424523085</v>
      </c>
      <c r="BR15" s="328">
        <v>1.3014328801518273</v>
      </c>
      <c r="BS15" s="328">
        <v>1.1574649788883193</v>
      </c>
      <c r="BT15" s="328">
        <v>1.0328158149622821</v>
      </c>
      <c r="BU15" s="328">
        <v>1.0063542868220101</v>
      </c>
      <c r="BV15" s="328">
        <v>0.94075108036198418</v>
      </c>
      <c r="BW15" s="328">
        <v>0.87811118693714474</v>
      </c>
      <c r="BX15" s="327">
        <v>0.81335579676171965</v>
      </c>
    </row>
    <row r="16" spans="1:76" s="261" customFormat="1" ht="26.1" customHeight="1">
      <c r="A16" s="299"/>
      <c r="B16" s="40" t="s">
        <v>490</v>
      </c>
      <c r="C16" s="316"/>
      <c r="D16" s="273" t="s">
        <v>151</v>
      </c>
      <c r="E16" s="273" t="s">
        <v>150</v>
      </c>
      <c r="F16" s="273" t="s">
        <v>149</v>
      </c>
      <c r="G16" s="273" t="s">
        <v>148</v>
      </c>
      <c r="H16" s="273" t="s">
        <v>147</v>
      </c>
      <c r="I16" s="273" t="s">
        <v>146</v>
      </c>
      <c r="J16" s="273" t="s">
        <v>145</v>
      </c>
      <c r="K16" s="273" t="s">
        <v>144</v>
      </c>
      <c r="L16" s="273" t="s">
        <v>143</v>
      </c>
      <c r="M16" s="273" t="s">
        <v>142</v>
      </c>
      <c r="N16" s="273" t="s">
        <v>141</v>
      </c>
      <c r="O16" s="273" t="s">
        <v>140</v>
      </c>
      <c r="P16" s="273" t="s">
        <v>139</v>
      </c>
      <c r="Q16" s="273" t="s">
        <v>138</v>
      </c>
      <c r="R16" s="273" t="s">
        <v>137</v>
      </c>
      <c r="S16" s="273" t="s">
        <v>136</v>
      </c>
      <c r="T16" s="273" t="s">
        <v>135</v>
      </c>
      <c r="U16" s="273" t="s">
        <v>134</v>
      </c>
      <c r="V16" s="273" t="s">
        <v>133</v>
      </c>
      <c r="W16" s="273" t="s">
        <v>132</v>
      </c>
      <c r="X16" s="273" t="s">
        <v>131</v>
      </c>
      <c r="Y16" s="273" t="s">
        <v>130</v>
      </c>
      <c r="Z16" s="273" t="s">
        <v>129</v>
      </c>
      <c r="AA16" s="273" t="s">
        <v>128</v>
      </c>
      <c r="AB16" s="273" t="s">
        <v>127</v>
      </c>
      <c r="AC16" s="273" t="s">
        <v>126</v>
      </c>
      <c r="AD16" s="273" t="s">
        <v>125</v>
      </c>
      <c r="AE16" s="273" t="s">
        <v>124</v>
      </c>
      <c r="AF16" s="273" t="s">
        <v>123</v>
      </c>
      <c r="AG16" s="273" t="s">
        <v>122</v>
      </c>
      <c r="AH16" s="273" t="s">
        <v>121</v>
      </c>
      <c r="AI16" s="273" t="s">
        <v>120</v>
      </c>
      <c r="AJ16" s="273" t="s">
        <v>119</v>
      </c>
      <c r="AK16" s="273" t="s">
        <v>118</v>
      </c>
      <c r="AL16" s="273" t="s">
        <v>117</v>
      </c>
      <c r="AM16" s="273" t="s">
        <v>116</v>
      </c>
      <c r="AN16" s="273" t="s">
        <v>115</v>
      </c>
      <c r="AO16" s="273" t="s">
        <v>114</v>
      </c>
      <c r="AP16" s="273" t="s">
        <v>113</v>
      </c>
      <c r="AQ16" s="273" t="s">
        <v>112</v>
      </c>
      <c r="AR16" s="273" t="s">
        <v>111</v>
      </c>
      <c r="AS16" s="273" t="s">
        <v>110</v>
      </c>
      <c r="AT16" s="273" t="s">
        <v>109</v>
      </c>
      <c r="AU16" s="273" t="s">
        <v>108</v>
      </c>
      <c r="AV16" s="273" t="s">
        <v>107</v>
      </c>
      <c r="AW16" s="273" t="s">
        <v>106</v>
      </c>
      <c r="AX16" s="273" t="s">
        <v>105</v>
      </c>
      <c r="AY16" s="273" t="s">
        <v>104</v>
      </c>
      <c r="AZ16" s="273" t="s">
        <v>103</v>
      </c>
      <c r="BA16" s="273" t="s">
        <v>102</v>
      </c>
      <c r="BB16" s="273" t="s">
        <v>101</v>
      </c>
      <c r="BC16" s="273" t="s">
        <v>100</v>
      </c>
      <c r="BD16" s="273" t="s">
        <v>99</v>
      </c>
      <c r="BE16" s="273" t="s">
        <v>98</v>
      </c>
      <c r="BF16" s="273" t="s">
        <v>97</v>
      </c>
      <c r="BG16" s="273" t="s">
        <v>96</v>
      </c>
      <c r="BH16" s="273" t="s">
        <v>95</v>
      </c>
      <c r="BI16" s="273" t="s">
        <v>94</v>
      </c>
      <c r="BJ16" s="273" t="s">
        <v>93</v>
      </c>
      <c r="BK16" s="273" t="s">
        <v>92</v>
      </c>
      <c r="BL16" s="273" t="s">
        <v>91</v>
      </c>
      <c r="BM16" s="273" t="s">
        <v>90</v>
      </c>
      <c r="BN16" s="273" t="s">
        <v>89</v>
      </c>
      <c r="BO16" s="273" t="s">
        <v>88</v>
      </c>
      <c r="BP16" s="273" t="s">
        <v>87</v>
      </c>
      <c r="BQ16" s="273" t="s">
        <v>86</v>
      </c>
      <c r="BR16" s="273" t="s">
        <v>85</v>
      </c>
      <c r="BS16" s="273" t="s">
        <v>84</v>
      </c>
      <c r="BT16" s="273" t="s">
        <v>83</v>
      </c>
      <c r="BU16" s="282" t="s">
        <v>82</v>
      </c>
      <c r="BV16" s="282" t="s">
        <v>81</v>
      </c>
      <c r="BW16" s="282" t="s">
        <v>80</v>
      </c>
      <c r="BX16" s="300" t="s">
        <v>79</v>
      </c>
    </row>
    <row r="17" spans="1:76" s="261" customFormat="1" ht="15.75">
      <c r="A17" s="299"/>
      <c r="B17" s="338" t="s">
        <v>409</v>
      </c>
      <c r="C17" s="337"/>
      <c r="D17" s="304" t="s">
        <v>77</v>
      </c>
      <c r="E17" s="304" t="s">
        <v>77</v>
      </c>
      <c r="F17" s="304" t="s">
        <v>77</v>
      </c>
      <c r="G17" s="304" t="s">
        <v>77</v>
      </c>
      <c r="H17" s="304" t="s">
        <v>77</v>
      </c>
      <c r="I17" s="304" t="s">
        <v>77</v>
      </c>
      <c r="J17" s="304" t="s">
        <v>77</v>
      </c>
      <c r="K17" s="304" t="s">
        <v>77</v>
      </c>
      <c r="L17" s="304" t="s">
        <v>77</v>
      </c>
      <c r="M17" s="304" t="s">
        <v>77</v>
      </c>
      <c r="N17" s="304" t="s">
        <v>77</v>
      </c>
      <c r="O17" s="304" t="s">
        <v>77</v>
      </c>
      <c r="P17" s="304" t="s">
        <v>77</v>
      </c>
      <c r="Q17" s="304" t="s">
        <v>77</v>
      </c>
      <c r="R17" s="304" t="s">
        <v>77</v>
      </c>
      <c r="S17" s="304" t="s">
        <v>77</v>
      </c>
      <c r="T17" s="304" t="s">
        <v>77</v>
      </c>
      <c r="U17" s="304" t="s">
        <v>77</v>
      </c>
      <c r="V17" s="304" t="s">
        <v>77</v>
      </c>
      <c r="W17" s="304" t="s">
        <v>77</v>
      </c>
      <c r="X17" s="304" t="s">
        <v>77</v>
      </c>
      <c r="Y17" s="304" t="s">
        <v>77</v>
      </c>
      <c r="Z17" s="304" t="s">
        <v>77</v>
      </c>
      <c r="AA17" s="304" t="s">
        <v>77</v>
      </c>
      <c r="AB17" s="304" t="s">
        <v>77</v>
      </c>
      <c r="AC17" s="304" t="s">
        <v>77</v>
      </c>
      <c r="AD17" s="304" t="s">
        <v>77</v>
      </c>
      <c r="AE17" s="304" t="s">
        <v>77</v>
      </c>
      <c r="AF17" s="304" t="s">
        <v>77</v>
      </c>
      <c r="AG17" s="304" t="s">
        <v>77</v>
      </c>
      <c r="AH17" s="304" t="s">
        <v>77</v>
      </c>
      <c r="AI17" s="304" t="s">
        <v>77</v>
      </c>
      <c r="AJ17" s="304" t="s">
        <v>77</v>
      </c>
      <c r="AK17" s="304" t="s">
        <v>77</v>
      </c>
      <c r="AL17" s="304" t="s">
        <v>77</v>
      </c>
      <c r="AM17" s="304" t="s">
        <v>77</v>
      </c>
      <c r="AN17" s="304" t="s">
        <v>77</v>
      </c>
      <c r="AO17" s="304" t="s">
        <v>77</v>
      </c>
      <c r="AP17" s="304" t="s">
        <v>77</v>
      </c>
      <c r="AQ17" s="304" t="s">
        <v>77</v>
      </c>
      <c r="AR17" s="304" t="s">
        <v>77</v>
      </c>
      <c r="AS17" s="304" t="s">
        <v>77</v>
      </c>
      <c r="AT17" s="304" t="s">
        <v>77</v>
      </c>
      <c r="AU17" s="304" t="s">
        <v>77</v>
      </c>
      <c r="AV17" s="304" t="s">
        <v>77</v>
      </c>
      <c r="AW17" s="304" t="s">
        <v>77</v>
      </c>
      <c r="AX17" s="304" t="s">
        <v>77</v>
      </c>
      <c r="AY17" s="304" t="s">
        <v>77</v>
      </c>
      <c r="AZ17" s="304" t="s">
        <v>77</v>
      </c>
      <c r="BA17" s="304" t="s">
        <v>77</v>
      </c>
      <c r="BB17" s="304" t="s">
        <v>77</v>
      </c>
      <c r="BC17" s="304" t="s">
        <v>77</v>
      </c>
      <c r="BD17" s="304" t="s">
        <v>77</v>
      </c>
      <c r="BE17" s="304" t="s">
        <v>77</v>
      </c>
      <c r="BF17" s="304" t="s">
        <v>77</v>
      </c>
      <c r="BG17" s="304" t="s">
        <v>77</v>
      </c>
      <c r="BH17" s="304" t="s">
        <v>77</v>
      </c>
      <c r="BI17" s="304" t="s">
        <v>77</v>
      </c>
      <c r="BJ17" s="304" t="s">
        <v>77</v>
      </c>
      <c r="BK17" s="304" t="s">
        <v>77</v>
      </c>
      <c r="BL17" s="304" t="s">
        <v>77</v>
      </c>
      <c r="BM17" s="304" t="s">
        <v>77</v>
      </c>
      <c r="BN17" s="304" t="s">
        <v>77</v>
      </c>
      <c r="BO17" s="304" t="s">
        <v>77</v>
      </c>
      <c r="BP17" s="304" t="s">
        <v>77</v>
      </c>
      <c r="BQ17" s="304" t="s">
        <v>77</v>
      </c>
      <c r="BR17" s="304" t="s">
        <v>77</v>
      </c>
      <c r="BS17" s="304" t="s">
        <v>76</v>
      </c>
      <c r="BT17" s="278" t="s">
        <v>76</v>
      </c>
      <c r="BU17" s="278" t="s">
        <v>76</v>
      </c>
      <c r="BV17" s="278" t="s">
        <v>76</v>
      </c>
      <c r="BW17" s="278" t="s">
        <v>76</v>
      </c>
      <c r="BX17" s="277" t="s">
        <v>76</v>
      </c>
    </row>
    <row r="18" spans="1:76" s="318" customFormat="1" ht="26.1" customHeight="1">
      <c r="A18" s="317"/>
      <c r="B18" s="41" t="s">
        <v>67</v>
      </c>
      <c r="C18" s="41"/>
      <c r="D18" s="320">
        <v>469.62831334221852</v>
      </c>
      <c r="E18" s="320">
        <v>621.21057307863191</v>
      </c>
      <c r="F18" s="320">
        <v>617.44048715476083</v>
      </c>
      <c r="G18" s="320">
        <v>636.32325027260629</v>
      </c>
      <c r="H18" s="320">
        <v>680.51236487487063</v>
      </c>
      <c r="I18" s="320">
        <v>726.14438934169868</v>
      </c>
      <c r="J18" s="320">
        <v>746.61928031985803</v>
      </c>
      <c r="K18" s="320">
        <v>800.91070635273218</v>
      </c>
      <c r="L18" s="320">
        <v>807.15481171548117</v>
      </c>
      <c r="M18" s="320">
        <v>884.93698739747947</v>
      </c>
      <c r="N18" s="320">
        <v>1134.9423490326362</v>
      </c>
      <c r="O18" s="320">
        <v>1209.6397273612465</v>
      </c>
      <c r="P18" s="320">
        <v>1263.7058261700095</v>
      </c>
      <c r="Q18" s="320">
        <v>1496.2962962962961</v>
      </c>
      <c r="R18" s="320">
        <v>1524.2544017247574</v>
      </c>
      <c r="S18" s="320">
        <v>1766.6077738515901</v>
      </c>
      <c r="T18" s="320">
        <v>1845.6852791878171</v>
      </c>
      <c r="U18" s="320">
        <v>2212.2725076501852</v>
      </c>
      <c r="V18" s="320">
        <v>2189.9123481470092</v>
      </c>
      <c r="W18" s="320">
        <v>2240.407673860911</v>
      </c>
      <c r="X18" s="320">
        <v>2225.1788268955647</v>
      </c>
      <c r="Y18" s="320">
        <v>2200.6724949562881</v>
      </c>
      <c r="Z18" s="320">
        <v>2084.0088430361093</v>
      </c>
      <c r="AA18" s="320">
        <v>2264.211369095276</v>
      </c>
      <c r="AB18" s="320">
        <v>2351.3227513227512</v>
      </c>
      <c r="AC18" s="320">
        <v>2418.8660801564024</v>
      </c>
      <c r="AD18" s="320">
        <v>2565.1319023431101</v>
      </c>
      <c r="AE18" s="320">
        <v>2616.3733438797708</v>
      </c>
      <c r="AF18" s="320">
        <v>2548.9329534221088</v>
      </c>
      <c r="AG18" s="320">
        <v>2409.0699698008907</v>
      </c>
      <c r="AH18" s="320">
        <f t="shared" ref="AH18:BX18" si="7">SUM(AH19:AH20)</f>
        <v>2355.2364240857037</v>
      </c>
      <c r="AI18" s="320">
        <f t="shared" si="7"/>
        <v>2250.573893770284</v>
      </c>
      <c r="AJ18" s="320">
        <f t="shared" si="7"/>
        <v>2147.7901473235115</v>
      </c>
      <c r="AK18" s="320">
        <f t="shared" si="7"/>
        <v>2120.147032018956</v>
      </c>
      <c r="AL18" s="320">
        <f t="shared" si="7"/>
        <v>2083.8669284840203</v>
      </c>
      <c r="AM18" s="320">
        <f t="shared" si="7"/>
        <v>2121.1320549139245</v>
      </c>
      <c r="AN18" s="320">
        <f t="shared" si="7"/>
        <v>2041.6387701498688</v>
      </c>
      <c r="AO18" s="320">
        <f t="shared" si="7"/>
        <v>1961.5935519895122</v>
      </c>
      <c r="AP18" s="320">
        <f t="shared" si="7"/>
        <v>1946.1637276655379</v>
      </c>
      <c r="AQ18" s="320">
        <f t="shared" si="7"/>
        <v>1876.0208485492331</v>
      </c>
      <c r="AR18" s="320">
        <f t="shared" si="7"/>
        <v>1782.2774710448753</v>
      </c>
      <c r="AS18" s="320">
        <f t="shared" si="7"/>
        <v>1657.6342261847451</v>
      </c>
      <c r="AT18" s="320">
        <f t="shared" si="7"/>
        <v>1597.6520409070697</v>
      </c>
      <c r="AU18" s="320">
        <f t="shared" si="7"/>
        <v>1714.7500881982362</v>
      </c>
      <c r="AV18" s="320">
        <f t="shared" si="7"/>
        <v>1671.1718353237989</v>
      </c>
      <c r="AW18" s="320">
        <f t="shared" si="7"/>
        <v>1679.618791774601</v>
      </c>
      <c r="AX18" s="320">
        <f t="shared" si="7"/>
        <v>1631.2462467208193</v>
      </c>
      <c r="AY18" s="320">
        <f t="shared" si="7"/>
        <v>1576.3472405638647</v>
      </c>
      <c r="AZ18" s="320">
        <f t="shared" si="7"/>
        <v>1460.0294789257355</v>
      </c>
      <c r="BA18" s="320">
        <f t="shared" si="7"/>
        <v>1443.0265172897944</v>
      </c>
      <c r="BB18" s="320">
        <f t="shared" si="7"/>
        <v>1402.2427618830502</v>
      </c>
      <c r="BC18" s="320">
        <f t="shared" si="7"/>
        <v>1426.6271363303065</v>
      </c>
      <c r="BD18" s="320">
        <f t="shared" si="7"/>
        <v>1372.5580337450376</v>
      </c>
      <c r="BE18" s="320">
        <f t="shared" si="7"/>
        <v>1507.6430141037965</v>
      </c>
      <c r="BF18" s="320">
        <f t="shared" si="7"/>
        <v>1453.1089127185044</v>
      </c>
      <c r="BG18" s="320">
        <f t="shared" si="7"/>
        <v>1318.3761217161998</v>
      </c>
      <c r="BH18" s="320">
        <f t="shared" si="7"/>
        <v>1171.5913667617815</v>
      </c>
      <c r="BI18" s="320">
        <f t="shared" si="7"/>
        <v>1080.1410065424641</v>
      </c>
      <c r="BJ18" s="320">
        <f t="shared" si="7"/>
        <v>957.84504846592529</v>
      </c>
      <c r="BK18" s="320">
        <f t="shared" si="7"/>
        <v>860.07391492850445</v>
      </c>
      <c r="BL18" s="320">
        <f t="shared" si="7"/>
        <v>769.01116152617908</v>
      </c>
      <c r="BM18" s="320">
        <f t="shared" si="7"/>
        <v>721.73544982114345</v>
      </c>
      <c r="BN18" s="320">
        <f t="shared" si="7"/>
        <v>663.25524406788202</v>
      </c>
      <c r="BO18" s="320">
        <f t="shared" si="7"/>
        <v>630.81377728388293</v>
      </c>
      <c r="BP18" s="320">
        <f t="shared" si="7"/>
        <v>619.31136553925103</v>
      </c>
      <c r="BQ18" s="320">
        <f t="shared" si="7"/>
        <v>596.24572824529025</v>
      </c>
      <c r="BR18" s="320">
        <f t="shared" si="7"/>
        <v>576.37231689290002</v>
      </c>
      <c r="BS18" s="320">
        <f t="shared" si="7"/>
        <v>545.37448311158676</v>
      </c>
      <c r="BT18" s="320">
        <f t="shared" si="7"/>
        <v>511.7729141637995</v>
      </c>
      <c r="BU18" s="320">
        <f t="shared" si="7"/>
        <v>505.24413387879906</v>
      </c>
      <c r="BV18" s="320">
        <f t="shared" si="7"/>
        <v>460.241462081566</v>
      </c>
      <c r="BW18" s="320">
        <f t="shared" si="7"/>
        <v>425.84008278022861</v>
      </c>
      <c r="BX18" s="319">
        <f t="shared" si="7"/>
        <v>408.61563517666872</v>
      </c>
    </row>
    <row r="19" spans="1:76" s="318" customFormat="1" ht="15.75">
      <c r="A19" s="317"/>
      <c r="B19" s="37" t="s">
        <v>344</v>
      </c>
      <c r="C19" s="41"/>
      <c r="D19" s="315">
        <v>0</v>
      </c>
      <c r="E19" s="315">
        <v>0</v>
      </c>
      <c r="F19" s="315">
        <v>0</v>
      </c>
      <c r="G19" s="315">
        <v>0</v>
      </c>
      <c r="H19" s="315">
        <v>0</v>
      </c>
      <c r="I19" s="315">
        <v>0</v>
      </c>
      <c r="J19" s="315">
        <v>0</v>
      </c>
      <c r="K19" s="315">
        <v>0</v>
      </c>
      <c r="L19" s="315">
        <v>0</v>
      </c>
      <c r="M19" s="315">
        <v>0</v>
      </c>
      <c r="N19" s="315">
        <v>0</v>
      </c>
      <c r="O19" s="315">
        <v>0</v>
      </c>
      <c r="P19" s="315">
        <v>0</v>
      </c>
      <c r="Q19" s="315">
        <v>0</v>
      </c>
      <c r="R19" s="315">
        <v>0</v>
      </c>
      <c r="S19" s="315">
        <v>0</v>
      </c>
      <c r="T19" s="315">
        <v>0</v>
      </c>
      <c r="U19" s="315">
        <v>0</v>
      </c>
      <c r="V19" s="315">
        <v>0</v>
      </c>
      <c r="W19" s="315">
        <v>0</v>
      </c>
      <c r="X19" s="315">
        <v>0</v>
      </c>
      <c r="Y19" s="315">
        <v>0</v>
      </c>
      <c r="Z19" s="315">
        <v>0</v>
      </c>
      <c r="AA19" s="315">
        <v>0</v>
      </c>
      <c r="AB19" s="315">
        <v>0</v>
      </c>
      <c r="AC19" s="315">
        <v>0</v>
      </c>
      <c r="AD19" s="315">
        <v>0</v>
      </c>
      <c r="AE19" s="315">
        <v>0</v>
      </c>
      <c r="AF19" s="315">
        <v>0</v>
      </c>
      <c r="AG19" s="315">
        <v>0</v>
      </c>
      <c r="AH19" s="315">
        <v>2020.3562162942317</v>
      </c>
      <c r="AI19" s="315">
        <v>1965.5149743866905</v>
      </c>
      <c r="AJ19" s="315">
        <v>1874.3864827581015</v>
      </c>
      <c r="AK19" s="315">
        <v>1849.1936740564015</v>
      </c>
      <c r="AL19" s="315">
        <v>1836.4721562222046</v>
      </c>
      <c r="AM19" s="315">
        <v>1861.057171772102</v>
      </c>
      <c r="AN19" s="315">
        <v>1795.759193612223</v>
      </c>
      <c r="AO19" s="315">
        <v>1716.6041465659266</v>
      </c>
      <c r="AP19" s="315">
        <v>1708.9899728256521</v>
      </c>
      <c r="AQ19" s="315">
        <v>1642.7788640096044</v>
      </c>
      <c r="AR19" s="315">
        <v>1556.2783937292309</v>
      </c>
      <c r="AS19" s="315">
        <v>1420.0235352329028</v>
      </c>
      <c r="AT19" s="315">
        <v>1392.6447831490279</v>
      </c>
      <c r="AU19" s="315">
        <v>1465.3378180167167</v>
      </c>
      <c r="AV19" s="315">
        <v>1410.1592093002712</v>
      </c>
      <c r="AW19" s="315">
        <v>1410.239580861406</v>
      </c>
      <c r="AX19" s="315">
        <v>1371.1776826111195</v>
      </c>
      <c r="AY19" s="315">
        <v>1320.9800649102842</v>
      </c>
      <c r="AZ19" s="315">
        <v>1234.8150002715995</v>
      </c>
      <c r="BA19" s="315">
        <v>1239.0998394318699</v>
      </c>
      <c r="BB19" s="315">
        <v>1208.673704076803</v>
      </c>
      <c r="BC19" s="315">
        <v>1242.7201933192105</v>
      </c>
      <c r="BD19" s="315">
        <v>1205.5205516973022</v>
      </c>
      <c r="BE19" s="315">
        <v>1337.2545716610314</v>
      </c>
      <c r="BF19" s="315">
        <v>1280.462826396652</v>
      </c>
      <c r="BG19" s="315">
        <v>1158.4363135216095</v>
      </c>
      <c r="BH19" s="315">
        <v>1021.1003791758263</v>
      </c>
      <c r="BI19" s="315">
        <v>944.15585947756949</v>
      </c>
      <c r="BJ19" s="315">
        <v>839.52139516479247</v>
      </c>
      <c r="BK19" s="315">
        <v>767.85109371861927</v>
      </c>
      <c r="BL19" s="315">
        <v>694.47902991942647</v>
      </c>
      <c r="BM19" s="315">
        <v>664.53839631817493</v>
      </c>
      <c r="BN19" s="315">
        <v>600.98453099815549</v>
      </c>
      <c r="BO19" s="315">
        <v>585.21732964304067</v>
      </c>
      <c r="BP19" s="315">
        <v>585.11481373953518</v>
      </c>
      <c r="BQ19" s="315">
        <v>573.47242143665653</v>
      </c>
      <c r="BR19" s="315">
        <v>556.79193713547727</v>
      </c>
      <c r="BS19" s="315">
        <v>532.90736811856527</v>
      </c>
      <c r="BT19" s="315">
        <v>503.1522250483352</v>
      </c>
      <c r="BU19" s="315">
        <v>503.65390869175616</v>
      </c>
      <c r="BV19" s="315">
        <v>460.10742529023207</v>
      </c>
      <c r="BW19" s="315">
        <v>425.84008278022861</v>
      </c>
      <c r="BX19" s="314">
        <v>408.61563517666872</v>
      </c>
    </row>
    <row r="20" spans="1:76" s="261" customFormat="1">
      <c r="A20" s="316"/>
      <c r="B20" s="37" t="s">
        <v>345</v>
      </c>
      <c r="C20" s="214"/>
      <c r="D20" s="315" t="s">
        <v>496</v>
      </c>
      <c r="E20" s="315" t="s">
        <v>496</v>
      </c>
      <c r="F20" s="315" t="s">
        <v>496</v>
      </c>
      <c r="G20" s="315" t="s">
        <v>496</v>
      </c>
      <c r="H20" s="315" t="s">
        <v>496</v>
      </c>
      <c r="I20" s="315" t="s">
        <v>496</v>
      </c>
      <c r="J20" s="315" t="s">
        <v>496</v>
      </c>
      <c r="K20" s="315" t="s">
        <v>496</v>
      </c>
      <c r="L20" s="315" t="s">
        <v>496</v>
      </c>
      <c r="M20" s="315" t="s">
        <v>496</v>
      </c>
      <c r="N20" s="315" t="s">
        <v>496</v>
      </c>
      <c r="O20" s="315" t="s">
        <v>496</v>
      </c>
      <c r="P20" s="315" t="s">
        <v>496</v>
      </c>
      <c r="Q20" s="315" t="s">
        <v>496</v>
      </c>
      <c r="R20" s="315" t="s">
        <v>496</v>
      </c>
      <c r="S20" s="315" t="s">
        <v>496</v>
      </c>
      <c r="T20" s="315" t="s">
        <v>496</v>
      </c>
      <c r="U20" s="315" t="s">
        <v>496</v>
      </c>
      <c r="V20" s="315" t="s">
        <v>496</v>
      </c>
      <c r="W20" s="315" t="s">
        <v>496</v>
      </c>
      <c r="X20" s="315" t="s">
        <v>496</v>
      </c>
      <c r="Y20" s="315" t="s">
        <v>496</v>
      </c>
      <c r="Z20" s="315" t="s">
        <v>496</v>
      </c>
      <c r="AA20" s="315" t="s">
        <v>496</v>
      </c>
      <c r="AB20" s="315" t="s">
        <v>496</v>
      </c>
      <c r="AC20" s="315" t="s">
        <v>496</v>
      </c>
      <c r="AD20" s="315" t="s">
        <v>496</v>
      </c>
      <c r="AE20" s="315" t="s">
        <v>496</v>
      </c>
      <c r="AF20" s="315" t="s">
        <v>496</v>
      </c>
      <c r="AG20" s="315" t="s">
        <v>496</v>
      </c>
      <c r="AH20" s="315">
        <v>334.88020779147217</v>
      </c>
      <c r="AI20" s="315">
        <v>285.05891938359338</v>
      </c>
      <c r="AJ20" s="315">
        <v>273.40366456540994</v>
      </c>
      <c r="AK20" s="315">
        <v>270.95335796255432</v>
      </c>
      <c r="AL20" s="315">
        <v>247.3947722618158</v>
      </c>
      <c r="AM20" s="315">
        <v>260.07488314182234</v>
      </c>
      <c r="AN20" s="315">
        <v>245.87957653764568</v>
      </c>
      <c r="AO20" s="315">
        <v>244.98940542358554</v>
      </c>
      <c r="AP20" s="315">
        <v>237.17375483988573</v>
      </c>
      <c r="AQ20" s="315">
        <v>233.24198453962867</v>
      </c>
      <c r="AR20" s="315">
        <v>225.99907731564451</v>
      </c>
      <c r="AS20" s="315">
        <v>237.61069095184226</v>
      </c>
      <c r="AT20" s="315">
        <v>205.00725775804185</v>
      </c>
      <c r="AU20" s="315">
        <v>249.41227018151949</v>
      </c>
      <c r="AV20" s="315">
        <v>261.01262602352762</v>
      </c>
      <c r="AW20" s="315">
        <v>269.37921091319492</v>
      </c>
      <c r="AX20" s="315">
        <v>260.06856410969976</v>
      </c>
      <c r="AY20" s="315">
        <v>255.36717565358043</v>
      </c>
      <c r="AZ20" s="315">
        <v>225.21447865413597</v>
      </c>
      <c r="BA20" s="315">
        <v>203.92667785792435</v>
      </c>
      <c r="BB20" s="315">
        <v>193.56905780624726</v>
      </c>
      <c r="BC20" s="315">
        <v>183.90694301109605</v>
      </c>
      <c r="BD20" s="315">
        <v>167.03748204773549</v>
      </c>
      <c r="BE20" s="315">
        <v>170.38844244276515</v>
      </c>
      <c r="BF20" s="315">
        <v>172.64608632185244</v>
      </c>
      <c r="BG20" s="315">
        <v>159.93980819459031</v>
      </c>
      <c r="BH20" s="315">
        <v>150.49098758595525</v>
      </c>
      <c r="BI20" s="315">
        <v>135.98514706489451</v>
      </c>
      <c r="BJ20" s="315">
        <v>118.32365330113282</v>
      </c>
      <c r="BK20" s="315">
        <v>92.222821209885225</v>
      </c>
      <c r="BL20" s="315">
        <v>74.532131606752642</v>
      </c>
      <c r="BM20" s="315">
        <v>57.197053502968565</v>
      </c>
      <c r="BN20" s="315">
        <v>62.270713069726526</v>
      </c>
      <c r="BO20" s="315">
        <v>45.596447640842221</v>
      </c>
      <c r="BP20" s="315">
        <v>34.196551799715799</v>
      </c>
      <c r="BQ20" s="315">
        <v>22.773306808633674</v>
      </c>
      <c r="BR20" s="315">
        <v>19.580379757422726</v>
      </c>
      <c r="BS20" s="315">
        <v>12.467114993021505</v>
      </c>
      <c r="BT20" s="315">
        <v>8.620689115464323</v>
      </c>
      <c r="BU20" s="315">
        <v>1.5902251870429209</v>
      </c>
      <c r="BV20" s="315">
        <v>0.13403679133390523</v>
      </c>
      <c r="BW20" s="315">
        <v>0</v>
      </c>
      <c r="BX20" s="314">
        <v>0</v>
      </c>
    </row>
    <row r="21" spans="1:76" s="261" customFormat="1" ht="26.1" customHeight="1">
      <c r="A21" s="316"/>
      <c r="B21" s="214" t="s">
        <v>489</v>
      </c>
      <c r="C21" s="37"/>
      <c r="D21" s="315">
        <v>0</v>
      </c>
      <c r="E21" s="315">
        <v>0</v>
      </c>
      <c r="F21" s="315">
        <v>0</v>
      </c>
      <c r="G21" s="315">
        <v>0</v>
      </c>
      <c r="H21" s="315">
        <v>0</v>
      </c>
      <c r="I21" s="315">
        <v>0</v>
      </c>
      <c r="J21" s="315">
        <v>0</v>
      </c>
      <c r="K21" s="315">
        <v>0</v>
      </c>
      <c r="L21" s="315">
        <v>0</v>
      </c>
      <c r="M21" s="315">
        <v>0</v>
      </c>
      <c r="N21" s="315">
        <v>0</v>
      </c>
      <c r="O21" s="315">
        <v>0</v>
      </c>
      <c r="P21" s="315">
        <v>0</v>
      </c>
      <c r="Q21" s="315">
        <v>0</v>
      </c>
      <c r="R21" s="315">
        <v>0</v>
      </c>
      <c r="S21" s="315">
        <v>0</v>
      </c>
      <c r="T21" s="315">
        <v>0</v>
      </c>
      <c r="U21" s="315">
        <v>0</v>
      </c>
      <c r="V21" s="315">
        <v>0</v>
      </c>
      <c r="W21" s="315">
        <v>0</v>
      </c>
      <c r="X21" s="315">
        <v>0</v>
      </c>
      <c r="Y21" s="315">
        <v>0</v>
      </c>
      <c r="Z21" s="315">
        <v>0</v>
      </c>
      <c r="AA21" s="315">
        <v>0</v>
      </c>
      <c r="AB21" s="315">
        <v>0</v>
      </c>
      <c r="AC21" s="315">
        <v>0</v>
      </c>
      <c r="AD21" s="315">
        <v>0</v>
      </c>
      <c r="AE21" s="315">
        <v>0</v>
      </c>
      <c r="AF21" s="315">
        <v>0</v>
      </c>
      <c r="AG21" s="315">
        <v>0</v>
      </c>
      <c r="AH21" s="315">
        <f t="shared" ref="AH21:BX21" si="8">SUM(AH22:AH23)</f>
        <v>2355.2364240857037</v>
      </c>
      <c r="AI21" s="315">
        <f t="shared" si="8"/>
        <v>2250.1231786306666</v>
      </c>
      <c r="AJ21" s="315">
        <f t="shared" si="8"/>
        <v>2141.1252654814361</v>
      </c>
      <c r="AK21" s="315">
        <f t="shared" si="8"/>
        <v>2104.3400743613834</v>
      </c>
      <c r="AL21" s="315">
        <f t="shared" si="8"/>
        <v>2057.9982355787015</v>
      </c>
      <c r="AM21" s="315">
        <f t="shared" si="8"/>
        <v>2079.8648943124863</v>
      </c>
      <c r="AN21" s="315">
        <f t="shared" si="8"/>
        <v>1974.0176134315291</v>
      </c>
      <c r="AO21" s="315">
        <f t="shared" si="8"/>
        <v>1880.677817969945</v>
      </c>
      <c r="AP21" s="315">
        <f t="shared" si="8"/>
        <v>1851.8042742029663</v>
      </c>
      <c r="AQ21" s="315">
        <f t="shared" si="8"/>
        <v>1764.253148307992</v>
      </c>
      <c r="AR21" s="315">
        <f t="shared" si="8"/>
        <v>1650.2047407530408</v>
      </c>
      <c r="AS21" s="315">
        <f t="shared" si="8"/>
        <v>1500.098265005488</v>
      </c>
      <c r="AT21" s="315">
        <f t="shared" si="8"/>
        <v>1417.1292485549131</v>
      </c>
      <c r="AU21" s="315">
        <f t="shared" si="8"/>
        <v>1491.0874758504831</v>
      </c>
      <c r="AV21" s="315">
        <f t="shared" si="8"/>
        <v>1423.2228829802918</v>
      </c>
      <c r="AW21" s="315">
        <f t="shared" si="8"/>
        <v>1401.8356839041862</v>
      </c>
      <c r="AX21" s="315">
        <f t="shared" si="8"/>
        <v>1343.656894971396</v>
      </c>
      <c r="AY21" s="315">
        <f t="shared" si="8"/>
        <v>1273.8001136328737</v>
      </c>
      <c r="AZ21" s="315">
        <f t="shared" si="8"/>
        <v>1148.127123263454</v>
      </c>
      <c r="BA21" s="315">
        <f t="shared" si="8"/>
        <v>1122.6866270065282</v>
      </c>
      <c r="BB21" s="315">
        <f t="shared" si="8"/>
        <v>1071.8024905961472</v>
      </c>
      <c r="BC21" s="315">
        <f t="shared" si="8"/>
        <v>1068.7448107620285</v>
      </c>
      <c r="BD21" s="315">
        <f t="shared" si="8"/>
        <v>1006.0097871636524</v>
      </c>
      <c r="BE21" s="315">
        <f t="shared" si="8"/>
        <v>1139.0509291662477</v>
      </c>
      <c r="BF21" s="315">
        <f t="shared" si="8"/>
        <v>1117.9820477776454</v>
      </c>
      <c r="BG21" s="315">
        <f t="shared" si="8"/>
        <v>1020.9914558524333</v>
      </c>
      <c r="BH21" s="315">
        <f t="shared" si="8"/>
        <v>915.21339232964203</v>
      </c>
      <c r="BI21" s="315">
        <f t="shared" si="8"/>
        <v>860.92605111207581</v>
      </c>
      <c r="BJ21" s="315">
        <f t="shared" si="8"/>
        <v>772.13994153443184</v>
      </c>
      <c r="BK21" s="315">
        <f t="shared" si="8"/>
        <v>701.35312787517887</v>
      </c>
      <c r="BL21" s="315">
        <f t="shared" si="8"/>
        <v>638.14451081324751</v>
      </c>
      <c r="BM21" s="315">
        <f t="shared" si="8"/>
        <v>608.85588464233103</v>
      </c>
      <c r="BN21" s="315">
        <f t="shared" si="8"/>
        <v>572.69844698587065</v>
      </c>
      <c r="BO21" s="315">
        <f t="shared" si="8"/>
        <v>550.70921644272892</v>
      </c>
      <c r="BP21" s="315">
        <f t="shared" si="8"/>
        <v>547.55408824697452</v>
      </c>
      <c r="BQ21" s="315">
        <f t="shared" si="8"/>
        <v>527.53271641489266</v>
      </c>
      <c r="BR21" s="315">
        <f t="shared" si="8"/>
        <v>522.01944163147243</v>
      </c>
      <c r="BS21" s="315">
        <f t="shared" si="8"/>
        <v>497.51288076767656</v>
      </c>
      <c r="BT21" s="315">
        <f t="shared" si="8"/>
        <v>469.7794887986143</v>
      </c>
      <c r="BU21" s="315">
        <f t="shared" si="8"/>
        <v>463.71247217574944</v>
      </c>
      <c r="BV21" s="315">
        <f t="shared" si="8"/>
        <v>427.50551527684166</v>
      </c>
      <c r="BW21" s="315">
        <f t="shared" si="8"/>
        <v>400.06557717641249</v>
      </c>
      <c r="BX21" s="314">
        <f t="shared" si="8"/>
        <v>386.54681813891114</v>
      </c>
    </row>
    <row r="22" spans="1:76" s="261" customFormat="1">
      <c r="A22" s="316"/>
      <c r="B22" s="335" t="s">
        <v>344</v>
      </c>
      <c r="C22" s="214"/>
      <c r="D22" s="315" t="s">
        <v>496</v>
      </c>
      <c r="E22" s="315" t="s">
        <v>496</v>
      </c>
      <c r="F22" s="315" t="s">
        <v>496</v>
      </c>
      <c r="G22" s="315" t="s">
        <v>496</v>
      </c>
      <c r="H22" s="315" t="s">
        <v>496</v>
      </c>
      <c r="I22" s="315" t="s">
        <v>496</v>
      </c>
      <c r="J22" s="315" t="s">
        <v>496</v>
      </c>
      <c r="K22" s="315" t="s">
        <v>496</v>
      </c>
      <c r="L22" s="315" t="s">
        <v>496</v>
      </c>
      <c r="M22" s="315" t="s">
        <v>496</v>
      </c>
      <c r="N22" s="315" t="s">
        <v>496</v>
      </c>
      <c r="O22" s="315" t="s">
        <v>496</v>
      </c>
      <c r="P22" s="315" t="s">
        <v>496</v>
      </c>
      <c r="Q22" s="315" t="s">
        <v>496</v>
      </c>
      <c r="R22" s="315" t="s">
        <v>496</v>
      </c>
      <c r="S22" s="315" t="s">
        <v>496</v>
      </c>
      <c r="T22" s="315" t="s">
        <v>496</v>
      </c>
      <c r="U22" s="315" t="s">
        <v>496</v>
      </c>
      <c r="V22" s="315" t="s">
        <v>496</v>
      </c>
      <c r="W22" s="315" t="s">
        <v>496</v>
      </c>
      <c r="X22" s="315" t="s">
        <v>496</v>
      </c>
      <c r="Y22" s="315" t="s">
        <v>496</v>
      </c>
      <c r="Z22" s="315" t="s">
        <v>496</v>
      </c>
      <c r="AA22" s="315" t="s">
        <v>496</v>
      </c>
      <c r="AB22" s="315" t="s">
        <v>496</v>
      </c>
      <c r="AC22" s="315" t="s">
        <v>496</v>
      </c>
      <c r="AD22" s="315" t="s">
        <v>496</v>
      </c>
      <c r="AE22" s="315" t="s">
        <v>496</v>
      </c>
      <c r="AF22" s="315" t="s">
        <v>496</v>
      </c>
      <c r="AG22" s="315" t="s">
        <v>496</v>
      </c>
      <c r="AH22" s="315">
        <v>2020.3562162942317</v>
      </c>
      <c r="AI22" s="315">
        <v>1965.0669792592273</v>
      </c>
      <c r="AJ22" s="315">
        <v>1867.8020444512933</v>
      </c>
      <c r="AK22" s="315">
        <v>1833.6728957158653</v>
      </c>
      <c r="AL22" s="315">
        <v>1811.2279212320764</v>
      </c>
      <c r="AM22" s="315">
        <v>1821.0352231518666</v>
      </c>
      <c r="AN22" s="315">
        <v>1730.2162307442629</v>
      </c>
      <c r="AO22" s="315">
        <v>1639.3547683097679</v>
      </c>
      <c r="AP22" s="315">
        <v>1619.5578781605964</v>
      </c>
      <c r="AQ22" s="315">
        <v>1537.5609452817337</v>
      </c>
      <c r="AR22" s="315">
        <v>1432.8086676750249</v>
      </c>
      <c r="AS22" s="315">
        <v>1275.9521861202488</v>
      </c>
      <c r="AT22" s="315">
        <v>1228.1391935187194</v>
      </c>
      <c r="AU22" s="315">
        <v>1266.3167101938984</v>
      </c>
      <c r="AV22" s="315">
        <v>1192.8369116367633</v>
      </c>
      <c r="AW22" s="315">
        <v>1167.631826747323</v>
      </c>
      <c r="AX22" s="315">
        <v>1120.0062693220098</v>
      </c>
      <c r="AY22" s="315">
        <v>1060.1809978230006</v>
      </c>
      <c r="AZ22" s="315">
        <v>964.88676887093095</v>
      </c>
      <c r="BA22" s="315">
        <v>958.25427634330072</v>
      </c>
      <c r="BB22" s="315">
        <v>918.96570668456786</v>
      </c>
      <c r="BC22" s="315">
        <v>926.19296962465467</v>
      </c>
      <c r="BD22" s="315">
        <v>878.66398346333358</v>
      </c>
      <c r="BE22" s="315">
        <v>1009.7559888243209</v>
      </c>
      <c r="BF22" s="315">
        <v>986.8360787056838</v>
      </c>
      <c r="BG22" s="315">
        <v>905.19440794465879</v>
      </c>
      <c r="BH22" s="315">
        <v>807.72735741674751</v>
      </c>
      <c r="BI22" s="315">
        <v>764.04995412938274</v>
      </c>
      <c r="BJ22" s="315">
        <v>688.94626410712237</v>
      </c>
      <c r="BK22" s="315">
        <v>639.41889177037183</v>
      </c>
      <c r="BL22" s="315">
        <v>587.57443291150219</v>
      </c>
      <c r="BM22" s="315">
        <v>569.79781310243891</v>
      </c>
      <c r="BN22" s="315">
        <v>524.70211515640062</v>
      </c>
      <c r="BO22" s="315">
        <v>514.11085991659877</v>
      </c>
      <c r="BP22" s="315">
        <v>520.8550764915426</v>
      </c>
      <c r="BQ22" s="315">
        <v>509.0023693724745</v>
      </c>
      <c r="BR22" s="315">
        <v>505.60009675684762</v>
      </c>
      <c r="BS22" s="315">
        <v>487.84808927740971</v>
      </c>
      <c r="BT22" s="315">
        <v>463.61861499215263</v>
      </c>
      <c r="BU22" s="315">
        <v>462.12224698870654</v>
      </c>
      <c r="BV22" s="315">
        <v>427.37147848550774</v>
      </c>
      <c r="BW22" s="315">
        <v>400.06557717641249</v>
      </c>
      <c r="BX22" s="314">
        <v>386.54681813891114</v>
      </c>
    </row>
    <row r="23" spans="1:76" s="261" customFormat="1">
      <c r="A23" s="316"/>
      <c r="B23" s="335" t="s">
        <v>345</v>
      </c>
      <c r="C23" s="214"/>
      <c r="D23" s="315" t="s">
        <v>496</v>
      </c>
      <c r="E23" s="315" t="s">
        <v>496</v>
      </c>
      <c r="F23" s="315" t="s">
        <v>496</v>
      </c>
      <c r="G23" s="315" t="s">
        <v>496</v>
      </c>
      <c r="H23" s="315" t="s">
        <v>496</v>
      </c>
      <c r="I23" s="315" t="s">
        <v>496</v>
      </c>
      <c r="J23" s="315" t="s">
        <v>496</v>
      </c>
      <c r="K23" s="315" t="s">
        <v>496</v>
      </c>
      <c r="L23" s="315" t="s">
        <v>496</v>
      </c>
      <c r="M23" s="315" t="s">
        <v>496</v>
      </c>
      <c r="N23" s="315" t="s">
        <v>496</v>
      </c>
      <c r="O23" s="315" t="s">
        <v>496</v>
      </c>
      <c r="P23" s="315" t="s">
        <v>496</v>
      </c>
      <c r="Q23" s="315" t="s">
        <v>496</v>
      </c>
      <c r="R23" s="315" t="s">
        <v>496</v>
      </c>
      <c r="S23" s="315" t="s">
        <v>496</v>
      </c>
      <c r="T23" s="315" t="s">
        <v>496</v>
      </c>
      <c r="U23" s="315" t="s">
        <v>496</v>
      </c>
      <c r="V23" s="315" t="s">
        <v>496</v>
      </c>
      <c r="W23" s="315" t="s">
        <v>496</v>
      </c>
      <c r="X23" s="315" t="s">
        <v>496</v>
      </c>
      <c r="Y23" s="315" t="s">
        <v>496</v>
      </c>
      <c r="Z23" s="315" t="s">
        <v>496</v>
      </c>
      <c r="AA23" s="315" t="s">
        <v>496</v>
      </c>
      <c r="AB23" s="315" t="s">
        <v>496</v>
      </c>
      <c r="AC23" s="315" t="s">
        <v>496</v>
      </c>
      <c r="AD23" s="315" t="s">
        <v>496</v>
      </c>
      <c r="AE23" s="315" t="s">
        <v>496</v>
      </c>
      <c r="AF23" s="315" t="s">
        <v>496</v>
      </c>
      <c r="AG23" s="315" t="s">
        <v>496</v>
      </c>
      <c r="AH23" s="315">
        <v>334.88020779147217</v>
      </c>
      <c r="AI23" s="315">
        <v>285.0561993714395</v>
      </c>
      <c r="AJ23" s="315">
        <v>273.32322103014269</v>
      </c>
      <c r="AK23" s="315">
        <v>270.66717864551811</v>
      </c>
      <c r="AL23" s="315">
        <v>246.77031434662527</v>
      </c>
      <c r="AM23" s="315">
        <v>258.82967116061963</v>
      </c>
      <c r="AN23" s="315">
        <v>243.80138268726623</v>
      </c>
      <c r="AO23" s="315">
        <v>241.32304966017693</v>
      </c>
      <c r="AP23" s="315">
        <v>232.24639604236995</v>
      </c>
      <c r="AQ23" s="315">
        <v>226.69220302625843</v>
      </c>
      <c r="AR23" s="315">
        <v>217.39607307801592</v>
      </c>
      <c r="AS23" s="315">
        <v>224.14607888523909</v>
      </c>
      <c r="AT23" s="315">
        <v>188.99005503619384</v>
      </c>
      <c r="AU23" s="315">
        <v>224.77076565658464</v>
      </c>
      <c r="AV23" s="315">
        <v>230.38597134352867</v>
      </c>
      <c r="AW23" s="315">
        <v>234.20385715686336</v>
      </c>
      <c r="AX23" s="315">
        <v>223.65062564938628</v>
      </c>
      <c r="AY23" s="315">
        <v>213.61911580987308</v>
      </c>
      <c r="AZ23" s="315">
        <v>183.24035439252296</v>
      </c>
      <c r="BA23" s="315">
        <v>164.43235066322737</v>
      </c>
      <c r="BB23" s="315">
        <v>152.8367839115794</v>
      </c>
      <c r="BC23" s="315">
        <v>142.55184113737386</v>
      </c>
      <c r="BD23" s="315">
        <v>127.34580370031883</v>
      </c>
      <c r="BE23" s="315">
        <v>129.29494034192689</v>
      </c>
      <c r="BF23" s="315">
        <v>131.14596907196167</v>
      </c>
      <c r="BG23" s="315">
        <v>115.79704790777456</v>
      </c>
      <c r="BH23" s="315">
        <v>107.48603491289452</v>
      </c>
      <c r="BI23" s="315">
        <v>96.876096982693085</v>
      </c>
      <c r="BJ23" s="315">
        <v>83.193677427309481</v>
      </c>
      <c r="BK23" s="315">
        <v>61.93423610480707</v>
      </c>
      <c r="BL23" s="315">
        <v>50.570077901745364</v>
      </c>
      <c r="BM23" s="315">
        <v>39.05807153989209</v>
      </c>
      <c r="BN23" s="315">
        <v>47.996331829470051</v>
      </c>
      <c r="BO23" s="315">
        <v>36.598356526130111</v>
      </c>
      <c r="BP23" s="315">
        <v>26.699011755431879</v>
      </c>
      <c r="BQ23" s="315">
        <v>18.530347042418175</v>
      </c>
      <c r="BR23" s="315">
        <v>16.419344874624862</v>
      </c>
      <c r="BS23" s="315">
        <v>9.6647914902668663</v>
      </c>
      <c r="BT23" s="315">
        <v>6.1608738064616748</v>
      </c>
      <c r="BU23" s="315">
        <v>1.5902251870429209</v>
      </c>
      <c r="BV23" s="315">
        <v>0.13403679133390523</v>
      </c>
      <c r="BW23" s="315">
        <v>0</v>
      </c>
      <c r="BX23" s="314">
        <v>0</v>
      </c>
    </row>
    <row r="24" spans="1:76" s="261" customFormat="1" ht="25.5" customHeight="1">
      <c r="A24" s="316"/>
      <c r="B24" s="252" t="s">
        <v>487</v>
      </c>
      <c r="C24" s="336"/>
      <c r="D24" s="315" t="s">
        <v>496</v>
      </c>
      <c r="E24" s="315" t="s">
        <v>496</v>
      </c>
      <c r="F24" s="315" t="s">
        <v>496</v>
      </c>
      <c r="G24" s="315" t="s">
        <v>496</v>
      </c>
      <c r="H24" s="315" t="s">
        <v>496</v>
      </c>
      <c r="I24" s="315" t="s">
        <v>496</v>
      </c>
      <c r="J24" s="315" t="s">
        <v>496</v>
      </c>
      <c r="K24" s="315" t="s">
        <v>496</v>
      </c>
      <c r="L24" s="315" t="s">
        <v>496</v>
      </c>
      <c r="M24" s="315" t="s">
        <v>496</v>
      </c>
      <c r="N24" s="315" t="s">
        <v>496</v>
      </c>
      <c r="O24" s="315" t="s">
        <v>496</v>
      </c>
      <c r="P24" s="315" t="s">
        <v>496</v>
      </c>
      <c r="Q24" s="315" t="s">
        <v>496</v>
      </c>
      <c r="R24" s="315" t="s">
        <v>496</v>
      </c>
      <c r="S24" s="315" t="s">
        <v>496</v>
      </c>
      <c r="T24" s="315" t="s">
        <v>496</v>
      </c>
      <c r="U24" s="315" t="s">
        <v>496</v>
      </c>
      <c r="V24" s="315" t="s">
        <v>496</v>
      </c>
      <c r="W24" s="315" t="s">
        <v>496</v>
      </c>
      <c r="X24" s="315" t="s">
        <v>496</v>
      </c>
      <c r="Y24" s="315" t="s">
        <v>496</v>
      </c>
      <c r="Z24" s="315" t="s">
        <v>496</v>
      </c>
      <c r="AA24" s="315" t="s">
        <v>496</v>
      </c>
      <c r="AB24" s="315" t="s">
        <v>496</v>
      </c>
      <c r="AC24" s="315" t="s">
        <v>496</v>
      </c>
      <c r="AD24" s="315" t="s">
        <v>496</v>
      </c>
      <c r="AE24" s="315" t="s">
        <v>496</v>
      </c>
      <c r="AF24" s="315" t="s">
        <v>496</v>
      </c>
      <c r="AG24" s="315" t="s">
        <v>496</v>
      </c>
      <c r="AH24" s="315" t="s">
        <v>496</v>
      </c>
      <c r="AI24" s="315" t="s">
        <v>496</v>
      </c>
      <c r="AJ24" s="315" t="s">
        <v>496</v>
      </c>
      <c r="AK24" s="315" t="s">
        <v>496</v>
      </c>
      <c r="AL24" s="315" t="s">
        <v>496</v>
      </c>
      <c r="AM24" s="315" t="s">
        <v>496</v>
      </c>
      <c r="AN24" s="315" t="s">
        <v>496</v>
      </c>
      <c r="AO24" s="315" t="s">
        <v>496</v>
      </c>
      <c r="AP24" s="315" t="s">
        <v>496</v>
      </c>
      <c r="AQ24" s="315" t="s">
        <v>496</v>
      </c>
      <c r="AR24" s="315" t="s">
        <v>496</v>
      </c>
      <c r="AS24" s="315" t="s">
        <v>496</v>
      </c>
      <c r="AT24" s="315" t="s">
        <v>496</v>
      </c>
      <c r="AU24" s="315" t="s">
        <v>496</v>
      </c>
      <c r="AV24" s="315" t="s">
        <v>496</v>
      </c>
      <c r="AW24" s="315" t="s">
        <v>496</v>
      </c>
      <c r="AX24" s="315" t="s">
        <v>496</v>
      </c>
      <c r="AY24" s="315" t="s">
        <v>496</v>
      </c>
      <c r="AZ24" s="315" t="s">
        <v>496</v>
      </c>
      <c r="BA24" s="315" t="s">
        <v>496</v>
      </c>
      <c r="BB24" s="315" t="s">
        <v>496</v>
      </c>
      <c r="BC24" s="315" t="s">
        <v>496</v>
      </c>
      <c r="BD24" s="315" t="s">
        <v>496</v>
      </c>
      <c r="BE24" s="315" t="s">
        <v>496</v>
      </c>
      <c r="BF24" s="315" t="s">
        <v>496</v>
      </c>
      <c r="BG24" s="315" t="s">
        <v>496</v>
      </c>
      <c r="BH24" s="315" t="s">
        <v>496</v>
      </c>
      <c r="BI24" s="315">
        <v>23.601144110052601</v>
      </c>
      <c r="BJ24" s="315">
        <v>22.367248840032481</v>
      </c>
      <c r="BK24" s="315">
        <v>21.793660450453057</v>
      </c>
      <c r="BL24" s="315">
        <v>18.727093761903788</v>
      </c>
      <c r="BM24" s="315">
        <v>18.869039241108663</v>
      </c>
      <c r="BN24" s="315">
        <v>17.650175199448192</v>
      </c>
      <c r="BO24" s="315">
        <v>16.97248212444482</v>
      </c>
      <c r="BP24" s="315">
        <v>16.87524322721212</v>
      </c>
      <c r="BQ24" s="315">
        <v>16.258198214379636</v>
      </c>
      <c r="BR24" s="315">
        <v>17.145712333316169</v>
      </c>
      <c r="BS24" s="315">
        <v>16.340795103535701</v>
      </c>
      <c r="BT24" s="315">
        <v>15.429892706409397</v>
      </c>
      <c r="BU24" s="315">
        <v>15.230621734025723</v>
      </c>
      <c r="BV24" s="315">
        <v>14.041405360180955</v>
      </c>
      <c r="BW24" s="315">
        <v>13.140141446247839</v>
      </c>
      <c r="BX24" s="314">
        <v>12.696118225894198</v>
      </c>
    </row>
    <row r="25" spans="1:76" s="261" customFormat="1">
      <c r="A25" s="316"/>
      <c r="B25" s="214"/>
      <c r="C25" s="214"/>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4"/>
    </row>
    <row r="26" spans="1:76" s="261" customFormat="1" ht="26.1" customHeight="1">
      <c r="A26" s="316"/>
      <c r="B26" s="214" t="s">
        <v>488</v>
      </c>
      <c r="C26" s="37"/>
      <c r="D26" s="315">
        <v>0</v>
      </c>
      <c r="E26" s="315">
        <v>0</v>
      </c>
      <c r="F26" s="315">
        <v>0</v>
      </c>
      <c r="G26" s="315">
        <v>0</v>
      </c>
      <c r="H26" s="315">
        <v>0</v>
      </c>
      <c r="I26" s="315">
        <v>0</v>
      </c>
      <c r="J26" s="315">
        <v>0</v>
      </c>
      <c r="K26" s="315">
        <v>0</v>
      </c>
      <c r="L26" s="315">
        <v>0</v>
      </c>
      <c r="M26" s="315">
        <v>0</v>
      </c>
      <c r="N26" s="315">
        <v>0</v>
      </c>
      <c r="O26" s="315">
        <v>0</v>
      </c>
      <c r="P26" s="315">
        <v>0</v>
      </c>
      <c r="Q26" s="315">
        <v>0</v>
      </c>
      <c r="R26" s="315">
        <v>0</v>
      </c>
      <c r="S26" s="315">
        <v>0</v>
      </c>
      <c r="T26" s="315">
        <v>0</v>
      </c>
      <c r="U26" s="315">
        <v>0</v>
      </c>
      <c r="V26" s="315">
        <v>0</v>
      </c>
      <c r="W26" s="315">
        <v>0</v>
      </c>
      <c r="X26" s="315">
        <v>0</v>
      </c>
      <c r="Y26" s="315">
        <v>0</v>
      </c>
      <c r="Z26" s="315">
        <v>0</v>
      </c>
      <c r="AA26" s="315">
        <v>0</v>
      </c>
      <c r="AB26" s="315">
        <v>0</v>
      </c>
      <c r="AC26" s="315">
        <v>0</v>
      </c>
      <c r="AD26" s="315">
        <v>0</v>
      </c>
      <c r="AE26" s="315">
        <v>0</v>
      </c>
      <c r="AF26" s="315">
        <v>0</v>
      </c>
      <c r="AG26" s="315">
        <v>0</v>
      </c>
      <c r="AH26" s="315">
        <f t="shared" ref="AH26:BX26" si="9">SUM(AH27:AH28)</f>
        <v>0</v>
      </c>
      <c r="AI26" s="315">
        <f t="shared" si="9"/>
        <v>0.4507151396172156</v>
      </c>
      <c r="AJ26" s="315">
        <f t="shared" si="9"/>
        <v>6.6648818420753679</v>
      </c>
      <c r="AK26" s="315">
        <f t="shared" si="9"/>
        <v>15.806957657572731</v>
      </c>
      <c r="AL26" s="315">
        <f t="shared" si="9"/>
        <v>25.868692905318877</v>
      </c>
      <c r="AM26" s="315">
        <f t="shared" si="9"/>
        <v>41.267160601438214</v>
      </c>
      <c r="AN26" s="315">
        <f t="shared" si="9"/>
        <v>67.621156718339591</v>
      </c>
      <c r="AO26" s="315">
        <f t="shared" si="9"/>
        <v>80.915734019567381</v>
      </c>
      <c r="AP26" s="315">
        <f t="shared" si="9"/>
        <v>94.359453462571537</v>
      </c>
      <c r="AQ26" s="315">
        <f t="shared" si="9"/>
        <v>111.76770024124119</v>
      </c>
      <c r="AR26" s="315">
        <f t="shared" si="9"/>
        <v>132.07273029183446</v>
      </c>
      <c r="AS26" s="315">
        <f t="shared" si="9"/>
        <v>157.5359611792571</v>
      </c>
      <c r="AT26" s="315">
        <f t="shared" si="9"/>
        <v>180.5227923521565</v>
      </c>
      <c r="AU26" s="315">
        <f t="shared" si="9"/>
        <v>223.66261234775308</v>
      </c>
      <c r="AV26" s="315">
        <f t="shared" si="9"/>
        <v>247.94895234350685</v>
      </c>
      <c r="AW26" s="315">
        <f t="shared" si="9"/>
        <v>277.78310787041477</v>
      </c>
      <c r="AX26" s="315">
        <f t="shared" si="9"/>
        <v>287.5893517494232</v>
      </c>
      <c r="AY26" s="315">
        <f t="shared" si="9"/>
        <v>302.54712693099106</v>
      </c>
      <c r="AZ26" s="315">
        <f t="shared" si="9"/>
        <v>311.90235566228137</v>
      </c>
      <c r="BA26" s="315">
        <f t="shared" si="9"/>
        <v>320.33989028326607</v>
      </c>
      <c r="BB26" s="315">
        <f t="shared" si="9"/>
        <v>330.440271286903</v>
      </c>
      <c r="BC26" s="315">
        <f t="shared" si="9"/>
        <v>357.88232556827791</v>
      </c>
      <c r="BD26" s="315">
        <f t="shared" si="9"/>
        <v>366.54824658138511</v>
      </c>
      <c r="BE26" s="315">
        <f t="shared" si="9"/>
        <v>368.5920849375488</v>
      </c>
      <c r="BF26" s="315">
        <f t="shared" si="9"/>
        <v>335.12686494085898</v>
      </c>
      <c r="BG26" s="315">
        <f t="shared" si="9"/>
        <v>297.38466586376626</v>
      </c>
      <c r="BH26" s="315">
        <f t="shared" si="9"/>
        <v>256.37797443213958</v>
      </c>
      <c r="BI26" s="315">
        <f t="shared" si="9"/>
        <v>219.21495543038827</v>
      </c>
      <c r="BJ26" s="315">
        <f t="shared" si="9"/>
        <v>185.70510693149345</v>
      </c>
      <c r="BK26" s="315">
        <f t="shared" si="9"/>
        <v>158.72078705332564</v>
      </c>
      <c r="BL26" s="315">
        <f t="shared" si="9"/>
        <v>130.86665071293163</v>
      </c>
      <c r="BM26" s="315">
        <f t="shared" si="9"/>
        <v>112.87956517881247</v>
      </c>
      <c r="BN26" s="315">
        <f t="shared" si="9"/>
        <v>90.5567970820113</v>
      </c>
      <c r="BO26" s="315">
        <f t="shared" si="9"/>
        <v>80.104560841154068</v>
      </c>
      <c r="BP26" s="315">
        <f t="shared" si="9"/>
        <v>71.757277292276555</v>
      </c>
      <c r="BQ26" s="315">
        <f t="shared" si="9"/>
        <v>68.713011830397534</v>
      </c>
      <c r="BR26" s="315">
        <f t="shared" si="9"/>
        <v>54.352875261427513</v>
      </c>
      <c r="BS26" s="315">
        <f t="shared" si="9"/>
        <v>47.861602343910199</v>
      </c>
      <c r="BT26" s="315">
        <f t="shared" si="9"/>
        <v>41.993425365185225</v>
      </c>
      <c r="BU26" s="315">
        <f t="shared" si="9"/>
        <v>41.531661703049544</v>
      </c>
      <c r="BV26" s="315">
        <f t="shared" si="9"/>
        <v>32.735946804724307</v>
      </c>
      <c r="BW26" s="315">
        <f t="shared" si="9"/>
        <v>25.774505603816092</v>
      </c>
      <c r="BX26" s="314">
        <f t="shared" si="9"/>
        <v>22.06881703775753</v>
      </c>
    </row>
    <row r="27" spans="1:76" s="261" customFormat="1">
      <c r="A27" s="316"/>
      <c r="B27" s="335" t="s">
        <v>344</v>
      </c>
      <c r="C27" s="214"/>
      <c r="D27" s="315" t="s">
        <v>496</v>
      </c>
      <c r="E27" s="315" t="s">
        <v>496</v>
      </c>
      <c r="F27" s="315" t="s">
        <v>496</v>
      </c>
      <c r="G27" s="315" t="s">
        <v>496</v>
      </c>
      <c r="H27" s="315" t="s">
        <v>496</v>
      </c>
      <c r="I27" s="315" t="s">
        <v>496</v>
      </c>
      <c r="J27" s="315" t="s">
        <v>496</v>
      </c>
      <c r="K27" s="315" t="s">
        <v>496</v>
      </c>
      <c r="L27" s="315" t="s">
        <v>496</v>
      </c>
      <c r="M27" s="315" t="s">
        <v>496</v>
      </c>
      <c r="N27" s="315" t="s">
        <v>496</v>
      </c>
      <c r="O27" s="315" t="s">
        <v>496</v>
      </c>
      <c r="P27" s="315" t="s">
        <v>496</v>
      </c>
      <c r="Q27" s="315" t="s">
        <v>496</v>
      </c>
      <c r="R27" s="315" t="s">
        <v>496</v>
      </c>
      <c r="S27" s="315" t="s">
        <v>496</v>
      </c>
      <c r="T27" s="315" t="s">
        <v>496</v>
      </c>
      <c r="U27" s="315" t="s">
        <v>496</v>
      </c>
      <c r="V27" s="315" t="s">
        <v>496</v>
      </c>
      <c r="W27" s="315" t="s">
        <v>496</v>
      </c>
      <c r="X27" s="315" t="s">
        <v>496</v>
      </c>
      <c r="Y27" s="315" t="s">
        <v>496</v>
      </c>
      <c r="Z27" s="315" t="s">
        <v>496</v>
      </c>
      <c r="AA27" s="315" t="s">
        <v>496</v>
      </c>
      <c r="AB27" s="315" t="s">
        <v>496</v>
      </c>
      <c r="AC27" s="315" t="s">
        <v>496</v>
      </c>
      <c r="AD27" s="315" t="s">
        <v>496</v>
      </c>
      <c r="AE27" s="315" t="s">
        <v>496</v>
      </c>
      <c r="AF27" s="315" t="s">
        <v>496</v>
      </c>
      <c r="AG27" s="315" t="s">
        <v>496</v>
      </c>
      <c r="AH27" s="315">
        <v>0</v>
      </c>
      <c r="AI27" s="315">
        <v>0.44799512746333231</v>
      </c>
      <c r="AJ27" s="315">
        <v>6.5844383068081154</v>
      </c>
      <c r="AK27" s="315">
        <v>15.52077834053649</v>
      </c>
      <c r="AL27" s="315">
        <v>25.244234990128366</v>
      </c>
      <c r="AM27" s="315">
        <v>40.021948620235463</v>
      </c>
      <c r="AN27" s="315">
        <v>65.542962867960171</v>
      </c>
      <c r="AO27" s="315">
        <v>77.249378256158778</v>
      </c>
      <c r="AP27" s="315">
        <v>89.432094665055729</v>
      </c>
      <c r="AQ27" s="315">
        <v>105.21791872787091</v>
      </c>
      <c r="AR27" s="315">
        <v>123.46972605420588</v>
      </c>
      <c r="AS27" s="315">
        <v>144.07134911265393</v>
      </c>
      <c r="AT27" s="315">
        <v>164.50558963030849</v>
      </c>
      <c r="AU27" s="315">
        <v>199.02110782281821</v>
      </c>
      <c r="AV27" s="315">
        <v>217.3222976635079</v>
      </c>
      <c r="AW27" s="315">
        <v>242.60775411408321</v>
      </c>
      <c r="AX27" s="315">
        <v>251.17141328910969</v>
      </c>
      <c r="AY27" s="315">
        <v>260.79906708728367</v>
      </c>
      <c r="AZ27" s="315">
        <v>269.92823140066838</v>
      </c>
      <c r="BA27" s="315">
        <v>280.84556308856907</v>
      </c>
      <c r="BB27" s="315">
        <v>289.70799739223514</v>
      </c>
      <c r="BC27" s="315">
        <v>316.52722369455574</v>
      </c>
      <c r="BD27" s="315">
        <v>326.85656823396846</v>
      </c>
      <c r="BE27" s="315">
        <v>327.49858283671051</v>
      </c>
      <c r="BF27" s="315">
        <v>293.62674769096822</v>
      </c>
      <c r="BG27" s="315">
        <v>253.24190557695053</v>
      </c>
      <c r="BH27" s="315">
        <v>213.37302175907885</v>
      </c>
      <c r="BI27" s="315">
        <v>180.10590534818687</v>
      </c>
      <c r="BJ27" s="315">
        <v>150.57513105767012</v>
      </c>
      <c r="BK27" s="315">
        <v>128.43220194824747</v>
      </c>
      <c r="BL27" s="315">
        <v>106.90459700792434</v>
      </c>
      <c r="BM27" s="315">
        <v>94.740583215735995</v>
      </c>
      <c r="BN27" s="315">
        <v>76.282415841754826</v>
      </c>
      <c r="BO27" s="315">
        <v>71.106469726441958</v>
      </c>
      <c r="BP27" s="315">
        <v>64.259737247992632</v>
      </c>
      <c r="BQ27" s="315">
        <v>64.470052064182042</v>
      </c>
      <c r="BR27" s="315">
        <v>51.191840378629657</v>
      </c>
      <c r="BS27" s="315">
        <v>45.05927884115556</v>
      </c>
      <c r="BT27" s="315">
        <v>39.533610056182575</v>
      </c>
      <c r="BU27" s="315">
        <v>41.531661703049544</v>
      </c>
      <c r="BV27" s="315">
        <v>32.735946804724307</v>
      </c>
      <c r="BW27" s="315">
        <v>25.774505603816092</v>
      </c>
      <c r="BX27" s="314">
        <v>22.06881703775753</v>
      </c>
    </row>
    <row r="28" spans="1:76" s="261" customFormat="1">
      <c r="A28" s="334"/>
      <c r="B28" s="333" t="s">
        <v>345</v>
      </c>
      <c r="C28" s="332"/>
      <c r="D28" s="315" t="s">
        <v>496</v>
      </c>
      <c r="E28" s="315" t="s">
        <v>496</v>
      </c>
      <c r="F28" s="315" t="s">
        <v>496</v>
      </c>
      <c r="G28" s="315" t="s">
        <v>496</v>
      </c>
      <c r="H28" s="315" t="s">
        <v>496</v>
      </c>
      <c r="I28" s="315" t="s">
        <v>496</v>
      </c>
      <c r="J28" s="315" t="s">
        <v>496</v>
      </c>
      <c r="K28" s="315" t="s">
        <v>496</v>
      </c>
      <c r="L28" s="315" t="s">
        <v>496</v>
      </c>
      <c r="M28" s="315" t="s">
        <v>496</v>
      </c>
      <c r="N28" s="315" t="s">
        <v>496</v>
      </c>
      <c r="O28" s="315" t="s">
        <v>496</v>
      </c>
      <c r="P28" s="315" t="s">
        <v>496</v>
      </c>
      <c r="Q28" s="315" t="s">
        <v>496</v>
      </c>
      <c r="R28" s="315" t="s">
        <v>496</v>
      </c>
      <c r="S28" s="315" t="s">
        <v>496</v>
      </c>
      <c r="T28" s="315" t="s">
        <v>496</v>
      </c>
      <c r="U28" s="315" t="s">
        <v>496</v>
      </c>
      <c r="V28" s="315" t="s">
        <v>496</v>
      </c>
      <c r="W28" s="315" t="s">
        <v>496</v>
      </c>
      <c r="X28" s="315" t="s">
        <v>496</v>
      </c>
      <c r="Y28" s="315" t="s">
        <v>496</v>
      </c>
      <c r="Z28" s="315" t="s">
        <v>496</v>
      </c>
      <c r="AA28" s="315" t="s">
        <v>496</v>
      </c>
      <c r="AB28" s="315" t="s">
        <v>496</v>
      </c>
      <c r="AC28" s="315" t="s">
        <v>496</v>
      </c>
      <c r="AD28" s="315" t="s">
        <v>496</v>
      </c>
      <c r="AE28" s="315" t="s">
        <v>496</v>
      </c>
      <c r="AF28" s="315" t="s">
        <v>496</v>
      </c>
      <c r="AG28" s="315" t="s">
        <v>496</v>
      </c>
      <c r="AH28" s="315">
        <v>0</v>
      </c>
      <c r="AI28" s="315">
        <v>2.7200121538832819E-3</v>
      </c>
      <c r="AJ28" s="315">
        <v>8.0443535267252217E-2</v>
      </c>
      <c r="AK28" s="315">
        <v>0.28617931703624089</v>
      </c>
      <c r="AL28" s="315">
        <v>0.6244579151905103</v>
      </c>
      <c r="AM28" s="315">
        <v>1.245211981202748</v>
      </c>
      <c r="AN28" s="315">
        <v>2.0781938503794257</v>
      </c>
      <c r="AO28" s="315">
        <v>3.6663557634085979</v>
      </c>
      <c r="AP28" s="315">
        <v>4.9273587975158026</v>
      </c>
      <c r="AQ28" s="315">
        <v>6.5497815133702844</v>
      </c>
      <c r="AR28" s="315">
        <v>8.6030042376285767</v>
      </c>
      <c r="AS28" s="315">
        <v>13.46461206660317</v>
      </c>
      <c r="AT28" s="315">
        <v>16.017202721847994</v>
      </c>
      <c r="AU28" s="315">
        <v>24.641504524934863</v>
      </c>
      <c r="AV28" s="315">
        <v>30.626654679998943</v>
      </c>
      <c r="AW28" s="315">
        <v>35.175353756331553</v>
      </c>
      <c r="AX28" s="315">
        <v>36.417938460313486</v>
      </c>
      <c r="AY28" s="315">
        <v>41.74805984370736</v>
      </c>
      <c r="AZ28" s="315">
        <v>41.974124261613014</v>
      </c>
      <c r="BA28" s="315">
        <v>39.494327194697</v>
      </c>
      <c r="BB28" s="315">
        <v>40.732273894667863</v>
      </c>
      <c r="BC28" s="315">
        <v>41.355101873722184</v>
      </c>
      <c r="BD28" s="315">
        <v>39.691678347416662</v>
      </c>
      <c r="BE28" s="315">
        <v>41.093502100838272</v>
      </c>
      <c r="BF28" s="315">
        <v>41.500117249890756</v>
      </c>
      <c r="BG28" s="315">
        <v>44.142760286815751</v>
      </c>
      <c r="BH28" s="315">
        <v>43.004952673060728</v>
      </c>
      <c r="BI28" s="315">
        <v>39.109050082201414</v>
      </c>
      <c r="BJ28" s="315">
        <v>35.129975873823327</v>
      </c>
      <c r="BK28" s="315">
        <v>30.288585105078162</v>
      </c>
      <c r="BL28" s="315">
        <v>23.962053705007282</v>
      </c>
      <c r="BM28" s="315">
        <v>18.138981963076478</v>
      </c>
      <c r="BN28" s="315">
        <v>14.274381240256472</v>
      </c>
      <c r="BO28" s="315">
        <v>8.998091114712107</v>
      </c>
      <c r="BP28" s="315">
        <v>7.4975400442839222</v>
      </c>
      <c r="BQ28" s="315">
        <v>4.242959766215499</v>
      </c>
      <c r="BR28" s="315">
        <v>3.16103488279786</v>
      </c>
      <c r="BS28" s="315">
        <v>2.8023235027546387</v>
      </c>
      <c r="BT28" s="315">
        <v>2.4598153090026487</v>
      </c>
      <c r="BU28" s="315">
        <v>0</v>
      </c>
      <c r="BV28" s="315">
        <v>0</v>
      </c>
      <c r="BW28" s="315">
        <v>0</v>
      </c>
      <c r="BX28" s="314">
        <v>0</v>
      </c>
    </row>
    <row r="29" spans="1:76" s="308" customFormat="1" ht="35.25" customHeight="1" thickBot="1">
      <c r="A29" s="331"/>
      <c r="B29" s="330" t="s">
        <v>487</v>
      </c>
      <c r="C29" s="329"/>
      <c r="D29" s="328" t="s">
        <v>496</v>
      </c>
      <c r="E29" s="328" t="s">
        <v>496</v>
      </c>
      <c r="F29" s="328" t="s">
        <v>496</v>
      </c>
      <c r="G29" s="328" t="s">
        <v>496</v>
      </c>
      <c r="H29" s="328" t="s">
        <v>496</v>
      </c>
      <c r="I29" s="328" t="s">
        <v>496</v>
      </c>
      <c r="J29" s="328" t="s">
        <v>496</v>
      </c>
      <c r="K29" s="328" t="s">
        <v>496</v>
      </c>
      <c r="L29" s="328" t="s">
        <v>496</v>
      </c>
      <c r="M29" s="328" t="s">
        <v>496</v>
      </c>
      <c r="N29" s="328" t="s">
        <v>496</v>
      </c>
      <c r="O29" s="328" t="s">
        <v>496</v>
      </c>
      <c r="P29" s="328" t="s">
        <v>496</v>
      </c>
      <c r="Q29" s="328" t="s">
        <v>496</v>
      </c>
      <c r="R29" s="328" t="s">
        <v>496</v>
      </c>
      <c r="S29" s="328" t="s">
        <v>496</v>
      </c>
      <c r="T29" s="328" t="s">
        <v>496</v>
      </c>
      <c r="U29" s="328" t="s">
        <v>496</v>
      </c>
      <c r="V29" s="328" t="s">
        <v>496</v>
      </c>
      <c r="W29" s="328" t="s">
        <v>496</v>
      </c>
      <c r="X29" s="328" t="s">
        <v>496</v>
      </c>
      <c r="Y29" s="328" t="s">
        <v>496</v>
      </c>
      <c r="Z29" s="328" t="s">
        <v>496</v>
      </c>
      <c r="AA29" s="328" t="s">
        <v>496</v>
      </c>
      <c r="AB29" s="328" t="s">
        <v>496</v>
      </c>
      <c r="AC29" s="328" t="s">
        <v>496</v>
      </c>
      <c r="AD29" s="328" t="s">
        <v>496</v>
      </c>
      <c r="AE29" s="328" t="s">
        <v>496</v>
      </c>
      <c r="AF29" s="328" t="s">
        <v>496</v>
      </c>
      <c r="AG29" s="328" t="s">
        <v>496</v>
      </c>
      <c r="AH29" s="328" t="s">
        <v>496</v>
      </c>
      <c r="AI29" s="328" t="s">
        <v>496</v>
      </c>
      <c r="AJ29" s="328" t="s">
        <v>496</v>
      </c>
      <c r="AK29" s="328" t="s">
        <v>496</v>
      </c>
      <c r="AL29" s="328" t="s">
        <v>496</v>
      </c>
      <c r="AM29" s="328" t="s">
        <v>496</v>
      </c>
      <c r="AN29" s="328" t="s">
        <v>496</v>
      </c>
      <c r="AO29" s="328" t="s">
        <v>496</v>
      </c>
      <c r="AP29" s="328" t="s">
        <v>496</v>
      </c>
      <c r="AQ29" s="328" t="s">
        <v>496</v>
      </c>
      <c r="AR29" s="328" t="s">
        <v>496</v>
      </c>
      <c r="AS29" s="328" t="s">
        <v>496</v>
      </c>
      <c r="AT29" s="328" t="s">
        <v>496</v>
      </c>
      <c r="AU29" s="328" t="s">
        <v>496</v>
      </c>
      <c r="AV29" s="328" t="s">
        <v>496</v>
      </c>
      <c r="AW29" s="328" t="s">
        <v>496</v>
      </c>
      <c r="AX29" s="328" t="s">
        <v>496</v>
      </c>
      <c r="AY29" s="328" t="s">
        <v>496</v>
      </c>
      <c r="AZ29" s="328" t="s">
        <v>496</v>
      </c>
      <c r="BA29" s="328" t="s">
        <v>496</v>
      </c>
      <c r="BB29" s="328" t="s">
        <v>496</v>
      </c>
      <c r="BC29" s="328" t="s">
        <v>496</v>
      </c>
      <c r="BD29" s="328" t="s">
        <v>496</v>
      </c>
      <c r="BE29" s="328" t="s">
        <v>496</v>
      </c>
      <c r="BF29" s="328" t="s">
        <v>496</v>
      </c>
      <c r="BG29" s="328" t="s">
        <v>496</v>
      </c>
      <c r="BH29" s="328" t="s">
        <v>496</v>
      </c>
      <c r="BI29" s="328">
        <v>4.8060708089324136</v>
      </c>
      <c r="BJ29" s="328">
        <v>4.0876516266786327</v>
      </c>
      <c r="BK29" s="328">
        <v>3.5217092084678598</v>
      </c>
      <c r="BL29" s="328">
        <v>2.9996879133246379</v>
      </c>
      <c r="BM29" s="328">
        <v>2.6824407009038076</v>
      </c>
      <c r="BN29" s="328">
        <v>2.1842409698587586</v>
      </c>
      <c r="BO29" s="328">
        <v>1.9428281628613973</v>
      </c>
      <c r="BP29" s="328">
        <v>1.7353479904284084</v>
      </c>
      <c r="BQ29" s="328">
        <v>1.6617267473859139</v>
      </c>
      <c r="BR29" s="328">
        <v>1.3144472089533457</v>
      </c>
      <c r="BS29" s="328">
        <v>1.1574649788883193</v>
      </c>
      <c r="BT29" s="328">
        <v>1.0155514404742205</v>
      </c>
      <c r="BU29" s="328">
        <v>0.97203559799905559</v>
      </c>
      <c r="BV29" s="328">
        <v>0.89172678288073204</v>
      </c>
      <c r="BW29" s="328">
        <v>0.81523131381407976</v>
      </c>
      <c r="BX29" s="327">
        <v>0.73669554541698856</v>
      </c>
    </row>
    <row r="30" spans="1:76" s="261" customFormat="1" ht="39.950000000000003" customHeight="1">
      <c r="A30" s="284"/>
      <c r="B30" s="326" t="s">
        <v>486</v>
      </c>
      <c r="C30" s="325"/>
      <c r="D30" s="324" t="s">
        <v>485</v>
      </c>
      <c r="E30" s="324" t="s">
        <v>484</v>
      </c>
      <c r="F30" s="324" t="s">
        <v>483</v>
      </c>
      <c r="G30" s="324" t="s">
        <v>482</v>
      </c>
      <c r="H30" s="324" t="s">
        <v>481</v>
      </c>
      <c r="I30" s="324" t="s">
        <v>480</v>
      </c>
      <c r="J30" s="324" t="s">
        <v>479</v>
      </c>
      <c r="K30" s="324" t="s">
        <v>478</v>
      </c>
      <c r="L30" s="324" t="s">
        <v>477</v>
      </c>
      <c r="M30" s="324" t="s">
        <v>476</v>
      </c>
      <c r="N30" s="324" t="s">
        <v>475</v>
      </c>
      <c r="O30" s="324" t="s">
        <v>474</v>
      </c>
      <c r="P30" s="324" t="s">
        <v>473</v>
      </c>
      <c r="Q30" s="324" t="s">
        <v>472</v>
      </c>
      <c r="R30" s="324" t="s">
        <v>471</v>
      </c>
      <c r="S30" s="324" t="s">
        <v>470</v>
      </c>
      <c r="T30" s="324" t="s">
        <v>469</v>
      </c>
      <c r="U30" s="324" t="s">
        <v>468</v>
      </c>
      <c r="V30" s="324" t="s">
        <v>467</v>
      </c>
      <c r="W30" s="324" t="s">
        <v>466</v>
      </c>
      <c r="X30" s="324" t="s">
        <v>465</v>
      </c>
      <c r="Y30" s="324" t="s">
        <v>464</v>
      </c>
      <c r="Z30" s="324" t="s">
        <v>463</v>
      </c>
      <c r="AA30" s="324" t="s">
        <v>462</v>
      </c>
      <c r="AB30" s="324" t="s">
        <v>461</v>
      </c>
      <c r="AC30" s="324" t="s">
        <v>460</v>
      </c>
      <c r="AD30" s="324" t="s">
        <v>459</v>
      </c>
      <c r="AE30" s="324" t="s">
        <v>458</v>
      </c>
      <c r="AF30" s="324" t="s">
        <v>457</v>
      </c>
      <c r="AG30" s="324" t="s">
        <v>456</v>
      </c>
      <c r="AH30" s="324" t="s">
        <v>455</v>
      </c>
      <c r="AI30" s="324" t="s">
        <v>454</v>
      </c>
      <c r="AJ30" s="324" t="s">
        <v>453</v>
      </c>
      <c r="AK30" s="324" t="s">
        <v>452</v>
      </c>
      <c r="AL30" s="324" t="s">
        <v>451</v>
      </c>
      <c r="AM30" s="324" t="s">
        <v>450</v>
      </c>
      <c r="AN30" s="324" t="s">
        <v>449</v>
      </c>
      <c r="AO30" s="324" t="s">
        <v>448</v>
      </c>
      <c r="AP30" s="324" t="s">
        <v>447</v>
      </c>
      <c r="AQ30" s="324" t="s">
        <v>446</v>
      </c>
      <c r="AR30" s="324" t="s">
        <v>445</v>
      </c>
      <c r="AS30" s="324" t="s">
        <v>444</v>
      </c>
      <c r="AT30" s="324" t="s">
        <v>443</v>
      </c>
      <c r="AU30" s="324" t="s">
        <v>442</v>
      </c>
      <c r="AV30" s="324" t="s">
        <v>441</v>
      </c>
      <c r="AW30" s="324" t="s">
        <v>440</v>
      </c>
      <c r="AX30" s="324" t="s">
        <v>439</v>
      </c>
      <c r="AY30" s="324" t="s">
        <v>438</v>
      </c>
      <c r="AZ30" s="324" t="s">
        <v>437</v>
      </c>
      <c r="BA30" s="324" t="s">
        <v>436</v>
      </c>
      <c r="BB30" s="324" t="s">
        <v>435</v>
      </c>
      <c r="BC30" s="324" t="s">
        <v>434</v>
      </c>
      <c r="BD30" s="324" t="s">
        <v>433</v>
      </c>
      <c r="BE30" s="324" t="s">
        <v>432</v>
      </c>
      <c r="BF30" s="324" t="s">
        <v>431</v>
      </c>
      <c r="BG30" s="324" t="s">
        <v>430</v>
      </c>
      <c r="BH30" s="324" t="s">
        <v>429</v>
      </c>
      <c r="BI30" s="324" t="s">
        <v>428</v>
      </c>
      <c r="BJ30" s="324" t="s">
        <v>427</v>
      </c>
      <c r="BK30" s="324" t="s">
        <v>426</v>
      </c>
      <c r="BL30" s="324" t="s">
        <v>425</v>
      </c>
      <c r="BM30" s="324" t="s">
        <v>424</v>
      </c>
      <c r="BN30" s="324" t="s">
        <v>423</v>
      </c>
      <c r="BO30" s="324" t="s">
        <v>422</v>
      </c>
      <c r="BP30" s="324" t="s">
        <v>421</v>
      </c>
      <c r="BQ30" s="324" t="s">
        <v>420</v>
      </c>
      <c r="BR30" s="324" t="s">
        <v>419</v>
      </c>
      <c r="BS30" s="324" t="s">
        <v>418</v>
      </c>
      <c r="BT30" s="324" t="s">
        <v>417</v>
      </c>
      <c r="BU30" s="323" t="s">
        <v>416</v>
      </c>
      <c r="BV30" s="323" t="s">
        <v>415</v>
      </c>
      <c r="BW30" s="323" t="s">
        <v>414</v>
      </c>
      <c r="BX30" s="322" t="s">
        <v>413</v>
      </c>
    </row>
    <row r="31" spans="1:76" s="318" customFormat="1" ht="26.1" customHeight="1">
      <c r="A31" s="317"/>
      <c r="B31" s="41" t="s">
        <v>67</v>
      </c>
      <c r="C31" s="321"/>
      <c r="D31" s="320">
        <v>0</v>
      </c>
      <c r="E31" s="320">
        <v>0</v>
      </c>
      <c r="F31" s="320">
        <v>0</v>
      </c>
      <c r="G31" s="320">
        <v>0</v>
      </c>
      <c r="H31" s="320">
        <v>0</v>
      </c>
      <c r="I31" s="320">
        <v>0</v>
      </c>
      <c r="J31" s="320">
        <v>0</v>
      </c>
      <c r="K31" s="320">
        <v>0</v>
      </c>
      <c r="L31" s="320">
        <v>0</v>
      </c>
      <c r="M31" s="320">
        <v>0</v>
      </c>
      <c r="N31" s="320">
        <v>0</v>
      </c>
      <c r="O31" s="320">
        <v>0</v>
      </c>
      <c r="P31" s="320">
        <v>0</v>
      </c>
      <c r="Q31" s="320">
        <v>0</v>
      </c>
      <c r="R31" s="320">
        <v>0</v>
      </c>
      <c r="S31" s="320">
        <v>0</v>
      </c>
      <c r="T31" s="320">
        <v>0</v>
      </c>
      <c r="U31" s="320">
        <v>0</v>
      </c>
      <c r="V31" s="320">
        <v>0</v>
      </c>
      <c r="W31" s="320">
        <v>0</v>
      </c>
      <c r="X31" s="320">
        <v>0</v>
      </c>
      <c r="Y31" s="320">
        <v>0</v>
      </c>
      <c r="Z31" s="320">
        <v>0</v>
      </c>
      <c r="AA31" s="320">
        <v>0</v>
      </c>
      <c r="AB31" s="320">
        <v>0</v>
      </c>
      <c r="AC31" s="320">
        <v>0</v>
      </c>
      <c r="AD31" s="320">
        <v>0</v>
      </c>
      <c r="AE31" s="320">
        <v>0</v>
      </c>
      <c r="AF31" s="320">
        <v>0</v>
      </c>
      <c r="AG31" s="320">
        <v>0</v>
      </c>
      <c r="AH31" s="320">
        <v>469</v>
      </c>
      <c r="AI31" s="320">
        <v>463</v>
      </c>
      <c r="AJ31" s="320">
        <v>446</v>
      </c>
      <c r="AK31" s="320">
        <v>429</v>
      </c>
      <c r="AL31" s="320">
        <v>422</v>
      </c>
      <c r="AM31" s="320">
        <v>416</v>
      </c>
      <c r="AN31" s="320">
        <v>410</v>
      </c>
      <c r="AO31" s="320">
        <v>394</v>
      </c>
      <c r="AP31" s="320">
        <v>385</v>
      </c>
      <c r="AQ31" s="320">
        <v>376</v>
      </c>
      <c r="AR31" s="320">
        <v>384</v>
      </c>
      <c r="AS31" s="320">
        <v>381</v>
      </c>
      <c r="AT31" s="320">
        <v>362</v>
      </c>
      <c r="AU31" s="320">
        <v>354</v>
      </c>
      <c r="AV31" s="320">
        <v>349</v>
      </c>
      <c r="AW31" s="320">
        <v>343</v>
      </c>
      <c r="AX31" s="320">
        <v>332</v>
      </c>
      <c r="AY31" s="320">
        <v>322</v>
      </c>
      <c r="AZ31" s="320">
        <v>309</v>
      </c>
      <c r="BA31" s="320">
        <v>291</v>
      </c>
      <c r="BB31" s="320">
        <v>280</v>
      </c>
      <c r="BC31" s="320">
        <v>270</v>
      </c>
      <c r="BD31" s="320">
        <v>263</v>
      </c>
      <c r="BE31" s="320">
        <v>243</v>
      </c>
      <c r="BF31" s="320">
        <v>256</v>
      </c>
      <c r="BG31" s="320">
        <v>230</v>
      </c>
      <c r="BH31" s="320">
        <v>206</v>
      </c>
      <c r="BI31" s="320">
        <v>186</v>
      </c>
      <c r="BJ31" s="320">
        <v>168</v>
      </c>
      <c r="BK31" s="320">
        <v>148</v>
      </c>
      <c r="BL31" s="320">
        <v>131</v>
      </c>
      <c r="BM31" s="320">
        <v>119</v>
      </c>
      <c r="BN31" s="320">
        <v>112</v>
      </c>
      <c r="BO31" s="320">
        <v>106</v>
      </c>
      <c r="BP31" s="320">
        <v>102</v>
      </c>
      <c r="BQ31" s="320">
        <v>98</v>
      </c>
      <c r="BR31" s="320">
        <v>92</v>
      </c>
      <c r="BS31" s="320">
        <v>86</v>
      </c>
      <c r="BT31" s="320">
        <v>84</v>
      </c>
      <c r="BU31" s="320">
        <v>73</v>
      </c>
      <c r="BV31" s="320">
        <v>72</v>
      </c>
      <c r="BW31" s="320">
        <v>76</v>
      </c>
      <c r="BX31" s="319">
        <v>76</v>
      </c>
    </row>
    <row r="32" spans="1:76" s="261" customFormat="1" ht="15.75">
      <c r="A32" s="317"/>
      <c r="B32" s="37" t="s">
        <v>344</v>
      </c>
      <c r="C32" s="316"/>
      <c r="D32" s="315">
        <v>0</v>
      </c>
      <c r="E32" s="315">
        <v>0</v>
      </c>
      <c r="F32" s="315">
        <v>0</v>
      </c>
      <c r="G32" s="315">
        <v>0</v>
      </c>
      <c r="H32" s="315">
        <v>0</v>
      </c>
      <c r="I32" s="315">
        <v>0</v>
      </c>
      <c r="J32" s="315">
        <v>0</v>
      </c>
      <c r="K32" s="315">
        <v>0</v>
      </c>
      <c r="L32" s="315">
        <v>0</v>
      </c>
      <c r="M32" s="315">
        <v>0</v>
      </c>
      <c r="N32" s="315">
        <v>0</v>
      </c>
      <c r="O32" s="315">
        <v>0</v>
      </c>
      <c r="P32" s="315">
        <v>0</v>
      </c>
      <c r="Q32" s="315">
        <v>0</v>
      </c>
      <c r="R32" s="315">
        <v>0</v>
      </c>
      <c r="S32" s="315">
        <v>0</v>
      </c>
      <c r="T32" s="315">
        <v>0</v>
      </c>
      <c r="U32" s="315">
        <v>0</v>
      </c>
      <c r="V32" s="315">
        <v>0</v>
      </c>
      <c r="W32" s="315">
        <v>0</v>
      </c>
      <c r="X32" s="315">
        <v>0</v>
      </c>
      <c r="Y32" s="315">
        <v>0</v>
      </c>
      <c r="Z32" s="315">
        <v>0</v>
      </c>
      <c r="AA32" s="315">
        <v>0</v>
      </c>
      <c r="AB32" s="315">
        <v>0</v>
      </c>
      <c r="AC32" s="315">
        <v>0</v>
      </c>
      <c r="AD32" s="315">
        <v>0</v>
      </c>
      <c r="AE32" s="315">
        <v>0</v>
      </c>
      <c r="AF32" s="315">
        <v>0</v>
      </c>
      <c r="AG32" s="315">
        <v>0</v>
      </c>
      <c r="AH32" s="315">
        <v>407</v>
      </c>
      <c r="AI32" s="315">
        <v>408</v>
      </c>
      <c r="AJ32" s="315">
        <v>393</v>
      </c>
      <c r="AK32" s="315">
        <v>377</v>
      </c>
      <c r="AL32" s="315">
        <v>374</v>
      </c>
      <c r="AM32" s="315">
        <v>367</v>
      </c>
      <c r="AN32" s="315">
        <v>362</v>
      </c>
      <c r="AO32" s="315">
        <v>347</v>
      </c>
      <c r="AP32" s="315">
        <v>340</v>
      </c>
      <c r="AQ32" s="315">
        <v>330</v>
      </c>
      <c r="AR32" s="315">
        <v>337</v>
      </c>
      <c r="AS32" s="315">
        <v>327</v>
      </c>
      <c r="AT32" s="315">
        <v>317</v>
      </c>
      <c r="AU32" s="315">
        <v>304</v>
      </c>
      <c r="AV32" s="315">
        <v>295</v>
      </c>
      <c r="AW32" s="315">
        <v>288</v>
      </c>
      <c r="AX32" s="315">
        <v>281</v>
      </c>
      <c r="AY32" s="315">
        <v>271</v>
      </c>
      <c r="AZ32" s="315">
        <v>263</v>
      </c>
      <c r="BA32" s="315">
        <v>252</v>
      </c>
      <c r="BB32" s="315">
        <v>244</v>
      </c>
      <c r="BC32" s="315">
        <v>237</v>
      </c>
      <c r="BD32" s="315">
        <v>233</v>
      </c>
      <c r="BE32" s="315">
        <v>214</v>
      </c>
      <c r="BF32" s="315">
        <v>227</v>
      </c>
      <c r="BG32" s="315">
        <v>203</v>
      </c>
      <c r="BH32" s="315">
        <v>180</v>
      </c>
      <c r="BI32" s="315">
        <v>163</v>
      </c>
      <c r="BJ32" s="315">
        <v>147</v>
      </c>
      <c r="BK32" s="315">
        <v>129</v>
      </c>
      <c r="BL32" s="315">
        <v>117</v>
      </c>
      <c r="BM32" s="315">
        <v>108</v>
      </c>
      <c r="BN32" s="315">
        <v>101</v>
      </c>
      <c r="BO32" s="315">
        <v>95</v>
      </c>
      <c r="BP32" s="315">
        <v>91</v>
      </c>
      <c r="BQ32" s="315">
        <v>87</v>
      </c>
      <c r="BR32" s="315">
        <v>82</v>
      </c>
      <c r="BS32" s="315">
        <v>81</v>
      </c>
      <c r="BT32" s="315">
        <v>80</v>
      </c>
      <c r="BU32" s="315">
        <v>72</v>
      </c>
      <c r="BV32" s="315">
        <v>72</v>
      </c>
      <c r="BW32" s="315">
        <v>76</v>
      </c>
      <c r="BX32" s="314">
        <v>76</v>
      </c>
    </row>
    <row r="33" spans="1:76" s="261" customFormat="1" ht="15.75">
      <c r="A33" s="317"/>
      <c r="B33" s="37" t="s">
        <v>345</v>
      </c>
      <c r="C33" s="316"/>
      <c r="D33" s="315">
        <v>0</v>
      </c>
      <c r="E33" s="315">
        <v>0</v>
      </c>
      <c r="F33" s="315">
        <v>0</v>
      </c>
      <c r="G33" s="315">
        <v>0</v>
      </c>
      <c r="H33" s="315">
        <v>0</v>
      </c>
      <c r="I33" s="315">
        <v>0</v>
      </c>
      <c r="J33" s="315">
        <v>0</v>
      </c>
      <c r="K33" s="315">
        <v>0</v>
      </c>
      <c r="L33" s="315">
        <v>0</v>
      </c>
      <c r="M33" s="315">
        <v>0</v>
      </c>
      <c r="N33" s="315">
        <v>0</v>
      </c>
      <c r="O33" s="315">
        <v>0</v>
      </c>
      <c r="P33" s="315">
        <v>0</v>
      </c>
      <c r="Q33" s="315">
        <v>0</v>
      </c>
      <c r="R33" s="315">
        <v>0</v>
      </c>
      <c r="S33" s="315">
        <v>0</v>
      </c>
      <c r="T33" s="315">
        <v>0</v>
      </c>
      <c r="U33" s="315">
        <v>0</v>
      </c>
      <c r="V33" s="315">
        <v>0</v>
      </c>
      <c r="W33" s="315">
        <v>0</v>
      </c>
      <c r="X33" s="315">
        <v>0</v>
      </c>
      <c r="Y33" s="315">
        <v>0</v>
      </c>
      <c r="Z33" s="315">
        <v>0</v>
      </c>
      <c r="AA33" s="315">
        <v>0</v>
      </c>
      <c r="AB33" s="315">
        <v>0</v>
      </c>
      <c r="AC33" s="315">
        <v>0</v>
      </c>
      <c r="AD33" s="315">
        <v>0</v>
      </c>
      <c r="AE33" s="315">
        <v>0</v>
      </c>
      <c r="AF33" s="315">
        <v>0</v>
      </c>
      <c r="AG33" s="315">
        <v>0</v>
      </c>
      <c r="AH33" s="315">
        <v>63</v>
      </c>
      <c r="AI33" s="315">
        <v>55</v>
      </c>
      <c r="AJ33" s="315">
        <v>54</v>
      </c>
      <c r="AK33" s="315">
        <v>52</v>
      </c>
      <c r="AL33" s="315">
        <v>48</v>
      </c>
      <c r="AM33" s="315">
        <v>49</v>
      </c>
      <c r="AN33" s="315">
        <v>48</v>
      </c>
      <c r="AO33" s="315">
        <v>48</v>
      </c>
      <c r="AP33" s="315">
        <v>45</v>
      </c>
      <c r="AQ33" s="315">
        <v>45</v>
      </c>
      <c r="AR33" s="315">
        <v>48</v>
      </c>
      <c r="AS33" s="315">
        <v>53</v>
      </c>
      <c r="AT33" s="315">
        <v>45</v>
      </c>
      <c r="AU33" s="315">
        <v>50</v>
      </c>
      <c r="AV33" s="315">
        <v>54</v>
      </c>
      <c r="AW33" s="315">
        <v>55</v>
      </c>
      <c r="AX33" s="315">
        <v>51</v>
      </c>
      <c r="AY33" s="315">
        <v>51</v>
      </c>
      <c r="AZ33" s="315">
        <v>46</v>
      </c>
      <c r="BA33" s="315">
        <v>38</v>
      </c>
      <c r="BB33" s="315">
        <v>36</v>
      </c>
      <c r="BC33" s="315">
        <v>34</v>
      </c>
      <c r="BD33" s="315">
        <v>30</v>
      </c>
      <c r="BE33" s="315">
        <v>29</v>
      </c>
      <c r="BF33" s="315">
        <v>29</v>
      </c>
      <c r="BG33" s="315">
        <v>27</v>
      </c>
      <c r="BH33" s="315">
        <v>26</v>
      </c>
      <c r="BI33" s="315">
        <v>23</v>
      </c>
      <c r="BJ33" s="315">
        <v>21</v>
      </c>
      <c r="BK33" s="315">
        <v>19</v>
      </c>
      <c r="BL33" s="315">
        <v>14</v>
      </c>
      <c r="BM33" s="315">
        <v>11</v>
      </c>
      <c r="BN33" s="315">
        <v>10</v>
      </c>
      <c r="BO33" s="315">
        <v>11</v>
      </c>
      <c r="BP33" s="315">
        <v>11</v>
      </c>
      <c r="BQ33" s="315">
        <v>11</v>
      </c>
      <c r="BR33" s="315">
        <v>9</v>
      </c>
      <c r="BS33" s="315">
        <v>6</v>
      </c>
      <c r="BT33" s="315">
        <v>4</v>
      </c>
      <c r="BU33" s="315">
        <v>1</v>
      </c>
      <c r="BV33" s="315">
        <v>0</v>
      </c>
      <c r="BW33" s="315">
        <v>0</v>
      </c>
      <c r="BX33" s="314">
        <v>0</v>
      </c>
    </row>
    <row r="34" spans="1:76" s="261" customFormat="1" ht="15.75" thickBot="1">
      <c r="A34" s="266"/>
      <c r="B34" s="159"/>
      <c r="C34" s="266"/>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3" customWidth="1"/>
    <col min="76" max="76" width="12.7109375" style="261" customWidth="1"/>
    <col min="77" max="16384" width="9.140625" style="261"/>
  </cols>
  <sheetData>
    <row r="1" spans="1:76" s="308" customFormat="1" ht="24.95" customHeight="1" thickBot="1">
      <c r="A1" s="30" t="s">
        <v>64</v>
      </c>
      <c r="B1" s="77" t="s">
        <v>153</v>
      </c>
      <c r="C1" s="76"/>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09"/>
      <c r="BW1" s="309"/>
      <c r="BX1" s="309"/>
    </row>
    <row r="2" spans="1:76" ht="15.75" customHeight="1">
      <c r="A2" s="26" t="str">
        <f>Notes!A2</f>
        <v>Summer Budget</v>
      </c>
      <c r="B2" s="26" t="s">
        <v>494</v>
      </c>
      <c r="C2" s="307"/>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05"/>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6.1" customHeight="1">
      <c r="A4" s="340"/>
      <c r="B4" s="128" t="s">
        <v>67</v>
      </c>
      <c r="C4" s="41"/>
      <c r="D4" s="320">
        <f t="shared" ref="D4:AE4" si="0">SUM(D5:D6)</f>
        <v>0</v>
      </c>
      <c r="E4" s="320">
        <f t="shared" si="0"/>
        <v>0</v>
      </c>
      <c r="F4" s="320">
        <f t="shared" si="0"/>
        <v>0</v>
      </c>
      <c r="G4" s="320">
        <f t="shared" si="0"/>
        <v>0</v>
      </c>
      <c r="H4" s="320">
        <f t="shared" si="0"/>
        <v>0</v>
      </c>
      <c r="I4" s="320">
        <f t="shared" si="0"/>
        <v>0</v>
      </c>
      <c r="J4" s="320">
        <f t="shared" si="0"/>
        <v>0</v>
      </c>
      <c r="K4" s="320">
        <f t="shared" si="0"/>
        <v>0</v>
      </c>
      <c r="L4" s="320">
        <f t="shared" si="0"/>
        <v>0</v>
      </c>
      <c r="M4" s="320">
        <f t="shared" si="0"/>
        <v>0</v>
      </c>
      <c r="N4" s="320">
        <f t="shared" si="0"/>
        <v>0</v>
      </c>
      <c r="O4" s="320">
        <f t="shared" si="0"/>
        <v>0</v>
      </c>
      <c r="P4" s="320">
        <f t="shared" si="0"/>
        <v>0</v>
      </c>
      <c r="Q4" s="320">
        <f t="shared" si="0"/>
        <v>0</v>
      </c>
      <c r="R4" s="320">
        <f t="shared" si="0"/>
        <v>0</v>
      </c>
      <c r="S4" s="320">
        <f t="shared" si="0"/>
        <v>0</v>
      </c>
      <c r="T4" s="320">
        <f t="shared" si="0"/>
        <v>0</v>
      </c>
      <c r="U4" s="320">
        <f t="shared" si="0"/>
        <v>0</v>
      </c>
      <c r="V4" s="320">
        <f t="shared" si="0"/>
        <v>0</v>
      </c>
      <c r="W4" s="320">
        <f t="shared" si="0"/>
        <v>0</v>
      </c>
      <c r="X4" s="320">
        <f t="shared" si="0"/>
        <v>0</v>
      </c>
      <c r="Y4" s="320">
        <f t="shared" si="0"/>
        <v>0</v>
      </c>
      <c r="Z4" s="320">
        <f t="shared" si="0"/>
        <v>0</v>
      </c>
      <c r="AA4" s="320">
        <f t="shared" si="0"/>
        <v>0</v>
      </c>
      <c r="AB4" s="320">
        <f t="shared" si="0"/>
        <v>0</v>
      </c>
      <c r="AC4" s="320">
        <f t="shared" si="0"/>
        <v>0</v>
      </c>
      <c r="AD4" s="320">
        <f t="shared" si="0"/>
        <v>0</v>
      </c>
      <c r="AE4" s="320">
        <f t="shared" si="0"/>
        <v>0</v>
      </c>
      <c r="AF4" s="320">
        <v>1.9</v>
      </c>
      <c r="AG4" s="320">
        <v>2.9</v>
      </c>
      <c r="AH4" s="320">
        <f t="shared" ref="AH4:BX4" si="1">SUM(AH5:AH6)</f>
        <v>4</v>
      </c>
      <c r="AI4" s="320">
        <f t="shared" si="1"/>
        <v>4</v>
      </c>
      <c r="AJ4" s="320">
        <f t="shared" si="1"/>
        <v>5</v>
      </c>
      <c r="AK4" s="320">
        <f t="shared" si="1"/>
        <v>6</v>
      </c>
      <c r="AL4" s="320">
        <f t="shared" si="1"/>
        <v>8</v>
      </c>
      <c r="AM4" s="320">
        <f t="shared" si="1"/>
        <v>10</v>
      </c>
      <c r="AN4" s="320">
        <f t="shared" si="1"/>
        <v>11</v>
      </c>
      <c r="AO4" s="320">
        <f t="shared" si="1"/>
        <v>13</v>
      </c>
      <c r="AP4" s="320">
        <f t="shared" si="1"/>
        <v>104</v>
      </c>
      <c r="AQ4" s="320">
        <f t="shared" si="1"/>
        <v>183.72300000000001</v>
      </c>
      <c r="AR4" s="320">
        <f t="shared" si="1"/>
        <v>173.41800000000001</v>
      </c>
      <c r="AS4" s="320">
        <f t="shared" si="1"/>
        <v>183.63200000000001</v>
      </c>
      <c r="AT4" s="320">
        <f t="shared" si="1"/>
        <v>208.02</v>
      </c>
      <c r="AU4" s="320">
        <f t="shared" si="1"/>
        <v>284.64699999999999</v>
      </c>
      <c r="AV4" s="320">
        <f t="shared" si="1"/>
        <v>345.29700000000008</v>
      </c>
      <c r="AW4" s="320">
        <f t="shared" si="1"/>
        <v>441.74999999999994</v>
      </c>
      <c r="AX4" s="320">
        <f t="shared" si="1"/>
        <v>526.322</v>
      </c>
      <c r="AY4" s="320">
        <f t="shared" si="1"/>
        <v>617.35</v>
      </c>
      <c r="AZ4" s="320">
        <f t="shared" si="1"/>
        <v>736.40099999999995</v>
      </c>
      <c r="BA4" s="320">
        <f t="shared" si="1"/>
        <v>745.90700000000004</v>
      </c>
      <c r="BB4" s="320">
        <f t="shared" si="1"/>
        <v>782.37199999999996</v>
      </c>
      <c r="BC4" s="320">
        <f t="shared" si="1"/>
        <v>834.52800000000002</v>
      </c>
      <c r="BD4" s="320">
        <f t="shared" si="1"/>
        <v>867.01099999999997</v>
      </c>
      <c r="BE4" s="320">
        <f t="shared" si="1"/>
        <v>931.78101869</v>
      </c>
      <c r="BF4" s="320">
        <f t="shared" si="1"/>
        <v>993.10799999999995</v>
      </c>
      <c r="BG4" s="320">
        <f t="shared" si="1"/>
        <v>1053.6691153298639</v>
      </c>
      <c r="BH4" s="320">
        <f t="shared" si="1"/>
        <v>1096.0409999999999</v>
      </c>
      <c r="BI4" s="320">
        <f t="shared" si="1"/>
        <v>1149.1385723000005</v>
      </c>
      <c r="BJ4" s="320">
        <f t="shared" si="1"/>
        <v>1181.2635561100005</v>
      </c>
      <c r="BK4" s="320">
        <f t="shared" si="1"/>
        <v>1279.8853888127105</v>
      </c>
      <c r="BL4" s="320">
        <f t="shared" si="1"/>
        <v>1362.9964772500002</v>
      </c>
      <c r="BM4" s="320">
        <f t="shared" si="1"/>
        <v>1494.8980367000006</v>
      </c>
      <c r="BN4" s="320">
        <f t="shared" si="1"/>
        <v>1572.0826307400002</v>
      </c>
      <c r="BO4" s="320">
        <f t="shared" si="1"/>
        <v>1732.9771967700003</v>
      </c>
      <c r="BP4" s="320">
        <f t="shared" si="1"/>
        <v>1927.2231981999998</v>
      </c>
      <c r="BQ4" s="320">
        <f t="shared" si="1"/>
        <v>2088.2668163797011</v>
      </c>
      <c r="BR4" s="320">
        <f t="shared" si="1"/>
        <v>2319.2115774999997</v>
      </c>
      <c r="BS4" s="320">
        <f t="shared" si="1"/>
        <v>2462.4191134515518</v>
      </c>
      <c r="BT4" s="320">
        <f t="shared" si="1"/>
        <v>2523.2908089721345</v>
      </c>
      <c r="BU4" s="320">
        <f t="shared" si="1"/>
        <v>2631.2626167728185</v>
      </c>
      <c r="BV4" s="320">
        <f t="shared" si="1"/>
        <v>2790.9230017081795</v>
      </c>
      <c r="BW4" s="320">
        <f t="shared" si="1"/>
        <v>2919.2701105298061</v>
      </c>
      <c r="BX4" s="319">
        <f t="shared" si="1"/>
        <v>3022.5243865424654</v>
      </c>
    </row>
    <row r="5" spans="1:76">
      <c r="A5" s="316"/>
      <c r="B5" s="37" t="s">
        <v>344</v>
      </c>
      <c r="C5" s="37"/>
      <c r="D5" s="315">
        <v>0</v>
      </c>
      <c r="E5" s="315">
        <v>0</v>
      </c>
      <c r="F5" s="315">
        <v>0</v>
      </c>
      <c r="G5" s="315">
        <v>0</v>
      </c>
      <c r="H5" s="315">
        <v>0</v>
      </c>
      <c r="I5" s="315">
        <v>0</v>
      </c>
      <c r="J5" s="315">
        <v>0</v>
      </c>
      <c r="K5" s="315">
        <v>0</v>
      </c>
      <c r="L5" s="315">
        <v>0</v>
      </c>
      <c r="M5" s="315">
        <v>0</v>
      </c>
      <c r="N5" s="315">
        <v>0</v>
      </c>
      <c r="O5" s="315">
        <v>0</v>
      </c>
      <c r="P5" s="315">
        <v>0</v>
      </c>
      <c r="Q5" s="315">
        <v>0</v>
      </c>
      <c r="R5" s="315">
        <v>0</v>
      </c>
      <c r="S5" s="315">
        <v>0</v>
      </c>
      <c r="T5" s="315">
        <v>0</v>
      </c>
      <c r="U5" s="315">
        <v>0</v>
      </c>
      <c r="V5" s="315">
        <v>0</v>
      </c>
      <c r="W5" s="315">
        <v>0</v>
      </c>
      <c r="X5" s="315">
        <v>0</v>
      </c>
      <c r="Y5" s="315">
        <v>0</v>
      </c>
      <c r="Z5" s="315">
        <v>0</v>
      </c>
      <c r="AA5" s="315">
        <v>0</v>
      </c>
      <c r="AB5" s="315">
        <v>0</v>
      </c>
      <c r="AC5" s="315">
        <v>0</v>
      </c>
      <c r="AD5" s="315">
        <v>0</v>
      </c>
      <c r="AE5" s="315">
        <v>0</v>
      </c>
      <c r="AF5" s="315" t="s">
        <v>496</v>
      </c>
      <c r="AG5" s="315" t="s">
        <v>496</v>
      </c>
      <c r="AH5" s="315">
        <v>4</v>
      </c>
      <c r="AI5" s="315">
        <v>4</v>
      </c>
      <c r="AJ5" s="315">
        <v>5</v>
      </c>
      <c r="AK5" s="315">
        <v>6</v>
      </c>
      <c r="AL5" s="315">
        <v>8</v>
      </c>
      <c r="AM5" s="315">
        <v>10</v>
      </c>
      <c r="AN5" s="315">
        <v>11</v>
      </c>
      <c r="AO5" s="315">
        <v>13</v>
      </c>
      <c r="AP5" s="315">
        <v>104</v>
      </c>
      <c r="AQ5" s="315">
        <v>183.72300000000001</v>
      </c>
      <c r="AR5" s="315">
        <v>173.41800000000001</v>
      </c>
      <c r="AS5" s="315">
        <v>183.63200000000001</v>
      </c>
      <c r="AT5" s="315">
        <v>208.02</v>
      </c>
      <c r="AU5" s="315">
        <v>269.96832117263904</v>
      </c>
      <c r="AV5" s="315">
        <v>327.97337600551521</v>
      </c>
      <c r="AW5" s="315">
        <v>419.73289899962754</v>
      </c>
      <c r="AX5" s="315">
        <v>500.04761254962028</v>
      </c>
      <c r="AY5" s="315">
        <v>586.19055781453687</v>
      </c>
      <c r="AZ5" s="315">
        <v>699.84472339379818</v>
      </c>
      <c r="BA5" s="315">
        <v>709.21133412100005</v>
      </c>
      <c r="BB5" s="315">
        <v>743.95880802719989</v>
      </c>
      <c r="BC5" s="315">
        <v>796.16035103942988</v>
      </c>
      <c r="BD5" s="315">
        <v>809.72477850657356</v>
      </c>
      <c r="BE5" s="315">
        <v>870.53092037570082</v>
      </c>
      <c r="BF5" s="315">
        <v>947.298</v>
      </c>
      <c r="BG5" s="315">
        <v>1017.4757964240732</v>
      </c>
      <c r="BH5" s="315">
        <v>1057.6289999999999</v>
      </c>
      <c r="BI5" s="315">
        <v>1113.5155272727516</v>
      </c>
      <c r="BJ5" s="315">
        <v>1142.0356692484781</v>
      </c>
      <c r="BK5" s="315">
        <v>1235.597033053456</v>
      </c>
      <c r="BL5" s="315">
        <v>1316.2793594178083</v>
      </c>
      <c r="BM5" s="315">
        <v>1446.1896739375136</v>
      </c>
      <c r="BN5" s="315">
        <v>1526.3989427992453</v>
      </c>
      <c r="BO5" s="315">
        <v>1691.4195913635774</v>
      </c>
      <c r="BP5" s="315">
        <v>1882.2267307552024</v>
      </c>
      <c r="BQ5" s="315">
        <v>2041.8053091705644</v>
      </c>
      <c r="BR5" s="315">
        <v>2274.4601372532384</v>
      </c>
      <c r="BS5" s="315">
        <v>2416.6395313427438</v>
      </c>
      <c r="BT5" s="315">
        <v>2478.4731506000367</v>
      </c>
      <c r="BU5" s="315">
        <v>2587.1069354248662</v>
      </c>
      <c r="BV5" s="315">
        <v>2752.3092566502314</v>
      </c>
      <c r="BW5" s="315">
        <v>2889.61651951468</v>
      </c>
      <c r="BX5" s="314">
        <v>2988.6563504028268</v>
      </c>
    </row>
    <row r="6" spans="1:76">
      <c r="A6" s="316"/>
      <c r="B6" s="37" t="s">
        <v>345</v>
      </c>
      <c r="C6" s="37"/>
      <c r="D6" s="315">
        <v>0</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t="s">
        <v>496</v>
      </c>
      <c r="AG6" s="315" t="s">
        <v>496</v>
      </c>
      <c r="AH6" s="315">
        <v>0</v>
      </c>
      <c r="AI6" s="315">
        <v>0</v>
      </c>
      <c r="AJ6" s="315">
        <v>0</v>
      </c>
      <c r="AK6" s="315">
        <v>0</v>
      </c>
      <c r="AL6" s="315">
        <v>0</v>
      </c>
      <c r="AM6" s="315">
        <v>0</v>
      </c>
      <c r="AN6" s="315">
        <v>0</v>
      </c>
      <c r="AO6" s="315">
        <v>0</v>
      </c>
      <c r="AP6" s="315">
        <v>0</v>
      </c>
      <c r="AQ6" s="315">
        <v>0</v>
      </c>
      <c r="AR6" s="315">
        <v>0</v>
      </c>
      <c r="AS6" s="315">
        <v>0</v>
      </c>
      <c r="AT6" s="315">
        <v>0</v>
      </c>
      <c r="AU6" s="315">
        <v>14.67867882736096</v>
      </c>
      <c r="AV6" s="315">
        <v>17.32362399448489</v>
      </c>
      <c r="AW6" s="315">
        <v>22.017101000372413</v>
      </c>
      <c r="AX6" s="315">
        <v>26.274387450379745</v>
      </c>
      <c r="AY6" s="315">
        <v>31.159442185463192</v>
      </c>
      <c r="AZ6" s="315">
        <v>36.556276606201791</v>
      </c>
      <c r="BA6" s="315">
        <v>36.695665879000003</v>
      </c>
      <c r="BB6" s="315">
        <v>38.413191972800014</v>
      </c>
      <c r="BC6" s="315">
        <v>38.367648960570129</v>
      </c>
      <c r="BD6" s="315">
        <v>57.286221493426368</v>
      </c>
      <c r="BE6" s="315">
        <v>61.250098314299194</v>
      </c>
      <c r="BF6" s="315">
        <v>45.81</v>
      </c>
      <c r="BG6" s="315">
        <v>36.193318905790619</v>
      </c>
      <c r="BH6" s="315">
        <v>38.411999999999999</v>
      </c>
      <c r="BI6" s="315">
        <v>35.623045027248956</v>
      </c>
      <c r="BJ6" s="315">
        <v>39.227886861522336</v>
      </c>
      <c r="BK6" s="315">
        <v>44.288355759254614</v>
      </c>
      <c r="BL6" s="315">
        <v>46.717117832191811</v>
      </c>
      <c r="BM6" s="315">
        <v>48.708362762486907</v>
      </c>
      <c r="BN6" s="315">
        <v>45.683687940754801</v>
      </c>
      <c r="BO6" s="315">
        <v>41.557605406422965</v>
      </c>
      <c r="BP6" s="315">
        <v>44.996467444797425</v>
      </c>
      <c r="BQ6" s="315">
        <v>46.46150720913667</v>
      </c>
      <c r="BR6" s="315">
        <v>44.751440246761518</v>
      </c>
      <c r="BS6" s="315">
        <v>45.779582108808142</v>
      </c>
      <c r="BT6" s="315">
        <v>44.817658372097704</v>
      </c>
      <c r="BU6" s="315">
        <v>44.155681347952175</v>
      </c>
      <c r="BV6" s="315">
        <v>38.613745057948236</v>
      </c>
      <c r="BW6" s="315">
        <v>29.653591015126157</v>
      </c>
      <c r="BX6" s="314">
        <v>33.868036139638512</v>
      </c>
    </row>
    <row r="7" spans="1:76" s="308" customFormat="1" ht="35.1" customHeight="1" thickBot="1">
      <c r="A7" s="331"/>
      <c r="B7" s="349" t="s">
        <v>495</v>
      </c>
      <c r="C7" s="348"/>
      <c r="D7" s="328">
        <v>0</v>
      </c>
      <c r="E7" s="328">
        <v>0</v>
      </c>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c r="AF7" s="328" t="s">
        <v>496</v>
      </c>
      <c r="AG7" s="328" t="s">
        <v>496</v>
      </c>
      <c r="AH7" s="328" t="s">
        <v>496</v>
      </c>
      <c r="AI7" s="328" t="s">
        <v>496</v>
      </c>
      <c r="AJ7" s="328" t="s">
        <v>496</v>
      </c>
      <c r="AK7" s="328" t="s">
        <v>496</v>
      </c>
      <c r="AL7" s="328" t="s">
        <v>496</v>
      </c>
      <c r="AM7" s="328" t="s">
        <v>496</v>
      </c>
      <c r="AN7" s="328" t="s">
        <v>496</v>
      </c>
      <c r="AO7" s="328" t="s">
        <v>496</v>
      </c>
      <c r="AP7" s="328" t="s">
        <v>496</v>
      </c>
      <c r="AQ7" s="328" t="s">
        <v>496</v>
      </c>
      <c r="AR7" s="328" t="s">
        <v>496</v>
      </c>
      <c r="AS7" s="328" t="s">
        <v>496</v>
      </c>
      <c r="AT7" s="328" t="s">
        <v>496</v>
      </c>
      <c r="AU7" s="328" t="s">
        <v>496</v>
      </c>
      <c r="AV7" s="328" t="s">
        <v>496</v>
      </c>
      <c r="AW7" s="328" t="s">
        <v>496</v>
      </c>
      <c r="AX7" s="328" t="s">
        <v>496</v>
      </c>
      <c r="AY7" s="328" t="s">
        <v>496</v>
      </c>
      <c r="AZ7" s="328" t="s">
        <v>496</v>
      </c>
      <c r="BA7" s="328" t="s">
        <v>496</v>
      </c>
      <c r="BB7" s="328" t="s">
        <v>496</v>
      </c>
      <c r="BC7" s="328" t="s">
        <v>496</v>
      </c>
      <c r="BD7" s="328" t="s">
        <v>496</v>
      </c>
      <c r="BE7" s="328" t="s">
        <v>496</v>
      </c>
      <c r="BF7" s="328">
        <v>0</v>
      </c>
      <c r="BG7" s="328">
        <v>0</v>
      </c>
      <c r="BH7" s="328">
        <v>0</v>
      </c>
      <c r="BI7" s="328">
        <v>0</v>
      </c>
      <c r="BJ7" s="328">
        <v>0</v>
      </c>
      <c r="BK7" s="328">
        <v>0</v>
      </c>
      <c r="BL7" s="328">
        <v>0</v>
      </c>
      <c r="BM7" s="328">
        <v>0</v>
      </c>
      <c r="BN7" s="328">
        <v>0.46100943859993793</v>
      </c>
      <c r="BO7" s="328">
        <v>0.61590973033521745</v>
      </c>
      <c r="BP7" s="328">
        <v>0.82060175549607817</v>
      </c>
      <c r="BQ7" s="328">
        <v>1.0211127955539936</v>
      </c>
      <c r="BR7" s="328">
        <v>1.1272567942657137</v>
      </c>
      <c r="BS7" s="328">
        <v>1.1963759012911905</v>
      </c>
      <c r="BT7" s="328">
        <v>1.2299808872540043</v>
      </c>
      <c r="BU7" s="328">
        <v>1.2813966544897832</v>
      </c>
      <c r="BV7" s="328">
        <v>1.3554088733764267</v>
      </c>
      <c r="BW7" s="328">
        <v>1.4140224805563655</v>
      </c>
      <c r="BX7" s="327">
        <v>1.4669075116551109</v>
      </c>
    </row>
    <row r="8" spans="1:76" ht="26.1" customHeight="1">
      <c r="A8" s="299"/>
      <c r="B8" s="41" t="s">
        <v>494</v>
      </c>
      <c r="C8" s="316"/>
      <c r="D8" s="273" t="s">
        <v>151</v>
      </c>
      <c r="E8" s="273" t="s">
        <v>150</v>
      </c>
      <c r="F8" s="273" t="s">
        <v>149</v>
      </c>
      <c r="G8" s="273" t="s">
        <v>148</v>
      </c>
      <c r="H8" s="273" t="s">
        <v>147</v>
      </c>
      <c r="I8" s="273" t="s">
        <v>146</v>
      </c>
      <c r="J8" s="273" t="s">
        <v>145</v>
      </c>
      <c r="K8" s="273" t="s">
        <v>144</v>
      </c>
      <c r="L8" s="273" t="s">
        <v>143</v>
      </c>
      <c r="M8" s="273" t="s">
        <v>142</v>
      </c>
      <c r="N8" s="273" t="s">
        <v>141</v>
      </c>
      <c r="O8" s="273" t="s">
        <v>140</v>
      </c>
      <c r="P8" s="273" t="s">
        <v>139</v>
      </c>
      <c r="Q8" s="273" t="s">
        <v>138</v>
      </c>
      <c r="R8" s="273" t="s">
        <v>137</v>
      </c>
      <c r="S8" s="273" t="s">
        <v>136</v>
      </c>
      <c r="T8" s="273" t="s">
        <v>135</v>
      </c>
      <c r="U8" s="273" t="s">
        <v>134</v>
      </c>
      <c r="V8" s="273" t="s">
        <v>133</v>
      </c>
      <c r="W8" s="273" t="s">
        <v>132</v>
      </c>
      <c r="X8" s="273" t="s">
        <v>131</v>
      </c>
      <c r="Y8" s="273" t="s">
        <v>130</v>
      </c>
      <c r="Z8" s="273" t="s">
        <v>129</v>
      </c>
      <c r="AA8" s="273" t="s">
        <v>128</v>
      </c>
      <c r="AB8" s="273" t="s">
        <v>127</v>
      </c>
      <c r="AC8" s="273" t="s">
        <v>126</v>
      </c>
      <c r="AD8" s="273" t="s">
        <v>125</v>
      </c>
      <c r="AE8" s="273" t="s">
        <v>124</v>
      </c>
      <c r="AF8" s="273" t="s">
        <v>123</v>
      </c>
      <c r="AG8" s="273" t="s">
        <v>122</v>
      </c>
      <c r="AH8" s="273" t="s">
        <v>121</v>
      </c>
      <c r="AI8" s="273" t="s">
        <v>120</v>
      </c>
      <c r="AJ8" s="273" t="s">
        <v>119</v>
      </c>
      <c r="AK8" s="273" t="s">
        <v>118</v>
      </c>
      <c r="AL8" s="273" t="s">
        <v>117</v>
      </c>
      <c r="AM8" s="273" t="s">
        <v>116</v>
      </c>
      <c r="AN8" s="273" t="s">
        <v>115</v>
      </c>
      <c r="AO8" s="273" t="s">
        <v>114</v>
      </c>
      <c r="AP8" s="273" t="s">
        <v>113</v>
      </c>
      <c r="AQ8" s="273" t="s">
        <v>112</v>
      </c>
      <c r="AR8" s="273" t="s">
        <v>111</v>
      </c>
      <c r="AS8" s="273" t="s">
        <v>110</v>
      </c>
      <c r="AT8" s="273" t="s">
        <v>109</v>
      </c>
      <c r="AU8" s="273" t="s">
        <v>108</v>
      </c>
      <c r="AV8" s="273" t="s">
        <v>107</v>
      </c>
      <c r="AW8" s="273" t="s">
        <v>106</v>
      </c>
      <c r="AX8" s="273" t="s">
        <v>105</v>
      </c>
      <c r="AY8" s="273" t="s">
        <v>104</v>
      </c>
      <c r="AZ8" s="273" t="s">
        <v>103</v>
      </c>
      <c r="BA8" s="273" t="s">
        <v>102</v>
      </c>
      <c r="BB8" s="273" t="s">
        <v>101</v>
      </c>
      <c r="BC8" s="273" t="s">
        <v>100</v>
      </c>
      <c r="BD8" s="273" t="s">
        <v>99</v>
      </c>
      <c r="BE8" s="273" t="s">
        <v>98</v>
      </c>
      <c r="BF8" s="273" t="s">
        <v>97</v>
      </c>
      <c r="BG8" s="273" t="s">
        <v>96</v>
      </c>
      <c r="BH8" s="273" t="s">
        <v>95</v>
      </c>
      <c r="BI8" s="273" t="s">
        <v>94</v>
      </c>
      <c r="BJ8" s="273" t="s">
        <v>93</v>
      </c>
      <c r="BK8" s="273" t="s">
        <v>92</v>
      </c>
      <c r="BL8" s="273" t="s">
        <v>91</v>
      </c>
      <c r="BM8" s="273" t="s">
        <v>90</v>
      </c>
      <c r="BN8" s="273" t="s">
        <v>89</v>
      </c>
      <c r="BO8" s="273" t="s">
        <v>88</v>
      </c>
      <c r="BP8" s="273" t="s">
        <v>87</v>
      </c>
      <c r="BQ8" s="273" t="s">
        <v>86</v>
      </c>
      <c r="BR8" s="273" t="s">
        <v>85</v>
      </c>
      <c r="BS8" s="273" t="s">
        <v>84</v>
      </c>
      <c r="BT8" s="273" t="s">
        <v>83</v>
      </c>
      <c r="BU8" s="282" t="s">
        <v>82</v>
      </c>
      <c r="BV8" s="282" t="s">
        <v>81</v>
      </c>
      <c r="BW8" s="282" t="s">
        <v>80</v>
      </c>
      <c r="BX8" s="281" t="s">
        <v>79</v>
      </c>
    </row>
    <row r="9" spans="1:76" ht="15.75">
      <c r="A9" s="299"/>
      <c r="B9" s="338" t="s">
        <v>409</v>
      </c>
      <c r="C9" s="337"/>
      <c r="D9" s="304" t="s">
        <v>77</v>
      </c>
      <c r="E9" s="304" t="s">
        <v>77</v>
      </c>
      <c r="F9" s="304" t="s">
        <v>77</v>
      </c>
      <c r="G9" s="304" t="s">
        <v>77</v>
      </c>
      <c r="H9" s="304" t="s">
        <v>77</v>
      </c>
      <c r="I9" s="304" t="s">
        <v>77</v>
      </c>
      <c r="J9" s="304" t="s">
        <v>77</v>
      </c>
      <c r="K9" s="304" t="s">
        <v>77</v>
      </c>
      <c r="L9" s="304" t="s">
        <v>77</v>
      </c>
      <c r="M9" s="304" t="s">
        <v>77</v>
      </c>
      <c r="N9" s="304" t="s">
        <v>77</v>
      </c>
      <c r="O9" s="304" t="s">
        <v>77</v>
      </c>
      <c r="P9" s="304" t="s">
        <v>77</v>
      </c>
      <c r="Q9" s="304" t="s">
        <v>77</v>
      </c>
      <c r="R9" s="304" t="s">
        <v>77</v>
      </c>
      <c r="S9" s="304" t="s">
        <v>77</v>
      </c>
      <c r="T9" s="304" t="s">
        <v>77</v>
      </c>
      <c r="U9" s="304" t="s">
        <v>77</v>
      </c>
      <c r="V9" s="304" t="s">
        <v>77</v>
      </c>
      <c r="W9" s="304" t="s">
        <v>77</v>
      </c>
      <c r="X9" s="304" t="s">
        <v>77</v>
      </c>
      <c r="Y9" s="304" t="s">
        <v>77</v>
      </c>
      <c r="Z9" s="304" t="s">
        <v>77</v>
      </c>
      <c r="AA9" s="304" t="s">
        <v>77</v>
      </c>
      <c r="AB9" s="304" t="s">
        <v>77</v>
      </c>
      <c r="AC9" s="304" t="s">
        <v>77</v>
      </c>
      <c r="AD9" s="304" t="s">
        <v>77</v>
      </c>
      <c r="AE9" s="304" t="s">
        <v>77</v>
      </c>
      <c r="AF9" s="304" t="s">
        <v>77</v>
      </c>
      <c r="AG9" s="304" t="s">
        <v>77</v>
      </c>
      <c r="AH9" s="304" t="s">
        <v>77</v>
      </c>
      <c r="AI9" s="304" t="s">
        <v>77</v>
      </c>
      <c r="AJ9" s="304" t="s">
        <v>77</v>
      </c>
      <c r="AK9" s="304" t="s">
        <v>77</v>
      </c>
      <c r="AL9" s="304" t="s">
        <v>77</v>
      </c>
      <c r="AM9" s="304" t="s">
        <v>77</v>
      </c>
      <c r="AN9" s="304" t="s">
        <v>77</v>
      </c>
      <c r="AO9" s="304" t="s">
        <v>77</v>
      </c>
      <c r="AP9" s="304" t="s">
        <v>77</v>
      </c>
      <c r="AQ9" s="304" t="s">
        <v>77</v>
      </c>
      <c r="AR9" s="304" t="s">
        <v>77</v>
      </c>
      <c r="AS9" s="304" t="s">
        <v>77</v>
      </c>
      <c r="AT9" s="304" t="s">
        <v>77</v>
      </c>
      <c r="AU9" s="304" t="s">
        <v>77</v>
      </c>
      <c r="AV9" s="304" t="s">
        <v>77</v>
      </c>
      <c r="AW9" s="304" t="s">
        <v>77</v>
      </c>
      <c r="AX9" s="304" t="s">
        <v>77</v>
      </c>
      <c r="AY9" s="304" t="s">
        <v>77</v>
      </c>
      <c r="AZ9" s="304" t="s">
        <v>77</v>
      </c>
      <c r="BA9" s="304" t="s">
        <v>77</v>
      </c>
      <c r="BB9" s="304" t="s">
        <v>77</v>
      </c>
      <c r="BC9" s="304" t="s">
        <v>77</v>
      </c>
      <c r="BD9" s="304" t="s">
        <v>77</v>
      </c>
      <c r="BE9" s="304" t="s">
        <v>77</v>
      </c>
      <c r="BF9" s="304" t="s">
        <v>77</v>
      </c>
      <c r="BG9" s="304" t="s">
        <v>77</v>
      </c>
      <c r="BH9" s="304" t="s">
        <v>77</v>
      </c>
      <c r="BI9" s="304" t="s">
        <v>77</v>
      </c>
      <c r="BJ9" s="304" t="s">
        <v>77</v>
      </c>
      <c r="BK9" s="304" t="s">
        <v>77</v>
      </c>
      <c r="BL9" s="304" t="s">
        <v>77</v>
      </c>
      <c r="BM9" s="304" t="s">
        <v>77</v>
      </c>
      <c r="BN9" s="304" t="s">
        <v>77</v>
      </c>
      <c r="BO9" s="304" t="s">
        <v>77</v>
      </c>
      <c r="BP9" s="304" t="s">
        <v>77</v>
      </c>
      <c r="BQ9" s="304" t="s">
        <v>77</v>
      </c>
      <c r="BR9" s="304" t="s">
        <v>77</v>
      </c>
      <c r="BS9" s="304" t="s">
        <v>76</v>
      </c>
      <c r="BT9" s="278" t="s">
        <v>76</v>
      </c>
      <c r="BU9" s="278" t="s">
        <v>76</v>
      </c>
      <c r="BV9" s="278" t="s">
        <v>76</v>
      </c>
      <c r="BW9" s="278" t="s">
        <v>76</v>
      </c>
      <c r="BX9" s="277" t="s">
        <v>76</v>
      </c>
    </row>
    <row r="10" spans="1:76" s="318" customFormat="1" ht="26.1" customHeight="1">
      <c r="A10" s="317"/>
      <c r="B10" s="41" t="s">
        <v>67</v>
      </c>
      <c r="C10" s="41"/>
      <c r="D10" s="320">
        <v>0</v>
      </c>
      <c r="E10" s="320">
        <v>0</v>
      </c>
      <c r="F10" s="320">
        <v>0</v>
      </c>
      <c r="G10" s="320">
        <v>0</v>
      </c>
      <c r="H10" s="320">
        <v>0</v>
      </c>
      <c r="I10" s="320">
        <v>0</v>
      </c>
      <c r="J10" s="320">
        <v>0</v>
      </c>
      <c r="K10" s="320">
        <v>0</v>
      </c>
      <c r="L10" s="320">
        <v>0</v>
      </c>
      <c r="M10" s="320">
        <v>0</v>
      </c>
      <c r="N10" s="320">
        <v>0</v>
      </c>
      <c r="O10" s="320">
        <v>0</v>
      </c>
      <c r="P10" s="320">
        <v>0</v>
      </c>
      <c r="Q10" s="320">
        <v>0</v>
      </c>
      <c r="R10" s="320">
        <v>0</v>
      </c>
      <c r="S10" s="320">
        <v>0</v>
      </c>
      <c r="T10" s="320">
        <v>0</v>
      </c>
      <c r="U10" s="320">
        <v>0</v>
      </c>
      <c r="V10" s="320">
        <v>0</v>
      </c>
      <c r="W10" s="320">
        <v>0</v>
      </c>
      <c r="X10" s="320">
        <v>0</v>
      </c>
      <c r="Y10" s="320">
        <v>0</v>
      </c>
      <c r="Z10" s="320">
        <v>0</v>
      </c>
      <c r="AA10" s="320">
        <v>0</v>
      </c>
      <c r="AB10" s="320">
        <v>0</v>
      </c>
      <c r="AC10" s="320">
        <v>0</v>
      </c>
      <c r="AD10" s="320">
        <v>0</v>
      </c>
      <c r="AE10" s="320">
        <v>0</v>
      </c>
      <c r="AF10" s="320">
        <v>11.158923067976973</v>
      </c>
      <c r="AG10" s="320">
        <v>14.99206633567078</v>
      </c>
      <c r="AH10" s="350">
        <f t="shared" ref="AH10:BX10" si="2">SUM(AH11:AH12)</f>
        <v>18.65533801256003</v>
      </c>
      <c r="AI10" s="350">
        <f t="shared" si="2"/>
        <v>15.989867806538431</v>
      </c>
      <c r="AJ10" s="350">
        <f t="shared" si="2"/>
        <v>16.83221118592094</v>
      </c>
      <c r="AK10" s="350">
        <f t="shared" si="2"/>
        <v>18.409380885837535</v>
      </c>
      <c r="AL10" s="350">
        <f t="shared" si="2"/>
        <v>22.994393693616779</v>
      </c>
      <c r="AM10" s="350">
        <f t="shared" si="2"/>
        <v>27.511440400958811</v>
      </c>
      <c r="AN10" s="350">
        <f t="shared" si="2"/>
        <v>28.608950919297524</v>
      </c>
      <c r="AO10" s="350">
        <f t="shared" si="2"/>
        <v>31.875895219829573</v>
      </c>
      <c r="AP10" s="350">
        <f t="shared" si="2"/>
        <v>245.33457900268598</v>
      </c>
      <c r="AQ10" s="350">
        <f t="shared" si="2"/>
        <v>410.68594382843105</v>
      </c>
      <c r="AR10" s="350">
        <f t="shared" si="2"/>
        <v>363.55220224998965</v>
      </c>
      <c r="AS10" s="350">
        <f t="shared" si="2"/>
        <v>357.1437484354239</v>
      </c>
      <c r="AT10" s="350">
        <f t="shared" si="2"/>
        <v>373.67754557581145</v>
      </c>
      <c r="AU10" s="350">
        <f t="shared" si="2"/>
        <v>482.97937001259976</v>
      </c>
      <c r="AV10" s="350">
        <f t="shared" si="2"/>
        <v>571.33724873445726</v>
      </c>
      <c r="AW10" s="350">
        <f t="shared" si="2"/>
        <v>713.43423198695189</v>
      </c>
      <c r="AX10" s="350">
        <f t="shared" si="2"/>
        <v>840.07904801036705</v>
      </c>
      <c r="AY10" s="350">
        <f t="shared" si="2"/>
        <v>957.46982586529907</v>
      </c>
      <c r="AZ10" s="350">
        <f t="shared" si="2"/>
        <v>1095.7218138157602</v>
      </c>
      <c r="BA10" s="350">
        <f t="shared" si="2"/>
        <v>1090.4599562870003</v>
      </c>
      <c r="BB10" s="350">
        <f t="shared" si="2"/>
        <v>1125.8915422318476</v>
      </c>
      <c r="BC10" s="350">
        <f t="shared" si="2"/>
        <v>1188.5516385582946</v>
      </c>
      <c r="BD10" s="350">
        <f t="shared" si="2"/>
        <v>1207.103426885752</v>
      </c>
      <c r="BE10" s="350">
        <f t="shared" si="2"/>
        <v>1277.9029233568247</v>
      </c>
      <c r="BF10" s="350">
        <f t="shared" si="2"/>
        <v>1327.087242994364</v>
      </c>
      <c r="BG10" s="350">
        <f t="shared" si="2"/>
        <v>1379.9170219306839</v>
      </c>
      <c r="BH10" s="320">
        <f t="shared" si="2"/>
        <v>1391.5269191608111</v>
      </c>
      <c r="BI10" s="320">
        <f t="shared" si="2"/>
        <v>1419.2967997835531</v>
      </c>
      <c r="BJ10" s="320">
        <f t="shared" si="2"/>
        <v>1420.4640819019673</v>
      </c>
      <c r="BK10" s="320">
        <f t="shared" si="2"/>
        <v>1495.2969840379847</v>
      </c>
      <c r="BL10" s="320">
        <f t="shared" si="2"/>
        <v>1553.4037937514106</v>
      </c>
      <c r="BM10" s="320">
        <f t="shared" si="2"/>
        <v>1660.7968420400177</v>
      </c>
      <c r="BN10" s="320">
        <f t="shared" si="2"/>
        <v>1699.512407598874</v>
      </c>
      <c r="BO10" s="320">
        <f t="shared" si="2"/>
        <v>1840.5103825883557</v>
      </c>
      <c r="BP10" s="320">
        <f t="shared" si="2"/>
        <v>2014.2966556098268</v>
      </c>
      <c r="BQ10" s="320">
        <f t="shared" si="2"/>
        <v>2138.5329269599274</v>
      </c>
      <c r="BR10" s="320">
        <f t="shared" si="2"/>
        <v>2342.403693275</v>
      </c>
      <c r="BS10" s="320">
        <f t="shared" si="2"/>
        <v>2462.4191134515518</v>
      </c>
      <c r="BT10" s="320">
        <f t="shared" si="2"/>
        <v>2481.1119065606044</v>
      </c>
      <c r="BU10" s="320">
        <f t="shared" si="2"/>
        <v>2541.5313122620933</v>
      </c>
      <c r="BV10" s="320">
        <f t="shared" si="2"/>
        <v>2645.482786608598</v>
      </c>
      <c r="BW10" s="320">
        <f t="shared" si="2"/>
        <v>2710.2267263971667</v>
      </c>
      <c r="BX10" s="319">
        <f t="shared" si="2"/>
        <v>2737.6460097110207</v>
      </c>
    </row>
    <row r="11" spans="1:76">
      <c r="A11" s="316"/>
      <c r="B11" s="37" t="s">
        <v>344</v>
      </c>
      <c r="C11" s="37"/>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15">
        <v>0</v>
      </c>
      <c r="V11" s="315">
        <v>0</v>
      </c>
      <c r="W11" s="315">
        <v>0</v>
      </c>
      <c r="X11" s="315">
        <v>0</v>
      </c>
      <c r="Y11" s="315">
        <v>0</v>
      </c>
      <c r="Z11" s="315">
        <v>0</v>
      </c>
      <c r="AA11" s="315">
        <v>0</v>
      </c>
      <c r="AB11" s="315">
        <v>0</v>
      </c>
      <c r="AC11" s="315">
        <v>0</v>
      </c>
      <c r="AD11" s="315">
        <v>0</v>
      </c>
      <c r="AE11" s="315">
        <v>0</v>
      </c>
      <c r="AF11" s="315" t="s">
        <v>496</v>
      </c>
      <c r="AG11" s="315" t="s">
        <v>496</v>
      </c>
      <c r="AH11" s="315">
        <v>18.65533801256003</v>
      </c>
      <c r="AI11" s="315">
        <v>15.989867806538431</v>
      </c>
      <c r="AJ11" s="315">
        <v>16.83221118592094</v>
      </c>
      <c r="AK11" s="315">
        <v>18.409380885837535</v>
      </c>
      <c r="AL11" s="315">
        <v>22.994393693616779</v>
      </c>
      <c r="AM11" s="315">
        <v>27.511440400958811</v>
      </c>
      <c r="AN11" s="315">
        <v>28.608950919297524</v>
      </c>
      <c r="AO11" s="315">
        <v>31.875895219829573</v>
      </c>
      <c r="AP11" s="315">
        <v>245.33457900268598</v>
      </c>
      <c r="AQ11" s="315">
        <v>410.68594382843105</v>
      </c>
      <c r="AR11" s="315">
        <v>363.55220224998965</v>
      </c>
      <c r="AS11" s="315">
        <v>357.1437484354239</v>
      </c>
      <c r="AT11" s="315">
        <v>373.67754557581145</v>
      </c>
      <c r="AU11" s="315">
        <v>458.07308590401584</v>
      </c>
      <c r="AV11" s="315">
        <v>542.67313734304867</v>
      </c>
      <c r="AW11" s="315">
        <v>677.8762160440433</v>
      </c>
      <c r="AX11" s="315">
        <v>798.14167431827252</v>
      </c>
      <c r="AY11" s="315">
        <v>909.14355116962349</v>
      </c>
      <c r="AZ11" s="315">
        <v>1041.3282025777282</v>
      </c>
      <c r="BA11" s="315">
        <v>1036.8136515729586</v>
      </c>
      <c r="BB11" s="315">
        <v>1070.6120997769747</v>
      </c>
      <c r="BC11" s="315">
        <v>1133.907657721564</v>
      </c>
      <c r="BD11" s="315">
        <v>1127.3461985714041</v>
      </c>
      <c r="BE11" s="315">
        <v>1193.9006973812636</v>
      </c>
      <c r="BF11" s="315">
        <v>1265.8714773358738</v>
      </c>
      <c r="BG11" s="315">
        <v>1332.517154067393</v>
      </c>
      <c r="BH11" s="315">
        <v>1342.7592799768709</v>
      </c>
      <c r="BI11" s="315">
        <v>1375.2989086462599</v>
      </c>
      <c r="BJ11" s="315">
        <v>1373.2927254273775</v>
      </c>
      <c r="BK11" s="315">
        <v>1443.5546597848358</v>
      </c>
      <c r="BL11" s="315">
        <v>1500.1604073707813</v>
      </c>
      <c r="BM11" s="315">
        <v>1606.6829874018422</v>
      </c>
      <c r="BN11" s="315">
        <v>1650.125694100461</v>
      </c>
      <c r="BO11" s="315">
        <v>1796.3740809863543</v>
      </c>
      <c r="BP11" s="315">
        <v>1967.267212433258</v>
      </c>
      <c r="BQ11" s="315">
        <v>2090.9530572691478</v>
      </c>
      <c r="BR11" s="315">
        <v>2297.2047386257709</v>
      </c>
      <c r="BS11" s="315">
        <v>2416.6395313427438</v>
      </c>
      <c r="BT11" s="315">
        <v>2437.0434125860738</v>
      </c>
      <c r="BU11" s="315">
        <v>2498.8814277371775</v>
      </c>
      <c r="BV11" s="315">
        <v>2608.8812759919406</v>
      </c>
      <c r="BW11" s="315">
        <v>2682.6965726738235</v>
      </c>
      <c r="BX11" s="314">
        <v>2706.9700970840618</v>
      </c>
    </row>
    <row r="12" spans="1:76" ht="15" customHeight="1">
      <c r="A12" s="316"/>
      <c r="B12" s="37" t="s">
        <v>345</v>
      </c>
      <c r="C12" s="37"/>
      <c r="D12" s="315">
        <v>0</v>
      </c>
      <c r="E12" s="315">
        <v>0</v>
      </c>
      <c r="F12" s="315">
        <v>0</v>
      </c>
      <c r="G12" s="315">
        <v>0</v>
      </c>
      <c r="H12" s="315">
        <v>0</v>
      </c>
      <c r="I12" s="315">
        <v>0</v>
      </c>
      <c r="J12" s="315">
        <v>0</v>
      </c>
      <c r="K12" s="315">
        <v>0</v>
      </c>
      <c r="L12" s="315">
        <v>0</v>
      </c>
      <c r="M12" s="315">
        <v>0</v>
      </c>
      <c r="N12" s="315">
        <v>0</v>
      </c>
      <c r="O12" s="315">
        <v>0</v>
      </c>
      <c r="P12" s="315">
        <v>0</v>
      </c>
      <c r="Q12" s="315">
        <v>0</v>
      </c>
      <c r="R12" s="315">
        <v>0</v>
      </c>
      <c r="S12" s="315">
        <v>0</v>
      </c>
      <c r="T12" s="315">
        <v>0</v>
      </c>
      <c r="U12" s="315">
        <v>0</v>
      </c>
      <c r="V12" s="315">
        <v>0</v>
      </c>
      <c r="W12" s="315">
        <v>0</v>
      </c>
      <c r="X12" s="315">
        <v>0</v>
      </c>
      <c r="Y12" s="315">
        <v>0</v>
      </c>
      <c r="Z12" s="315">
        <v>0</v>
      </c>
      <c r="AA12" s="315">
        <v>0</v>
      </c>
      <c r="AB12" s="315">
        <v>0</v>
      </c>
      <c r="AC12" s="315">
        <v>0</v>
      </c>
      <c r="AD12" s="315">
        <v>0</v>
      </c>
      <c r="AE12" s="315">
        <v>0</v>
      </c>
      <c r="AF12" s="315" t="s">
        <v>496</v>
      </c>
      <c r="AG12" s="315" t="s">
        <v>496</v>
      </c>
      <c r="AH12" s="315">
        <v>0</v>
      </c>
      <c r="AI12" s="315">
        <v>0</v>
      </c>
      <c r="AJ12" s="315">
        <v>0</v>
      </c>
      <c r="AK12" s="315">
        <v>0</v>
      </c>
      <c r="AL12" s="315">
        <v>0</v>
      </c>
      <c r="AM12" s="315">
        <v>0</v>
      </c>
      <c r="AN12" s="315">
        <v>0</v>
      </c>
      <c r="AO12" s="315">
        <v>0</v>
      </c>
      <c r="AP12" s="315">
        <v>0</v>
      </c>
      <c r="AQ12" s="315">
        <v>0</v>
      </c>
      <c r="AR12" s="315">
        <v>0</v>
      </c>
      <c r="AS12" s="315">
        <v>0</v>
      </c>
      <c r="AT12" s="315">
        <v>0</v>
      </c>
      <c r="AU12" s="315">
        <v>24.906284108583908</v>
      </c>
      <c r="AV12" s="315">
        <v>28.664111391408628</v>
      </c>
      <c r="AW12" s="315">
        <v>35.558015942908533</v>
      </c>
      <c r="AX12" s="315">
        <v>41.937373692094475</v>
      </c>
      <c r="AY12" s="315">
        <v>48.326274695675536</v>
      </c>
      <c r="AZ12" s="315">
        <v>54.393611238032094</v>
      </c>
      <c r="BA12" s="315">
        <v>53.646304714041719</v>
      </c>
      <c r="BB12" s="315">
        <v>55.279442454872928</v>
      </c>
      <c r="BC12" s="315">
        <v>54.643980836730542</v>
      </c>
      <c r="BD12" s="315">
        <v>79.757228314348026</v>
      </c>
      <c r="BE12" s="315">
        <v>84.002225975561046</v>
      </c>
      <c r="BF12" s="315">
        <v>61.215765658490128</v>
      </c>
      <c r="BG12" s="315">
        <v>47.399867863290844</v>
      </c>
      <c r="BH12" s="315">
        <v>48.767639183940268</v>
      </c>
      <c r="BI12" s="315">
        <v>43.997891137293117</v>
      </c>
      <c r="BJ12" s="315">
        <v>47.171356474589906</v>
      </c>
      <c r="BK12" s="315">
        <v>51.74232425314883</v>
      </c>
      <c r="BL12" s="315">
        <v>53.243386380629346</v>
      </c>
      <c r="BM12" s="315">
        <v>54.113854638175553</v>
      </c>
      <c r="BN12" s="315">
        <v>49.386713498413037</v>
      </c>
      <c r="BO12" s="315">
        <v>44.136301602001275</v>
      </c>
      <c r="BP12" s="315">
        <v>47.029443176568705</v>
      </c>
      <c r="BQ12" s="315">
        <v>47.57986969077934</v>
      </c>
      <c r="BR12" s="315">
        <v>45.198954649229137</v>
      </c>
      <c r="BS12" s="315">
        <v>45.779582108808142</v>
      </c>
      <c r="BT12" s="315">
        <v>44.068493974530689</v>
      </c>
      <c r="BU12" s="315">
        <v>42.649884524915514</v>
      </c>
      <c r="BV12" s="315">
        <v>36.601510616657251</v>
      </c>
      <c r="BW12" s="315">
        <v>27.530153723342902</v>
      </c>
      <c r="BX12" s="314">
        <v>30.675912626959171</v>
      </c>
    </row>
    <row r="13" spans="1:76" s="308" customFormat="1" ht="35.1" customHeight="1" thickBot="1">
      <c r="A13" s="331"/>
      <c r="B13" s="349" t="s">
        <v>492</v>
      </c>
      <c r="C13" s="348"/>
      <c r="D13" s="328">
        <v>0</v>
      </c>
      <c r="E13" s="328">
        <v>0</v>
      </c>
      <c r="F13" s="328">
        <v>0</v>
      </c>
      <c r="G13" s="328">
        <v>0</v>
      </c>
      <c r="H13" s="328">
        <v>0</v>
      </c>
      <c r="I13" s="328">
        <v>0</v>
      </c>
      <c r="J13" s="328">
        <v>0</v>
      </c>
      <c r="K13" s="328">
        <v>0</v>
      </c>
      <c r="L13" s="328">
        <v>0</v>
      </c>
      <c r="M13" s="328">
        <v>0</v>
      </c>
      <c r="N13" s="328">
        <v>0</v>
      </c>
      <c r="O13" s="328">
        <v>0</v>
      </c>
      <c r="P13" s="328">
        <v>0</v>
      </c>
      <c r="Q13" s="328">
        <v>0</v>
      </c>
      <c r="R13" s="328">
        <v>0</v>
      </c>
      <c r="S13" s="328">
        <v>0</v>
      </c>
      <c r="T13" s="328">
        <v>0</v>
      </c>
      <c r="U13" s="328">
        <v>0</v>
      </c>
      <c r="V13" s="328">
        <v>0</v>
      </c>
      <c r="W13" s="328">
        <v>0</v>
      </c>
      <c r="X13" s="328">
        <v>0</v>
      </c>
      <c r="Y13" s="328">
        <v>0</v>
      </c>
      <c r="Z13" s="328">
        <v>0</v>
      </c>
      <c r="AA13" s="328">
        <v>0</v>
      </c>
      <c r="AB13" s="328">
        <v>0</v>
      </c>
      <c r="AC13" s="328">
        <v>0</v>
      </c>
      <c r="AD13" s="328">
        <v>0</v>
      </c>
      <c r="AE13" s="328">
        <v>0</v>
      </c>
      <c r="AF13" s="328" t="s">
        <v>496</v>
      </c>
      <c r="AG13" s="328" t="s">
        <v>496</v>
      </c>
      <c r="AH13" s="328" t="s">
        <v>496</v>
      </c>
      <c r="AI13" s="328" t="s">
        <v>496</v>
      </c>
      <c r="AJ13" s="328" t="s">
        <v>496</v>
      </c>
      <c r="AK13" s="328" t="s">
        <v>496</v>
      </c>
      <c r="AL13" s="328" t="s">
        <v>496</v>
      </c>
      <c r="AM13" s="328" t="s">
        <v>496</v>
      </c>
      <c r="AN13" s="328" t="s">
        <v>496</v>
      </c>
      <c r="AO13" s="328" t="s">
        <v>496</v>
      </c>
      <c r="AP13" s="328" t="s">
        <v>496</v>
      </c>
      <c r="AQ13" s="328" t="s">
        <v>496</v>
      </c>
      <c r="AR13" s="328" t="s">
        <v>496</v>
      </c>
      <c r="AS13" s="328" t="s">
        <v>496</v>
      </c>
      <c r="AT13" s="328" t="s">
        <v>496</v>
      </c>
      <c r="AU13" s="328" t="s">
        <v>496</v>
      </c>
      <c r="AV13" s="328" t="s">
        <v>496</v>
      </c>
      <c r="AW13" s="328" t="s">
        <v>496</v>
      </c>
      <c r="AX13" s="328" t="s">
        <v>496</v>
      </c>
      <c r="AY13" s="328" t="s">
        <v>496</v>
      </c>
      <c r="AZ13" s="328" t="s">
        <v>496</v>
      </c>
      <c r="BA13" s="328" t="s">
        <v>496</v>
      </c>
      <c r="BB13" s="328" t="s">
        <v>496</v>
      </c>
      <c r="BC13" s="328" t="s">
        <v>496</v>
      </c>
      <c r="BD13" s="328" t="s">
        <v>496</v>
      </c>
      <c r="BE13" s="328" t="s">
        <v>496</v>
      </c>
      <c r="BF13" s="328">
        <v>0</v>
      </c>
      <c r="BG13" s="328">
        <v>0</v>
      </c>
      <c r="BH13" s="328">
        <v>0</v>
      </c>
      <c r="BI13" s="328">
        <v>0</v>
      </c>
      <c r="BJ13" s="328">
        <v>0</v>
      </c>
      <c r="BK13" s="328">
        <v>0</v>
      </c>
      <c r="BL13" s="328">
        <v>0</v>
      </c>
      <c r="BM13" s="328">
        <v>0</v>
      </c>
      <c r="BN13" s="328">
        <v>0.49837791322202069</v>
      </c>
      <c r="BO13" s="328">
        <v>0.65412762241303235</v>
      </c>
      <c r="BP13" s="328">
        <v>0.85767718717122232</v>
      </c>
      <c r="BQ13" s="328">
        <v>1.0456917278501952</v>
      </c>
      <c r="BR13" s="328">
        <v>1.1385293622083708</v>
      </c>
      <c r="BS13" s="328">
        <v>1.1963759012911905</v>
      </c>
      <c r="BT13" s="328">
        <v>1.2094207347630328</v>
      </c>
      <c r="BU13" s="328">
        <v>1.2376984722292572</v>
      </c>
      <c r="BV13" s="328">
        <v>1.2847759831207315</v>
      </c>
      <c r="BW13" s="328">
        <v>1.3127670182718265</v>
      </c>
      <c r="BX13" s="327">
        <v>1.3286488320087921</v>
      </c>
    </row>
    <row r="14" spans="1:76" ht="39.950000000000003" customHeight="1">
      <c r="A14" s="347"/>
      <c r="B14" s="326" t="s">
        <v>493</v>
      </c>
      <c r="C14" s="346"/>
      <c r="D14" s="324" t="s">
        <v>485</v>
      </c>
      <c r="E14" s="324" t="s">
        <v>484</v>
      </c>
      <c r="F14" s="324" t="s">
        <v>483</v>
      </c>
      <c r="G14" s="324" t="s">
        <v>482</v>
      </c>
      <c r="H14" s="324" t="s">
        <v>481</v>
      </c>
      <c r="I14" s="324" t="s">
        <v>480</v>
      </c>
      <c r="J14" s="324" t="s">
        <v>479</v>
      </c>
      <c r="K14" s="324" t="s">
        <v>478</v>
      </c>
      <c r="L14" s="324" t="s">
        <v>477</v>
      </c>
      <c r="M14" s="324" t="s">
        <v>476</v>
      </c>
      <c r="N14" s="324" t="s">
        <v>475</v>
      </c>
      <c r="O14" s="324" t="s">
        <v>474</v>
      </c>
      <c r="P14" s="324" t="s">
        <v>473</v>
      </c>
      <c r="Q14" s="324" t="s">
        <v>472</v>
      </c>
      <c r="R14" s="324" t="s">
        <v>471</v>
      </c>
      <c r="S14" s="324" t="s">
        <v>470</v>
      </c>
      <c r="T14" s="324" t="s">
        <v>469</v>
      </c>
      <c r="U14" s="324" t="s">
        <v>468</v>
      </c>
      <c r="V14" s="324" t="s">
        <v>467</v>
      </c>
      <c r="W14" s="324" t="s">
        <v>466</v>
      </c>
      <c r="X14" s="324" t="s">
        <v>465</v>
      </c>
      <c r="Y14" s="324" t="s">
        <v>464</v>
      </c>
      <c r="Z14" s="324" t="s">
        <v>463</v>
      </c>
      <c r="AA14" s="324" t="s">
        <v>462</v>
      </c>
      <c r="AB14" s="324" t="s">
        <v>461</v>
      </c>
      <c r="AC14" s="324" t="s">
        <v>460</v>
      </c>
      <c r="AD14" s="324" t="s">
        <v>459</v>
      </c>
      <c r="AE14" s="324" t="s">
        <v>458</v>
      </c>
      <c r="AF14" s="324" t="s">
        <v>457</v>
      </c>
      <c r="AG14" s="324" t="s">
        <v>456</v>
      </c>
      <c r="AH14" s="324" t="s">
        <v>455</v>
      </c>
      <c r="AI14" s="324" t="s">
        <v>454</v>
      </c>
      <c r="AJ14" s="324" t="s">
        <v>453</v>
      </c>
      <c r="AK14" s="324" t="s">
        <v>452</v>
      </c>
      <c r="AL14" s="324" t="s">
        <v>451</v>
      </c>
      <c r="AM14" s="324" t="s">
        <v>450</v>
      </c>
      <c r="AN14" s="324" t="s">
        <v>449</v>
      </c>
      <c r="AO14" s="324" t="s">
        <v>448</v>
      </c>
      <c r="AP14" s="324" t="s">
        <v>447</v>
      </c>
      <c r="AQ14" s="324" t="s">
        <v>446</v>
      </c>
      <c r="AR14" s="324" t="s">
        <v>445</v>
      </c>
      <c r="AS14" s="324" t="s">
        <v>444</v>
      </c>
      <c r="AT14" s="324" t="s">
        <v>443</v>
      </c>
      <c r="AU14" s="324" t="s">
        <v>442</v>
      </c>
      <c r="AV14" s="324" t="s">
        <v>441</v>
      </c>
      <c r="AW14" s="324" t="s">
        <v>440</v>
      </c>
      <c r="AX14" s="324" t="s">
        <v>439</v>
      </c>
      <c r="AY14" s="324" t="s">
        <v>438</v>
      </c>
      <c r="AZ14" s="324" t="s">
        <v>437</v>
      </c>
      <c r="BA14" s="324" t="s">
        <v>436</v>
      </c>
      <c r="BB14" s="324" t="s">
        <v>435</v>
      </c>
      <c r="BC14" s="324" t="s">
        <v>434</v>
      </c>
      <c r="BD14" s="324" t="s">
        <v>433</v>
      </c>
      <c r="BE14" s="324" t="s">
        <v>432</v>
      </c>
      <c r="BF14" s="324" t="s">
        <v>431</v>
      </c>
      <c r="BG14" s="324" t="s">
        <v>430</v>
      </c>
      <c r="BH14" s="324" t="s">
        <v>429</v>
      </c>
      <c r="BI14" s="324" t="s">
        <v>428</v>
      </c>
      <c r="BJ14" s="324" t="s">
        <v>427</v>
      </c>
      <c r="BK14" s="324" t="s">
        <v>426</v>
      </c>
      <c r="BL14" s="324" t="s">
        <v>425</v>
      </c>
      <c r="BM14" s="324" t="s">
        <v>424</v>
      </c>
      <c r="BN14" s="324" t="s">
        <v>423</v>
      </c>
      <c r="BO14" s="324" t="s">
        <v>422</v>
      </c>
      <c r="BP14" s="324" t="s">
        <v>421</v>
      </c>
      <c r="BQ14" s="324" t="s">
        <v>420</v>
      </c>
      <c r="BR14" s="324" t="s">
        <v>419</v>
      </c>
      <c r="BS14" s="324" t="s">
        <v>418</v>
      </c>
      <c r="BT14" s="324" t="s">
        <v>417</v>
      </c>
      <c r="BU14" s="323" t="s">
        <v>416</v>
      </c>
      <c r="BV14" s="323" t="s">
        <v>415</v>
      </c>
      <c r="BW14" s="323" t="s">
        <v>414</v>
      </c>
      <c r="BX14" s="322" t="s">
        <v>413</v>
      </c>
    </row>
    <row r="15" spans="1:76" s="343" customFormat="1" ht="26.1" customHeight="1">
      <c r="A15" s="345"/>
      <c r="B15" s="45" t="s">
        <v>67</v>
      </c>
      <c r="C15" s="344"/>
      <c r="D15" s="320">
        <v>0</v>
      </c>
      <c r="E15" s="320">
        <v>0</v>
      </c>
      <c r="F15" s="320">
        <v>0</v>
      </c>
      <c r="G15" s="320">
        <v>0</v>
      </c>
      <c r="H15" s="320">
        <v>0</v>
      </c>
      <c r="I15" s="320">
        <v>0</v>
      </c>
      <c r="J15" s="320">
        <v>0</v>
      </c>
      <c r="K15" s="320">
        <v>0</v>
      </c>
      <c r="L15" s="320">
        <v>0</v>
      </c>
      <c r="M15" s="320">
        <v>0</v>
      </c>
      <c r="N15" s="320">
        <v>0</v>
      </c>
      <c r="O15" s="320">
        <v>0</v>
      </c>
      <c r="P15" s="320">
        <v>0</v>
      </c>
      <c r="Q15" s="320">
        <v>0</v>
      </c>
      <c r="R15" s="320">
        <v>0</v>
      </c>
      <c r="S15" s="320">
        <v>0</v>
      </c>
      <c r="T15" s="320">
        <v>0</v>
      </c>
      <c r="U15" s="320">
        <v>0</v>
      </c>
      <c r="V15" s="320">
        <v>0</v>
      </c>
      <c r="W15" s="320">
        <v>0</v>
      </c>
      <c r="X15" s="320">
        <v>0</v>
      </c>
      <c r="Y15" s="320">
        <v>0</v>
      </c>
      <c r="Z15" s="320">
        <v>0</v>
      </c>
      <c r="AA15" s="320">
        <v>0</v>
      </c>
      <c r="AB15" s="320">
        <v>0</v>
      </c>
      <c r="AC15" s="320">
        <v>0</v>
      </c>
      <c r="AD15" s="320">
        <v>0</v>
      </c>
      <c r="AE15" s="320">
        <v>0</v>
      </c>
      <c r="AF15" s="320">
        <v>0</v>
      </c>
      <c r="AG15" s="320">
        <v>0</v>
      </c>
      <c r="AH15" s="320">
        <v>0</v>
      </c>
      <c r="AI15" s="320">
        <v>0</v>
      </c>
      <c r="AJ15" s="320">
        <v>0</v>
      </c>
      <c r="AK15" s="320">
        <v>0</v>
      </c>
      <c r="AL15" s="320">
        <v>0</v>
      </c>
      <c r="AM15" s="320">
        <v>0</v>
      </c>
      <c r="AN15" s="320">
        <v>0</v>
      </c>
      <c r="AO15" s="320">
        <v>0</v>
      </c>
      <c r="AP15" s="320">
        <v>0</v>
      </c>
      <c r="AQ15" s="320">
        <v>0</v>
      </c>
      <c r="AR15" s="320">
        <v>0</v>
      </c>
      <c r="AS15" s="320">
        <v>0</v>
      </c>
      <c r="AT15" s="320">
        <v>0</v>
      </c>
      <c r="AU15" s="320">
        <v>0</v>
      </c>
      <c r="AV15" s="320">
        <v>0</v>
      </c>
      <c r="AW15" s="320">
        <v>0</v>
      </c>
      <c r="AX15" s="320">
        <v>0</v>
      </c>
      <c r="AY15" s="320">
        <v>0</v>
      </c>
      <c r="AZ15" s="320">
        <v>0</v>
      </c>
      <c r="BA15" s="320">
        <v>0</v>
      </c>
      <c r="BB15" s="320">
        <v>0</v>
      </c>
      <c r="BC15" s="320">
        <v>448</v>
      </c>
      <c r="BD15" s="320">
        <v>459</v>
      </c>
      <c r="BE15" s="320">
        <v>493</v>
      </c>
      <c r="BF15" s="320">
        <v>541</v>
      </c>
      <c r="BG15" s="320">
        <v>632</v>
      </c>
      <c r="BH15" s="320">
        <v>702</v>
      </c>
      <c r="BI15" s="320">
        <v>754</v>
      </c>
      <c r="BJ15" s="320">
        <v>803</v>
      </c>
      <c r="BK15" s="320">
        <v>852</v>
      </c>
      <c r="BL15" s="320">
        <v>907</v>
      </c>
      <c r="BM15" s="320">
        <v>961</v>
      </c>
      <c r="BN15" s="320">
        <v>1004</v>
      </c>
      <c r="BO15" s="320">
        <v>1032</v>
      </c>
      <c r="BP15" s="320">
        <v>1056</v>
      </c>
      <c r="BQ15" s="320">
        <v>1071</v>
      </c>
      <c r="BR15" s="320">
        <v>1151</v>
      </c>
      <c r="BS15" s="320">
        <v>1196</v>
      </c>
      <c r="BT15" s="320">
        <v>1235</v>
      </c>
      <c r="BU15" s="320">
        <v>1265</v>
      </c>
      <c r="BV15" s="320">
        <v>1291</v>
      </c>
      <c r="BW15" s="320">
        <v>1307</v>
      </c>
      <c r="BX15" s="319">
        <v>1322</v>
      </c>
    </row>
    <row r="16" spans="1:76" s="318" customFormat="1" ht="15.75">
      <c r="A16" s="317"/>
      <c r="B16" s="37" t="s">
        <v>269</v>
      </c>
      <c r="C16" s="321"/>
      <c r="D16" s="315">
        <v>0</v>
      </c>
      <c r="E16" s="315">
        <v>0</v>
      </c>
      <c r="F16" s="315">
        <v>0</v>
      </c>
      <c r="G16" s="315">
        <v>0</v>
      </c>
      <c r="H16" s="315">
        <v>0</v>
      </c>
      <c r="I16" s="315">
        <v>0</v>
      </c>
      <c r="J16" s="315">
        <v>0</v>
      </c>
      <c r="K16" s="315">
        <v>0</v>
      </c>
      <c r="L16" s="315">
        <v>0</v>
      </c>
      <c r="M16" s="315">
        <v>0</v>
      </c>
      <c r="N16" s="315">
        <v>0</v>
      </c>
      <c r="O16" s="315">
        <v>0</v>
      </c>
      <c r="P16" s="315">
        <v>0</v>
      </c>
      <c r="Q16" s="315">
        <v>0</v>
      </c>
      <c r="R16" s="315">
        <v>0</v>
      </c>
      <c r="S16" s="315">
        <v>0</v>
      </c>
      <c r="T16" s="315">
        <v>0</v>
      </c>
      <c r="U16" s="315">
        <v>0</v>
      </c>
      <c r="V16" s="315">
        <v>0</v>
      </c>
      <c r="W16" s="315">
        <v>0</v>
      </c>
      <c r="X16" s="315">
        <v>0</v>
      </c>
      <c r="Y16" s="315">
        <v>0</v>
      </c>
      <c r="Z16" s="315">
        <v>0</v>
      </c>
      <c r="AA16" s="315">
        <v>0</v>
      </c>
      <c r="AB16" s="315">
        <v>0</v>
      </c>
      <c r="AC16" s="315">
        <v>0</v>
      </c>
      <c r="AD16" s="315">
        <v>0</v>
      </c>
      <c r="AE16" s="315">
        <v>0</v>
      </c>
      <c r="AF16" s="315">
        <v>0</v>
      </c>
      <c r="AG16" s="315">
        <v>0</v>
      </c>
      <c r="AH16" s="315">
        <v>6</v>
      </c>
      <c r="AI16" s="315">
        <v>6</v>
      </c>
      <c r="AJ16" s="315">
        <v>7</v>
      </c>
      <c r="AK16" s="315">
        <v>7</v>
      </c>
      <c r="AL16" s="315">
        <v>8</v>
      </c>
      <c r="AM16" s="315">
        <v>9</v>
      </c>
      <c r="AN16" s="315">
        <v>10</v>
      </c>
      <c r="AO16" s="315">
        <v>10</v>
      </c>
      <c r="AP16" s="315">
        <v>33</v>
      </c>
      <c r="AQ16" s="315">
        <v>76</v>
      </c>
      <c r="AR16" s="315">
        <v>104</v>
      </c>
      <c r="AS16" s="315">
        <v>118</v>
      </c>
      <c r="AT16" s="315">
        <v>130</v>
      </c>
      <c r="AU16" s="315">
        <v>152</v>
      </c>
      <c r="AV16" s="315">
        <v>182</v>
      </c>
      <c r="AW16" s="315">
        <v>220</v>
      </c>
      <c r="AX16" s="315">
        <v>263</v>
      </c>
      <c r="AY16" s="315">
        <v>326</v>
      </c>
      <c r="AZ16" s="315">
        <v>343</v>
      </c>
      <c r="BA16" s="315">
        <v>367</v>
      </c>
      <c r="BB16" s="315">
        <v>373</v>
      </c>
      <c r="BC16" s="315">
        <v>378</v>
      </c>
      <c r="BD16" s="315">
        <v>384</v>
      </c>
      <c r="BE16" s="315">
        <v>386</v>
      </c>
      <c r="BF16" s="315">
        <v>395</v>
      </c>
      <c r="BG16" s="315">
        <v>406</v>
      </c>
      <c r="BH16" s="315">
        <v>429</v>
      </c>
      <c r="BI16" s="315">
        <v>446</v>
      </c>
      <c r="BJ16" s="315">
        <v>458</v>
      </c>
      <c r="BK16" s="315">
        <v>471</v>
      </c>
      <c r="BL16" s="315">
        <v>492</v>
      </c>
      <c r="BM16" s="315">
        <v>521</v>
      </c>
      <c r="BN16" s="315">
        <v>553</v>
      </c>
      <c r="BO16" s="315">
        <v>584</v>
      </c>
      <c r="BP16" s="315">
        <v>618</v>
      </c>
      <c r="BQ16" s="315">
        <v>653</v>
      </c>
      <c r="BR16" s="315">
        <v>688</v>
      </c>
      <c r="BS16" s="315">
        <v>733</v>
      </c>
      <c r="BT16" s="315">
        <v>765</v>
      </c>
      <c r="BU16" s="315">
        <v>792</v>
      </c>
      <c r="BV16" s="315">
        <v>820</v>
      </c>
      <c r="BW16" s="315">
        <v>842</v>
      </c>
      <c r="BX16" s="314">
        <v>860</v>
      </c>
    </row>
    <row r="17" spans="1:76">
      <c r="A17" s="316"/>
      <c r="B17" s="214" t="s">
        <v>344</v>
      </c>
      <c r="C17" s="316"/>
      <c r="D17" s="315">
        <v>0</v>
      </c>
      <c r="E17" s="315">
        <v>0</v>
      </c>
      <c r="F17" s="315">
        <v>0</v>
      </c>
      <c r="G17" s="315">
        <v>0</v>
      </c>
      <c r="H17" s="315">
        <v>0</v>
      </c>
      <c r="I17" s="315">
        <v>0</v>
      </c>
      <c r="J17" s="315">
        <v>0</v>
      </c>
      <c r="K17" s="315">
        <v>0</v>
      </c>
      <c r="L17" s="315">
        <v>0</v>
      </c>
      <c r="M17" s="315">
        <v>0</v>
      </c>
      <c r="N17" s="315">
        <v>0</v>
      </c>
      <c r="O17" s="315">
        <v>0</v>
      </c>
      <c r="P17" s="315">
        <v>0</v>
      </c>
      <c r="Q17" s="315">
        <v>0</v>
      </c>
      <c r="R17" s="315">
        <v>0</v>
      </c>
      <c r="S17" s="315">
        <v>0</v>
      </c>
      <c r="T17" s="315">
        <v>0</v>
      </c>
      <c r="U17" s="315">
        <v>0</v>
      </c>
      <c r="V17" s="315">
        <v>0</v>
      </c>
      <c r="W17" s="315">
        <v>0</v>
      </c>
      <c r="X17" s="315">
        <v>0</v>
      </c>
      <c r="Y17" s="315">
        <v>0</v>
      </c>
      <c r="Z17" s="315">
        <v>0</v>
      </c>
      <c r="AA17" s="315">
        <v>0</v>
      </c>
      <c r="AB17" s="315">
        <v>0</v>
      </c>
      <c r="AC17" s="315">
        <v>0</v>
      </c>
      <c r="AD17" s="315">
        <v>0</v>
      </c>
      <c r="AE17" s="315">
        <v>0</v>
      </c>
      <c r="AF17" s="315">
        <v>0</v>
      </c>
      <c r="AG17" s="315">
        <v>0</v>
      </c>
      <c r="AH17" s="315">
        <v>0</v>
      </c>
      <c r="AI17" s="315">
        <v>0</v>
      </c>
      <c r="AJ17" s="315">
        <v>0</v>
      </c>
      <c r="AK17" s="315">
        <v>0</v>
      </c>
      <c r="AL17" s="315">
        <v>0</v>
      </c>
      <c r="AM17" s="315">
        <v>0</v>
      </c>
      <c r="AN17" s="315">
        <v>0</v>
      </c>
      <c r="AO17" s="315">
        <v>0</v>
      </c>
      <c r="AP17" s="315">
        <v>0</v>
      </c>
      <c r="AQ17" s="315">
        <v>0</v>
      </c>
      <c r="AR17" s="315">
        <v>0</v>
      </c>
      <c r="AS17" s="315">
        <v>0</v>
      </c>
      <c r="AT17" s="315">
        <v>0</v>
      </c>
      <c r="AU17" s="315">
        <v>0</v>
      </c>
      <c r="AV17" s="315">
        <v>0</v>
      </c>
      <c r="AW17" s="315">
        <v>0</v>
      </c>
      <c r="AX17" s="315">
        <v>0</v>
      </c>
      <c r="AY17" s="315">
        <v>0</v>
      </c>
      <c r="AZ17" s="315">
        <v>0</v>
      </c>
      <c r="BA17" s="315">
        <v>0</v>
      </c>
      <c r="BB17" s="315">
        <v>0</v>
      </c>
      <c r="BC17" s="315">
        <v>0</v>
      </c>
      <c r="BD17" s="315">
        <v>0</v>
      </c>
      <c r="BE17" s="315">
        <v>0</v>
      </c>
      <c r="BF17" s="315">
        <v>0</v>
      </c>
      <c r="BG17" s="315">
        <v>386</v>
      </c>
      <c r="BH17" s="315">
        <v>407</v>
      </c>
      <c r="BI17" s="315">
        <v>422</v>
      </c>
      <c r="BJ17" s="315">
        <v>432</v>
      </c>
      <c r="BK17" s="315">
        <v>442</v>
      </c>
      <c r="BL17" s="315">
        <v>462</v>
      </c>
      <c r="BM17" s="315">
        <v>491</v>
      </c>
      <c r="BN17" s="315">
        <v>523</v>
      </c>
      <c r="BO17" s="315">
        <v>558</v>
      </c>
      <c r="BP17" s="315">
        <v>595</v>
      </c>
      <c r="BQ17" s="315">
        <v>633</v>
      </c>
      <c r="BR17" s="315">
        <v>665</v>
      </c>
      <c r="BS17" s="315">
        <v>709</v>
      </c>
      <c r="BT17" s="315">
        <v>743</v>
      </c>
      <c r="BU17" s="315">
        <v>769</v>
      </c>
      <c r="BV17" s="315">
        <v>801</v>
      </c>
      <c r="BW17" s="315">
        <v>823</v>
      </c>
      <c r="BX17" s="314">
        <v>841</v>
      </c>
    </row>
    <row r="18" spans="1:76">
      <c r="A18" s="316"/>
      <c r="B18" s="214" t="s">
        <v>345</v>
      </c>
      <c r="C18" s="316"/>
      <c r="D18" s="315">
        <v>0</v>
      </c>
      <c r="E18" s="315">
        <v>0</v>
      </c>
      <c r="F18" s="315">
        <v>0</v>
      </c>
      <c r="G18" s="315">
        <v>0</v>
      </c>
      <c r="H18" s="315">
        <v>0</v>
      </c>
      <c r="I18" s="315">
        <v>0</v>
      </c>
      <c r="J18" s="315">
        <v>0</v>
      </c>
      <c r="K18" s="315">
        <v>0</v>
      </c>
      <c r="L18" s="315">
        <v>0</v>
      </c>
      <c r="M18" s="315">
        <v>0</v>
      </c>
      <c r="N18" s="315">
        <v>0</v>
      </c>
      <c r="O18" s="315">
        <v>0</v>
      </c>
      <c r="P18" s="315">
        <v>0</v>
      </c>
      <c r="Q18" s="315">
        <v>0</v>
      </c>
      <c r="R18" s="315">
        <v>0</v>
      </c>
      <c r="S18" s="315">
        <v>0</v>
      </c>
      <c r="T18" s="315">
        <v>0</v>
      </c>
      <c r="U18" s="315">
        <v>0</v>
      </c>
      <c r="V18" s="315">
        <v>0</v>
      </c>
      <c r="W18" s="315">
        <v>0</v>
      </c>
      <c r="X18" s="315">
        <v>0</v>
      </c>
      <c r="Y18" s="315">
        <v>0</v>
      </c>
      <c r="Z18" s="315">
        <v>0</v>
      </c>
      <c r="AA18" s="315">
        <v>0</v>
      </c>
      <c r="AB18" s="315">
        <v>0</v>
      </c>
      <c r="AC18" s="315">
        <v>0</v>
      </c>
      <c r="AD18" s="315">
        <v>0</v>
      </c>
      <c r="AE18" s="315">
        <v>0</v>
      </c>
      <c r="AF18" s="315">
        <v>0</v>
      </c>
      <c r="AG18" s="315">
        <v>0</v>
      </c>
      <c r="AH18" s="315">
        <v>0</v>
      </c>
      <c r="AI18" s="315">
        <v>0</v>
      </c>
      <c r="AJ18" s="315">
        <v>0</v>
      </c>
      <c r="AK18" s="315">
        <v>0</v>
      </c>
      <c r="AL18" s="315">
        <v>0</v>
      </c>
      <c r="AM18" s="315">
        <v>0</v>
      </c>
      <c r="AN18" s="315">
        <v>0</v>
      </c>
      <c r="AO18" s="315">
        <v>0</v>
      </c>
      <c r="AP18" s="315">
        <v>0</v>
      </c>
      <c r="AQ18" s="315">
        <v>0</v>
      </c>
      <c r="AR18" s="315">
        <v>0</v>
      </c>
      <c r="AS18" s="315">
        <v>0</v>
      </c>
      <c r="AT18" s="315">
        <v>0</v>
      </c>
      <c r="AU18" s="315">
        <v>0</v>
      </c>
      <c r="AV18" s="315">
        <v>0</v>
      </c>
      <c r="AW18" s="315">
        <v>0</v>
      </c>
      <c r="AX18" s="315">
        <v>0</v>
      </c>
      <c r="AY18" s="315">
        <v>0</v>
      </c>
      <c r="AZ18" s="315">
        <v>0</v>
      </c>
      <c r="BA18" s="315">
        <v>0</v>
      </c>
      <c r="BB18" s="315">
        <v>0</v>
      </c>
      <c r="BC18" s="315">
        <v>0</v>
      </c>
      <c r="BD18" s="315">
        <v>0</v>
      </c>
      <c r="BE18" s="315">
        <v>0</v>
      </c>
      <c r="BF18" s="315">
        <v>0</v>
      </c>
      <c r="BG18" s="315">
        <v>20</v>
      </c>
      <c r="BH18" s="315">
        <v>22</v>
      </c>
      <c r="BI18" s="315">
        <v>24</v>
      </c>
      <c r="BJ18" s="315">
        <v>26</v>
      </c>
      <c r="BK18" s="315">
        <v>28</v>
      </c>
      <c r="BL18" s="315">
        <v>30</v>
      </c>
      <c r="BM18" s="315">
        <v>31</v>
      </c>
      <c r="BN18" s="315">
        <v>30</v>
      </c>
      <c r="BO18" s="315">
        <v>26</v>
      </c>
      <c r="BP18" s="315">
        <v>22</v>
      </c>
      <c r="BQ18" s="315">
        <v>20</v>
      </c>
      <c r="BR18" s="315">
        <v>23</v>
      </c>
      <c r="BS18" s="315">
        <v>23</v>
      </c>
      <c r="BT18" s="315">
        <v>23</v>
      </c>
      <c r="BU18" s="315">
        <v>22</v>
      </c>
      <c r="BV18" s="315">
        <v>19</v>
      </c>
      <c r="BW18" s="315">
        <v>19</v>
      </c>
      <c r="BX18" s="314">
        <v>19</v>
      </c>
    </row>
    <row r="19" spans="1:76" ht="25.5" customHeight="1">
      <c r="A19" s="316"/>
      <c r="B19" s="37" t="s">
        <v>268</v>
      </c>
      <c r="C19" s="316"/>
      <c r="D19" s="315">
        <v>0</v>
      </c>
      <c r="E19" s="315">
        <v>0</v>
      </c>
      <c r="F19" s="315">
        <v>0</v>
      </c>
      <c r="G19" s="315">
        <v>0</v>
      </c>
      <c r="H19" s="315">
        <v>0</v>
      </c>
      <c r="I19" s="315">
        <v>0</v>
      </c>
      <c r="J19" s="315">
        <v>0</v>
      </c>
      <c r="K19" s="315">
        <v>0</v>
      </c>
      <c r="L19" s="315">
        <v>0</v>
      </c>
      <c r="M19" s="315">
        <v>0</v>
      </c>
      <c r="N19" s="315">
        <v>0</v>
      </c>
      <c r="O19" s="315">
        <v>0</v>
      </c>
      <c r="P19" s="315">
        <v>0</v>
      </c>
      <c r="Q19" s="315">
        <v>0</v>
      </c>
      <c r="R19" s="315">
        <v>0</v>
      </c>
      <c r="S19" s="315">
        <v>0</v>
      </c>
      <c r="T19" s="315">
        <v>0</v>
      </c>
      <c r="U19" s="315">
        <v>0</v>
      </c>
      <c r="V19" s="315">
        <v>0</v>
      </c>
      <c r="W19" s="315">
        <v>0</v>
      </c>
      <c r="X19" s="315">
        <v>0</v>
      </c>
      <c r="Y19" s="315">
        <v>0</v>
      </c>
      <c r="Z19" s="315">
        <v>0</v>
      </c>
      <c r="AA19" s="315">
        <v>0</v>
      </c>
      <c r="AB19" s="315">
        <v>0</v>
      </c>
      <c r="AC19" s="315">
        <v>0</v>
      </c>
      <c r="AD19" s="315">
        <v>0</v>
      </c>
      <c r="AE19" s="315">
        <v>0</v>
      </c>
      <c r="AF19" s="315">
        <v>0</v>
      </c>
      <c r="AG19" s="315">
        <v>0</v>
      </c>
      <c r="AH19" s="315">
        <v>0</v>
      </c>
      <c r="AI19" s="315">
        <v>0</v>
      </c>
      <c r="AJ19" s="315">
        <v>0</v>
      </c>
      <c r="AK19" s="315">
        <v>0</v>
      </c>
      <c r="AL19" s="315">
        <v>0</v>
      </c>
      <c r="AM19" s="315">
        <v>0</v>
      </c>
      <c r="AN19" s="315">
        <v>0</v>
      </c>
      <c r="AO19" s="315">
        <v>0</v>
      </c>
      <c r="AP19" s="315">
        <v>0</v>
      </c>
      <c r="AQ19" s="315">
        <v>0</v>
      </c>
      <c r="AR19" s="315">
        <v>0</v>
      </c>
      <c r="AS19" s="315">
        <v>0</v>
      </c>
      <c r="AT19" s="315">
        <v>0</v>
      </c>
      <c r="AU19" s="315">
        <v>0</v>
      </c>
      <c r="AV19" s="315">
        <v>0</v>
      </c>
      <c r="AW19" s="315">
        <v>0</v>
      </c>
      <c r="AX19" s="315">
        <v>0</v>
      </c>
      <c r="AY19" s="315">
        <v>0</v>
      </c>
      <c r="AZ19" s="315">
        <v>0</v>
      </c>
      <c r="BA19" s="315">
        <v>0</v>
      </c>
      <c r="BB19" s="315">
        <v>0</v>
      </c>
      <c r="BC19" s="315">
        <v>0</v>
      </c>
      <c r="BD19" s="315">
        <v>0</v>
      </c>
      <c r="BE19" s="315">
        <v>0</v>
      </c>
      <c r="BF19" s="315">
        <v>0</v>
      </c>
      <c r="BG19" s="315">
        <v>226</v>
      </c>
      <c r="BH19" s="315">
        <v>273</v>
      </c>
      <c r="BI19" s="315">
        <v>308</v>
      </c>
      <c r="BJ19" s="315">
        <v>345</v>
      </c>
      <c r="BK19" s="315">
        <v>381</v>
      </c>
      <c r="BL19" s="315">
        <v>414</v>
      </c>
      <c r="BM19" s="315">
        <v>439</v>
      </c>
      <c r="BN19" s="315">
        <v>451</v>
      </c>
      <c r="BO19" s="315">
        <v>448</v>
      </c>
      <c r="BP19" s="315">
        <v>438</v>
      </c>
      <c r="BQ19" s="315">
        <v>418</v>
      </c>
      <c r="BR19" s="315">
        <v>463</v>
      </c>
      <c r="BS19" s="315">
        <v>464</v>
      </c>
      <c r="BT19" s="315">
        <v>470</v>
      </c>
      <c r="BU19" s="315">
        <v>473</v>
      </c>
      <c r="BV19" s="315">
        <v>471</v>
      </c>
      <c r="BW19" s="315">
        <v>465</v>
      </c>
      <c r="BX19" s="314">
        <v>463</v>
      </c>
    </row>
    <row r="20" spans="1:76">
      <c r="A20" s="316"/>
      <c r="B20" s="214" t="s">
        <v>344</v>
      </c>
      <c r="C20" s="316"/>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15">
        <v>0</v>
      </c>
      <c r="V20" s="315">
        <v>0</v>
      </c>
      <c r="W20" s="315">
        <v>0</v>
      </c>
      <c r="X20" s="315">
        <v>0</v>
      </c>
      <c r="Y20" s="315">
        <v>0</v>
      </c>
      <c r="Z20" s="315">
        <v>0</v>
      </c>
      <c r="AA20" s="315">
        <v>0</v>
      </c>
      <c r="AB20" s="315">
        <v>0</v>
      </c>
      <c r="AC20" s="315">
        <v>0</v>
      </c>
      <c r="AD20" s="315">
        <v>0</v>
      </c>
      <c r="AE20" s="315">
        <v>0</v>
      </c>
      <c r="AF20" s="315">
        <v>0</v>
      </c>
      <c r="AG20" s="315">
        <v>0</v>
      </c>
      <c r="AH20" s="315">
        <v>0</v>
      </c>
      <c r="AI20" s="315">
        <v>0</v>
      </c>
      <c r="AJ20" s="315">
        <v>0</v>
      </c>
      <c r="AK20" s="315">
        <v>0</v>
      </c>
      <c r="AL20" s="315">
        <v>0</v>
      </c>
      <c r="AM20" s="315">
        <v>0</v>
      </c>
      <c r="AN20" s="315">
        <v>0</v>
      </c>
      <c r="AO20" s="315">
        <v>0</v>
      </c>
      <c r="AP20" s="315">
        <v>0</v>
      </c>
      <c r="AQ20" s="315">
        <v>0</v>
      </c>
      <c r="AR20" s="315">
        <v>0</v>
      </c>
      <c r="AS20" s="315">
        <v>0</v>
      </c>
      <c r="AT20" s="315">
        <v>0</v>
      </c>
      <c r="AU20" s="315">
        <v>0</v>
      </c>
      <c r="AV20" s="315">
        <v>0</v>
      </c>
      <c r="AW20" s="315">
        <v>0</v>
      </c>
      <c r="AX20" s="315">
        <v>0</v>
      </c>
      <c r="AY20" s="315">
        <v>0</v>
      </c>
      <c r="AZ20" s="315">
        <v>0</v>
      </c>
      <c r="BA20" s="315">
        <v>0</v>
      </c>
      <c r="BB20" s="315">
        <v>0</v>
      </c>
      <c r="BC20" s="315">
        <v>0</v>
      </c>
      <c r="BD20" s="315">
        <v>0</v>
      </c>
      <c r="BE20" s="315">
        <v>0</v>
      </c>
      <c r="BF20" s="315">
        <v>0</v>
      </c>
      <c r="BG20" s="315">
        <v>69</v>
      </c>
      <c r="BH20" s="315">
        <v>60</v>
      </c>
      <c r="BI20" s="315">
        <v>53</v>
      </c>
      <c r="BJ20" s="315">
        <v>52</v>
      </c>
      <c r="BK20" s="315">
        <v>54</v>
      </c>
      <c r="BL20" s="315">
        <v>57</v>
      </c>
      <c r="BM20" s="315">
        <v>59</v>
      </c>
      <c r="BN20" s="315">
        <v>61</v>
      </c>
      <c r="BO20" s="315">
        <v>57</v>
      </c>
      <c r="BP20" s="315">
        <v>55</v>
      </c>
      <c r="BQ20" s="315">
        <v>51</v>
      </c>
      <c r="BR20" s="315">
        <v>66</v>
      </c>
      <c r="BS20" s="315">
        <v>66</v>
      </c>
      <c r="BT20" s="315">
        <v>69</v>
      </c>
      <c r="BU20" s="315">
        <v>72</v>
      </c>
      <c r="BV20" s="315">
        <v>75</v>
      </c>
      <c r="BW20" s="315">
        <v>76</v>
      </c>
      <c r="BX20" s="314">
        <v>78</v>
      </c>
    </row>
    <row r="21" spans="1:76" ht="15" customHeight="1">
      <c r="A21" s="334"/>
      <c r="B21" s="332" t="s">
        <v>345</v>
      </c>
      <c r="C21" s="334"/>
      <c r="D21" s="342">
        <v>0</v>
      </c>
      <c r="E21" s="342">
        <v>0</v>
      </c>
      <c r="F21" s="342">
        <v>0</v>
      </c>
      <c r="G21" s="342">
        <v>0</v>
      </c>
      <c r="H21" s="342">
        <v>0</v>
      </c>
      <c r="I21" s="342">
        <v>0</v>
      </c>
      <c r="J21" s="342">
        <v>0</v>
      </c>
      <c r="K21" s="342">
        <v>0</v>
      </c>
      <c r="L21" s="342">
        <v>0</v>
      </c>
      <c r="M21" s="342">
        <v>0</v>
      </c>
      <c r="N21" s="342">
        <v>0</v>
      </c>
      <c r="O21" s="342">
        <v>0</v>
      </c>
      <c r="P21" s="342">
        <v>0</v>
      </c>
      <c r="Q21" s="342">
        <v>0</v>
      </c>
      <c r="R21" s="342">
        <v>0</v>
      </c>
      <c r="S21" s="342">
        <v>0</v>
      </c>
      <c r="T21" s="342">
        <v>0</v>
      </c>
      <c r="U21" s="342">
        <v>0</v>
      </c>
      <c r="V21" s="342">
        <v>0</v>
      </c>
      <c r="W21" s="342">
        <v>0</v>
      </c>
      <c r="X21" s="342">
        <v>0</v>
      </c>
      <c r="Y21" s="342">
        <v>0</v>
      </c>
      <c r="Z21" s="342">
        <v>0</v>
      </c>
      <c r="AA21" s="342">
        <v>0</v>
      </c>
      <c r="AB21" s="342">
        <v>0</v>
      </c>
      <c r="AC21" s="342">
        <v>0</v>
      </c>
      <c r="AD21" s="342">
        <v>0</v>
      </c>
      <c r="AE21" s="342">
        <v>0</v>
      </c>
      <c r="AF21" s="342">
        <v>0</v>
      </c>
      <c r="AG21" s="342">
        <v>0</v>
      </c>
      <c r="AH21" s="342">
        <v>0</v>
      </c>
      <c r="AI21" s="342">
        <v>0</v>
      </c>
      <c r="AJ21" s="342">
        <v>0</v>
      </c>
      <c r="AK21" s="342">
        <v>0</v>
      </c>
      <c r="AL21" s="342">
        <v>0</v>
      </c>
      <c r="AM21" s="342">
        <v>0</v>
      </c>
      <c r="AN21" s="342">
        <v>0</v>
      </c>
      <c r="AO21" s="342">
        <v>0</v>
      </c>
      <c r="AP21" s="342">
        <v>0</v>
      </c>
      <c r="AQ21" s="342">
        <v>0</v>
      </c>
      <c r="AR21" s="342">
        <v>0</v>
      </c>
      <c r="AS21" s="342">
        <v>0</v>
      </c>
      <c r="AT21" s="342">
        <v>0</v>
      </c>
      <c r="AU21" s="342">
        <v>0</v>
      </c>
      <c r="AV21" s="342">
        <v>0</v>
      </c>
      <c r="AW21" s="342">
        <v>0</v>
      </c>
      <c r="AX21" s="342">
        <v>0</v>
      </c>
      <c r="AY21" s="342">
        <v>0</v>
      </c>
      <c r="AZ21" s="342">
        <v>0</v>
      </c>
      <c r="BA21" s="342">
        <v>0</v>
      </c>
      <c r="BB21" s="342">
        <v>0</v>
      </c>
      <c r="BC21" s="342">
        <v>0</v>
      </c>
      <c r="BD21" s="342">
        <v>0</v>
      </c>
      <c r="BE21" s="342">
        <v>0</v>
      </c>
      <c r="BF21" s="342">
        <v>0</v>
      </c>
      <c r="BG21" s="342">
        <v>158</v>
      </c>
      <c r="BH21" s="342">
        <v>213</v>
      </c>
      <c r="BI21" s="342">
        <v>255</v>
      </c>
      <c r="BJ21" s="342">
        <v>292</v>
      </c>
      <c r="BK21" s="342">
        <v>327</v>
      </c>
      <c r="BL21" s="342">
        <v>357</v>
      </c>
      <c r="BM21" s="342">
        <v>381</v>
      </c>
      <c r="BN21" s="342">
        <v>390</v>
      </c>
      <c r="BO21" s="342">
        <v>391</v>
      </c>
      <c r="BP21" s="342">
        <v>383</v>
      </c>
      <c r="BQ21" s="342">
        <v>367</v>
      </c>
      <c r="BR21" s="342">
        <v>397</v>
      </c>
      <c r="BS21" s="342">
        <v>397</v>
      </c>
      <c r="BT21" s="342">
        <v>401</v>
      </c>
      <c r="BU21" s="342">
        <v>401</v>
      </c>
      <c r="BV21" s="342">
        <v>396</v>
      </c>
      <c r="BW21" s="342">
        <v>389</v>
      </c>
      <c r="BX21" s="314">
        <v>385</v>
      </c>
    </row>
    <row r="22" spans="1:76" ht="25.5" customHeight="1">
      <c r="A22" s="334"/>
      <c r="B22" s="332" t="s">
        <v>492</v>
      </c>
      <c r="C22" s="334"/>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v>0</v>
      </c>
      <c r="BH22" s="342">
        <v>0</v>
      </c>
      <c r="BI22" s="342">
        <v>0</v>
      </c>
      <c r="BJ22" s="342">
        <v>0</v>
      </c>
      <c r="BK22" s="342">
        <v>0</v>
      </c>
      <c r="BL22" s="342">
        <v>0</v>
      </c>
      <c r="BM22" s="342">
        <v>0</v>
      </c>
      <c r="BN22" s="342">
        <v>0</v>
      </c>
      <c r="BO22" s="342">
        <v>0</v>
      </c>
      <c r="BP22" s="342">
        <v>0</v>
      </c>
      <c r="BQ22" s="342">
        <v>0</v>
      </c>
      <c r="BR22" s="342">
        <v>0</v>
      </c>
      <c r="BS22" s="342">
        <v>0</v>
      </c>
      <c r="BT22" s="342">
        <v>0</v>
      </c>
      <c r="BU22" s="342">
        <v>0</v>
      </c>
      <c r="BV22" s="342">
        <v>0</v>
      </c>
      <c r="BW22" s="342">
        <v>0</v>
      </c>
      <c r="BX22" s="314">
        <v>0</v>
      </c>
    </row>
    <row r="23" spans="1:76" ht="15" customHeight="1" thickBot="1">
      <c r="A23" s="266"/>
      <c r="B23" s="341"/>
      <c r="C23" s="266"/>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6"/>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2" customWidth="1"/>
    <col min="76" max="76" width="12.7109375" style="261" customWidth="1"/>
    <col min="77" max="16384" width="9.140625" style="261"/>
  </cols>
  <sheetData>
    <row r="1" spans="1:76" s="308" customFormat="1" ht="24.95" customHeight="1" thickBot="1">
      <c r="A1" s="30" t="s">
        <v>64</v>
      </c>
      <c r="B1" s="77" t="s">
        <v>153</v>
      </c>
      <c r="C1" s="76"/>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09"/>
    </row>
    <row r="2" spans="1:76" ht="15.75">
      <c r="A2" s="26" t="str">
        <f>Notes!A2</f>
        <v>Summer Budget</v>
      </c>
      <c r="B2" s="26" t="s">
        <v>531</v>
      </c>
      <c r="C2" s="307"/>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05"/>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4" customHeight="1">
      <c r="A4" s="366"/>
      <c r="B4" s="364" t="s">
        <v>67</v>
      </c>
      <c r="C4" s="363"/>
      <c r="D4" s="320">
        <v>0</v>
      </c>
      <c r="E4" s="320">
        <v>0</v>
      </c>
      <c r="F4" s="320">
        <v>0</v>
      </c>
      <c r="G4" s="320">
        <v>0</v>
      </c>
      <c r="H4" s="320">
        <v>0</v>
      </c>
      <c r="I4" s="320">
        <v>0</v>
      </c>
      <c r="J4" s="320">
        <v>0</v>
      </c>
      <c r="K4" s="320">
        <v>0</v>
      </c>
      <c r="L4" s="320">
        <v>0</v>
      </c>
      <c r="M4" s="320">
        <v>0</v>
      </c>
      <c r="N4" s="320">
        <v>0</v>
      </c>
      <c r="O4" s="320">
        <v>0</v>
      </c>
      <c r="P4" s="320">
        <v>0</v>
      </c>
      <c r="Q4" s="320">
        <v>0</v>
      </c>
      <c r="R4" s="320">
        <v>0</v>
      </c>
      <c r="S4" s="320">
        <v>0</v>
      </c>
      <c r="T4" s="320">
        <v>0</v>
      </c>
      <c r="U4" s="320">
        <v>0</v>
      </c>
      <c r="V4" s="320">
        <v>0</v>
      </c>
      <c r="W4" s="320">
        <v>0</v>
      </c>
      <c r="X4" s="320">
        <v>0</v>
      </c>
      <c r="Y4" s="320">
        <v>0</v>
      </c>
      <c r="Z4" s="320">
        <v>18</v>
      </c>
      <c r="AA4" s="320">
        <v>21</v>
      </c>
      <c r="AB4" s="320">
        <v>27</v>
      </c>
      <c r="AC4" s="320">
        <v>33</v>
      </c>
      <c r="AD4" s="320">
        <v>99</v>
      </c>
      <c r="AE4" s="320">
        <v>137</v>
      </c>
      <c r="AF4" s="320">
        <v>148</v>
      </c>
      <c r="AG4" s="320">
        <v>369</v>
      </c>
      <c r="AH4" s="320">
        <v>386</v>
      </c>
      <c r="AI4" s="320">
        <v>445</v>
      </c>
      <c r="AJ4" s="320">
        <v>599</v>
      </c>
      <c r="AK4" s="320">
        <v>890.6</v>
      </c>
      <c r="AL4" s="320">
        <v>1083</v>
      </c>
      <c r="AM4" s="320">
        <v>1218</v>
      </c>
      <c r="AN4" s="320">
        <v>1354</v>
      </c>
      <c r="AO4" s="320">
        <v>1479</v>
      </c>
      <c r="AP4" s="320">
        <v>1635</v>
      </c>
      <c r="AQ4" s="320">
        <v>1701</v>
      </c>
      <c r="AR4" s="320">
        <v>1365.134</v>
      </c>
      <c r="AS4" s="320">
        <v>1699.6620000000003</v>
      </c>
      <c r="AT4" s="320">
        <v>2122.81</v>
      </c>
      <c r="AU4" s="320">
        <v>1404.1669999999999</v>
      </c>
      <c r="AV4" s="320">
        <v>1692.576</v>
      </c>
      <c r="AW4" s="320">
        <v>1939.9</v>
      </c>
      <c r="AX4" s="320">
        <v>2077.2112939999997</v>
      </c>
      <c r="AY4" s="320">
        <v>2188.670932</v>
      </c>
      <c r="AZ4" s="320">
        <v>2310.6117920000006</v>
      </c>
      <c r="BA4" s="320">
        <v>2394.678625</v>
      </c>
      <c r="BB4" s="320">
        <v>2452.404614999999</v>
      </c>
      <c r="BC4" s="320">
        <v>2510.8873257930913</v>
      </c>
      <c r="BD4" s="320">
        <v>2574.5184790181656</v>
      </c>
      <c r="BE4" s="320">
        <v>2685.8228541801273</v>
      </c>
      <c r="BF4" s="320">
        <v>2833.9392983749794</v>
      </c>
      <c r="BG4" s="320">
        <v>3226.13099526</v>
      </c>
      <c r="BH4" s="320">
        <v>3556.9849629183473</v>
      </c>
      <c r="BI4" s="320">
        <v>3774.089575</v>
      </c>
      <c r="BJ4" s="320">
        <v>3941.0267050000002</v>
      </c>
      <c r="BK4" s="320">
        <v>4026.6875790000004</v>
      </c>
      <c r="BL4" s="320">
        <f t="shared" ref="BL4:BX4" si="0">SUM(BL6:BL15)</f>
        <v>4234.4436619999997</v>
      </c>
      <c r="BM4" s="320">
        <f t="shared" si="0"/>
        <v>4697.6782249999997</v>
      </c>
      <c r="BN4" s="320">
        <f t="shared" si="0"/>
        <v>4924.7733250000001</v>
      </c>
      <c r="BO4" s="320">
        <f t="shared" si="0"/>
        <v>4918.3788950000007</v>
      </c>
      <c r="BP4" s="320">
        <f t="shared" si="0"/>
        <v>4911.948089999999</v>
      </c>
      <c r="BQ4" s="320">
        <f t="shared" si="0"/>
        <v>0</v>
      </c>
      <c r="BR4" s="320">
        <f t="shared" si="0"/>
        <v>0</v>
      </c>
      <c r="BS4" s="320">
        <f t="shared" si="0"/>
        <v>0</v>
      </c>
      <c r="BT4" s="320">
        <f t="shared" si="0"/>
        <v>0</v>
      </c>
      <c r="BU4" s="320">
        <f t="shared" si="0"/>
        <v>0</v>
      </c>
      <c r="BV4" s="320">
        <f t="shared" si="0"/>
        <v>0</v>
      </c>
      <c r="BW4" s="320">
        <f t="shared" si="0"/>
        <v>0</v>
      </c>
      <c r="BX4" s="319">
        <f t="shared" si="0"/>
        <v>0</v>
      </c>
    </row>
    <row r="5" spans="1:76" ht="26.1" customHeight="1">
      <c r="A5" s="204"/>
      <c r="B5" s="353" t="s">
        <v>517</v>
      </c>
      <c r="C5" s="362"/>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15"/>
      <c r="BP5" s="315"/>
      <c r="BQ5" s="315"/>
      <c r="BR5" s="315"/>
      <c r="BS5" s="315"/>
      <c r="BT5" s="315"/>
      <c r="BU5" s="315"/>
      <c r="BV5" s="315"/>
      <c r="BW5" s="315"/>
      <c r="BX5" s="314"/>
    </row>
    <row r="6" spans="1:76">
      <c r="A6" s="352"/>
      <c r="B6" s="136" t="s">
        <v>516</v>
      </c>
      <c r="C6" s="362"/>
      <c r="D6" s="315">
        <v>0</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v>0</v>
      </c>
      <c r="AG6" s="315">
        <v>0</v>
      </c>
      <c r="AH6" s="315">
        <v>0</v>
      </c>
      <c r="AI6" s="315">
        <v>0</v>
      </c>
      <c r="AJ6" s="315">
        <v>0</v>
      </c>
      <c r="AK6" s="315">
        <v>0</v>
      </c>
      <c r="AL6" s="315">
        <v>0</v>
      </c>
      <c r="AM6" s="315">
        <v>0</v>
      </c>
      <c r="AN6" s="315">
        <v>0</v>
      </c>
      <c r="AO6" s="315">
        <v>0</v>
      </c>
      <c r="AP6" s="315">
        <v>0</v>
      </c>
      <c r="AQ6" s="315">
        <v>0</v>
      </c>
      <c r="AR6" s="315">
        <v>0</v>
      </c>
      <c r="AS6" s="315">
        <v>0</v>
      </c>
      <c r="AT6" s="315">
        <v>0</v>
      </c>
      <c r="AU6" s="315">
        <v>0</v>
      </c>
      <c r="AV6" s="315">
        <v>0</v>
      </c>
      <c r="AW6" s="315">
        <v>0</v>
      </c>
      <c r="AX6" s="315">
        <v>0</v>
      </c>
      <c r="AY6" s="315">
        <v>0</v>
      </c>
      <c r="AZ6" s="315">
        <v>0</v>
      </c>
      <c r="BA6" s="315">
        <v>0</v>
      </c>
      <c r="BB6" s="315">
        <v>0</v>
      </c>
      <c r="BC6" s="315">
        <v>0</v>
      </c>
      <c r="BD6" s="315">
        <v>0</v>
      </c>
      <c r="BE6" s="315">
        <v>0</v>
      </c>
      <c r="BF6" s="315">
        <v>0</v>
      </c>
      <c r="BG6" s="315">
        <v>0</v>
      </c>
      <c r="BH6" s="315">
        <v>0</v>
      </c>
      <c r="BI6" s="315">
        <v>0</v>
      </c>
      <c r="BJ6" s="315">
        <v>0</v>
      </c>
      <c r="BK6" s="315">
        <v>0</v>
      </c>
      <c r="BL6" s="315">
        <v>308.02755006718922</v>
      </c>
      <c r="BM6" s="315">
        <v>515.48243622450877</v>
      </c>
      <c r="BN6" s="315">
        <v>559.64886740375289</v>
      </c>
      <c r="BO6" s="315">
        <v>588.23789220306298</v>
      </c>
      <c r="BP6" s="315">
        <v>620.96731151552888</v>
      </c>
      <c r="BQ6" s="315">
        <v>0</v>
      </c>
      <c r="BR6" s="315">
        <v>0</v>
      </c>
      <c r="BS6" s="315">
        <v>0</v>
      </c>
      <c r="BT6" s="315">
        <v>0</v>
      </c>
      <c r="BU6" s="315">
        <v>0</v>
      </c>
      <c r="BV6" s="315">
        <v>0</v>
      </c>
      <c r="BW6" s="315">
        <v>0</v>
      </c>
      <c r="BX6" s="314">
        <v>0</v>
      </c>
    </row>
    <row r="7" spans="1:76">
      <c r="A7" s="352"/>
      <c r="B7" s="136" t="s">
        <v>8</v>
      </c>
      <c r="C7" s="362"/>
      <c r="D7" s="315">
        <v>0</v>
      </c>
      <c r="E7" s="315">
        <v>0</v>
      </c>
      <c r="F7" s="315">
        <v>0</v>
      </c>
      <c r="G7" s="315">
        <v>0</v>
      </c>
      <c r="H7" s="315">
        <v>0</v>
      </c>
      <c r="I7" s="315">
        <v>0</v>
      </c>
      <c r="J7" s="315">
        <v>0</v>
      </c>
      <c r="K7" s="315">
        <v>0</v>
      </c>
      <c r="L7" s="315">
        <v>0</v>
      </c>
      <c r="M7" s="315">
        <v>0</v>
      </c>
      <c r="N7" s="315">
        <v>0</v>
      </c>
      <c r="O7" s="315">
        <v>0</v>
      </c>
      <c r="P7" s="315">
        <v>0</v>
      </c>
      <c r="Q7" s="315">
        <v>0</v>
      </c>
      <c r="R7" s="315">
        <v>0</v>
      </c>
      <c r="S7" s="315">
        <v>0</v>
      </c>
      <c r="T7" s="315">
        <v>0</v>
      </c>
      <c r="U7" s="315">
        <v>0</v>
      </c>
      <c r="V7" s="315">
        <v>0</v>
      </c>
      <c r="W7" s="315">
        <v>0</v>
      </c>
      <c r="X7" s="315">
        <v>0</v>
      </c>
      <c r="Y7" s="315">
        <v>0</v>
      </c>
      <c r="Z7" s="315">
        <v>0</v>
      </c>
      <c r="AA7" s="315">
        <v>0</v>
      </c>
      <c r="AB7" s="315">
        <v>0</v>
      </c>
      <c r="AC7" s="315">
        <v>0</v>
      </c>
      <c r="AD7" s="315">
        <v>0</v>
      </c>
      <c r="AE7" s="315">
        <v>0</v>
      </c>
      <c r="AF7" s="315">
        <v>0</v>
      </c>
      <c r="AG7" s="315">
        <v>0</v>
      </c>
      <c r="AH7" s="315">
        <v>0</v>
      </c>
      <c r="AI7" s="315">
        <v>0</v>
      </c>
      <c r="AJ7" s="315">
        <v>0</v>
      </c>
      <c r="AK7" s="315">
        <v>0</v>
      </c>
      <c r="AL7" s="315">
        <v>0</v>
      </c>
      <c r="AM7" s="315">
        <v>0</v>
      </c>
      <c r="AN7" s="315">
        <v>0</v>
      </c>
      <c r="AO7" s="315">
        <v>0</v>
      </c>
      <c r="AP7" s="315">
        <v>0</v>
      </c>
      <c r="AQ7" s="315">
        <v>0</v>
      </c>
      <c r="AR7" s="315">
        <v>0</v>
      </c>
      <c r="AS7" s="315">
        <v>0</v>
      </c>
      <c r="AT7" s="315">
        <v>0</v>
      </c>
      <c r="AU7" s="315">
        <v>0</v>
      </c>
      <c r="AV7" s="315">
        <v>0</v>
      </c>
      <c r="AW7" s="315">
        <v>0</v>
      </c>
      <c r="AX7" s="315">
        <v>0</v>
      </c>
      <c r="AY7" s="315">
        <v>0</v>
      </c>
      <c r="AZ7" s="315">
        <v>0</v>
      </c>
      <c r="BA7" s="315">
        <v>0</v>
      </c>
      <c r="BB7" s="315">
        <v>0</v>
      </c>
      <c r="BC7" s="315">
        <v>0</v>
      </c>
      <c r="BD7" s="315">
        <v>0</v>
      </c>
      <c r="BE7" s="315">
        <v>0</v>
      </c>
      <c r="BF7" s="315">
        <v>0</v>
      </c>
      <c r="BG7" s="315">
        <v>0</v>
      </c>
      <c r="BH7" s="315">
        <v>0</v>
      </c>
      <c r="BI7" s="315">
        <v>0</v>
      </c>
      <c r="BJ7" s="315">
        <v>0</v>
      </c>
      <c r="BK7" s="315">
        <v>0</v>
      </c>
      <c r="BL7" s="315">
        <v>944.21315574012146</v>
      </c>
      <c r="BM7" s="315">
        <v>1026.3094368543275</v>
      </c>
      <c r="BN7" s="315">
        <v>1083.9569208671562</v>
      </c>
      <c r="BO7" s="315">
        <v>1097.3255047744601</v>
      </c>
      <c r="BP7" s="315">
        <v>1110.9613710199749</v>
      </c>
      <c r="BQ7" s="315">
        <v>0</v>
      </c>
      <c r="BR7" s="315">
        <v>0</v>
      </c>
      <c r="BS7" s="315">
        <v>0</v>
      </c>
      <c r="BT7" s="315">
        <v>0</v>
      </c>
      <c r="BU7" s="315">
        <v>0</v>
      </c>
      <c r="BV7" s="315">
        <v>0</v>
      </c>
      <c r="BW7" s="315">
        <v>0</v>
      </c>
      <c r="BX7" s="314">
        <v>0</v>
      </c>
    </row>
    <row r="8" spans="1:76">
      <c r="A8" s="352"/>
      <c r="B8" s="136" t="s">
        <v>515</v>
      </c>
      <c r="C8" s="362"/>
      <c r="D8" s="315">
        <v>0</v>
      </c>
      <c r="E8" s="315">
        <v>0</v>
      </c>
      <c r="F8" s="315">
        <v>0</v>
      </c>
      <c r="G8" s="315">
        <v>0</v>
      </c>
      <c r="H8" s="315">
        <v>0</v>
      </c>
      <c r="I8" s="315">
        <v>0</v>
      </c>
      <c r="J8" s="315">
        <v>0</v>
      </c>
      <c r="K8" s="315">
        <v>0</v>
      </c>
      <c r="L8" s="315">
        <v>0</v>
      </c>
      <c r="M8" s="315">
        <v>0</v>
      </c>
      <c r="N8" s="315">
        <v>0</v>
      </c>
      <c r="O8" s="315">
        <v>0</v>
      </c>
      <c r="P8" s="315">
        <v>0</v>
      </c>
      <c r="Q8" s="315">
        <v>0</v>
      </c>
      <c r="R8" s="315">
        <v>0</v>
      </c>
      <c r="S8" s="315">
        <v>0</v>
      </c>
      <c r="T8" s="315">
        <v>0</v>
      </c>
      <c r="U8" s="315">
        <v>0</v>
      </c>
      <c r="V8" s="315">
        <v>0</v>
      </c>
      <c r="W8" s="315">
        <v>0</v>
      </c>
      <c r="X8" s="315">
        <v>0</v>
      </c>
      <c r="Y8" s="315">
        <v>0</v>
      </c>
      <c r="Z8" s="315">
        <v>0</v>
      </c>
      <c r="AA8" s="315">
        <v>0</v>
      </c>
      <c r="AB8" s="315">
        <v>0</v>
      </c>
      <c r="AC8" s="315">
        <v>0</v>
      </c>
      <c r="AD8" s="315">
        <v>0</v>
      </c>
      <c r="AE8" s="315">
        <v>0</v>
      </c>
      <c r="AF8" s="315">
        <v>0</v>
      </c>
      <c r="AG8" s="315">
        <v>0</v>
      </c>
      <c r="AH8" s="315">
        <v>0</v>
      </c>
      <c r="AI8" s="315">
        <v>0</v>
      </c>
      <c r="AJ8" s="315">
        <v>0</v>
      </c>
      <c r="AK8" s="315">
        <v>0</v>
      </c>
      <c r="AL8" s="315">
        <v>0</v>
      </c>
      <c r="AM8" s="315">
        <v>0</v>
      </c>
      <c r="AN8" s="315">
        <v>0</v>
      </c>
      <c r="AO8" s="315">
        <v>0</v>
      </c>
      <c r="AP8" s="315">
        <v>0</v>
      </c>
      <c r="AQ8" s="315">
        <v>0</v>
      </c>
      <c r="AR8" s="315">
        <v>0</v>
      </c>
      <c r="AS8" s="315">
        <v>0</v>
      </c>
      <c r="AT8" s="315">
        <v>0</v>
      </c>
      <c r="AU8" s="315">
        <v>0</v>
      </c>
      <c r="AV8" s="315">
        <v>0</v>
      </c>
      <c r="AW8" s="315">
        <v>0</v>
      </c>
      <c r="AX8" s="315">
        <v>0</v>
      </c>
      <c r="AY8" s="315">
        <v>0</v>
      </c>
      <c r="AZ8" s="315">
        <v>0</v>
      </c>
      <c r="BA8" s="315">
        <v>0</v>
      </c>
      <c r="BB8" s="315">
        <v>0</v>
      </c>
      <c r="BC8" s="315">
        <v>0</v>
      </c>
      <c r="BD8" s="315">
        <v>0</v>
      </c>
      <c r="BE8" s="315">
        <v>0</v>
      </c>
      <c r="BF8" s="315">
        <v>0</v>
      </c>
      <c r="BG8" s="315">
        <v>0</v>
      </c>
      <c r="BH8" s="315">
        <v>0</v>
      </c>
      <c r="BI8" s="315">
        <v>0</v>
      </c>
      <c r="BJ8" s="315">
        <v>0</v>
      </c>
      <c r="BK8" s="315">
        <v>0</v>
      </c>
      <c r="BL8" s="315">
        <v>548.72375959129954</v>
      </c>
      <c r="BM8" s="315">
        <v>539.7901437571029</v>
      </c>
      <c r="BN8" s="315">
        <v>504.78300198133326</v>
      </c>
      <c r="BO8" s="315">
        <v>443.73935361736528</v>
      </c>
      <c r="BP8" s="315">
        <v>399.82414747873798</v>
      </c>
      <c r="BQ8" s="315">
        <v>0</v>
      </c>
      <c r="BR8" s="315">
        <v>0</v>
      </c>
      <c r="BS8" s="315">
        <v>0</v>
      </c>
      <c r="BT8" s="315">
        <v>0</v>
      </c>
      <c r="BU8" s="315">
        <v>0</v>
      </c>
      <c r="BV8" s="315">
        <v>0</v>
      </c>
      <c r="BW8" s="315">
        <v>0</v>
      </c>
      <c r="BX8" s="314">
        <v>0</v>
      </c>
    </row>
    <row r="9" spans="1:76">
      <c r="A9" s="352"/>
      <c r="B9" s="136" t="s">
        <v>514</v>
      </c>
      <c r="C9" s="362"/>
      <c r="D9" s="315">
        <v>0</v>
      </c>
      <c r="E9" s="315">
        <v>0</v>
      </c>
      <c r="F9" s="315">
        <v>0</v>
      </c>
      <c r="G9" s="315">
        <v>0</v>
      </c>
      <c r="H9" s="315">
        <v>0</v>
      </c>
      <c r="I9" s="315">
        <v>0</v>
      </c>
      <c r="J9" s="315">
        <v>0</v>
      </c>
      <c r="K9" s="315">
        <v>0</v>
      </c>
      <c r="L9" s="315">
        <v>0</v>
      </c>
      <c r="M9" s="315">
        <v>0</v>
      </c>
      <c r="N9" s="315">
        <v>0</v>
      </c>
      <c r="O9" s="315">
        <v>0</v>
      </c>
      <c r="P9" s="315">
        <v>0</v>
      </c>
      <c r="Q9" s="315">
        <v>0</v>
      </c>
      <c r="R9" s="315">
        <v>0</v>
      </c>
      <c r="S9" s="315">
        <v>0</v>
      </c>
      <c r="T9" s="315">
        <v>0</v>
      </c>
      <c r="U9" s="315">
        <v>0</v>
      </c>
      <c r="V9" s="315">
        <v>0</v>
      </c>
      <c r="W9" s="315">
        <v>0</v>
      </c>
      <c r="X9" s="315">
        <v>0</v>
      </c>
      <c r="Y9" s="315">
        <v>0</v>
      </c>
      <c r="Z9" s="315">
        <v>0</v>
      </c>
      <c r="AA9" s="315">
        <v>0</v>
      </c>
      <c r="AB9" s="315">
        <v>0</v>
      </c>
      <c r="AC9" s="315">
        <v>0</v>
      </c>
      <c r="AD9" s="315">
        <v>0</v>
      </c>
      <c r="AE9" s="315">
        <v>0</v>
      </c>
      <c r="AF9" s="315">
        <v>0</v>
      </c>
      <c r="AG9" s="315">
        <v>0</v>
      </c>
      <c r="AH9" s="315">
        <v>0</v>
      </c>
      <c r="AI9" s="315">
        <v>0</v>
      </c>
      <c r="AJ9" s="315">
        <v>0</v>
      </c>
      <c r="AK9" s="315">
        <v>0</v>
      </c>
      <c r="AL9" s="315">
        <v>0</v>
      </c>
      <c r="AM9" s="315">
        <v>0</v>
      </c>
      <c r="AN9" s="315">
        <v>0</v>
      </c>
      <c r="AO9" s="315">
        <v>0</v>
      </c>
      <c r="AP9" s="315">
        <v>0</v>
      </c>
      <c r="AQ9" s="315">
        <v>0</v>
      </c>
      <c r="AR9" s="315">
        <v>0</v>
      </c>
      <c r="AS9" s="315">
        <v>0</v>
      </c>
      <c r="AT9" s="315">
        <v>0</v>
      </c>
      <c r="AU9" s="315">
        <v>0</v>
      </c>
      <c r="AV9" s="315">
        <v>0</v>
      </c>
      <c r="AW9" s="315">
        <v>0</v>
      </c>
      <c r="AX9" s="315">
        <v>0</v>
      </c>
      <c r="AY9" s="315">
        <v>0</v>
      </c>
      <c r="AZ9" s="315">
        <v>0</v>
      </c>
      <c r="BA9" s="315">
        <v>0</v>
      </c>
      <c r="BB9" s="315">
        <v>0</v>
      </c>
      <c r="BC9" s="315">
        <v>0</v>
      </c>
      <c r="BD9" s="315">
        <v>0</v>
      </c>
      <c r="BE9" s="315">
        <v>0</v>
      </c>
      <c r="BF9" s="315">
        <v>0</v>
      </c>
      <c r="BG9" s="315">
        <v>0</v>
      </c>
      <c r="BH9" s="315">
        <v>0</v>
      </c>
      <c r="BI9" s="315">
        <v>0</v>
      </c>
      <c r="BJ9" s="315">
        <v>0</v>
      </c>
      <c r="BK9" s="315">
        <v>0</v>
      </c>
      <c r="BL9" s="315">
        <v>90.993787458770441</v>
      </c>
      <c r="BM9" s="315">
        <v>106.36432472921662</v>
      </c>
      <c r="BN9" s="315">
        <v>123.81489727307819</v>
      </c>
      <c r="BO9" s="315">
        <v>134.65359309032178</v>
      </c>
      <c r="BP9" s="315">
        <v>148.92426813359887</v>
      </c>
      <c r="BQ9" s="315">
        <v>0</v>
      </c>
      <c r="BR9" s="315">
        <v>0</v>
      </c>
      <c r="BS9" s="315">
        <v>0</v>
      </c>
      <c r="BT9" s="315">
        <v>0</v>
      </c>
      <c r="BU9" s="315">
        <v>0</v>
      </c>
      <c r="BV9" s="315">
        <v>0</v>
      </c>
      <c r="BW9" s="315">
        <v>0</v>
      </c>
      <c r="BX9" s="314">
        <v>0</v>
      </c>
    </row>
    <row r="10" spans="1:76">
      <c r="A10" s="352"/>
      <c r="B10" s="136" t="s">
        <v>513</v>
      </c>
      <c r="C10" s="362"/>
      <c r="D10" s="315">
        <v>0</v>
      </c>
      <c r="E10" s="315">
        <v>0</v>
      </c>
      <c r="F10" s="315">
        <v>0</v>
      </c>
      <c r="G10" s="315">
        <v>0</v>
      </c>
      <c r="H10" s="315">
        <v>0</v>
      </c>
      <c r="I10" s="315">
        <v>0</v>
      </c>
      <c r="J10" s="315">
        <v>0</v>
      </c>
      <c r="K10" s="315">
        <v>0</v>
      </c>
      <c r="L10" s="315">
        <v>0</v>
      </c>
      <c r="M10" s="315">
        <v>0</v>
      </c>
      <c r="N10" s="315">
        <v>0</v>
      </c>
      <c r="O10" s="315">
        <v>0</v>
      </c>
      <c r="P10" s="315">
        <v>0</v>
      </c>
      <c r="Q10" s="315">
        <v>0</v>
      </c>
      <c r="R10" s="315">
        <v>0</v>
      </c>
      <c r="S10" s="315">
        <v>0</v>
      </c>
      <c r="T10" s="315">
        <v>0</v>
      </c>
      <c r="U10" s="315">
        <v>0</v>
      </c>
      <c r="V10" s="315">
        <v>0</v>
      </c>
      <c r="W10" s="315">
        <v>0</v>
      </c>
      <c r="X10" s="315">
        <v>0</v>
      </c>
      <c r="Y10" s="315">
        <v>0</v>
      </c>
      <c r="Z10" s="315">
        <v>0</v>
      </c>
      <c r="AA10" s="315">
        <v>0</v>
      </c>
      <c r="AB10" s="315">
        <v>0</v>
      </c>
      <c r="AC10" s="315">
        <v>0</v>
      </c>
      <c r="AD10" s="315">
        <v>0</v>
      </c>
      <c r="AE10" s="315">
        <v>0</v>
      </c>
      <c r="AF10" s="315">
        <v>0</v>
      </c>
      <c r="AG10" s="315">
        <v>0</v>
      </c>
      <c r="AH10" s="315">
        <v>0</v>
      </c>
      <c r="AI10" s="315">
        <v>0</v>
      </c>
      <c r="AJ10" s="315">
        <v>0</v>
      </c>
      <c r="AK10" s="315">
        <v>0</v>
      </c>
      <c r="AL10" s="315">
        <v>0</v>
      </c>
      <c r="AM10" s="315">
        <v>0</v>
      </c>
      <c r="AN10" s="315">
        <v>0</v>
      </c>
      <c r="AO10" s="315">
        <v>0</v>
      </c>
      <c r="AP10" s="315">
        <v>0</v>
      </c>
      <c r="AQ10" s="315">
        <v>0</v>
      </c>
      <c r="AR10" s="315">
        <v>0</v>
      </c>
      <c r="AS10" s="315">
        <v>0</v>
      </c>
      <c r="AT10" s="315">
        <v>0</v>
      </c>
      <c r="AU10" s="315">
        <v>0</v>
      </c>
      <c r="AV10" s="315">
        <v>0</v>
      </c>
      <c r="AW10" s="315">
        <v>0</v>
      </c>
      <c r="AX10" s="315">
        <v>0</v>
      </c>
      <c r="AY10" s="315">
        <v>0</v>
      </c>
      <c r="AZ10" s="315">
        <v>0</v>
      </c>
      <c r="BA10" s="315">
        <v>0</v>
      </c>
      <c r="BB10" s="315">
        <v>0</v>
      </c>
      <c r="BC10" s="315">
        <v>0</v>
      </c>
      <c r="BD10" s="315">
        <v>0</v>
      </c>
      <c r="BE10" s="315">
        <v>0</v>
      </c>
      <c r="BF10" s="315">
        <v>0</v>
      </c>
      <c r="BG10" s="315">
        <v>0</v>
      </c>
      <c r="BH10" s="315">
        <v>0</v>
      </c>
      <c r="BI10" s="315">
        <v>0</v>
      </c>
      <c r="BJ10" s="315">
        <v>0</v>
      </c>
      <c r="BK10" s="315">
        <v>0</v>
      </c>
      <c r="BL10" s="315">
        <v>160.10370387808047</v>
      </c>
      <c r="BM10" s="315">
        <v>169.9076006622407</v>
      </c>
      <c r="BN10" s="315">
        <v>169.73026830045234</v>
      </c>
      <c r="BO10" s="315">
        <v>154.35312752812516</v>
      </c>
      <c r="BP10" s="315">
        <v>129.85184372983497</v>
      </c>
      <c r="BQ10" s="315">
        <v>0</v>
      </c>
      <c r="BR10" s="315">
        <v>0</v>
      </c>
      <c r="BS10" s="315">
        <v>0</v>
      </c>
      <c r="BT10" s="315">
        <v>0</v>
      </c>
      <c r="BU10" s="315">
        <v>0</v>
      </c>
      <c r="BV10" s="315">
        <v>0</v>
      </c>
      <c r="BW10" s="315">
        <v>0</v>
      </c>
      <c r="BX10" s="314">
        <v>0</v>
      </c>
    </row>
    <row r="11" spans="1:76" ht="26.1" customHeight="1">
      <c r="A11" s="352"/>
      <c r="B11" s="136" t="s">
        <v>512</v>
      </c>
      <c r="C11" s="362"/>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15">
        <v>0</v>
      </c>
      <c r="V11" s="315">
        <v>0</v>
      </c>
      <c r="W11" s="315">
        <v>0</v>
      </c>
      <c r="X11" s="315">
        <v>0</v>
      </c>
      <c r="Y11" s="315">
        <v>0</v>
      </c>
      <c r="Z11" s="315">
        <v>0</v>
      </c>
      <c r="AA11" s="315">
        <v>0</v>
      </c>
      <c r="AB11" s="315">
        <v>0</v>
      </c>
      <c r="AC11" s="315">
        <v>0</v>
      </c>
      <c r="AD11" s="315">
        <v>0</v>
      </c>
      <c r="AE11" s="315">
        <v>0</v>
      </c>
      <c r="AF11" s="315">
        <v>0</v>
      </c>
      <c r="AG11" s="315">
        <v>0</v>
      </c>
      <c r="AH11" s="315">
        <v>0</v>
      </c>
      <c r="AI11" s="315">
        <v>0</v>
      </c>
      <c r="AJ11" s="315">
        <v>0</v>
      </c>
      <c r="AK11" s="315">
        <v>0</v>
      </c>
      <c r="AL11" s="315">
        <v>0</v>
      </c>
      <c r="AM11" s="315">
        <v>0</v>
      </c>
      <c r="AN11" s="315">
        <v>0</v>
      </c>
      <c r="AO11" s="315">
        <v>0</v>
      </c>
      <c r="AP11" s="315">
        <v>0</v>
      </c>
      <c r="AQ11" s="315">
        <v>0</v>
      </c>
      <c r="AR11" s="315">
        <v>0</v>
      </c>
      <c r="AS11" s="315">
        <v>0</v>
      </c>
      <c r="AT11" s="315">
        <v>0</v>
      </c>
      <c r="AU11" s="315">
        <v>0</v>
      </c>
      <c r="AV11" s="315">
        <v>0</v>
      </c>
      <c r="AW11" s="315">
        <v>0</v>
      </c>
      <c r="AX11" s="315">
        <v>0</v>
      </c>
      <c r="AY11" s="315">
        <v>0</v>
      </c>
      <c r="AZ11" s="315">
        <v>0</v>
      </c>
      <c r="BA11" s="315">
        <v>0</v>
      </c>
      <c r="BB11" s="315">
        <v>0</v>
      </c>
      <c r="BC11" s="315">
        <v>0</v>
      </c>
      <c r="BD11" s="315">
        <v>0</v>
      </c>
      <c r="BE11" s="315">
        <v>0</v>
      </c>
      <c r="BF11" s="315">
        <v>0</v>
      </c>
      <c r="BG11" s="315">
        <v>0</v>
      </c>
      <c r="BH11" s="315">
        <v>0</v>
      </c>
      <c r="BI11" s="315">
        <v>0</v>
      </c>
      <c r="BJ11" s="315">
        <v>0</v>
      </c>
      <c r="BK11" s="315">
        <v>0</v>
      </c>
      <c r="BL11" s="315">
        <v>1640.5339423645937</v>
      </c>
      <c r="BM11" s="315">
        <v>1684.6942545741524</v>
      </c>
      <c r="BN11" s="315">
        <v>1704.7825727712873</v>
      </c>
      <c r="BO11" s="315">
        <v>1660.9634499654603</v>
      </c>
      <c r="BP11" s="315">
        <v>1590.5767319556921</v>
      </c>
      <c r="BQ11" s="315">
        <v>0</v>
      </c>
      <c r="BR11" s="315">
        <v>0</v>
      </c>
      <c r="BS11" s="315">
        <v>0</v>
      </c>
      <c r="BT11" s="315">
        <v>0</v>
      </c>
      <c r="BU11" s="315">
        <v>0</v>
      </c>
      <c r="BV11" s="315">
        <v>0</v>
      </c>
      <c r="BW11" s="315">
        <v>0</v>
      </c>
      <c r="BX11" s="314">
        <v>0</v>
      </c>
    </row>
    <row r="12" spans="1:76">
      <c r="A12" s="352"/>
      <c r="B12" s="136" t="s">
        <v>511</v>
      </c>
      <c r="C12" s="362"/>
      <c r="D12" s="315">
        <v>0</v>
      </c>
      <c r="E12" s="315">
        <v>0</v>
      </c>
      <c r="F12" s="315">
        <v>0</v>
      </c>
      <c r="G12" s="315">
        <v>0</v>
      </c>
      <c r="H12" s="315">
        <v>0</v>
      </c>
      <c r="I12" s="315">
        <v>0</v>
      </c>
      <c r="J12" s="315">
        <v>0</v>
      </c>
      <c r="K12" s="315">
        <v>0</v>
      </c>
      <c r="L12" s="315">
        <v>0</v>
      </c>
      <c r="M12" s="315">
        <v>0</v>
      </c>
      <c r="N12" s="315">
        <v>0</v>
      </c>
      <c r="O12" s="315">
        <v>0</v>
      </c>
      <c r="P12" s="315">
        <v>0</v>
      </c>
      <c r="Q12" s="315">
        <v>0</v>
      </c>
      <c r="R12" s="315">
        <v>0</v>
      </c>
      <c r="S12" s="315">
        <v>0</v>
      </c>
      <c r="T12" s="315">
        <v>0</v>
      </c>
      <c r="U12" s="315">
        <v>0</v>
      </c>
      <c r="V12" s="315">
        <v>0</v>
      </c>
      <c r="W12" s="315">
        <v>0</v>
      </c>
      <c r="X12" s="315">
        <v>0</v>
      </c>
      <c r="Y12" s="315">
        <v>0</v>
      </c>
      <c r="Z12" s="315">
        <v>0</v>
      </c>
      <c r="AA12" s="315">
        <v>0</v>
      </c>
      <c r="AB12" s="315">
        <v>0</v>
      </c>
      <c r="AC12" s="315">
        <v>0</v>
      </c>
      <c r="AD12" s="315">
        <v>0</v>
      </c>
      <c r="AE12" s="315">
        <v>0</v>
      </c>
      <c r="AF12" s="315">
        <v>0</v>
      </c>
      <c r="AG12" s="315">
        <v>0</v>
      </c>
      <c r="AH12" s="315">
        <v>0</v>
      </c>
      <c r="AI12" s="315">
        <v>0</v>
      </c>
      <c r="AJ12" s="315">
        <v>0</v>
      </c>
      <c r="AK12" s="315">
        <v>0</v>
      </c>
      <c r="AL12" s="315">
        <v>0</v>
      </c>
      <c r="AM12" s="315">
        <v>0</v>
      </c>
      <c r="AN12" s="315">
        <v>0</v>
      </c>
      <c r="AO12" s="315">
        <v>0</v>
      </c>
      <c r="AP12" s="315">
        <v>0</v>
      </c>
      <c r="AQ12" s="315">
        <v>0</v>
      </c>
      <c r="AR12" s="315">
        <v>0</v>
      </c>
      <c r="AS12" s="315">
        <v>0</v>
      </c>
      <c r="AT12" s="315">
        <v>0</v>
      </c>
      <c r="AU12" s="315">
        <v>0</v>
      </c>
      <c r="AV12" s="315">
        <v>0</v>
      </c>
      <c r="AW12" s="315">
        <v>0</v>
      </c>
      <c r="AX12" s="315">
        <v>0</v>
      </c>
      <c r="AY12" s="315">
        <v>0</v>
      </c>
      <c r="AZ12" s="315">
        <v>0</v>
      </c>
      <c r="BA12" s="315">
        <v>0</v>
      </c>
      <c r="BB12" s="315">
        <v>0</v>
      </c>
      <c r="BC12" s="315">
        <v>0</v>
      </c>
      <c r="BD12" s="315">
        <v>0</v>
      </c>
      <c r="BE12" s="315">
        <v>0</v>
      </c>
      <c r="BF12" s="315">
        <v>0</v>
      </c>
      <c r="BG12" s="315">
        <v>0</v>
      </c>
      <c r="BH12" s="315">
        <v>0</v>
      </c>
      <c r="BI12" s="315">
        <v>0</v>
      </c>
      <c r="BJ12" s="315">
        <v>0</v>
      </c>
      <c r="BK12" s="315">
        <v>0</v>
      </c>
      <c r="BL12" s="315">
        <v>23.082844298202023</v>
      </c>
      <c r="BM12" s="315">
        <v>28.427885672585596</v>
      </c>
      <c r="BN12" s="315">
        <v>34.419420881684694</v>
      </c>
      <c r="BO12" s="315">
        <v>38.184232300479046</v>
      </c>
      <c r="BP12" s="315">
        <v>45.841252968819461</v>
      </c>
      <c r="BQ12" s="315">
        <v>0</v>
      </c>
      <c r="BR12" s="315">
        <v>0</v>
      </c>
      <c r="BS12" s="315">
        <v>0</v>
      </c>
      <c r="BT12" s="315">
        <v>0</v>
      </c>
      <c r="BU12" s="315">
        <v>0</v>
      </c>
      <c r="BV12" s="315">
        <v>0</v>
      </c>
      <c r="BW12" s="315">
        <v>0</v>
      </c>
      <c r="BX12" s="314">
        <v>0</v>
      </c>
    </row>
    <row r="13" spans="1:76">
      <c r="A13" s="352"/>
      <c r="B13" s="136" t="s">
        <v>510</v>
      </c>
      <c r="C13" s="362"/>
      <c r="D13" s="315">
        <v>0</v>
      </c>
      <c r="E13" s="315">
        <v>0</v>
      </c>
      <c r="F13" s="315">
        <v>0</v>
      </c>
      <c r="G13" s="315">
        <v>0</v>
      </c>
      <c r="H13" s="315">
        <v>0</v>
      </c>
      <c r="I13" s="315">
        <v>0</v>
      </c>
      <c r="J13" s="315">
        <v>0</v>
      </c>
      <c r="K13" s="315">
        <v>0</v>
      </c>
      <c r="L13" s="315">
        <v>0</v>
      </c>
      <c r="M13" s="315">
        <v>0</v>
      </c>
      <c r="N13" s="315">
        <v>0</v>
      </c>
      <c r="O13" s="315">
        <v>0</v>
      </c>
      <c r="P13" s="315">
        <v>0</v>
      </c>
      <c r="Q13" s="315">
        <v>0</v>
      </c>
      <c r="R13" s="315">
        <v>0</v>
      </c>
      <c r="S13" s="315">
        <v>0</v>
      </c>
      <c r="T13" s="315">
        <v>0</v>
      </c>
      <c r="U13" s="315">
        <v>0</v>
      </c>
      <c r="V13" s="315">
        <v>0</v>
      </c>
      <c r="W13" s="315">
        <v>0</v>
      </c>
      <c r="X13" s="315">
        <v>0</v>
      </c>
      <c r="Y13" s="315">
        <v>0</v>
      </c>
      <c r="Z13" s="315">
        <v>0</v>
      </c>
      <c r="AA13" s="315">
        <v>0</v>
      </c>
      <c r="AB13" s="315">
        <v>0</v>
      </c>
      <c r="AC13" s="315">
        <v>0</v>
      </c>
      <c r="AD13" s="315">
        <v>0</v>
      </c>
      <c r="AE13" s="315">
        <v>0</v>
      </c>
      <c r="AF13" s="315">
        <v>0</v>
      </c>
      <c r="AG13" s="315">
        <v>0</v>
      </c>
      <c r="AH13" s="315">
        <v>0</v>
      </c>
      <c r="AI13" s="315">
        <v>0</v>
      </c>
      <c r="AJ13" s="315">
        <v>0</v>
      </c>
      <c r="AK13" s="315">
        <v>0</v>
      </c>
      <c r="AL13" s="315">
        <v>0</v>
      </c>
      <c r="AM13" s="315">
        <v>0</v>
      </c>
      <c r="AN13" s="315">
        <v>0</v>
      </c>
      <c r="AO13" s="315">
        <v>0</v>
      </c>
      <c r="AP13" s="315">
        <v>0</v>
      </c>
      <c r="AQ13" s="315">
        <v>0</v>
      </c>
      <c r="AR13" s="315">
        <v>0</v>
      </c>
      <c r="AS13" s="315">
        <v>0</v>
      </c>
      <c r="AT13" s="315">
        <v>0</v>
      </c>
      <c r="AU13" s="315">
        <v>0</v>
      </c>
      <c r="AV13" s="315">
        <v>0</v>
      </c>
      <c r="AW13" s="315">
        <v>0</v>
      </c>
      <c r="AX13" s="315">
        <v>0</v>
      </c>
      <c r="AY13" s="315">
        <v>0</v>
      </c>
      <c r="AZ13" s="315">
        <v>0</v>
      </c>
      <c r="BA13" s="315">
        <v>0</v>
      </c>
      <c r="BB13" s="315">
        <v>0</v>
      </c>
      <c r="BC13" s="315">
        <v>0</v>
      </c>
      <c r="BD13" s="315">
        <v>0</v>
      </c>
      <c r="BE13" s="315">
        <v>0</v>
      </c>
      <c r="BF13" s="315">
        <v>0</v>
      </c>
      <c r="BG13" s="315">
        <v>0</v>
      </c>
      <c r="BH13" s="315">
        <v>0</v>
      </c>
      <c r="BI13" s="315">
        <v>0</v>
      </c>
      <c r="BJ13" s="315">
        <v>0</v>
      </c>
      <c r="BK13" s="315">
        <v>0</v>
      </c>
      <c r="BL13" s="315">
        <v>5.4657403293191589</v>
      </c>
      <c r="BM13" s="315">
        <v>6.0969998242253682</v>
      </c>
      <c r="BN13" s="315">
        <v>6.8956510417745456</v>
      </c>
      <c r="BO13" s="315">
        <v>6.7893805407546886</v>
      </c>
      <c r="BP13" s="315">
        <v>6.7126372311936491</v>
      </c>
      <c r="BQ13" s="315">
        <v>0</v>
      </c>
      <c r="BR13" s="315">
        <v>0</v>
      </c>
      <c r="BS13" s="315">
        <v>0</v>
      </c>
      <c r="BT13" s="315">
        <v>0</v>
      </c>
      <c r="BU13" s="315">
        <v>0</v>
      </c>
      <c r="BV13" s="315">
        <v>0</v>
      </c>
      <c r="BW13" s="315">
        <v>0</v>
      </c>
      <c r="BX13" s="314">
        <v>0</v>
      </c>
    </row>
    <row r="14" spans="1:76">
      <c r="A14" s="352"/>
      <c r="B14" s="136" t="s">
        <v>2</v>
      </c>
      <c r="C14" s="362"/>
      <c r="D14" s="315">
        <v>0</v>
      </c>
      <c r="E14" s="315">
        <v>0</v>
      </c>
      <c r="F14" s="315">
        <v>0</v>
      </c>
      <c r="G14" s="315">
        <v>0</v>
      </c>
      <c r="H14" s="315">
        <v>0</v>
      </c>
      <c r="I14" s="315">
        <v>0</v>
      </c>
      <c r="J14" s="315">
        <v>0</v>
      </c>
      <c r="K14" s="315">
        <v>0</v>
      </c>
      <c r="L14" s="315">
        <v>0</v>
      </c>
      <c r="M14" s="315">
        <v>0</v>
      </c>
      <c r="N14" s="315">
        <v>0</v>
      </c>
      <c r="O14" s="315">
        <v>0</v>
      </c>
      <c r="P14" s="315">
        <v>0</v>
      </c>
      <c r="Q14" s="315">
        <v>0</v>
      </c>
      <c r="R14" s="315">
        <v>0</v>
      </c>
      <c r="S14" s="315">
        <v>0</v>
      </c>
      <c r="T14" s="315">
        <v>0</v>
      </c>
      <c r="U14" s="315">
        <v>0</v>
      </c>
      <c r="V14" s="315">
        <v>0</v>
      </c>
      <c r="W14" s="315">
        <v>0</v>
      </c>
      <c r="X14" s="315">
        <v>0</v>
      </c>
      <c r="Y14" s="315">
        <v>0</v>
      </c>
      <c r="Z14" s="315">
        <v>0</v>
      </c>
      <c r="AA14" s="315">
        <v>0</v>
      </c>
      <c r="AB14" s="315">
        <v>0</v>
      </c>
      <c r="AC14" s="315">
        <v>0</v>
      </c>
      <c r="AD14" s="315">
        <v>0</v>
      </c>
      <c r="AE14" s="315">
        <v>0</v>
      </c>
      <c r="AF14" s="315">
        <v>0</v>
      </c>
      <c r="AG14" s="315">
        <v>0</v>
      </c>
      <c r="AH14" s="315">
        <v>0</v>
      </c>
      <c r="AI14" s="315">
        <v>0</v>
      </c>
      <c r="AJ14" s="315">
        <v>0</v>
      </c>
      <c r="AK14" s="315">
        <v>0</v>
      </c>
      <c r="AL14" s="315">
        <v>0</v>
      </c>
      <c r="AM14" s="315">
        <v>0</v>
      </c>
      <c r="AN14" s="315">
        <v>0</v>
      </c>
      <c r="AO14" s="315">
        <v>0</v>
      </c>
      <c r="AP14" s="315">
        <v>0</v>
      </c>
      <c r="AQ14" s="315">
        <v>0</v>
      </c>
      <c r="AR14" s="315">
        <v>0</v>
      </c>
      <c r="AS14" s="315">
        <v>0</v>
      </c>
      <c r="AT14" s="315">
        <v>0</v>
      </c>
      <c r="AU14" s="315">
        <v>0</v>
      </c>
      <c r="AV14" s="315">
        <v>0</v>
      </c>
      <c r="AW14" s="315">
        <v>0</v>
      </c>
      <c r="AX14" s="315">
        <v>0</v>
      </c>
      <c r="AY14" s="315">
        <v>0</v>
      </c>
      <c r="AZ14" s="315">
        <v>0</v>
      </c>
      <c r="BA14" s="315">
        <v>0</v>
      </c>
      <c r="BB14" s="315">
        <v>0</v>
      </c>
      <c r="BC14" s="315">
        <v>0</v>
      </c>
      <c r="BD14" s="315">
        <v>0</v>
      </c>
      <c r="BE14" s="315">
        <v>0</v>
      </c>
      <c r="BF14" s="315">
        <v>0</v>
      </c>
      <c r="BG14" s="315">
        <v>0</v>
      </c>
      <c r="BH14" s="315">
        <v>0</v>
      </c>
      <c r="BI14" s="315">
        <v>0</v>
      </c>
      <c r="BJ14" s="315">
        <v>0</v>
      </c>
      <c r="BK14" s="315">
        <v>0</v>
      </c>
      <c r="BL14" s="315">
        <v>311.10320714739561</v>
      </c>
      <c r="BM14" s="315">
        <v>322.0954267879905</v>
      </c>
      <c r="BN14" s="315">
        <v>328.73751436019393</v>
      </c>
      <c r="BO14" s="315">
        <v>321.81967597883261</v>
      </c>
      <c r="BP14" s="315">
        <v>330.48284130260879</v>
      </c>
      <c r="BQ14" s="315">
        <v>0</v>
      </c>
      <c r="BR14" s="315">
        <v>0</v>
      </c>
      <c r="BS14" s="315">
        <v>0</v>
      </c>
      <c r="BT14" s="315">
        <v>0</v>
      </c>
      <c r="BU14" s="315">
        <v>0</v>
      </c>
      <c r="BV14" s="315">
        <v>0</v>
      </c>
      <c r="BW14" s="315">
        <v>0</v>
      </c>
      <c r="BX14" s="314">
        <v>0</v>
      </c>
    </row>
    <row r="15" spans="1:76">
      <c r="A15" s="352"/>
      <c r="B15" s="136" t="s">
        <v>509</v>
      </c>
      <c r="C15" s="362"/>
      <c r="D15" s="315">
        <v>0</v>
      </c>
      <c r="E15" s="315">
        <v>0</v>
      </c>
      <c r="F15" s="315">
        <v>0</v>
      </c>
      <c r="G15" s="315">
        <v>0</v>
      </c>
      <c r="H15" s="315">
        <v>0</v>
      </c>
      <c r="I15" s="315">
        <v>0</v>
      </c>
      <c r="J15" s="315">
        <v>0</v>
      </c>
      <c r="K15" s="315">
        <v>0</v>
      </c>
      <c r="L15" s="315">
        <v>0</v>
      </c>
      <c r="M15" s="315">
        <v>0</v>
      </c>
      <c r="N15" s="315">
        <v>0</v>
      </c>
      <c r="O15" s="315">
        <v>0</v>
      </c>
      <c r="P15" s="315">
        <v>0</v>
      </c>
      <c r="Q15" s="315">
        <v>0</v>
      </c>
      <c r="R15" s="315">
        <v>0</v>
      </c>
      <c r="S15" s="315">
        <v>0</v>
      </c>
      <c r="T15" s="315">
        <v>0</v>
      </c>
      <c r="U15" s="315">
        <v>0</v>
      </c>
      <c r="V15" s="315">
        <v>0</v>
      </c>
      <c r="W15" s="315">
        <v>0</v>
      </c>
      <c r="X15" s="315">
        <v>0</v>
      </c>
      <c r="Y15" s="315">
        <v>0</v>
      </c>
      <c r="Z15" s="315">
        <v>0</v>
      </c>
      <c r="AA15" s="315">
        <v>0</v>
      </c>
      <c r="AB15" s="315">
        <v>0</v>
      </c>
      <c r="AC15" s="315">
        <v>0</v>
      </c>
      <c r="AD15" s="315">
        <v>0</v>
      </c>
      <c r="AE15" s="315">
        <v>0</v>
      </c>
      <c r="AF15" s="315">
        <v>0</v>
      </c>
      <c r="AG15" s="315">
        <v>0</v>
      </c>
      <c r="AH15" s="315">
        <v>0</v>
      </c>
      <c r="AI15" s="315">
        <v>0</v>
      </c>
      <c r="AJ15" s="315">
        <v>0</v>
      </c>
      <c r="AK15" s="315">
        <v>0</v>
      </c>
      <c r="AL15" s="315">
        <v>0</v>
      </c>
      <c r="AM15" s="315">
        <v>0</v>
      </c>
      <c r="AN15" s="315">
        <v>0</v>
      </c>
      <c r="AO15" s="315">
        <v>0</v>
      </c>
      <c r="AP15" s="315">
        <v>0</v>
      </c>
      <c r="AQ15" s="315">
        <v>0</v>
      </c>
      <c r="AR15" s="315">
        <v>0</v>
      </c>
      <c r="AS15" s="315">
        <v>0</v>
      </c>
      <c r="AT15" s="315">
        <v>0</v>
      </c>
      <c r="AU15" s="315">
        <v>0</v>
      </c>
      <c r="AV15" s="315">
        <v>0</v>
      </c>
      <c r="AW15" s="315">
        <v>0</v>
      </c>
      <c r="AX15" s="315">
        <v>0</v>
      </c>
      <c r="AY15" s="315">
        <v>0</v>
      </c>
      <c r="AZ15" s="315">
        <v>0</v>
      </c>
      <c r="BA15" s="315">
        <v>0</v>
      </c>
      <c r="BB15" s="315">
        <v>0</v>
      </c>
      <c r="BC15" s="315">
        <v>0</v>
      </c>
      <c r="BD15" s="315">
        <v>0</v>
      </c>
      <c r="BE15" s="315">
        <v>0</v>
      </c>
      <c r="BF15" s="315">
        <v>0</v>
      </c>
      <c r="BG15" s="315">
        <v>0</v>
      </c>
      <c r="BH15" s="315">
        <v>0</v>
      </c>
      <c r="BI15" s="315">
        <v>0</v>
      </c>
      <c r="BJ15" s="315">
        <v>0</v>
      </c>
      <c r="BK15" s="315">
        <v>0</v>
      </c>
      <c r="BL15" s="315">
        <v>202.19597112502819</v>
      </c>
      <c r="BM15" s="315">
        <v>298.50971591364902</v>
      </c>
      <c r="BN15" s="315">
        <v>408.00421011928688</v>
      </c>
      <c r="BO15" s="315">
        <v>472.31268500113845</v>
      </c>
      <c r="BP15" s="315">
        <v>527.80568466400962</v>
      </c>
      <c r="BQ15" s="315">
        <v>0</v>
      </c>
      <c r="BR15" s="315">
        <v>0</v>
      </c>
      <c r="BS15" s="315">
        <v>0</v>
      </c>
      <c r="BT15" s="315">
        <v>0</v>
      </c>
      <c r="BU15" s="315">
        <v>0</v>
      </c>
      <c r="BV15" s="315">
        <v>0</v>
      </c>
      <c r="BW15" s="315">
        <v>0</v>
      </c>
      <c r="BX15" s="314">
        <v>0</v>
      </c>
    </row>
    <row r="16" spans="1:76" ht="26.1" customHeight="1">
      <c r="A16" s="352"/>
      <c r="B16" s="37" t="s">
        <v>508</v>
      </c>
      <c r="C16" s="38"/>
      <c r="D16" s="315">
        <f t="shared" ref="D16:AI16" si="1">D19</f>
        <v>0</v>
      </c>
      <c r="E16" s="315">
        <f t="shared" si="1"/>
        <v>0</v>
      </c>
      <c r="F16" s="315">
        <f t="shared" si="1"/>
        <v>0</v>
      </c>
      <c r="G16" s="315">
        <f t="shared" si="1"/>
        <v>0</v>
      </c>
      <c r="H16" s="315">
        <f t="shared" si="1"/>
        <v>0</v>
      </c>
      <c r="I16" s="315">
        <f t="shared" si="1"/>
        <v>0</v>
      </c>
      <c r="J16" s="315">
        <f t="shared" si="1"/>
        <v>0</v>
      </c>
      <c r="K16" s="315">
        <f t="shared" si="1"/>
        <v>0</v>
      </c>
      <c r="L16" s="315">
        <f t="shared" si="1"/>
        <v>0</v>
      </c>
      <c r="M16" s="315">
        <f t="shared" si="1"/>
        <v>0</v>
      </c>
      <c r="N16" s="315">
        <f t="shared" si="1"/>
        <v>0</v>
      </c>
      <c r="O16" s="315">
        <f t="shared" si="1"/>
        <v>0</v>
      </c>
      <c r="P16" s="315">
        <f t="shared" si="1"/>
        <v>0</v>
      </c>
      <c r="Q16" s="315">
        <f t="shared" si="1"/>
        <v>0</v>
      </c>
      <c r="R16" s="315">
        <f t="shared" si="1"/>
        <v>0</v>
      </c>
      <c r="S16" s="315">
        <f t="shared" si="1"/>
        <v>0</v>
      </c>
      <c r="T16" s="315">
        <f t="shared" si="1"/>
        <v>0</v>
      </c>
      <c r="U16" s="315">
        <f t="shared" si="1"/>
        <v>0</v>
      </c>
      <c r="V16" s="315">
        <f t="shared" si="1"/>
        <v>0</v>
      </c>
      <c r="W16" s="315">
        <f t="shared" si="1"/>
        <v>0</v>
      </c>
      <c r="X16" s="315">
        <f t="shared" si="1"/>
        <v>0</v>
      </c>
      <c r="Y16" s="315">
        <f t="shared" si="1"/>
        <v>0</v>
      </c>
      <c r="Z16" s="315">
        <f t="shared" si="1"/>
        <v>0</v>
      </c>
      <c r="AA16" s="315">
        <f t="shared" si="1"/>
        <v>0</v>
      </c>
      <c r="AB16" s="315">
        <f t="shared" si="1"/>
        <v>0</v>
      </c>
      <c r="AC16" s="315">
        <f t="shared" si="1"/>
        <v>0</v>
      </c>
      <c r="AD16" s="315">
        <f t="shared" si="1"/>
        <v>0</v>
      </c>
      <c r="AE16" s="315">
        <f t="shared" si="1"/>
        <v>0</v>
      </c>
      <c r="AF16" s="315">
        <f t="shared" si="1"/>
        <v>0</v>
      </c>
      <c r="AG16" s="315">
        <f t="shared" si="1"/>
        <v>0</v>
      </c>
      <c r="AH16" s="315">
        <f t="shared" si="1"/>
        <v>189.0604099893182</v>
      </c>
      <c r="AI16" s="315">
        <f t="shared" si="1"/>
        <v>217.24186395918002</v>
      </c>
      <c r="AJ16" s="315">
        <f t="shared" ref="AJ16:BK16" si="2">AJ19</f>
        <v>291.64676658977385</v>
      </c>
      <c r="AK16" s="315">
        <f t="shared" si="2"/>
        <v>435.79447132057123</v>
      </c>
      <c r="AL16" s="315">
        <f t="shared" si="2"/>
        <v>531.64070822038082</v>
      </c>
      <c r="AM16" s="315">
        <f t="shared" si="2"/>
        <v>599.91337522552976</v>
      </c>
      <c r="AN16" s="315">
        <f t="shared" si="2"/>
        <v>667.59777746960162</v>
      </c>
      <c r="AO16" s="315">
        <f t="shared" si="2"/>
        <v>730.54411349699535</v>
      </c>
      <c r="AP16" s="315">
        <f t="shared" si="2"/>
        <v>805.60849456809274</v>
      </c>
      <c r="AQ16" s="315">
        <f t="shared" si="2"/>
        <v>838.18835992187337</v>
      </c>
      <c r="AR16" s="315">
        <f t="shared" si="2"/>
        <v>760.26900000000001</v>
      </c>
      <c r="AS16" s="315">
        <f t="shared" si="2"/>
        <v>936.29321192193368</v>
      </c>
      <c r="AT16" s="315">
        <f t="shared" si="2"/>
        <v>1162.117</v>
      </c>
      <c r="AU16" s="315">
        <f t="shared" si="2"/>
        <v>670.327</v>
      </c>
      <c r="AV16" s="315">
        <f t="shared" si="2"/>
        <v>724.20100000000002</v>
      </c>
      <c r="AW16" s="315">
        <f t="shared" si="2"/>
        <v>941.47799999999995</v>
      </c>
      <c r="AX16" s="315">
        <f t="shared" si="2"/>
        <v>973.24916299999973</v>
      </c>
      <c r="AY16" s="315">
        <f t="shared" si="2"/>
        <v>991.50290500000006</v>
      </c>
      <c r="AZ16" s="315">
        <f t="shared" si="2"/>
        <v>1035.1050220000002</v>
      </c>
      <c r="BA16" s="315">
        <f t="shared" si="2"/>
        <v>1079.5440269999999</v>
      </c>
      <c r="BB16" s="315">
        <f t="shared" si="2"/>
        <v>1124.7226409999994</v>
      </c>
      <c r="BC16" s="315">
        <f t="shared" si="2"/>
        <v>1163.735510948489</v>
      </c>
      <c r="BD16" s="315">
        <f t="shared" si="2"/>
        <v>1229.3620240181656</v>
      </c>
      <c r="BE16" s="315">
        <f t="shared" si="2"/>
        <v>1349.4457237699216</v>
      </c>
      <c r="BF16" s="315">
        <f t="shared" si="2"/>
        <v>1430.8457317625675</v>
      </c>
      <c r="BG16" s="315">
        <f t="shared" si="2"/>
        <v>1612.517104499429</v>
      </c>
      <c r="BH16" s="315">
        <f t="shared" si="2"/>
        <v>1828.5273484448542</v>
      </c>
      <c r="BI16" s="315">
        <f t="shared" si="2"/>
        <v>1843.2959341159444</v>
      </c>
      <c r="BJ16" s="315">
        <f t="shared" si="2"/>
        <v>2003.9939900362206</v>
      </c>
      <c r="BK16" s="315">
        <f t="shared" si="2"/>
        <v>2046.6136160962108</v>
      </c>
      <c r="BL16" s="315">
        <v>2162.8252108384918</v>
      </c>
      <c r="BM16" s="315">
        <v>2239.7459853678515</v>
      </c>
      <c r="BN16" s="315">
        <v>2273.0145576027198</v>
      </c>
      <c r="BO16" s="315">
        <v>2227.1295013956719</v>
      </c>
      <c r="BP16" s="315">
        <v>2136.5856605519407</v>
      </c>
      <c r="BQ16" s="315">
        <v>0</v>
      </c>
      <c r="BR16" s="315">
        <v>0</v>
      </c>
      <c r="BS16" s="315">
        <v>0</v>
      </c>
      <c r="BT16" s="315">
        <v>0</v>
      </c>
      <c r="BU16" s="315">
        <v>0</v>
      </c>
      <c r="BV16" s="315">
        <v>0</v>
      </c>
      <c r="BW16" s="315">
        <v>0</v>
      </c>
      <c r="BX16" s="314">
        <v>0</v>
      </c>
    </row>
    <row r="17" spans="1:76">
      <c r="A17" s="352"/>
      <c r="B17" s="37" t="s">
        <v>507</v>
      </c>
      <c r="C17" s="38"/>
      <c r="D17" s="315">
        <f t="shared" ref="D17:AI17" si="3">SUM(D20:D23)</f>
        <v>0</v>
      </c>
      <c r="E17" s="315">
        <f t="shared" si="3"/>
        <v>0</v>
      </c>
      <c r="F17" s="315">
        <f t="shared" si="3"/>
        <v>0</v>
      </c>
      <c r="G17" s="315">
        <f t="shared" si="3"/>
        <v>0</v>
      </c>
      <c r="H17" s="315">
        <f t="shared" si="3"/>
        <v>0</v>
      </c>
      <c r="I17" s="315">
        <f t="shared" si="3"/>
        <v>0</v>
      </c>
      <c r="J17" s="315">
        <f t="shared" si="3"/>
        <v>0</v>
      </c>
      <c r="K17" s="315">
        <f t="shared" si="3"/>
        <v>0</v>
      </c>
      <c r="L17" s="315">
        <f t="shared" si="3"/>
        <v>0</v>
      </c>
      <c r="M17" s="315">
        <f t="shared" si="3"/>
        <v>0</v>
      </c>
      <c r="N17" s="315">
        <f t="shared" si="3"/>
        <v>0</v>
      </c>
      <c r="O17" s="315">
        <f t="shared" si="3"/>
        <v>0</v>
      </c>
      <c r="P17" s="315">
        <f t="shared" si="3"/>
        <v>0</v>
      </c>
      <c r="Q17" s="315">
        <f t="shared" si="3"/>
        <v>0</v>
      </c>
      <c r="R17" s="315">
        <f t="shared" si="3"/>
        <v>0</v>
      </c>
      <c r="S17" s="315">
        <f t="shared" si="3"/>
        <v>0</v>
      </c>
      <c r="T17" s="315">
        <f t="shared" si="3"/>
        <v>0</v>
      </c>
      <c r="U17" s="315">
        <f t="shared" si="3"/>
        <v>0</v>
      </c>
      <c r="V17" s="315">
        <f t="shared" si="3"/>
        <v>0</v>
      </c>
      <c r="W17" s="315">
        <f t="shared" si="3"/>
        <v>0</v>
      </c>
      <c r="X17" s="315">
        <f t="shared" si="3"/>
        <v>0</v>
      </c>
      <c r="Y17" s="315">
        <f t="shared" si="3"/>
        <v>0</v>
      </c>
      <c r="Z17" s="315">
        <f t="shared" si="3"/>
        <v>0</v>
      </c>
      <c r="AA17" s="315">
        <f t="shared" si="3"/>
        <v>0</v>
      </c>
      <c r="AB17" s="315">
        <f t="shared" si="3"/>
        <v>0</v>
      </c>
      <c r="AC17" s="315">
        <f t="shared" si="3"/>
        <v>0</v>
      </c>
      <c r="AD17" s="315">
        <f t="shared" si="3"/>
        <v>0</v>
      </c>
      <c r="AE17" s="315">
        <f t="shared" si="3"/>
        <v>0</v>
      </c>
      <c r="AF17" s="315">
        <f t="shared" si="3"/>
        <v>0</v>
      </c>
      <c r="AG17" s="315">
        <f t="shared" si="3"/>
        <v>0</v>
      </c>
      <c r="AH17" s="315">
        <f t="shared" si="3"/>
        <v>196.93959001068183</v>
      </c>
      <c r="AI17" s="315">
        <f t="shared" si="3"/>
        <v>227.75813604082006</v>
      </c>
      <c r="AJ17" s="315">
        <f t="shared" ref="AJ17:BK17" si="4">SUM(AJ20:AJ23)</f>
        <v>307.35323341022615</v>
      </c>
      <c r="AK17" s="315">
        <f t="shared" si="4"/>
        <v>454.80552867942873</v>
      </c>
      <c r="AL17" s="315">
        <f t="shared" si="4"/>
        <v>551.35929177961918</v>
      </c>
      <c r="AM17" s="315">
        <f t="shared" si="4"/>
        <v>618.08662477447024</v>
      </c>
      <c r="AN17" s="315">
        <f t="shared" si="4"/>
        <v>686.40222253039815</v>
      </c>
      <c r="AO17" s="315">
        <f t="shared" si="4"/>
        <v>748.45588650300476</v>
      </c>
      <c r="AP17" s="315">
        <f t="shared" si="4"/>
        <v>829.39150543190704</v>
      </c>
      <c r="AQ17" s="315">
        <f t="shared" si="4"/>
        <v>862.81164007812663</v>
      </c>
      <c r="AR17" s="315">
        <f t="shared" si="4"/>
        <v>604.86500000000012</v>
      </c>
      <c r="AS17" s="315">
        <f t="shared" si="4"/>
        <v>763.36878807806625</v>
      </c>
      <c r="AT17" s="315">
        <f t="shared" si="4"/>
        <v>960.69299999999987</v>
      </c>
      <c r="AU17" s="315">
        <f t="shared" si="4"/>
        <v>733.84</v>
      </c>
      <c r="AV17" s="315">
        <f t="shared" si="4"/>
        <v>968.37500000000023</v>
      </c>
      <c r="AW17" s="315">
        <f t="shared" si="4"/>
        <v>998.42199999999991</v>
      </c>
      <c r="AX17" s="315">
        <f t="shared" si="4"/>
        <v>1103.9621309999998</v>
      </c>
      <c r="AY17" s="315">
        <f t="shared" si="4"/>
        <v>1197.1680269999999</v>
      </c>
      <c r="AZ17" s="315">
        <f t="shared" si="4"/>
        <v>1275.5067700000002</v>
      </c>
      <c r="BA17" s="315">
        <f t="shared" si="4"/>
        <v>1315.1345980000001</v>
      </c>
      <c r="BB17" s="315">
        <f t="shared" si="4"/>
        <v>1327.6819739999989</v>
      </c>
      <c r="BC17" s="315">
        <f t="shared" si="4"/>
        <v>1347.1518148446023</v>
      </c>
      <c r="BD17" s="315">
        <f t="shared" si="4"/>
        <v>1345.1564549999996</v>
      </c>
      <c r="BE17" s="315">
        <f t="shared" si="4"/>
        <v>1336.3771304102056</v>
      </c>
      <c r="BF17" s="315">
        <f t="shared" si="4"/>
        <v>1403.0935666124119</v>
      </c>
      <c r="BG17" s="315">
        <f t="shared" si="4"/>
        <v>1613.6138907605705</v>
      </c>
      <c r="BH17" s="315">
        <f t="shared" si="4"/>
        <v>1728.4576144734931</v>
      </c>
      <c r="BI17" s="315">
        <f t="shared" si="4"/>
        <v>1930.7936408840555</v>
      </c>
      <c r="BJ17" s="315">
        <f t="shared" si="4"/>
        <v>1937.0327149637794</v>
      </c>
      <c r="BK17" s="315">
        <f t="shared" si="4"/>
        <v>1980.0739629037898</v>
      </c>
      <c r="BL17" s="315">
        <f t="shared" ref="BL17:BX17" si="5">BL4-BL16</f>
        <v>2071.6184511615079</v>
      </c>
      <c r="BM17" s="315">
        <f t="shared" si="5"/>
        <v>2457.9322396321481</v>
      </c>
      <c r="BN17" s="315">
        <f t="shared" si="5"/>
        <v>2651.7587673972803</v>
      </c>
      <c r="BO17" s="315">
        <f t="shared" si="5"/>
        <v>2691.2493936043288</v>
      </c>
      <c r="BP17" s="315">
        <f t="shared" si="5"/>
        <v>2775.3624294480583</v>
      </c>
      <c r="BQ17" s="315">
        <f t="shared" si="5"/>
        <v>0</v>
      </c>
      <c r="BR17" s="315">
        <f t="shared" si="5"/>
        <v>0</v>
      </c>
      <c r="BS17" s="315">
        <f t="shared" si="5"/>
        <v>0</v>
      </c>
      <c r="BT17" s="315">
        <f t="shared" si="5"/>
        <v>0</v>
      </c>
      <c r="BU17" s="315">
        <f t="shared" si="5"/>
        <v>0</v>
      </c>
      <c r="BV17" s="315">
        <f t="shared" si="5"/>
        <v>0</v>
      </c>
      <c r="BW17" s="315">
        <f t="shared" si="5"/>
        <v>0</v>
      </c>
      <c r="BX17" s="314">
        <f t="shared" si="5"/>
        <v>0</v>
      </c>
    </row>
    <row r="18" spans="1:76" ht="26.1" customHeight="1">
      <c r="A18" s="152"/>
      <c r="B18" s="151" t="s">
        <v>506</v>
      </c>
      <c r="C18" s="362"/>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4"/>
    </row>
    <row r="19" spans="1:76">
      <c r="A19" s="352"/>
      <c r="B19" s="37" t="s">
        <v>505</v>
      </c>
      <c r="C19" s="362"/>
      <c r="D19" s="315">
        <v>0</v>
      </c>
      <c r="E19" s="315">
        <v>0</v>
      </c>
      <c r="F19" s="315">
        <v>0</v>
      </c>
      <c r="G19" s="315">
        <v>0</v>
      </c>
      <c r="H19" s="315">
        <v>0</v>
      </c>
      <c r="I19" s="315">
        <v>0</v>
      </c>
      <c r="J19" s="315">
        <v>0</v>
      </c>
      <c r="K19" s="315">
        <v>0</v>
      </c>
      <c r="L19" s="315">
        <v>0</v>
      </c>
      <c r="M19" s="315">
        <v>0</v>
      </c>
      <c r="N19" s="315">
        <v>0</v>
      </c>
      <c r="O19" s="315">
        <v>0</v>
      </c>
      <c r="P19" s="315">
        <v>0</v>
      </c>
      <c r="Q19" s="315">
        <v>0</v>
      </c>
      <c r="R19" s="315">
        <v>0</v>
      </c>
      <c r="S19" s="315">
        <v>0</v>
      </c>
      <c r="T19" s="315">
        <v>0</v>
      </c>
      <c r="U19" s="315">
        <v>0</v>
      </c>
      <c r="V19" s="315">
        <v>0</v>
      </c>
      <c r="W19" s="315">
        <v>0</v>
      </c>
      <c r="X19" s="315">
        <v>0</v>
      </c>
      <c r="Y19" s="315">
        <v>0</v>
      </c>
      <c r="Z19" s="315">
        <v>0</v>
      </c>
      <c r="AA19" s="315">
        <v>0</v>
      </c>
      <c r="AB19" s="315">
        <v>0</v>
      </c>
      <c r="AC19" s="315">
        <v>0</v>
      </c>
      <c r="AD19" s="315">
        <v>0</v>
      </c>
      <c r="AE19" s="315">
        <v>0</v>
      </c>
      <c r="AF19" s="315">
        <v>0</v>
      </c>
      <c r="AG19" s="315">
        <v>0</v>
      </c>
      <c r="AH19" s="315">
        <v>189.0604099893182</v>
      </c>
      <c r="AI19" s="315">
        <v>217.24186395918002</v>
      </c>
      <c r="AJ19" s="315">
        <v>291.64676658977385</v>
      </c>
      <c r="AK19" s="315">
        <v>435.79447132057123</v>
      </c>
      <c r="AL19" s="315">
        <v>531.64070822038082</v>
      </c>
      <c r="AM19" s="315">
        <v>599.91337522552976</v>
      </c>
      <c r="AN19" s="315">
        <v>667.59777746960162</v>
      </c>
      <c r="AO19" s="315">
        <v>730.54411349699535</v>
      </c>
      <c r="AP19" s="315">
        <v>805.60849456809274</v>
      </c>
      <c r="AQ19" s="315">
        <v>838.18835992187337</v>
      </c>
      <c r="AR19" s="315">
        <v>760.26900000000001</v>
      </c>
      <c r="AS19" s="315">
        <v>936.29321192193368</v>
      </c>
      <c r="AT19" s="315">
        <v>1162.117</v>
      </c>
      <c r="AU19" s="315">
        <v>670.327</v>
      </c>
      <c r="AV19" s="315">
        <v>724.20100000000002</v>
      </c>
      <c r="AW19" s="315">
        <v>941.47799999999995</v>
      </c>
      <c r="AX19" s="315">
        <v>973.24916299999973</v>
      </c>
      <c r="AY19" s="315">
        <v>991.50290500000006</v>
      </c>
      <c r="AZ19" s="315">
        <v>1035.1050220000002</v>
      </c>
      <c r="BA19" s="315">
        <v>1079.5440269999999</v>
      </c>
      <c r="BB19" s="315">
        <v>1124.7226409999994</v>
      </c>
      <c r="BC19" s="315">
        <v>1163.735510948489</v>
      </c>
      <c r="BD19" s="315">
        <v>1229.3620240181656</v>
      </c>
      <c r="BE19" s="315">
        <v>1349.4457237699216</v>
      </c>
      <c r="BF19" s="315">
        <v>1430.8457317625675</v>
      </c>
      <c r="BG19" s="315">
        <v>1612.517104499429</v>
      </c>
      <c r="BH19" s="315">
        <v>1828.5273484448542</v>
      </c>
      <c r="BI19" s="315">
        <v>1843.2959341159444</v>
      </c>
      <c r="BJ19" s="315">
        <v>2003.9939900362206</v>
      </c>
      <c r="BK19" s="315">
        <v>2046.6136160962108</v>
      </c>
      <c r="BL19" s="315">
        <v>2162.8252108384918</v>
      </c>
      <c r="BM19" s="315">
        <v>2239.7459853678515</v>
      </c>
      <c r="BN19" s="315">
        <v>2273.0145576027198</v>
      </c>
      <c r="BO19" s="315">
        <v>2227.1295013956719</v>
      </c>
      <c r="BP19" s="315">
        <v>2136.5856605519407</v>
      </c>
      <c r="BQ19" s="315">
        <v>0</v>
      </c>
      <c r="BR19" s="315">
        <v>0</v>
      </c>
      <c r="BS19" s="315">
        <v>0</v>
      </c>
      <c r="BT19" s="315">
        <v>0</v>
      </c>
      <c r="BU19" s="315">
        <v>0</v>
      </c>
      <c r="BV19" s="315">
        <v>0</v>
      </c>
      <c r="BW19" s="315">
        <v>0</v>
      </c>
      <c r="BX19" s="314">
        <v>0</v>
      </c>
    </row>
    <row r="20" spans="1:76">
      <c r="A20" s="352"/>
      <c r="B20" s="37" t="s">
        <v>504</v>
      </c>
      <c r="C20" s="362"/>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15">
        <v>0</v>
      </c>
      <c r="V20" s="315">
        <v>0</v>
      </c>
      <c r="W20" s="315">
        <v>0</v>
      </c>
      <c r="X20" s="315">
        <v>0</v>
      </c>
      <c r="Y20" s="315">
        <v>0</v>
      </c>
      <c r="Z20" s="315">
        <v>0</v>
      </c>
      <c r="AA20" s="315">
        <v>0</v>
      </c>
      <c r="AB20" s="315">
        <v>0</v>
      </c>
      <c r="AC20" s="315">
        <v>0</v>
      </c>
      <c r="AD20" s="315">
        <v>0</v>
      </c>
      <c r="AE20" s="315">
        <v>0</v>
      </c>
      <c r="AF20" s="315">
        <v>0</v>
      </c>
      <c r="AG20" s="315">
        <v>0</v>
      </c>
      <c r="AH20" s="315">
        <v>27.502827272667155</v>
      </c>
      <c r="AI20" s="315">
        <v>31.585852043726426</v>
      </c>
      <c r="AJ20" s="315">
        <v>42.384582121077884</v>
      </c>
      <c r="AK20" s="315">
        <v>63.213077234706887</v>
      </c>
      <c r="AL20" s="315">
        <v>76.776376134597115</v>
      </c>
      <c r="AM20" s="315">
        <v>86.294927523123278</v>
      </c>
      <c r="AN20" s="315">
        <v>96.19980924653629</v>
      </c>
      <c r="AO20" s="315">
        <v>104.64116166965778</v>
      </c>
      <c r="AP20" s="315">
        <v>116.03413200590694</v>
      </c>
      <c r="AQ20" s="315">
        <v>120.6229520803748</v>
      </c>
      <c r="AR20" s="315">
        <v>83.058999999999997</v>
      </c>
      <c r="AS20" s="315">
        <v>114.8284154022263</v>
      </c>
      <c r="AT20" s="315">
        <v>166.71700000000001</v>
      </c>
      <c r="AU20" s="315">
        <v>112.279</v>
      </c>
      <c r="AV20" s="315">
        <v>146.14699999999999</v>
      </c>
      <c r="AW20" s="315">
        <v>188.857</v>
      </c>
      <c r="AX20" s="315">
        <v>237.89668399999994</v>
      </c>
      <c r="AY20" s="315">
        <v>279.43384600000002</v>
      </c>
      <c r="AZ20" s="315">
        <v>318.77796300000006</v>
      </c>
      <c r="BA20" s="315">
        <v>366.771837</v>
      </c>
      <c r="BB20" s="315">
        <v>408.74446599999976</v>
      </c>
      <c r="BC20" s="315">
        <v>444.9005951357899</v>
      </c>
      <c r="BD20" s="315">
        <v>486.32011499999982</v>
      </c>
      <c r="BE20" s="315">
        <v>528.76477520781191</v>
      </c>
      <c r="BF20" s="315">
        <v>593.43878223860281</v>
      </c>
      <c r="BG20" s="315">
        <v>700.71103272999665</v>
      </c>
      <c r="BH20" s="315">
        <v>750.02694315173312</v>
      </c>
      <c r="BI20" s="315">
        <v>839.96132516636135</v>
      </c>
      <c r="BJ20" s="315">
        <v>805.30950638016247</v>
      </c>
      <c r="BK20" s="315">
        <v>828.09404862651547</v>
      </c>
      <c r="BL20" s="315">
        <v>869.82127433533924</v>
      </c>
      <c r="BM20" s="315">
        <v>950.96467470191726</v>
      </c>
      <c r="BN20" s="315">
        <v>1008.5423032163782</v>
      </c>
      <c r="BO20" s="315">
        <v>1020.7892962954842</v>
      </c>
      <c r="BP20" s="315">
        <v>1035.9458838204823</v>
      </c>
      <c r="BQ20" s="315">
        <v>0</v>
      </c>
      <c r="BR20" s="315">
        <v>0</v>
      </c>
      <c r="BS20" s="315">
        <v>0</v>
      </c>
      <c r="BT20" s="315">
        <v>0</v>
      </c>
      <c r="BU20" s="315">
        <v>0</v>
      </c>
      <c r="BV20" s="315">
        <v>0</v>
      </c>
      <c r="BW20" s="315">
        <v>0</v>
      </c>
      <c r="BX20" s="314">
        <v>0</v>
      </c>
    </row>
    <row r="21" spans="1:76">
      <c r="A21" s="352"/>
      <c r="B21" s="37" t="s">
        <v>503</v>
      </c>
      <c r="C21" s="362"/>
      <c r="D21" s="315">
        <v>0</v>
      </c>
      <c r="E21" s="315">
        <v>0</v>
      </c>
      <c r="F21" s="315">
        <v>0</v>
      </c>
      <c r="G21" s="315">
        <v>0</v>
      </c>
      <c r="H21" s="315">
        <v>0</v>
      </c>
      <c r="I21" s="315">
        <v>0</v>
      </c>
      <c r="J21" s="315">
        <v>0</v>
      </c>
      <c r="K21" s="315">
        <v>0</v>
      </c>
      <c r="L21" s="315">
        <v>0</v>
      </c>
      <c r="M21" s="315">
        <v>0</v>
      </c>
      <c r="N21" s="315">
        <v>0</v>
      </c>
      <c r="O21" s="315">
        <v>0</v>
      </c>
      <c r="P21" s="315">
        <v>0</v>
      </c>
      <c r="Q21" s="315">
        <v>0</v>
      </c>
      <c r="R21" s="315">
        <v>0</v>
      </c>
      <c r="S21" s="315">
        <v>0</v>
      </c>
      <c r="T21" s="315">
        <v>0</v>
      </c>
      <c r="U21" s="315">
        <v>0</v>
      </c>
      <c r="V21" s="315">
        <v>0</v>
      </c>
      <c r="W21" s="315">
        <v>0</v>
      </c>
      <c r="X21" s="315">
        <v>0</v>
      </c>
      <c r="Y21" s="315">
        <v>0</v>
      </c>
      <c r="Z21" s="315">
        <v>0</v>
      </c>
      <c r="AA21" s="315">
        <v>0</v>
      </c>
      <c r="AB21" s="315">
        <v>0</v>
      </c>
      <c r="AC21" s="315">
        <v>0</v>
      </c>
      <c r="AD21" s="315">
        <v>0</v>
      </c>
      <c r="AE21" s="315">
        <v>0</v>
      </c>
      <c r="AF21" s="315">
        <v>0</v>
      </c>
      <c r="AG21" s="315">
        <v>0</v>
      </c>
      <c r="AH21" s="315">
        <v>88.945632781705058</v>
      </c>
      <c r="AI21" s="315">
        <v>102.63989716099778</v>
      </c>
      <c r="AJ21" s="315">
        <v>138.3856917255178</v>
      </c>
      <c r="AK21" s="315">
        <v>205.51754927689734</v>
      </c>
      <c r="AL21" s="315">
        <v>249.99250242525952</v>
      </c>
      <c r="AM21" s="315">
        <v>281.05739095461479</v>
      </c>
      <c r="AN21" s="315">
        <v>312.24655644943772</v>
      </c>
      <c r="AO21" s="315">
        <v>341.18609501439198</v>
      </c>
      <c r="AP21" s="315">
        <v>377.30402508543466</v>
      </c>
      <c r="AQ21" s="315">
        <v>392.27715570427546</v>
      </c>
      <c r="AR21" s="315">
        <v>216.39</v>
      </c>
      <c r="AS21" s="315">
        <v>243.14730758287362</v>
      </c>
      <c r="AT21" s="315">
        <v>222.857</v>
      </c>
      <c r="AU21" s="315">
        <v>185.916</v>
      </c>
      <c r="AV21" s="315">
        <v>219.042</v>
      </c>
      <c r="AW21" s="315">
        <v>306.87099999999998</v>
      </c>
      <c r="AX21" s="315">
        <v>345.70058699999993</v>
      </c>
      <c r="AY21" s="315">
        <v>383.72152899999998</v>
      </c>
      <c r="AZ21" s="315">
        <v>408.69452700000005</v>
      </c>
      <c r="BA21" s="315">
        <v>423.69869799999998</v>
      </c>
      <c r="BB21" s="315">
        <v>442.26725699999969</v>
      </c>
      <c r="BC21" s="315">
        <v>458.38614234181148</v>
      </c>
      <c r="BD21" s="315">
        <v>449.61359899999985</v>
      </c>
      <c r="BE21" s="315">
        <v>447.65738801479245</v>
      </c>
      <c r="BF21" s="315">
        <v>456.77495423193301</v>
      </c>
      <c r="BG21" s="315">
        <v>524.55682653580504</v>
      </c>
      <c r="BH21" s="315">
        <v>571.40950903414523</v>
      </c>
      <c r="BI21" s="315">
        <v>632.58899092529441</v>
      </c>
      <c r="BJ21" s="315">
        <v>623.4840715467576</v>
      </c>
      <c r="BK21" s="315">
        <v>618.93076704709995</v>
      </c>
      <c r="BL21" s="315">
        <v>631.6028273544332</v>
      </c>
      <c r="BM21" s="315">
        <v>678.72746288485951</v>
      </c>
      <c r="BN21" s="315">
        <v>743.17843271133438</v>
      </c>
      <c r="BO21" s="315">
        <v>750.37605441262167</v>
      </c>
      <c r="BP21" s="315">
        <v>756.7359161644182</v>
      </c>
      <c r="BQ21" s="315">
        <v>0</v>
      </c>
      <c r="BR21" s="315">
        <v>0</v>
      </c>
      <c r="BS21" s="315">
        <v>0</v>
      </c>
      <c r="BT21" s="315">
        <v>0</v>
      </c>
      <c r="BU21" s="315">
        <v>0</v>
      </c>
      <c r="BV21" s="315">
        <v>0</v>
      </c>
      <c r="BW21" s="315">
        <v>0</v>
      </c>
      <c r="BX21" s="314">
        <v>0</v>
      </c>
    </row>
    <row r="22" spans="1:76">
      <c r="A22" s="352"/>
      <c r="B22" s="37" t="s">
        <v>335</v>
      </c>
      <c r="C22" s="362"/>
      <c r="D22" s="315">
        <v>0</v>
      </c>
      <c r="E22" s="315">
        <v>0</v>
      </c>
      <c r="F22" s="315">
        <v>0</v>
      </c>
      <c r="G22" s="315">
        <v>0</v>
      </c>
      <c r="H22" s="315">
        <v>0</v>
      </c>
      <c r="I22" s="315">
        <v>0</v>
      </c>
      <c r="J22" s="315">
        <v>0</v>
      </c>
      <c r="K22" s="315">
        <v>0</v>
      </c>
      <c r="L22" s="315">
        <v>0</v>
      </c>
      <c r="M22" s="315">
        <v>0</v>
      </c>
      <c r="N22" s="315">
        <v>0</v>
      </c>
      <c r="O22" s="315">
        <v>0</v>
      </c>
      <c r="P22" s="315">
        <v>0</v>
      </c>
      <c r="Q22" s="315">
        <v>0</v>
      </c>
      <c r="R22" s="315">
        <v>0</v>
      </c>
      <c r="S22" s="315">
        <v>0</v>
      </c>
      <c r="T22" s="315">
        <v>0</v>
      </c>
      <c r="U22" s="315">
        <v>0</v>
      </c>
      <c r="V22" s="315">
        <v>0</v>
      </c>
      <c r="W22" s="315">
        <v>0</v>
      </c>
      <c r="X22" s="315">
        <v>0</v>
      </c>
      <c r="Y22" s="315">
        <v>0</v>
      </c>
      <c r="Z22" s="315">
        <v>0</v>
      </c>
      <c r="AA22" s="315">
        <v>0</v>
      </c>
      <c r="AB22" s="315">
        <v>0</v>
      </c>
      <c r="AC22" s="315">
        <v>0</v>
      </c>
      <c r="AD22" s="315">
        <v>0</v>
      </c>
      <c r="AE22" s="315">
        <v>0</v>
      </c>
      <c r="AF22" s="315">
        <v>0</v>
      </c>
      <c r="AG22" s="315">
        <v>0</v>
      </c>
      <c r="AH22" s="315">
        <v>73.242794596669199</v>
      </c>
      <c r="AI22" s="315">
        <v>85.168081893459714</v>
      </c>
      <c r="AJ22" s="315">
        <v>115.30566723086193</v>
      </c>
      <c r="AK22" s="315">
        <v>169.32691721496712</v>
      </c>
      <c r="AL22" s="315">
        <v>204.21808645897408</v>
      </c>
      <c r="AM22" s="315">
        <v>227.83044737490729</v>
      </c>
      <c r="AN22" s="315">
        <v>252.51033820403745</v>
      </c>
      <c r="AO22" s="315">
        <v>274.82477751762963</v>
      </c>
      <c r="AP22" s="315">
        <v>305.30618267506998</v>
      </c>
      <c r="AQ22" s="315">
        <v>317.94417999582299</v>
      </c>
      <c r="AR22" s="315">
        <v>223.36600000000001</v>
      </c>
      <c r="AS22" s="315">
        <v>286.63975529133552</v>
      </c>
      <c r="AT22" s="315">
        <v>372.90100000000001</v>
      </c>
      <c r="AU22" s="315">
        <v>327.95400000000001</v>
      </c>
      <c r="AV22" s="315">
        <v>480.35</v>
      </c>
      <c r="AW22" s="315">
        <v>380.02</v>
      </c>
      <c r="AX22" s="315">
        <v>382.28165999999993</v>
      </c>
      <c r="AY22" s="315">
        <v>366.89570099999997</v>
      </c>
      <c r="AZ22" s="315">
        <v>361.93527000000006</v>
      </c>
      <c r="BA22" s="315">
        <v>314.93220000000008</v>
      </c>
      <c r="BB22" s="315">
        <v>270.82839699999982</v>
      </c>
      <c r="BC22" s="315">
        <v>249.93090682948699</v>
      </c>
      <c r="BD22" s="315">
        <v>226.13233899999992</v>
      </c>
      <c r="BE22" s="315">
        <v>192.60883676756498</v>
      </c>
      <c r="BF22" s="315">
        <v>192.05057165464862</v>
      </c>
      <c r="BG22" s="315">
        <v>171.31617186991193</v>
      </c>
      <c r="BH22" s="315">
        <v>217.85321717670377</v>
      </c>
      <c r="BI22" s="315">
        <v>241.13550347906477</v>
      </c>
      <c r="BJ22" s="315">
        <v>243.50566881771863</v>
      </c>
      <c r="BK22" s="315">
        <v>242.59360966221021</v>
      </c>
      <c r="BL22" s="315">
        <v>285.76615929922252</v>
      </c>
      <c r="BM22" s="315">
        <v>460.43987830568727</v>
      </c>
      <c r="BN22" s="315">
        <v>455.5631536628552</v>
      </c>
      <c r="BO22" s="315">
        <v>451.67751435741542</v>
      </c>
      <c r="BP22" s="315">
        <v>463.81295775151688</v>
      </c>
      <c r="BQ22" s="315">
        <v>0</v>
      </c>
      <c r="BR22" s="315">
        <v>0</v>
      </c>
      <c r="BS22" s="315">
        <v>0</v>
      </c>
      <c r="BT22" s="315">
        <v>0</v>
      </c>
      <c r="BU22" s="315">
        <v>0</v>
      </c>
      <c r="BV22" s="315">
        <v>0</v>
      </c>
      <c r="BW22" s="315">
        <v>0</v>
      </c>
      <c r="BX22" s="314">
        <v>0</v>
      </c>
    </row>
    <row r="23" spans="1:76">
      <c r="A23" s="151"/>
      <c r="B23" s="37" t="s">
        <v>502</v>
      </c>
      <c r="C23" s="362"/>
      <c r="D23" s="315">
        <v>0</v>
      </c>
      <c r="E23" s="315">
        <v>0</v>
      </c>
      <c r="F23" s="315">
        <v>0</v>
      </c>
      <c r="G23" s="315">
        <v>0</v>
      </c>
      <c r="H23" s="315">
        <v>0</v>
      </c>
      <c r="I23" s="315">
        <v>0</v>
      </c>
      <c r="J23" s="315">
        <v>0</v>
      </c>
      <c r="K23" s="315">
        <v>0</v>
      </c>
      <c r="L23" s="315">
        <v>0</v>
      </c>
      <c r="M23" s="315">
        <v>0</v>
      </c>
      <c r="N23" s="315">
        <v>0</v>
      </c>
      <c r="O23" s="315">
        <v>0</v>
      </c>
      <c r="P23" s="315">
        <v>0</v>
      </c>
      <c r="Q23" s="315">
        <v>0</v>
      </c>
      <c r="R23" s="315">
        <v>0</v>
      </c>
      <c r="S23" s="315">
        <v>0</v>
      </c>
      <c r="T23" s="315">
        <v>0</v>
      </c>
      <c r="U23" s="315">
        <v>0</v>
      </c>
      <c r="V23" s="315">
        <v>0</v>
      </c>
      <c r="W23" s="315">
        <v>0</v>
      </c>
      <c r="X23" s="315">
        <v>0</v>
      </c>
      <c r="Y23" s="315">
        <v>0</v>
      </c>
      <c r="Z23" s="315">
        <v>0</v>
      </c>
      <c r="AA23" s="315">
        <v>0</v>
      </c>
      <c r="AB23" s="315">
        <v>0</v>
      </c>
      <c r="AC23" s="315">
        <v>0</v>
      </c>
      <c r="AD23" s="315">
        <v>0</v>
      </c>
      <c r="AE23" s="315">
        <v>0</v>
      </c>
      <c r="AF23" s="315">
        <v>0</v>
      </c>
      <c r="AG23" s="315">
        <v>0</v>
      </c>
      <c r="AH23" s="315">
        <v>7.2483353596404072</v>
      </c>
      <c r="AI23" s="315">
        <v>8.3643049426361529</v>
      </c>
      <c r="AJ23" s="315">
        <v>11.277292332768525</v>
      </c>
      <c r="AK23" s="315">
        <v>16.747984952857394</v>
      </c>
      <c r="AL23" s="315">
        <v>20.372326760788525</v>
      </c>
      <c r="AM23" s="315">
        <v>22.903858921824849</v>
      </c>
      <c r="AN23" s="315">
        <v>25.445518630386744</v>
      </c>
      <c r="AO23" s="315">
        <v>27.803852301325378</v>
      </c>
      <c r="AP23" s="315">
        <v>30.747165665495459</v>
      </c>
      <c r="AQ23" s="315">
        <v>31.967352297653349</v>
      </c>
      <c r="AR23" s="315">
        <v>82.050000000000196</v>
      </c>
      <c r="AS23" s="315">
        <v>118.75330980163085</v>
      </c>
      <c r="AT23" s="315">
        <v>198.21799999999985</v>
      </c>
      <c r="AU23" s="315">
        <v>107.69100000000003</v>
      </c>
      <c r="AV23" s="315">
        <v>122.83600000000021</v>
      </c>
      <c r="AW23" s="315">
        <v>122.67399999999998</v>
      </c>
      <c r="AX23" s="315">
        <v>138.08320000000001</v>
      </c>
      <c r="AY23" s="315">
        <v>167.11695100000003</v>
      </c>
      <c r="AZ23" s="315">
        <v>186.09901000000005</v>
      </c>
      <c r="BA23" s="315">
        <v>209.73186299999998</v>
      </c>
      <c r="BB23" s="315">
        <v>205.84185399999987</v>
      </c>
      <c r="BC23" s="315">
        <v>193.93417053751386</v>
      </c>
      <c r="BD23" s="315">
        <v>183.09040199999998</v>
      </c>
      <c r="BE23" s="315">
        <v>167.34613042003627</v>
      </c>
      <c r="BF23" s="315">
        <v>160.82925848722746</v>
      </c>
      <c r="BG23" s="315">
        <v>217.02985962485695</v>
      </c>
      <c r="BH23" s="315">
        <v>189.16794511091098</v>
      </c>
      <c r="BI23" s="315">
        <v>217.10782131333502</v>
      </c>
      <c r="BJ23" s="315">
        <v>264.73346821914066</v>
      </c>
      <c r="BK23" s="315">
        <v>290.45553756796437</v>
      </c>
      <c r="BL23" s="315">
        <v>284.42819017251315</v>
      </c>
      <c r="BM23" s="315">
        <v>367.80022373968399</v>
      </c>
      <c r="BN23" s="315">
        <v>444.4748778067123</v>
      </c>
      <c r="BO23" s="315">
        <v>468.40652853880829</v>
      </c>
      <c r="BP23" s="315">
        <v>518.86767171164104</v>
      </c>
      <c r="BQ23" s="315">
        <v>0</v>
      </c>
      <c r="BR23" s="315">
        <v>0</v>
      </c>
      <c r="BS23" s="315">
        <v>0</v>
      </c>
      <c r="BT23" s="315">
        <v>0</v>
      </c>
      <c r="BU23" s="315">
        <v>0</v>
      </c>
      <c r="BV23" s="315">
        <v>0</v>
      </c>
      <c r="BW23" s="315">
        <v>0</v>
      </c>
      <c r="BX23" s="314">
        <v>0</v>
      </c>
    </row>
    <row r="24" spans="1:76" ht="26.1" customHeight="1">
      <c r="A24" s="352"/>
      <c r="B24" s="37" t="s">
        <v>501</v>
      </c>
      <c r="C24" s="362"/>
      <c r="D24" s="315">
        <f t="shared" ref="D24:AI24" si="6">SUM(D20:D23)</f>
        <v>0</v>
      </c>
      <c r="E24" s="315">
        <f t="shared" si="6"/>
        <v>0</v>
      </c>
      <c r="F24" s="315">
        <f t="shared" si="6"/>
        <v>0</v>
      </c>
      <c r="G24" s="315">
        <f t="shared" si="6"/>
        <v>0</v>
      </c>
      <c r="H24" s="315">
        <f t="shared" si="6"/>
        <v>0</v>
      </c>
      <c r="I24" s="315">
        <f t="shared" si="6"/>
        <v>0</v>
      </c>
      <c r="J24" s="315">
        <f t="shared" si="6"/>
        <v>0</v>
      </c>
      <c r="K24" s="315">
        <f t="shared" si="6"/>
        <v>0</v>
      </c>
      <c r="L24" s="315">
        <f t="shared" si="6"/>
        <v>0</v>
      </c>
      <c r="M24" s="315">
        <f t="shared" si="6"/>
        <v>0</v>
      </c>
      <c r="N24" s="315">
        <f t="shared" si="6"/>
        <v>0</v>
      </c>
      <c r="O24" s="315">
        <f t="shared" si="6"/>
        <v>0</v>
      </c>
      <c r="P24" s="315">
        <f t="shared" si="6"/>
        <v>0</v>
      </c>
      <c r="Q24" s="315">
        <f t="shared" si="6"/>
        <v>0</v>
      </c>
      <c r="R24" s="315">
        <f t="shared" si="6"/>
        <v>0</v>
      </c>
      <c r="S24" s="315">
        <f t="shared" si="6"/>
        <v>0</v>
      </c>
      <c r="T24" s="315">
        <f t="shared" si="6"/>
        <v>0</v>
      </c>
      <c r="U24" s="315">
        <f t="shared" si="6"/>
        <v>0</v>
      </c>
      <c r="V24" s="315">
        <f t="shared" si="6"/>
        <v>0</v>
      </c>
      <c r="W24" s="315">
        <f t="shared" si="6"/>
        <v>0</v>
      </c>
      <c r="X24" s="315">
        <f t="shared" si="6"/>
        <v>0</v>
      </c>
      <c r="Y24" s="315">
        <f t="shared" si="6"/>
        <v>0</v>
      </c>
      <c r="Z24" s="315">
        <f t="shared" si="6"/>
        <v>0</v>
      </c>
      <c r="AA24" s="315">
        <f t="shared" si="6"/>
        <v>0</v>
      </c>
      <c r="AB24" s="315">
        <f t="shared" si="6"/>
        <v>0</v>
      </c>
      <c r="AC24" s="315">
        <f t="shared" si="6"/>
        <v>0</v>
      </c>
      <c r="AD24" s="315">
        <f t="shared" si="6"/>
        <v>0</v>
      </c>
      <c r="AE24" s="315">
        <f t="shared" si="6"/>
        <v>0</v>
      </c>
      <c r="AF24" s="315">
        <f t="shared" si="6"/>
        <v>0</v>
      </c>
      <c r="AG24" s="315">
        <f t="shared" si="6"/>
        <v>0</v>
      </c>
      <c r="AH24" s="315">
        <f t="shared" si="6"/>
        <v>196.93959001068183</v>
      </c>
      <c r="AI24" s="315">
        <f t="shared" si="6"/>
        <v>227.75813604082006</v>
      </c>
      <c r="AJ24" s="315">
        <f t="shared" ref="AJ24:BO24" si="7">SUM(AJ20:AJ23)</f>
        <v>307.35323341022615</v>
      </c>
      <c r="AK24" s="315">
        <f t="shared" si="7"/>
        <v>454.80552867942873</v>
      </c>
      <c r="AL24" s="315">
        <f t="shared" si="7"/>
        <v>551.35929177961918</v>
      </c>
      <c r="AM24" s="315">
        <f t="shared" si="7"/>
        <v>618.08662477447024</v>
      </c>
      <c r="AN24" s="315">
        <f t="shared" si="7"/>
        <v>686.40222253039815</v>
      </c>
      <c r="AO24" s="315">
        <f t="shared" si="7"/>
        <v>748.45588650300476</v>
      </c>
      <c r="AP24" s="315">
        <f t="shared" si="7"/>
        <v>829.39150543190704</v>
      </c>
      <c r="AQ24" s="315">
        <f t="shared" si="7"/>
        <v>862.81164007812663</v>
      </c>
      <c r="AR24" s="315">
        <f t="shared" si="7"/>
        <v>604.86500000000012</v>
      </c>
      <c r="AS24" s="315">
        <f t="shared" si="7"/>
        <v>763.36878807806625</v>
      </c>
      <c r="AT24" s="315">
        <f t="shared" si="7"/>
        <v>960.69299999999987</v>
      </c>
      <c r="AU24" s="315">
        <f t="shared" si="7"/>
        <v>733.84</v>
      </c>
      <c r="AV24" s="315">
        <f t="shared" si="7"/>
        <v>968.37500000000023</v>
      </c>
      <c r="AW24" s="315">
        <f t="shared" si="7"/>
        <v>998.42199999999991</v>
      </c>
      <c r="AX24" s="315">
        <f t="shared" si="7"/>
        <v>1103.9621309999998</v>
      </c>
      <c r="AY24" s="315">
        <f t="shared" si="7"/>
        <v>1197.1680269999999</v>
      </c>
      <c r="AZ24" s="315">
        <f t="shared" si="7"/>
        <v>1275.5067700000002</v>
      </c>
      <c r="BA24" s="315">
        <f t="shared" si="7"/>
        <v>1315.1345980000001</v>
      </c>
      <c r="BB24" s="315">
        <f t="shared" si="7"/>
        <v>1327.6819739999989</v>
      </c>
      <c r="BC24" s="315">
        <f t="shared" si="7"/>
        <v>1347.1518148446023</v>
      </c>
      <c r="BD24" s="315">
        <f t="shared" si="7"/>
        <v>1345.1564549999996</v>
      </c>
      <c r="BE24" s="315">
        <f t="shared" si="7"/>
        <v>1336.3771304102056</v>
      </c>
      <c r="BF24" s="315">
        <f t="shared" si="7"/>
        <v>1403.0935666124119</v>
      </c>
      <c r="BG24" s="315">
        <f t="shared" si="7"/>
        <v>1613.6138907605705</v>
      </c>
      <c r="BH24" s="315">
        <f t="shared" si="7"/>
        <v>1728.4576144734931</v>
      </c>
      <c r="BI24" s="315">
        <f t="shared" si="7"/>
        <v>1930.7936408840555</v>
      </c>
      <c r="BJ24" s="315">
        <f t="shared" si="7"/>
        <v>1937.0327149637794</v>
      </c>
      <c r="BK24" s="315">
        <f t="shared" si="7"/>
        <v>1980.0739629037898</v>
      </c>
      <c r="BL24" s="315">
        <f t="shared" si="7"/>
        <v>2071.6184511615079</v>
      </c>
      <c r="BM24" s="315">
        <f t="shared" si="7"/>
        <v>2457.9322396321481</v>
      </c>
      <c r="BN24" s="315">
        <f t="shared" si="7"/>
        <v>2651.7587673972803</v>
      </c>
      <c r="BO24" s="315">
        <f t="shared" si="7"/>
        <v>2691.2493936043297</v>
      </c>
      <c r="BP24" s="315">
        <f t="shared" ref="BP24:BX24" si="8">SUM(BP20:BP23)</f>
        <v>2775.3624294480583</v>
      </c>
      <c r="BQ24" s="315">
        <f t="shared" si="8"/>
        <v>0</v>
      </c>
      <c r="BR24" s="315">
        <f t="shared" si="8"/>
        <v>0</v>
      </c>
      <c r="BS24" s="315">
        <f t="shared" si="8"/>
        <v>0</v>
      </c>
      <c r="BT24" s="315">
        <f t="shared" si="8"/>
        <v>0</v>
      </c>
      <c r="BU24" s="315">
        <f t="shared" si="8"/>
        <v>0</v>
      </c>
      <c r="BV24" s="315">
        <f t="shared" si="8"/>
        <v>0</v>
      </c>
      <c r="BW24" s="315">
        <f t="shared" si="8"/>
        <v>0</v>
      </c>
      <c r="BX24" s="314">
        <f t="shared" si="8"/>
        <v>0</v>
      </c>
    </row>
    <row r="25" spans="1:76" ht="26.1" customHeight="1">
      <c r="A25" s="152"/>
      <c r="B25" s="151" t="s">
        <v>500</v>
      </c>
      <c r="C25" s="362"/>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4"/>
    </row>
    <row r="26" spans="1:76">
      <c r="A26" s="352"/>
      <c r="B26" s="37" t="s">
        <v>11</v>
      </c>
      <c r="C26" s="362"/>
      <c r="D26" s="315">
        <f t="shared" ref="D26:AI26" si="9">SUM(D27:D29)</f>
        <v>0</v>
      </c>
      <c r="E26" s="315">
        <f t="shared" si="9"/>
        <v>0</v>
      </c>
      <c r="F26" s="315">
        <f t="shared" si="9"/>
        <v>0</v>
      </c>
      <c r="G26" s="315">
        <f t="shared" si="9"/>
        <v>0</v>
      </c>
      <c r="H26" s="315">
        <f t="shared" si="9"/>
        <v>0</v>
      </c>
      <c r="I26" s="315">
        <f t="shared" si="9"/>
        <v>0</v>
      </c>
      <c r="J26" s="315">
        <f t="shared" si="9"/>
        <v>0</v>
      </c>
      <c r="K26" s="315">
        <f t="shared" si="9"/>
        <v>0</v>
      </c>
      <c r="L26" s="315">
        <f t="shared" si="9"/>
        <v>0</v>
      </c>
      <c r="M26" s="315">
        <f t="shared" si="9"/>
        <v>0</v>
      </c>
      <c r="N26" s="315">
        <f t="shared" si="9"/>
        <v>0</v>
      </c>
      <c r="O26" s="315">
        <f t="shared" si="9"/>
        <v>0</v>
      </c>
      <c r="P26" s="315">
        <f t="shared" si="9"/>
        <v>0</v>
      </c>
      <c r="Q26" s="315">
        <f t="shared" si="9"/>
        <v>0</v>
      </c>
      <c r="R26" s="315">
        <f t="shared" si="9"/>
        <v>0</v>
      </c>
      <c r="S26" s="315">
        <f t="shared" si="9"/>
        <v>0</v>
      </c>
      <c r="T26" s="315">
        <f t="shared" si="9"/>
        <v>0</v>
      </c>
      <c r="U26" s="315">
        <f t="shared" si="9"/>
        <v>0</v>
      </c>
      <c r="V26" s="315">
        <f t="shared" si="9"/>
        <v>0</v>
      </c>
      <c r="W26" s="315">
        <f t="shared" si="9"/>
        <v>0</v>
      </c>
      <c r="X26" s="315">
        <f t="shared" si="9"/>
        <v>0</v>
      </c>
      <c r="Y26" s="315">
        <f t="shared" si="9"/>
        <v>0</v>
      </c>
      <c r="Z26" s="315">
        <f t="shared" si="9"/>
        <v>0</v>
      </c>
      <c r="AA26" s="315">
        <f t="shared" si="9"/>
        <v>0</v>
      </c>
      <c r="AB26" s="315">
        <f t="shared" si="9"/>
        <v>0</v>
      </c>
      <c r="AC26" s="315">
        <f t="shared" si="9"/>
        <v>0</v>
      </c>
      <c r="AD26" s="315">
        <f t="shared" si="9"/>
        <v>0</v>
      </c>
      <c r="AE26" s="315">
        <f t="shared" si="9"/>
        <v>0</v>
      </c>
      <c r="AF26" s="315">
        <f t="shared" si="9"/>
        <v>0</v>
      </c>
      <c r="AG26" s="315">
        <f t="shared" si="9"/>
        <v>0</v>
      </c>
      <c r="AH26" s="315">
        <f t="shared" si="9"/>
        <v>0</v>
      </c>
      <c r="AI26" s="315">
        <f t="shared" si="9"/>
        <v>0</v>
      </c>
      <c r="AJ26" s="315">
        <f t="shared" ref="AJ26:BO26" si="10">SUM(AJ27:AJ29)</f>
        <v>0</v>
      </c>
      <c r="AK26" s="315">
        <f t="shared" si="10"/>
        <v>0</v>
      </c>
      <c r="AL26" s="315">
        <f t="shared" si="10"/>
        <v>0</v>
      </c>
      <c r="AM26" s="315">
        <f t="shared" si="10"/>
        <v>0</v>
      </c>
      <c r="AN26" s="315">
        <f t="shared" si="10"/>
        <v>0</v>
      </c>
      <c r="AO26" s="315">
        <f t="shared" si="10"/>
        <v>0</v>
      </c>
      <c r="AP26" s="315">
        <f t="shared" si="10"/>
        <v>0</v>
      </c>
      <c r="AQ26" s="315">
        <f t="shared" si="10"/>
        <v>0</v>
      </c>
      <c r="AR26" s="315">
        <f t="shared" si="10"/>
        <v>0</v>
      </c>
      <c r="AS26" s="315">
        <f t="shared" si="10"/>
        <v>0</v>
      </c>
      <c r="AT26" s="315">
        <f t="shared" si="10"/>
        <v>0</v>
      </c>
      <c r="AU26" s="315">
        <f t="shared" si="10"/>
        <v>0</v>
      </c>
      <c r="AV26" s="315">
        <f t="shared" si="10"/>
        <v>0</v>
      </c>
      <c r="AW26" s="315">
        <f t="shared" si="10"/>
        <v>1939.9</v>
      </c>
      <c r="AX26" s="315">
        <f t="shared" si="10"/>
        <v>2077.2112939999997</v>
      </c>
      <c r="AY26" s="315">
        <f t="shared" si="10"/>
        <v>2188.6709320000004</v>
      </c>
      <c r="AZ26" s="315">
        <f t="shared" si="10"/>
        <v>2310.6117920000002</v>
      </c>
      <c r="BA26" s="315">
        <f t="shared" si="10"/>
        <v>2394.6786249999996</v>
      </c>
      <c r="BB26" s="315">
        <f t="shared" si="10"/>
        <v>2452.4046149999999</v>
      </c>
      <c r="BC26" s="315">
        <f t="shared" si="10"/>
        <v>2510.8873257930918</v>
      </c>
      <c r="BD26" s="315">
        <f t="shared" si="10"/>
        <v>2574.5184790181661</v>
      </c>
      <c r="BE26" s="315">
        <f t="shared" si="10"/>
        <v>2685.8228541801273</v>
      </c>
      <c r="BF26" s="315">
        <f t="shared" si="10"/>
        <v>2833.9392983749799</v>
      </c>
      <c r="BG26" s="315">
        <f t="shared" si="10"/>
        <v>3226.1309952600004</v>
      </c>
      <c r="BH26" s="315">
        <f t="shared" si="10"/>
        <v>3556.9849629183477</v>
      </c>
      <c r="BI26" s="315">
        <f t="shared" si="10"/>
        <v>3774.0895750000004</v>
      </c>
      <c r="BJ26" s="315">
        <f t="shared" si="10"/>
        <v>3941.0267050000002</v>
      </c>
      <c r="BK26" s="315">
        <f t="shared" si="10"/>
        <v>4026.6875789999999</v>
      </c>
      <c r="BL26" s="315">
        <f t="shared" si="10"/>
        <v>4234.4436619999997</v>
      </c>
      <c r="BM26" s="315">
        <f t="shared" si="10"/>
        <v>4697.6782249999997</v>
      </c>
      <c r="BN26" s="315">
        <f t="shared" si="10"/>
        <v>4924.7733250000001</v>
      </c>
      <c r="BO26" s="315">
        <f t="shared" si="10"/>
        <v>4918.3788950000007</v>
      </c>
      <c r="BP26" s="315">
        <f t="shared" ref="BP26:BX26" si="11">SUM(BP27:BP29)</f>
        <v>4911.948089999999</v>
      </c>
      <c r="BQ26" s="315">
        <f t="shared" si="11"/>
        <v>0</v>
      </c>
      <c r="BR26" s="315">
        <f t="shared" si="11"/>
        <v>0</v>
      </c>
      <c r="BS26" s="315">
        <f t="shared" si="11"/>
        <v>0</v>
      </c>
      <c r="BT26" s="315">
        <f t="shared" si="11"/>
        <v>0</v>
      </c>
      <c r="BU26" s="315">
        <f t="shared" si="11"/>
        <v>0</v>
      </c>
      <c r="BV26" s="315">
        <f t="shared" si="11"/>
        <v>0</v>
      </c>
      <c r="BW26" s="315">
        <f t="shared" si="11"/>
        <v>0</v>
      </c>
      <c r="BX26" s="314">
        <f t="shared" si="11"/>
        <v>0</v>
      </c>
    </row>
    <row r="27" spans="1:76">
      <c r="A27" s="352"/>
      <c r="B27" s="214" t="s">
        <v>522</v>
      </c>
      <c r="C27" s="362"/>
      <c r="D27" s="315">
        <v>0</v>
      </c>
      <c r="E27" s="315">
        <v>0</v>
      </c>
      <c r="F27" s="315">
        <v>0</v>
      </c>
      <c r="G27" s="315">
        <v>0</v>
      </c>
      <c r="H27" s="315">
        <v>0</v>
      </c>
      <c r="I27" s="315">
        <v>0</v>
      </c>
      <c r="J27" s="315">
        <v>0</v>
      </c>
      <c r="K27" s="315">
        <v>0</v>
      </c>
      <c r="L27" s="315">
        <v>0</v>
      </c>
      <c r="M27" s="315">
        <v>0</v>
      </c>
      <c r="N27" s="315">
        <v>0</v>
      </c>
      <c r="O27" s="315">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0</v>
      </c>
      <c r="AJ27" s="315">
        <v>0</v>
      </c>
      <c r="AK27" s="315">
        <v>0</v>
      </c>
      <c r="AL27" s="315">
        <v>0</v>
      </c>
      <c r="AM27" s="315">
        <v>0</v>
      </c>
      <c r="AN27" s="315">
        <v>0</v>
      </c>
      <c r="AO27" s="315">
        <v>0</v>
      </c>
      <c r="AP27" s="315">
        <v>0</v>
      </c>
      <c r="AQ27" s="315">
        <v>0</v>
      </c>
      <c r="AR27" s="315">
        <v>0</v>
      </c>
      <c r="AS27" s="315">
        <v>0</v>
      </c>
      <c r="AT27" s="315">
        <v>0</v>
      </c>
      <c r="AU27" s="315">
        <v>0</v>
      </c>
      <c r="AV27" s="315">
        <v>0</v>
      </c>
      <c r="AW27" s="315">
        <v>1697.3629265066443</v>
      </c>
      <c r="AX27" s="315">
        <v>1808.6742359999998</v>
      </c>
      <c r="AY27" s="315">
        <v>1902.2181960000007</v>
      </c>
      <c r="AZ27" s="315">
        <v>1977.2827580000003</v>
      </c>
      <c r="BA27" s="315">
        <v>2013.6534619999995</v>
      </c>
      <c r="BB27" s="315">
        <v>2046.3778799999998</v>
      </c>
      <c r="BC27" s="315">
        <v>2096.1272547930917</v>
      </c>
      <c r="BD27" s="315">
        <v>2145.6562128556334</v>
      </c>
      <c r="BE27" s="315">
        <v>2246.2732761801276</v>
      </c>
      <c r="BF27" s="315">
        <v>2381.3558843749797</v>
      </c>
      <c r="BG27" s="315">
        <v>2743.7872092600001</v>
      </c>
      <c r="BH27" s="315">
        <v>3038.9946899183474</v>
      </c>
      <c r="BI27" s="315">
        <v>3229.8402160000005</v>
      </c>
      <c r="BJ27" s="315">
        <v>3384.656673</v>
      </c>
      <c r="BK27" s="315">
        <v>3471.3048880000001</v>
      </c>
      <c r="BL27" s="315">
        <v>3671.6925609999998</v>
      </c>
      <c r="BM27" s="315">
        <v>4094.947136911996</v>
      </c>
      <c r="BN27" s="315">
        <v>4299.4764100000002</v>
      </c>
      <c r="BO27" s="315">
        <v>4288.8172760000007</v>
      </c>
      <c r="BP27" s="315">
        <v>4281.2685299999994</v>
      </c>
      <c r="BQ27" s="315">
        <v>0</v>
      </c>
      <c r="BR27" s="315">
        <v>0</v>
      </c>
      <c r="BS27" s="315">
        <v>0</v>
      </c>
      <c r="BT27" s="315">
        <v>0</v>
      </c>
      <c r="BU27" s="315">
        <v>0</v>
      </c>
      <c r="BV27" s="315">
        <v>0</v>
      </c>
      <c r="BW27" s="315">
        <v>0</v>
      </c>
      <c r="BX27" s="314">
        <v>0</v>
      </c>
    </row>
    <row r="28" spans="1:76">
      <c r="A28" s="352"/>
      <c r="B28" s="214" t="s">
        <v>521</v>
      </c>
      <c r="C28" s="362"/>
      <c r="D28" s="315">
        <v>0</v>
      </c>
      <c r="E28" s="315">
        <v>0</v>
      </c>
      <c r="F28" s="315">
        <v>0</v>
      </c>
      <c r="G28" s="315">
        <v>0</v>
      </c>
      <c r="H28" s="315">
        <v>0</v>
      </c>
      <c r="I28" s="315">
        <v>0</v>
      </c>
      <c r="J28" s="315">
        <v>0</v>
      </c>
      <c r="K28" s="315">
        <v>0</v>
      </c>
      <c r="L28" s="315">
        <v>0</v>
      </c>
      <c r="M28" s="315">
        <v>0</v>
      </c>
      <c r="N28" s="315">
        <v>0</v>
      </c>
      <c r="O28" s="315">
        <v>0</v>
      </c>
      <c r="P28" s="315">
        <v>0</v>
      </c>
      <c r="Q28" s="315">
        <v>0</v>
      </c>
      <c r="R28" s="315">
        <v>0</v>
      </c>
      <c r="S28" s="315">
        <v>0</v>
      </c>
      <c r="T28" s="315">
        <v>0</v>
      </c>
      <c r="U28" s="315">
        <v>0</v>
      </c>
      <c r="V28" s="315">
        <v>0</v>
      </c>
      <c r="W28" s="315">
        <v>0</v>
      </c>
      <c r="X28" s="315">
        <v>0</v>
      </c>
      <c r="Y28" s="315">
        <v>0</v>
      </c>
      <c r="Z28" s="315">
        <v>0</v>
      </c>
      <c r="AA28" s="315">
        <v>0</v>
      </c>
      <c r="AB28" s="315">
        <v>0</v>
      </c>
      <c r="AC28" s="315">
        <v>0</v>
      </c>
      <c r="AD28" s="315">
        <v>0</v>
      </c>
      <c r="AE28" s="315">
        <v>0</v>
      </c>
      <c r="AF28" s="315">
        <v>0</v>
      </c>
      <c r="AG28" s="315">
        <v>0</v>
      </c>
      <c r="AH28" s="315">
        <v>0</v>
      </c>
      <c r="AI28" s="315">
        <v>0</v>
      </c>
      <c r="AJ28" s="315">
        <v>0</v>
      </c>
      <c r="AK28" s="315">
        <v>0</v>
      </c>
      <c r="AL28" s="315">
        <v>0</v>
      </c>
      <c r="AM28" s="315">
        <v>0</v>
      </c>
      <c r="AN28" s="315">
        <v>0</v>
      </c>
      <c r="AO28" s="315">
        <v>0</v>
      </c>
      <c r="AP28" s="315">
        <v>0</v>
      </c>
      <c r="AQ28" s="315">
        <v>0</v>
      </c>
      <c r="AR28" s="315">
        <v>0</v>
      </c>
      <c r="AS28" s="315">
        <v>0</v>
      </c>
      <c r="AT28" s="315">
        <v>0</v>
      </c>
      <c r="AU28" s="315">
        <v>0</v>
      </c>
      <c r="AV28" s="315">
        <v>0</v>
      </c>
      <c r="AW28" s="315">
        <v>57.568125284286531</v>
      </c>
      <c r="AX28" s="315">
        <v>64.45333500000001</v>
      </c>
      <c r="AY28" s="315">
        <v>73.004104999999981</v>
      </c>
      <c r="AZ28" s="315">
        <v>87.356730000000013</v>
      </c>
      <c r="BA28" s="315">
        <v>94.058710999999988</v>
      </c>
      <c r="BB28" s="315">
        <v>103.31371100000001</v>
      </c>
      <c r="BC28" s="315">
        <v>108.169843</v>
      </c>
      <c r="BD28" s="315">
        <v>118.92382939562549</v>
      </c>
      <c r="BE28" s="315">
        <v>123.72467599999997</v>
      </c>
      <c r="BF28" s="315">
        <v>130.99570600000001</v>
      </c>
      <c r="BG28" s="315">
        <v>145.12074899999999</v>
      </c>
      <c r="BH28" s="315">
        <v>160.45740000000004</v>
      </c>
      <c r="BI28" s="315">
        <v>176.47248999999999</v>
      </c>
      <c r="BJ28" s="315">
        <v>183.76244300000005</v>
      </c>
      <c r="BK28" s="315">
        <v>188.90478099999996</v>
      </c>
      <c r="BL28" s="315">
        <v>199.600787</v>
      </c>
      <c r="BM28" s="315">
        <v>223.05064708800333</v>
      </c>
      <c r="BN28" s="315">
        <v>237.858463</v>
      </c>
      <c r="BO28" s="315">
        <v>246.06113200000004</v>
      </c>
      <c r="BP28" s="315">
        <v>251.21643899999995</v>
      </c>
      <c r="BQ28" s="315">
        <v>0</v>
      </c>
      <c r="BR28" s="315">
        <v>0</v>
      </c>
      <c r="BS28" s="315">
        <v>0</v>
      </c>
      <c r="BT28" s="315">
        <v>0</v>
      </c>
      <c r="BU28" s="315">
        <v>0</v>
      </c>
      <c r="BV28" s="315">
        <v>0</v>
      </c>
      <c r="BW28" s="315">
        <v>0</v>
      </c>
      <c r="BX28" s="314">
        <v>0</v>
      </c>
    </row>
    <row r="29" spans="1:76">
      <c r="A29" s="352"/>
      <c r="B29" s="214" t="s">
        <v>520</v>
      </c>
      <c r="C29" s="362"/>
      <c r="D29" s="315">
        <v>0</v>
      </c>
      <c r="E29" s="315">
        <v>0</v>
      </c>
      <c r="F29" s="315">
        <v>0</v>
      </c>
      <c r="G29" s="315">
        <v>0</v>
      </c>
      <c r="H29" s="315">
        <v>0</v>
      </c>
      <c r="I29" s="315">
        <v>0</v>
      </c>
      <c r="J29" s="315">
        <v>0</v>
      </c>
      <c r="K29" s="315">
        <v>0</v>
      </c>
      <c r="L29" s="315">
        <v>0</v>
      </c>
      <c r="M29" s="315">
        <v>0</v>
      </c>
      <c r="N29" s="315">
        <v>0</v>
      </c>
      <c r="O29" s="315">
        <v>0</v>
      </c>
      <c r="P29" s="315">
        <v>0</v>
      </c>
      <c r="Q29" s="315">
        <v>0</v>
      </c>
      <c r="R29" s="315">
        <v>0</v>
      </c>
      <c r="S29" s="315">
        <v>0</v>
      </c>
      <c r="T29" s="315">
        <v>0</v>
      </c>
      <c r="U29" s="315">
        <v>0</v>
      </c>
      <c r="V29" s="315">
        <v>0</v>
      </c>
      <c r="W29" s="315">
        <v>0</v>
      </c>
      <c r="X29" s="315">
        <v>0</v>
      </c>
      <c r="Y29" s="315">
        <v>0</v>
      </c>
      <c r="Z29" s="315">
        <v>0</v>
      </c>
      <c r="AA29" s="315">
        <v>0</v>
      </c>
      <c r="AB29" s="315">
        <v>0</v>
      </c>
      <c r="AC29" s="315">
        <v>0</v>
      </c>
      <c r="AD29" s="315">
        <v>0</v>
      </c>
      <c r="AE29" s="315">
        <v>0</v>
      </c>
      <c r="AF29" s="315">
        <v>0</v>
      </c>
      <c r="AG29" s="315">
        <v>0</v>
      </c>
      <c r="AH29" s="315">
        <v>0</v>
      </c>
      <c r="AI29" s="315">
        <v>0</v>
      </c>
      <c r="AJ29" s="315">
        <v>0</v>
      </c>
      <c r="AK29" s="315">
        <v>0</v>
      </c>
      <c r="AL29" s="315">
        <v>0</v>
      </c>
      <c r="AM29" s="315">
        <v>0</v>
      </c>
      <c r="AN29" s="315">
        <v>0</v>
      </c>
      <c r="AO29" s="315">
        <v>0</v>
      </c>
      <c r="AP29" s="315">
        <v>0</v>
      </c>
      <c r="AQ29" s="315">
        <v>0</v>
      </c>
      <c r="AR29" s="315">
        <v>0</v>
      </c>
      <c r="AS29" s="315">
        <v>0</v>
      </c>
      <c r="AT29" s="315">
        <v>0</v>
      </c>
      <c r="AU29" s="315">
        <v>0</v>
      </c>
      <c r="AV29" s="315">
        <v>0</v>
      </c>
      <c r="AW29" s="315">
        <v>184.96894820906931</v>
      </c>
      <c r="AX29" s="315">
        <v>204.08372300000002</v>
      </c>
      <c r="AY29" s="315">
        <v>213.44863099999995</v>
      </c>
      <c r="AZ29" s="315">
        <v>245.97230400000004</v>
      </c>
      <c r="BA29" s="315">
        <v>286.966452</v>
      </c>
      <c r="BB29" s="315">
        <v>302.71302400000002</v>
      </c>
      <c r="BC29" s="315">
        <v>306.59022800000014</v>
      </c>
      <c r="BD29" s="315">
        <v>309.93843676690722</v>
      </c>
      <c r="BE29" s="315">
        <v>315.82490200000007</v>
      </c>
      <c r="BF29" s="315">
        <v>321.58770799999996</v>
      </c>
      <c r="BG29" s="315">
        <v>337.22303699999998</v>
      </c>
      <c r="BH29" s="315">
        <v>357.53287299999994</v>
      </c>
      <c r="BI29" s="315">
        <v>367.77686899999998</v>
      </c>
      <c r="BJ29" s="315">
        <v>372.60758899999996</v>
      </c>
      <c r="BK29" s="315">
        <v>366.47790999999995</v>
      </c>
      <c r="BL29" s="315">
        <v>363.15031399999992</v>
      </c>
      <c r="BM29" s="315">
        <v>379.68044099999997</v>
      </c>
      <c r="BN29" s="315">
        <v>387.43845199999998</v>
      </c>
      <c r="BO29" s="315">
        <v>383.50048700000008</v>
      </c>
      <c r="BP29" s="315">
        <v>379.46312099999994</v>
      </c>
      <c r="BQ29" s="315">
        <v>0</v>
      </c>
      <c r="BR29" s="315">
        <v>0</v>
      </c>
      <c r="BS29" s="315">
        <v>0</v>
      </c>
      <c r="BT29" s="315">
        <v>0</v>
      </c>
      <c r="BU29" s="315">
        <v>0</v>
      </c>
      <c r="BV29" s="315">
        <v>0</v>
      </c>
      <c r="BW29" s="315">
        <v>0</v>
      </c>
      <c r="BX29" s="314">
        <v>0</v>
      </c>
    </row>
    <row r="30" spans="1:76" ht="26.1" customHeight="1">
      <c r="A30" s="352"/>
      <c r="B30" s="37" t="s">
        <v>530</v>
      </c>
      <c r="C30" s="362"/>
      <c r="D30" s="315">
        <v>0</v>
      </c>
      <c r="E30" s="315">
        <v>0</v>
      </c>
      <c r="F30" s="315">
        <v>0</v>
      </c>
      <c r="G30" s="315">
        <v>0</v>
      </c>
      <c r="H30" s="315">
        <v>0</v>
      </c>
      <c r="I30" s="315">
        <v>0</v>
      </c>
      <c r="J30" s="315">
        <v>0</v>
      </c>
      <c r="K30" s="315">
        <v>0</v>
      </c>
      <c r="L30" s="315">
        <v>0</v>
      </c>
      <c r="M30" s="315">
        <v>0</v>
      </c>
      <c r="N30" s="315">
        <v>0</v>
      </c>
      <c r="O30" s="315">
        <v>0</v>
      </c>
      <c r="P30" s="315">
        <v>0</v>
      </c>
      <c r="Q30" s="315">
        <v>0</v>
      </c>
      <c r="R30" s="315">
        <v>0</v>
      </c>
      <c r="S30" s="315">
        <v>0</v>
      </c>
      <c r="T30" s="315">
        <v>0</v>
      </c>
      <c r="U30" s="315">
        <v>0</v>
      </c>
      <c r="V30" s="315">
        <v>0</v>
      </c>
      <c r="W30" s="315">
        <v>0</v>
      </c>
      <c r="X30" s="315">
        <v>0</v>
      </c>
      <c r="Y30" s="315">
        <v>0</v>
      </c>
      <c r="Z30" s="315">
        <v>0</v>
      </c>
      <c r="AA30" s="315">
        <v>0</v>
      </c>
      <c r="AB30" s="315">
        <v>0</v>
      </c>
      <c r="AC30" s="315">
        <v>0</v>
      </c>
      <c r="AD30" s="315">
        <v>0</v>
      </c>
      <c r="AE30" s="315">
        <v>0</v>
      </c>
      <c r="AF30" s="315">
        <v>0</v>
      </c>
      <c r="AG30" s="315">
        <v>0</v>
      </c>
      <c r="AH30" s="315">
        <v>0</v>
      </c>
      <c r="AI30" s="315">
        <v>0</v>
      </c>
      <c r="AJ30" s="315">
        <v>0</v>
      </c>
      <c r="AK30" s="315">
        <v>0</v>
      </c>
      <c r="AL30" s="315">
        <v>0</v>
      </c>
      <c r="AM30" s="315">
        <v>0</v>
      </c>
      <c r="AN30" s="315">
        <v>0</v>
      </c>
      <c r="AO30" s="315">
        <v>0</v>
      </c>
      <c r="AP30" s="315">
        <v>0</v>
      </c>
      <c r="AQ30" s="315">
        <v>0</v>
      </c>
      <c r="AR30" s="315">
        <v>0</v>
      </c>
      <c r="AS30" s="315">
        <v>206</v>
      </c>
      <c r="AT30" s="315">
        <v>2122.81</v>
      </c>
      <c r="AU30" s="315">
        <v>1404.1669999999999</v>
      </c>
      <c r="AV30" s="315">
        <v>1692.576</v>
      </c>
      <c r="AW30" s="315">
        <v>0</v>
      </c>
      <c r="AX30" s="315">
        <v>0</v>
      </c>
      <c r="AY30" s="315">
        <v>0</v>
      </c>
      <c r="AZ30" s="315">
        <v>0</v>
      </c>
      <c r="BA30" s="315">
        <v>0</v>
      </c>
      <c r="BB30" s="315">
        <v>0</v>
      </c>
      <c r="BC30" s="315">
        <v>0</v>
      </c>
      <c r="BD30" s="315">
        <v>0</v>
      </c>
      <c r="BE30" s="315">
        <v>0</v>
      </c>
      <c r="BF30" s="315">
        <v>0</v>
      </c>
      <c r="BG30" s="315">
        <v>0</v>
      </c>
      <c r="BH30" s="315">
        <v>0</v>
      </c>
      <c r="BI30" s="315">
        <v>0</v>
      </c>
      <c r="BJ30" s="315">
        <v>0</v>
      </c>
      <c r="BK30" s="315">
        <v>0</v>
      </c>
      <c r="BL30" s="315">
        <v>0</v>
      </c>
      <c r="BM30" s="315">
        <v>0</v>
      </c>
      <c r="BN30" s="315">
        <v>0</v>
      </c>
      <c r="BO30" s="315">
        <v>0</v>
      </c>
      <c r="BP30" s="315">
        <v>0</v>
      </c>
      <c r="BQ30" s="315">
        <v>0</v>
      </c>
      <c r="BR30" s="315">
        <v>0</v>
      </c>
      <c r="BS30" s="315">
        <v>0</v>
      </c>
      <c r="BT30" s="315">
        <v>0</v>
      </c>
      <c r="BU30" s="315">
        <v>0</v>
      </c>
      <c r="BV30" s="315">
        <v>0</v>
      </c>
      <c r="BW30" s="315">
        <v>0</v>
      </c>
      <c r="BX30" s="314">
        <v>0</v>
      </c>
    </row>
    <row r="31" spans="1:76">
      <c r="A31" s="352"/>
      <c r="B31" s="214" t="s">
        <v>522</v>
      </c>
      <c r="C31" s="362"/>
      <c r="D31" s="315">
        <v>0</v>
      </c>
      <c r="E31" s="315">
        <v>0</v>
      </c>
      <c r="F31" s="315">
        <v>0</v>
      </c>
      <c r="G31" s="315">
        <v>0</v>
      </c>
      <c r="H31" s="315">
        <v>0</v>
      </c>
      <c r="I31" s="315">
        <v>0</v>
      </c>
      <c r="J31" s="315">
        <v>0</v>
      </c>
      <c r="K31" s="315">
        <v>0</v>
      </c>
      <c r="L31" s="315">
        <v>0</v>
      </c>
      <c r="M31" s="315">
        <v>0</v>
      </c>
      <c r="N31" s="315">
        <v>0</v>
      </c>
      <c r="O31" s="315">
        <v>0</v>
      </c>
      <c r="P31" s="315">
        <v>0</v>
      </c>
      <c r="Q31" s="315">
        <v>0</v>
      </c>
      <c r="R31" s="315">
        <v>0</v>
      </c>
      <c r="S31" s="315">
        <v>0</v>
      </c>
      <c r="T31" s="315">
        <v>0</v>
      </c>
      <c r="U31" s="315">
        <v>0</v>
      </c>
      <c r="V31" s="315">
        <v>0</v>
      </c>
      <c r="W31" s="315">
        <v>0</v>
      </c>
      <c r="X31" s="315">
        <v>0</v>
      </c>
      <c r="Y31" s="315">
        <v>0</v>
      </c>
      <c r="Z31" s="315">
        <v>0</v>
      </c>
      <c r="AA31" s="315">
        <v>0</v>
      </c>
      <c r="AB31" s="315">
        <v>0</v>
      </c>
      <c r="AC31" s="315">
        <v>0</v>
      </c>
      <c r="AD31" s="315">
        <v>0</v>
      </c>
      <c r="AE31" s="315">
        <v>0</v>
      </c>
      <c r="AF31" s="315">
        <v>0</v>
      </c>
      <c r="AG31" s="315">
        <v>0</v>
      </c>
      <c r="AH31" s="315">
        <v>0</v>
      </c>
      <c r="AI31" s="315">
        <v>0</v>
      </c>
      <c r="AJ31" s="315">
        <v>0</v>
      </c>
      <c r="AK31" s="315">
        <v>0</v>
      </c>
      <c r="AL31" s="315">
        <v>0</v>
      </c>
      <c r="AM31" s="315">
        <v>0</v>
      </c>
      <c r="AN31" s="315">
        <v>0</v>
      </c>
      <c r="AO31" s="315">
        <v>0</v>
      </c>
      <c r="AP31" s="315">
        <v>0</v>
      </c>
      <c r="AQ31" s="315">
        <v>0</v>
      </c>
      <c r="AR31" s="315">
        <v>0</v>
      </c>
      <c r="AS31" s="315">
        <v>0</v>
      </c>
      <c r="AT31" s="315">
        <v>0</v>
      </c>
      <c r="AU31" s="315">
        <v>1244.3508119934597</v>
      </c>
      <c r="AV31" s="315">
        <v>1475.3810084883232</v>
      </c>
      <c r="AW31" s="315">
        <v>0</v>
      </c>
      <c r="AX31" s="315">
        <v>0</v>
      </c>
      <c r="AY31" s="315">
        <v>0</v>
      </c>
      <c r="AZ31" s="315">
        <v>0</v>
      </c>
      <c r="BA31" s="315">
        <v>0</v>
      </c>
      <c r="BB31" s="315">
        <v>0</v>
      </c>
      <c r="BC31" s="315">
        <v>0</v>
      </c>
      <c r="BD31" s="315">
        <v>0</v>
      </c>
      <c r="BE31" s="315">
        <v>0</v>
      </c>
      <c r="BF31" s="315">
        <v>0</v>
      </c>
      <c r="BG31" s="315">
        <v>0</v>
      </c>
      <c r="BH31" s="315">
        <v>0</v>
      </c>
      <c r="BI31" s="315">
        <v>0</v>
      </c>
      <c r="BJ31" s="315">
        <v>0</v>
      </c>
      <c r="BK31" s="315">
        <v>0</v>
      </c>
      <c r="BL31" s="315">
        <v>0</v>
      </c>
      <c r="BM31" s="315">
        <v>0</v>
      </c>
      <c r="BN31" s="315">
        <v>0</v>
      </c>
      <c r="BO31" s="315">
        <v>0</v>
      </c>
      <c r="BP31" s="315">
        <v>0</v>
      </c>
      <c r="BQ31" s="315">
        <v>0</v>
      </c>
      <c r="BR31" s="315">
        <v>0</v>
      </c>
      <c r="BS31" s="315">
        <v>0</v>
      </c>
      <c r="BT31" s="315">
        <v>0</v>
      </c>
      <c r="BU31" s="315">
        <v>0</v>
      </c>
      <c r="BV31" s="315">
        <v>0</v>
      </c>
      <c r="BW31" s="315">
        <v>0</v>
      </c>
      <c r="BX31" s="314">
        <v>0</v>
      </c>
    </row>
    <row r="32" spans="1:76">
      <c r="A32" s="352"/>
      <c r="B32" s="214" t="s">
        <v>521</v>
      </c>
      <c r="C32" s="362"/>
      <c r="D32" s="315">
        <v>0</v>
      </c>
      <c r="E32" s="315">
        <v>0</v>
      </c>
      <c r="F32" s="315">
        <v>0</v>
      </c>
      <c r="G32" s="315">
        <v>0</v>
      </c>
      <c r="H32" s="315">
        <v>0</v>
      </c>
      <c r="I32" s="315">
        <v>0</v>
      </c>
      <c r="J32" s="315">
        <v>0</v>
      </c>
      <c r="K32" s="315">
        <v>0</v>
      </c>
      <c r="L32" s="315">
        <v>0</v>
      </c>
      <c r="M32" s="315">
        <v>0</v>
      </c>
      <c r="N32" s="315">
        <v>0</v>
      </c>
      <c r="O32" s="315">
        <v>0</v>
      </c>
      <c r="P32" s="315">
        <v>0</v>
      </c>
      <c r="Q32" s="315">
        <v>0</v>
      </c>
      <c r="R32" s="315">
        <v>0</v>
      </c>
      <c r="S32" s="315">
        <v>0</v>
      </c>
      <c r="T32" s="315">
        <v>0</v>
      </c>
      <c r="U32" s="315">
        <v>0</v>
      </c>
      <c r="V32" s="315">
        <v>0</v>
      </c>
      <c r="W32" s="315">
        <v>0</v>
      </c>
      <c r="X32" s="315">
        <v>0</v>
      </c>
      <c r="Y32" s="315">
        <v>0</v>
      </c>
      <c r="Z32" s="315">
        <v>0</v>
      </c>
      <c r="AA32" s="315">
        <v>0</v>
      </c>
      <c r="AB32" s="315">
        <v>0</v>
      </c>
      <c r="AC32" s="315">
        <v>0</v>
      </c>
      <c r="AD32" s="315">
        <v>0</v>
      </c>
      <c r="AE32" s="315">
        <v>0</v>
      </c>
      <c r="AF32" s="315">
        <v>0</v>
      </c>
      <c r="AG32" s="315">
        <v>0</v>
      </c>
      <c r="AH32" s="315">
        <v>0</v>
      </c>
      <c r="AI32" s="315">
        <v>0</v>
      </c>
      <c r="AJ32" s="315">
        <v>0</v>
      </c>
      <c r="AK32" s="315">
        <v>0</v>
      </c>
      <c r="AL32" s="315">
        <v>0</v>
      </c>
      <c r="AM32" s="315">
        <v>0</v>
      </c>
      <c r="AN32" s="315">
        <v>0</v>
      </c>
      <c r="AO32" s="315">
        <v>0</v>
      </c>
      <c r="AP32" s="315">
        <v>0</v>
      </c>
      <c r="AQ32" s="315">
        <v>0</v>
      </c>
      <c r="AR32" s="315">
        <v>0</v>
      </c>
      <c r="AS32" s="315">
        <v>0</v>
      </c>
      <c r="AT32" s="315">
        <v>0</v>
      </c>
      <c r="AU32" s="315">
        <v>29.407042073381728</v>
      </c>
      <c r="AV32" s="315">
        <v>45.400550983141173</v>
      </c>
      <c r="AW32" s="315">
        <v>0</v>
      </c>
      <c r="AX32" s="315">
        <v>0</v>
      </c>
      <c r="AY32" s="315">
        <v>0</v>
      </c>
      <c r="AZ32" s="315">
        <v>0</v>
      </c>
      <c r="BA32" s="315">
        <v>0</v>
      </c>
      <c r="BB32" s="315">
        <v>0</v>
      </c>
      <c r="BC32" s="315">
        <v>0</v>
      </c>
      <c r="BD32" s="315">
        <v>0</v>
      </c>
      <c r="BE32" s="315">
        <v>0</v>
      </c>
      <c r="BF32" s="315">
        <v>0</v>
      </c>
      <c r="BG32" s="315">
        <v>0</v>
      </c>
      <c r="BH32" s="315">
        <v>0</v>
      </c>
      <c r="BI32" s="315">
        <v>0</v>
      </c>
      <c r="BJ32" s="315">
        <v>0</v>
      </c>
      <c r="BK32" s="315">
        <v>0</v>
      </c>
      <c r="BL32" s="315">
        <v>0</v>
      </c>
      <c r="BM32" s="315">
        <v>0</v>
      </c>
      <c r="BN32" s="315">
        <v>0</v>
      </c>
      <c r="BO32" s="315">
        <v>0</v>
      </c>
      <c r="BP32" s="315">
        <v>0</v>
      </c>
      <c r="BQ32" s="315">
        <v>0</v>
      </c>
      <c r="BR32" s="315">
        <v>0</v>
      </c>
      <c r="BS32" s="315">
        <v>0</v>
      </c>
      <c r="BT32" s="315">
        <v>0</v>
      </c>
      <c r="BU32" s="315">
        <v>0</v>
      </c>
      <c r="BV32" s="315">
        <v>0</v>
      </c>
      <c r="BW32" s="315">
        <v>0</v>
      </c>
      <c r="BX32" s="314">
        <v>0</v>
      </c>
    </row>
    <row r="33" spans="1:76">
      <c r="A33" s="352"/>
      <c r="B33" s="214" t="s">
        <v>520</v>
      </c>
      <c r="C33" s="362"/>
      <c r="D33" s="315">
        <v>0</v>
      </c>
      <c r="E33" s="315">
        <v>0</v>
      </c>
      <c r="F33" s="315">
        <v>0</v>
      </c>
      <c r="G33" s="315">
        <v>0</v>
      </c>
      <c r="H33" s="315">
        <v>0</v>
      </c>
      <c r="I33" s="315">
        <v>0</v>
      </c>
      <c r="J33" s="315">
        <v>0</v>
      </c>
      <c r="K33" s="315">
        <v>0</v>
      </c>
      <c r="L33" s="315">
        <v>0</v>
      </c>
      <c r="M33" s="315">
        <v>0</v>
      </c>
      <c r="N33" s="315">
        <v>0</v>
      </c>
      <c r="O33" s="315">
        <v>0</v>
      </c>
      <c r="P33" s="315">
        <v>0</v>
      </c>
      <c r="Q33" s="315">
        <v>0</v>
      </c>
      <c r="R33" s="315">
        <v>0</v>
      </c>
      <c r="S33" s="315">
        <v>0</v>
      </c>
      <c r="T33" s="315">
        <v>0</v>
      </c>
      <c r="U33" s="315">
        <v>0</v>
      </c>
      <c r="V33" s="315">
        <v>0</v>
      </c>
      <c r="W33" s="315">
        <v>0</v>
      </c>
      <c r="X33" s="315">
        <v>0</v>
      </c>
      <c r="Y33" s="315">
        <v>0</v>
      </c>
      <c r="Z33" s="315">
        <v>0</v>
      </c>
      <c r="AA33" s="315">
        <v>0</v>
      </c>
      <c r="AB33" s="315">
        <v>0</v>
      </c>
      <c r="AC33" s="315">
        <v>0</v>
      </c>
      <c r="AD33" s="315">
        <v>0</v>
      </c>
      <c r="AE33" s="315">
        <v>0</v>
      </c>
      <c r="AF33" s="315">
        <v>0</v>
      </c>
      <c r="AG33" s="315">
        <v>0</v>
      </c>
      <c r="AH33" s="315">
        <v>0</v>
      </c>
      <c r="AI33" s="315">
        <v>0</v>
      </c>
      <c r="AJ33" s="315">
        <v>0</v>
      </c>
      <c r="AK33" s="315">
        <v>0</v>
      </c>
      <c r="AL33" s="315">
        <v>0</v>
      </c>
      <c r="AM33" s="315">
        <v>0</v>
      </c>
      <c r="AN33" s="315">
        <v>0</v>
      </c>
      <c r="AO33" s="315">
        <v>0</v>
      </c>
      <c r="AP33" s="315">
        <v>0</v>
      </c>
      <c r="AQ33" s="315">
        <v>0</v>
      </c>
      <c r="AR33" s="315">
        <v>0</v>
      </c>
      <c r="AS33" s="315">
        <v>0</v>
      </c>
      <c r="AT33" s="315">
        <v>0</v>
      </c>
      <c r="AU33" s="315">
        <v>130.40914593315847</v>
      </c>
      <c r="AV33" s="315">
        <v>171.79444052853557</v>
      </c>
      <c r="AW33" s="315">
        <v>0</v>
      </c>
      <c r="AX33" s="315">
        <v>0</v>
      </c>
      <c r="AY33" s="315">
        <v>0</v>
      </c>
      <c r="AZ33" s="315">
        <v>0</v>
      </c>
      <c r="BA33" s="315">
        <v>0</v>
      </c>
      <c r="BB33" s="315">
        <v>0</v>
      </c>
      <c r="BC33" s="315">
        <v>0</v>
      </c>
      <c r="BD33" s="315">
        <v>0</v>
      </c>
      <c r="BE33" s="315">
        <v>0</v>
      </c>
      <c r="BF33" s="315">
        <v>0</v>
      </c>
      <c r="BG33" s="315">
        <v>0</v>
      </c>
      <c r="BH33" s="315">
        <v>0</v>
      </c>
      <c r="BI33" s="315">
        <v>0</v>
      </c>
      <c r="BJ33" s="315">
        <v>0</v>
      </c>
      <c r="BK33" s="315">
        <v>0</v>
      </c>
      <c r="BL33" s="315">
        <v>0</v>
      </c>
      <c r="BM33" s="315">
        <v>0</v>
      </c>
      <c r="BN33" s="315">
        <v>0</v>
      </c>
      <c r="BO33" s="315">
        <v>0</v>
      </c>
      <c r="BP33" s="315">
        <v>0</v>
      </c>
      <c r="BQ33" s="315">
        <v>0</v>
      </c>
      <c r="BR33" s="315">
        <v>0</v>
      </c>
      <c r="BS33" s="315">
        <v>0</v>
      </c>
      <c r="BT33" s="315">
        <v>0</v>
      </c>
      <c r="BU33" s="315">
        <v>0</v>
      </c>
      <c r="BV33" s="315">
        <v>0</v>
      </c>
      <c r="BW33" s="315">
        <v>0</v>
      </c>
      <c r="BX33" s="314">
        <v>0</v>
      </c>
    </row>
    <row r="34" spans="1:76" ht="26.1" customHeight="1">
      <c r="A34" s="352"/>
      <c r="B34" s="37" t="s">
        <v>525</v>
      </c>
      <c r="C34" s="362"/>
      <c r="D34" s="315">
        <v>0</v>
      </c>
      <c r="E34" s="315">
        <v>0</v>
      </c>
      <c r="F34" s="315">
        <v>0</v>
      </c>
      <c r="G34" s="315">
        <v>0</v>
      </c>
      <c r="H34" s="315">
        <v>0</v>
      </c>
      <c r="I34" s="315">
        <v>0</v>
      </c>
      <c r="J34" s="315">
        <v>0</v>
      </c>
      <c r="K34" s="315">
        <v>0</v>
      </c>
      <c r="L34" s="315">
        <v>0</v>
      </c>
      <c r="M34" s="315">
        <v>0</v>
      </c>
      <c r="N34" s="315">
        <v>0</v>
      </c>
      <c r="O34" s="315">
        <v>0</v>
      </c>
      <c r="P34" s="315">
        <v>0</v>
      </c>
      <c r="Q34" s="315">
        <v>0</v>
      </c>
      <c r="R34" s="315">
        <v>0</v>
      </c>
      <c r="S34" s="315">
        <v>0</v>
      </c>
      <c r="T34" s="315">
        <v>0</v>
      </c>
      <c r="U34" s="315">
        <v>0</v>
      </c>
      <c r="V34" s="315">
        <v>0</v>
      </c>
      <c r="W34" s="315">
        <v>0</v>
      </c>
      <c r="X34" s="315">
        <v>0</v>
      </c>
      <c r="Y34" s="315">
        <v>0</v>
      </c>
      <c r="Z34" s="315">
        <v>18</v>
      </c>
      <c r="AA34" s="315">
        <v>21</v>
      </c>
      <c r="AB34" s="315">
        <v>27</v>
      </c>
      <c r="AC34" s="315">
        <v>33</v>
      </c>
      <c r="AD34" s="315">
        <v>99</v>
      </c>
      <c r="AE34" s="315">
        <v>137</v>
      </c>
      <c r="AF34" s="315">
        <v>148</v>
      </c>
      <c r="AG34" s="315">
        <v>369</v>
      </c>
      <c r="AH34" s="315">
        <v>386</v>
      </c>
      <c r="AI34" s="315">
        <v>445</v>
      </c>
      <c r="AJ34" s="315">
        <v>599</v>
      </c>
      <c r="AK34" s="315">
        <v>890.6</v>
      </c>
      <c r="AL34" s="315">
        <v>1083</v>
      </c>
      <c r="AM34" s="315">
        <v>1218</v>
      </c>
      <c r="AN34" s="315">
        <v>1354</v>
      </c>
      <c r="AO34" s="315">
        <v>1479</v>
      </c>
      <c r="AP34" s="315">
        <v>1635</v>
      </c>
      <c r="AQ34" s="315">
        <v>1701</v>
      </c>
      <c r="AR34" s="315">
        <v>1365.134</v>
      </c>
      <c r="AS34" s="315">
        <v>1493.6620000000003</v>
      </c>
      <c r="AT34" s="315">
        <v>0</v>
      </c>
      <c r="AU34" s="315">
        <v>0</v>
      </c>
      <c r="AV34" s="315">
        <v>0</v>
      </c>
      <c r="AW34" s="315">
        <v>0</v>
      </c>
      <c r="AX34" s="315">
        <v>0</v>
      </c>
      <c r="AY34" s="315">
        <v>0</v>
      </c>
      <c r="AZ34" s="315">
        <v>0</v>
      </c>
      <c r="BA34" s="315">
        <v>0</v>
      </c>
      <c r="BB34" s="315">
        <v>0</v>
      </c>
      <c r="BC34" s="315">
        <v>0</v>
      </c>
      <c r="BD34" s="315">
        <v>0</v>
      </c>
      <c r="BE34" s="315">
        <v>0</v>
      </c>
      <c r="BF34" s="315">
        <v>0</v>
      </c>
      <c r="BG34" s="315">
        <v>0</v>
      </c>
      <c r="BH34" s="315">
        <v>0</v>
      </c>
      <c r="BI34" s="315">
        <v>0</v>
      </c>
      <c r="BJ34" s="315">
        <v>0</v>
      </c>
      <c r="BK34" s="315">
        <v>0</v>
      </c>
      <c r="BL34" s="315">
        <v>0</v>
      </c>
      <c r="BM34" s="315">
        <v>0</v>
      </c>
      <c r="BN34" s="315">
        <v>0</v>
      </c>
      <c r="BO34" s="315">
        <v>0</v>
      </c>
      <c r="BP34" s="315">
        <v>0</v>
      </c>
      <c r="BQ34" s="315">
        <v>0</v>
      </c>
      <c r="BR34" s="315">
        <v>0</v>
      </c>
      <c r="BS34" s="315">
        <v>0</v>
      </c>
      <c r="BT34" s="315">
        <v>0</v>
      </c>
      <c r="BU34" s="315">
        <v>0</v>
      </c>
      <c r="BV34" s="315">
        <v>0</v>
      </c>
      <c r="BW34" s="315">
        <v>0</v>
      </c>
      <c r="BX34" s="314">
        <v>0</v>
      </c>
    </row>
    <row r="35" spans="1:76" ht="26.1" customHeight="1">
      <c r="A35" s="38"/>
      <c r="B35" s="38" t="s">
        <v>524</v>
      </c>
      <c r="C35" s="362"/>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6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4"/>
    </row>
    <row r="36" spans="1:76">
      <c r="A36" s="352"/>
      <c r="B36" s="37" t="s">
        <v>529</v>
      </c>
      <c r="C36" s="362"/>
      <c r="D36" s="315" t="s">
        <v>496</v>
      </c>
      <c r="E36" s="315" t="s">
        <v>496</v>
      </c>
      <c r="F36" s="315" t="s">
        <v>496</v>
      </c>
      <c r="G36" s="315" t="s">
        <v>496</v>
      </c>
      <c r="H36" s="315" t="s">
        <v>496</v>
      </c>
      <c r="I36" s="315" t="s">
        <v>496</v>
      </c>
      <c r="J36" s="315" t="s">
        <v>496</v>
      </c>
      <c r="K36" s="315" t="s">
        <v>496</v>
      </c>
      <c r="L36" s="315" t="s">
        <v>496</v>
      </c>
      <c r="M36" s="315" t="s">
        <v>496</v>
      </c>
      <c r="N36" s="315" t="s">
        <v>496</v>
      </c>
      <c r="O36" s="315" t="s">
        <v>496</v>
      </c>
      <c r="P36" s="315" t="s">
        <v>496</v>
      </c>
      <c r="Q36" s="315" t="s">
        <v>496</v>
      </c>
      <c r="R36" s="315" t="s">
        <v>496</v>
      </c>
      <c r="S36" s="315" t="s">
        <v>496</v>
      </c>
      <c r="T36" s="315" t="s">
        <v>496</v>
      </c>
      <c r="U36" s="315" t="s">
        <v>496</v>
      </c>
      <c r="V36" s="315" t="s">
        <v>496</v>
      </c>
      <c r="W36" s="315" t="s">
        <v>496</v>
      </c>
      <c r="X36" s="315" t="s">
        <v>496</v>
      </c>
      <c r="Y36" s="315" t="s">
        <v>496</v>
      </c>
      <c r="Z36" s="315" t="s">
        <v>496</v>
      </c>
      <c r="AA36" s="315" t="s">
        <v>496</v>
      </c>
      <c r="AB36" s="315" t="s">
        <v>496</v>
      </c>
      <c r="AC36" s="315" t="s">
        <v>496</v>
      </c>
      <c r="AD36" s="315" t="s">
        <v>496</v>
      </c>
      <c r="AE36" s="315" t="s">
        <v>496</v>
      </c>
      <c r="AF36" s="315" t="s">
        <v>496</v>
      </c>
      <c r="AG36" s="315" t="s">
        <v>496</v>
      </c>
      <c r="AH36" s="315" t="s">
        <v>496</v>
      </c>
      <c r="AI36" s="315" t="s">
        <v>496</v>
      </c>
      <c r="AJ36" s="315" t="s">
        <v>496</v>
      </c>
      <c r="AK36" s="315" t="s">
        <v>496</v>
      </c>
      <c r="AL36" s="315" t="s">
        <v>496</v>
      </c>
      <c r="AM36" s="315" t="s">
        <v>496</v>
      </c>
      <c r="AN36" s="315" t="s">
        <v>496</v>
      </c>
      <c r="AO36" s="315" t="s">
        <v>496</v>
      </c>
      <c r="AP36" s="315" t="s">
        <v>496</v>
      </c>
      <c r="AQ36" s="315" t="s">
        <v>496</v>
      </c>
      <c r="AR36" s="315" t="s">
        <v>496</v>
      </c>
      <c r="AS36" s="315" t="s">
        <v>496</v>
      </c>
      <c r="AT36" s="315" t="s">
        <v>496</v>
      </c>
      <c r="AU36" s="315">
        <v>1074</v>
      </c>
      <c r="AV36" s="315">
        <v>1467</v>
      </c>
      <c r="AW36" s="315">
        <v>1761.354</v>
      </c>
      <c r="AX36" s="315">
        <v>1895.0971347</v>
      </c>
      <c r="AY36" s="315">
        <v>2000.7013923499997</v>
      </c>
      <c r="AZ36" s="315">
        <v>2119.6110000000003</v>
      </c>
      <c r="BA36" s="315">
        <v>2196.8490000000002</v>
      </c>
      <c r="BB36" s="315">
        <v>2241.7669999999989</v>
      </c>
      <c r="BC36" s="315">
        <v>2265.7673767930914</v>
      </c>
      <c r="BD36" s="315">
        <v>2297.6929199581655</v>
      </c>
      <c r="BE36" s="315">
        <v>2377.8325881801275</v>
      </c>
      <c r="BF36" s="315">
        <v>2598.0192173749792</v>
      </c>
      <c r="BG36" s="315">
        <v>2955.6031452049692</v>
      </c>
      <c r="BH36" s="315">
        <v>3448.9196739083468</v>
      </c>
      <c r="BI36" s="315">
        <v>3641.8223280000002</v>
      </c>
      <c r="BJ36" s="315">
        <v>3811.5277370000003</v>
      </c>
      <c r="BK36" s="315">
        <v>3911.4053540000004</v>
      </c>
      <c r="BL36" s="315">
        <v>4128.4742460000007</v>
      </c>
      <c r="BM36" s="315">
        <v>4582.3780900000011</v>
      </c>
      <c r="BN36" s="315">
        <v>4798.5646799999995</v>
      </c>
      <c r="BO36" s="315">
        <v>4823.8635100000001</v>
      </c>
      <c r="BP36" s="315">
        <v>4816.0338059999995</v>
      </c>
      <c r="BQ36" s="315">
        <v>0</v>
      </c>
      <c r="BR36" s="315">
        <v>0</v>
      </c>
      <c r="BS36" s="315">
        <v>0</v>
      </c>
      <c r="BT36" s="315">
        <v>0</v>
      </c>
      <c r="BU36" s="315">
        <v>0</v>
      </c>
      <c r="BV36" s="315">
        <v>0</v>
      </c>
      <c r="BW36" s="315">
        <v>0</v>
      </c>
      <c r="BX36" s="314">
        <v>0</v>
      </c>
    </row>
    <row r="37" spans="1:76">
      <c r="A37" s="352"/>
      <c r="B37" s="214" t="s">
        <v>522</v>
      </c>
      <c r="C37" s="362"/>
      <c r="D37" s="315">
        <v>0</v>
      </c>
      <c r="E37" s="315">
        <v>0</v>
      </c>
      <c r="F37" s="315">
        <v>0</v>
      </c>
      <c r="G37" s="315">
        <v>0</v>
      </c>
      <c r="H37" s="315">
        <v>0</v>
      </c>
      <c r="I37" s="315">
        <v>0</v>
      </c>
      <c r="J37" s="315">
        <v>0</v>
      </c>
      <c r="K37" s="315">
        <v>0</v>
      </c>
      <c r="L37" s="315">
        <v>0</v>
      </c>
      <c r="M37" s="315">
        <v>0</v>
      </c>
      <c r="N37" s="315">
        <v>0</v>
      </c>
      <c r="O37" s="315">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v>0</v>
      </c>
      <c r="AO37" s="315">
        <v>0</v>
      </c>
      <c r="AP37" s="315">
        <v>0</v>
      </c>
      <c r="AQ37" s="315">
        <v>0</v>
      </c>
      <c r="AR37" s="315">
        <v>0</v>
      </c>
      <c r="AS37" s="315">
        <v>0</v>
      </c>
      <c r="AT37" s="315">
        <v>0</v>
      </c>
      <c r="AU37" s="315">
        <v>0</v>
      </c>
      <c r="AV37" s="315">
        <v>0</v>
      </c>
      <c r="AW37" s="315">
        <v>0</v>
      </c>
      <c r="AX37" s="315">
        <v>1648.6480053999999</v>
      </c>
      <c r="AY37" s="315">
        <v>1737.3765572499997</v>
      </c>
      <c r="AZ37" s="315">
        <v>1813.2495899999999</v>
      </c>
      <c r="BA37" s="315">
        <v>1847.0662776000001</v>
      </c>
      <c r="BB37" s="315">
        <v>1873.9394869</v>
      </c>
      <c r="BC37" s="315">
        <v>1888.1157537930912</v>
      </c>
      <c r="BD37" s="315">
        <v>1909.0346487956333</v>
      </c>
      <c r="BE37" s="315">
        <v>1978.2198331801276</v>
      </c>
      <c r="BF37" s="315">
        <v>2184.4064373749793</v>
      </c>
      <c r="BG37" s="315">
        <v>2518.3832842049678</v>
      </c>
      <c r="BH37" s="315">
        <v>2948.3689439083469</v>
      </c>
      <c r="BI37" s="315">
        <v>3117.8052739999998</v>
      </c>
      <c r="BJ37" s="315">
        <v>3275.1103619999999</v>
      </c>
      <c r="BK37" s="315">
        <v>3374.9266170000001</v>
      </c>
      <c r="BL37" s="315">
        <v>3583.558086</v>
      </c>
      <c r="BM37" s="315">
        <v>3996.1454942944661</v>
      </c>
      <c r="BN37" s="315">
        <v>4189.8204910000004</v>
      </c>
      <c r="BO37" s="315">
        <v>4206.5381749999997</v>
      </c>
      <c r="BP37" s="315">
        <v>4197.8565689999996</v>
      </c>
      <c r="BQ37" s="315">
        <v>0</v>
      </c>
      <c r="BR37" s="315">
        <v>0</v>
      </c>
      <c r="BS37" s="315">
        <v>0</v>
      </c>
      <c r="BT37" s="315">
        <v>0</v>
      </c>
      <c r="BU37" s="315">
        <v>0</v>
      </c>
      <c r="BV37" s="315">
        <v>0</v>
      </c>
      <c r="BW37" s="315">
        <v>0</v>
      </c>
      <c r="BX37" s="314">
        <v>0</v>
      </c>
    </row>
    <row r="38" spans="1:76">
      <c r="A38" s="352"/>
      <c r="B38" s="214" t="s">
        <v>521</v>
      </c>
      <c r="C38" s="362"/>
      <c r="D38" s="315">
        <v>0</v>
      </c>
      <c r="E38" s="315">
        <v>0</v>
      </c>
      <c r="F38" s="315">
        <v>0</v>
      </c>
      <c r="G38" s="315">
        <v>0</v>
      </c>
      <c r="H38" s="315">
        <v>0</v>
      </c>
      <c r="I38" s="315">
        <v>0</v>
      </c>
      <c r="J38" s="315">
        <v>0</v>
      </c>
      <c r="K38" s="315">
        <v>0</v>
      </c>
      <c r="L38" s="315">
        <v>0</v>
      </c>
      <c r="M38" s="315">
        <v>0</v>
      </c>
      <c r="N38" s="315">
        <v>0</v>
      </c>
      <c r="O38" s="315">
        <v>0</v>
      </c>
      <c r="P38" s="315">
        <v>0</v>
      </c>
      <c r="Q38" s="315">
        <v>0</v>
      </c>
      <c r="R38" s="315">
        <v>0</v>
      </c>
      <c r="S38" s="315">
        <v>0</v>
      </c>
      <c r="T38" s="315">
        <v>0</v>
      </c>
      <c r="U38" s="315">
        <v>0</v>
      </c>
      <c r="V38" s="315">
        <v>0</v>
      </c>
      <c r="W38" s="315">
        <v>0</v>
      </c>
      <c r="X38" s="315">
        <v>0</v>
      </c>
      <c r="Y38" s="315">
        <v>0</v>
      </c>
      <c r="Z38" s="315">
        <v>0</v>
      </c>
      <c r="AA38" s="315">
        <v>0</v>
      </c>
      <c r="AB38" s="315">
        <v>0</v>
      </c>
      <c r="AC38" s="315">
        <v>0</v>
      </c>
      <c r="AD38" s="315">
        <v>0</v>
      </c>
      <c r="AE38" s="315">
        <v>0</v>
      </c>
      <c r="AF38" s="315">
        <v>0</v>
      </c>
      <c r="AG38" s="315">
        <v>0</v>
      </c>
      <c r="AH38" s="315">
        <v>0</v>
      </c>
      <c r="AI38" s="315">
        <v>0</v>
      </c>
      <c r="AJ38" s="315">
        <v>0</v>
      </c>
      <c r="AK38" s="315">
        <v>0</v>
      </c>
      <c r="AL38" s="315">
        <v>0</v>
      </c>
      <c r="AM38" s="315">
        <v>0</v>
      </c>
      <c r="AN38" s="315">
        <v>0</v>
      </c>
      <c r="AO38" s="315">
        <v>0</v>
      </c>
      <c r="AP38" s="315">
        <v>0</v>
      </c>
      <c r="AQ38" s="315">
        <v>0</v>
      </c>
      <c r="AR38" s="315">
        <v>0</v>
      </c>
      <c r="AS38" s="315">
        <v>0</v>
      </c>
      <c r="AT38" s="315">
        <v>0</v>
      </c>
      <c r="AU38" s="315">
        <v>0</v>
      </c>
      <c r="AV38" s="315">
        <v>0</v>
      </c>
      <c r="AW38" s="315">
        <v>0</v>
      </c>
      <c r="AX38" s="315">
        <v>58.91362749999999</v>
      </c>
      <c r="AY38" s="315">
        <v>67.022252499999993</v>
      </c>
      <c r="AZ38" s="315">
        <v>80.040999999999997</v>
      </c>
      <c r="BA38" s="315">
        <v>84.993651249999999</v>
      </c>
      <c r="BB38" s="315">
        <v>93.386817649999998</v>
      </c>
      <c r="BC38" s="315">
        <v>98.976178000000004</v>
      </c>
      <c r="BD38" s="315">
        <v>108.60597139562549</v>
      </c>
      <c r="BE38" s="315">
        <v>113.284626</v>
      </c>
      <c r="BF38" s="315">
        <v>120.025907</v>
      </c>
      <c r="BG38" s="315">
        <v>129.921313</v>
      </c>
      <c r="BH38" s="315">
        <v>155.52628799999999</v>
      </c>
      <c r="BI38" s="315">
        <v>170.191858</v>
      </c>
      <c r="BJ38" s="315">
        <v>177.78376700000001</v>
      </c>
      <c r="BK38" s="315">
        <v>183.493774</v>
      </c>
      <c r="BL38" s="315">
        <v>194.99431200000001</v>
      </c>
      <c r="BM38" s="315">
        <v>218.01888170553451</v>
      </c>
      <c r="BN38" s="315">
        <v>232.68308099999999</v>
      </c>
      <c r="BO38" s="315">
        <v>241.97063399999999</v>
      </c>
      <c r="BP38" s="315">
        <v>246.946744</v>
      </c>
      <c r="BQ38" s="315">
        <v>0</v>
      </c>
      <c r="BR38" s="315">
        <v>0</v>
      </c>
      <c r="BS38" s="315">
        <v>0</v>
      </c>
      <c r="BT38" s="315">
        <v>0</v>
      </c>
      <c r="BU38" s="315">
        <v>0</v>
      </c>
      <c r="BV38" s="315">
        <v>0</v>
      </c>
      <c r="BW38" s="315">
        <v>0</v>
      </c>
      <c r="BX38" s="314">
        <v>0</v>
      </c>
    </row>
    <row r="39" spans="1:76">
      <c r="A39" s="352"/>
      <c r="B39" s="214" t="s">
        <v>520</v>
      </c>
      <c r="C39" s="362"/>
      <c r="D39" s="315">
        <v>0</v>
      </c>
      <c r="E39" s="315">
        <v>0</v>
      </c>
      <c r="F39" s="315">
        <v>0</v>
      </c>
      <c r="G39" s="315">
        <v>0</v>
      </c>
      <c r="H39" s="315">
        <v>0</v>
      </c>
      <c r="I39" s="315">
        <v>0</v>
      </c>
      <c r="J39" s="315">
        <v>0</v>
      </c>
      <c r="K39" s="315">
        <v>0</v>
      </c>
      <c r="L39" s="315">
        <v>0</v>
      </c>
      <c r="M39" s="315">
        <v>0</v>
      </c>
      <c r="N39" s="315">
        <v>0</v>
      </c>
      <c r="O39" s="315">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v>0</v>
      </c>
      <c r="AO39" s="315">
        <v>0</v>
      </c>
      <c r="AP39" s="315">
        <v>0</v>
      </c>
      <c r="AQ39" s="315">
        <v>0</v>
      </c>
      <c r="AR39" s="315">
        <v>0</v>
      </c>
      <c r="AS39" s="315">
        <v>0</v>
      </c>
      <c r="AT39" s="315">
        <v>0</v>
      </c>
      <c r="AU39" s="315">
        <v>0</v>
      </c>
      <c r="AV39" s="315">
        <v>0</v>
      </c>
      <c r="AW39" s="315">
        <v>0</v>
      </c>
      <c r="AX39" s="315">
        <v>187.53550179999999</v>
      </c>
      <c r="AY39" s="315">
        <v>196.30258259999999</v>
      </c>
      <c r="AZ39" s="315">
        <v>226.32</v>
      </c>
      <c r="BA39" s="315">
        <v>264.78886645</v>
      </c>
      <c r="BB39" s="315">
        <v>274.80888385000003</v>
      </c>
      <c r="BC39" s="315">
        <v>278.16376500000001</v>
      </c>
      <c r="BD39" s="315">
        <v>280.05229976690725</v>
      </c>
      <c r="BE39" s="315">
        <v>286.32812899999999</v>
      </c>
      <c r="BF39" s="315">
        <v>293.58687300000003</v>
      </c>
      <c r="BG39" s="315">
        <v>307.29854799999998</v>
      </c>
      <c r="BH39" s="315">
        <v>345.02444200000002</v>
      </c>
      <c r="BI39" s="315">
        <v>353.82519600000001</v>
      </c>
      <c r="BJ39" s="315">
        <v>358.63360799999998</v>
      </c>
      <c r="BK39" s="315">
        <v>352.98496299999999</v>
      </c>
      <c r="BL39" s="315">
        <v>349.92184800000001</v>
      </c>
      <c r="BM39" s="315">
        <v>368.21371399999998</v>
      </c>
      <c r="BN39" s="315">
        <v>376.06110799999999</v>
      </c>
      <c r="BO39" s="315">
        <v>375.35470099999998</v>
      </c>
      <c r="BP39" s="315">
        <v>371.23049300000002</v>
      </c>
      <c r="BQ39" s="315">
        <v>0</v>
      </c>
      <c r="BR39" s="315">
        <v>0</v>
      </c>
      <c r="BS39" s="315">
        <v>0</v>
      </c>
      <c r="BT39" s="315">
        <v>0</v>
      </c>
      <c r="BU39" s="315">
        <v>0</v>
      </c>
      <c r="BV39" s="315">
        <v>0</v>
      </c>
      <c r="BW39" s="315">
        <v>0</v>
      </c>
      <c r="BX39" s="314">
        <v>0</v>
      </c>
    </row>
    <row r="40" spans="1:76" s="285" customFormat="1" ht="26.1" customHeight="1" thickBot="1">
      <c r="A40" s="361"/>
      <c r="B40" s="360" t="s">
        <v>528</v>
      </c>
      <c r="C40" s="359"/>
      <c r="D40" s="358" t="s">
        <v>496</v>
      </c>
      <c r="E40" s="358" t="s">
        <v>496</v>
      </c>
      <c r="F40" s="358" t="s">
        <v>496</v>
      </c>
      <c r="G40" s="358" t="s">
        <v>496</v>
      </c>
      <c r="H40" s="358" t="s">
        <v>496</v>
      </c>
      <c r="I40" s="358" t="s">
        <v>496</v>
      </c>
      <c r="J40" s="358" t="s">
        <v>496</v>
      </c>
      <c r="K40" s="358" t="s">
        <v>496</v>
      </c>
      <c r="L40" s="358" t="s">
        <v>496</v>
      </c>
      <c r="M40" s="358" t="s">
        <v>496</v>
      </c>
      <c r="N40" s="358" t="s">
        <v>496</v>
      </c>
      <c r="O40" s="358" t="s">
        <v>496</v>
      </c>
      <c r="P40" s="358" t="s">
        <v>496</v>
      </c>
      <c r="Q40" s="358" t="s">
        <v>496</v>
      </c>
      <c r="R40" s="358" t="s">
        <v>496</v>
      </c>
      <c r="S40" s="358" t="s">
        <v>496</v>
      </c>
      <c r="T40" s="358" t="s">
        <v>496</v>
      </c>
      <c r="U40" s="358" t="s">
        <v>496</v>
      </c>
      <c r="V40" s="358" t="s">
        <v>496</v>
      </c>
      <c r="W40" s="358" t="s">
        <v>496</v>
      </c>
      <c r="X40" s="358" t="s">
        <v>496</v>
      </c>
      <c r="Y40" s="358" t="s">
        <v>496</v>
      </c>
      <c r="Z40" s="358" t="s">
        <v>496</v>
      </c>
      <c r="AA40" s="358" t="s">
        <v>496</v>
      </c>
      <c r="AB40" s="358" t="s">
        <v>496</v>
      </c>
      <c r="AC40" s="358" t="s">
        <v>496</v>
      </c>
      <c r="AD40" s="358" t="s">
        <v>496</v>
      </c>
      <c r="AE40" s="358" t="s">
        <v>496</v>
      </c>
      <c r="AF40" s="358" t="s">
        <v>496</v>
      </c>
      <c r="AG40" s="358" t="s">
        <v>496</v>
      </c>
      <c r="AH40" s="358" t="s">
        <v>496</v>
      </c>
      <c r="AI40" s="358" t="s">
        <v>496</v>
      </c>
      <c r="AJ40" s="358" t="s">
        <v>496</v>
      </c>
      <c r="AK40" s="358" t="s">
        <v>496</v>
      </c>
      <c r="AL40" s="358" t="s">
        <v>496</v>
      </c>
      <c r="AM40" s="358" t="s">
        <v>496</v>
      </c>
      <c r="AN40" s="358" t="s">
        <v>496</v>
      </c>
      <c r="AO40" s="358" t="s">
        <v>496</v>
      </c>
      <c r="AP40" s="358" t="s">
        <v>496</v>
      </c>
      <c r="AQ40" s="358" t="s">
        <v>496</v>
      </c>
      <c r="AR40" s="358" t="s">
        <v>496</v>
      </c>
      <c r="AS40" s="358" t="s">
        <v>496</v>
      </c>
      <c r="AT40" s="358" t="s">
        <v>496</v>
      </c>
      <c r="AU40" s="358">
        <v>330.16699999999992</v>
      </c>
      <c r="AV40" s="358">
        <v>225.57600000000002</v>
      </c>
      <c r="AW40" s="358">
        <v>178.54600000000005</v>
      </c>
      <c r="AX40" s="358">
        <v>182.11415929999976</v>
      </c>
      <c r="AY40" s="358">
        <v>187.96953965000034</v>
      </c>
      <c r="AZ40" s="358">
        <v>191.00079200000008</v>
      </c>
      <c r="BA40" s="358">
        <v>197.82962499999996</v>
      </c>
      <c r="BB40" s="358">
        <v>210.63761499999998</v>
      </c>
      <c r="BC40" s="358">
        <v>245.11994899999974</v>
      </c>
      <c r="BD40" s="358">
        <v>276.82555906000005</v>
      </c>
      <c r="BE40" s="358">
        <v>307.99026600000002</v>
      </c>
      <c r="BF40" s="358">
        <v>235.92008099999998</v>
      </c>
      <c r="BG40" s="358">
        <v>270.52785005503068</v>
      </c>
      <c r="BH40" s="358">
        <v>108.06528901000044</v>
      </c>
      <c r="BI40" s="358">
        <v>132.26724699999974</v>
      </c>
      <c r="BJ40" s="358">
        <v>129.49896799999988</v>
      </c>
      <c r="BK40" s="358">
        <v>115.282225</v>
      </c>
      <c r="BL40" s="358">
        <v>105.96941599999904</v>
      </c>
      <c r="BM40" s="358">
        <v>115.30013499999859</v>
      </c>
      <c r="BN40" s="358">
        <v>126.20864500000062</v>
      </c>
      <c r="BO40" s="358">
        <v>94.515385000000606</v>
      </c>
      <c r="BP40" s="358">
        <v>95.914283999999498</v>
      </c>
      <c r="BQ40" s="358">
        <v>0</v>
      </c>
      <c r="BR40" s="358">
        <v>0</v>
      </c>
      <c r="BS40" s="358">
        <v>0</v>
      </c>
      <c r="BT40" s="358">
        <v>0</v>
      </c>
      <c r="BU40" s="358">
        <v>0</v>
      </c>
      <c r="BV40" s="358">
        <v>0</v>
      </c>
      <c r="BW40" s="358">
        <v>0</v>
      </c>
      <c r="BX40" s="357">
        <v>0</v>
      </c>
    </row>
    <row r="41" spans="1:76" ht="26.1" customHeight="1">
      <c r="A41" s="299"/>
      <c r="B41" s="364" t="s">
        <v>527</v>
      </c>
      <c r="C41" s="316"/>
      <c r="D41" s="273" t="s">
        <v>151</v>
      </c>
      <c r="E41" s="273" t="s">
        <v>150</v>
      </c>
      <c r="F41" s="273" t="s">
        <v>149</v>
      </c>
      <c r="G41" s="273" t="s">
        <v>148</v>
      </c>
      <c r="H41" s="273" t="s">
        <v>147</v>
      </c>
      <c r="I41" s="273" t="s">
        <v>146</v>
      </c>
      <c r="J41" s="273" t="s">
        <v>145</v>
      </c>
      <c r="K41" s="273" t="s">
        <v>144</v>
      </c>
      <c r="L41" s="273" t="s">
        <v>143</v>
      </c>
      <c r="M41" s="273" t="s">
        <v>142</v>
      </c>
      <c r="N41" s="273" t="s">
        <v>141</v>
      </c>
      <c r="O41" s="273" t="s">
        <v>140</v>
      </c>
      <c r="P41" s="273" t="s">
        <v>139</v>
      </c>
      <c r="Q41" s="273" t="s">
        <v>138</v>
      </c>
      <c r="R41" s="273" t="s">
        <v>137</v>
      </c>
      <c r="S41" s="273" t="s">
        <v>136</v>
      </c>
      <c r="T41" s="273" t="s">
        <v>135</v>
      </c>
      <c r="U41" s="273" t="s">
        <v>134</v>
      </c>
      <c r="V41" s="273" t="s">
        <v>133</v>
      </c>
      <c r="W41" s="273" t="s">
        <v>132</v>
      </c>
      <c r="X41" s="273" t="s">
        <v>131</v>
      </c>
      <c r="Y41" s="273" t="s">
        <v>130</v>
      </c>
      <c r="Z41" s="273" t="s">
        <v>129</v>
      </c>
      <c r="AA41" s="273" t="s">
        <v>128</v>
      </c>
      <c r="AB41" s="273" t="s">
        <v>127</v>
      </c>
      <c r="AC41" s="273" t="s">
        <v>126</v>
      </c>
      <c r="AD41" s="273" t="s">
        <v>125</v>
      </c>
      <c r="AE41" s="273" t="s">
        <v>124</v>
      </c>
      <c r="AF41" s="273" t="s">
        <v>123</v>
      </c>
      <c r="AG41" s="273" t="s">
        <v>122</v>
      </c>
      <c r="AH41" s="273" t="s">
        <v>121</v>
      </c>
      <c r="AI41" s="273" t="s">
        <v>120</v>
      </c>
      <c r="AJ41" s="273" t="s">
        <v>119</v>
      </c>
      <c r="AK41" s="273" t="s">
        <v>118</v>
      </c>
      <c r="AL41" s="273" t="s">
        <v>117</v>
      </c>
      <c r="AM41" s="273" t="s">
        <v>116</v>
      </c>
      <c r="AN41" s="273" t="s">
        <v>115</v>
      </c>
      <c r="AO41" s="273" t="s">
        <v>114</v>
      </c>
      <c r="AP41" s="273" t="s">
        <v>113</v>
      </c>
      <c r="AQ41" s="273" t="s">
        <v>112</v>
      </c>
      <c r="AR41" s="273" t="s">
        <v>111</v>
      </c>
      <c r="AS41" s="273" t="s">
        <v>110</v>
      </c>
      <c r="AT41" s="273" t="s">
        <v>109</v>
      </c>
      <c r="AU41" s="273" t="s">
        <v>108</v>
      </c>
      <c r="AV41" s="273" t="s">
        <v>107</v>
      </c>
      <c r="AW41" s="273" t="s">
        <v>106</v>
      </c>
      <c r="AX41" s="273" t="s">
        <v>105</v>
      </c>
      <c r="AY41" s="273" t="s">
        <v>104</v>
      </c>
      <c r="AZ41" s="273" t="s">
        <v>103</v>
      </c>
      <c r="BA41" s="273" t="s">
        <v>102</v>
      </c>
      <c r="BB41" s="273" t="s">
        <v>101</v>
      </c>
      <c r="BC41" s="273" t="s">
        <v>100</v>
      </c>
      <c r="BD41" s="273" t="s">
        <v>99</v>
      </c>
      <c r="BE41" s="273" t="s">
        <v>98</v>
      </c>
      <c r="BF41" s="273" t="s">
        <v>97</v>
      </c>
      <c r="BG41" s="273" t="s">
        <v>96</v>
      </c>
      <c r="BH41" s="273" t="s">
        <v>95</v>
      </c>
      <c r="BI41" s="273" t="s">
        <v>94</v>
      </c>
      <c r="BJ41" s="273" t="s">
        <v>93</v>
      </c>
      <c r="BK41" s="273" t="s">
        <v>92</v>
      </c>
      <c r="BL41" s="273" t="s">
        <v>91</v>
      </c>
      <c r="BM41" s="273" t="s">
        <v>90</v>
      </c>
      <c r="BN41" s="273" t="s">
        <v>89</v>
      </c>
      <c r="BO41" s="273" t="s">
        <v>88</v>
      </c>
      <c r="BP41" s="273" t="s">
        <v>87</v>
      </c>
      <c r="BQ41" s="273" t="s">
        <v>86</v>
      </c>
      <c r="BR41" s="273" t="s">
        <v>85</v>
      </c>
      <c r="BS41" s="273" t="s">
        <v>84</v>
      </c>
      <c r="BT41" s="273" t="s">
        <v>83</v>
      </c>
      <c r="BU41" s="273" t="s">
        <v>83</v>
      </c>
      <c r="BV41" s="282" t="s">
        <v>81</v>
      </c>
      <c r="BW41" s="282" t="s">
        <v>80</v>
      </c>
      <c r="BX41" s="281" t="s">
        <v>79</v>
      </c>
    </row>
    <row r="42" spans="1:76" ht="15.75">
      <c r="A42" s="299"/>
      <c r="B42" s="338" t="s">
        <v>409</v>
      </c>
      <c r="C42" s="337"/>
      <c r="D42" s="304" t="s">
        <v>77</v>
      </c>
      <c r="E42" s="304" t="s">
        <v>77</v>
      </c>
      <c r="F42" s="304" t="s">
        <v>77</v>
      </c>
      <c r="G42" s="304" t="s">
        <v>77</v>
      </c>
      <c r="H42" s="304" t="s">
        <v>77</v>
      </c>
      <c r="I42" s="304" t="s">
        <v>77</v>
      </c>
      <c r="J42" s="304" t="s">
        <v>77</v>
      </c>
      <c r="K42" s="304" t="s">
        <v>77</v>
      </c>
      <c r="L42" s="304" t="s">
        <v>77</v>
      </c>
      <c r="M42" s="304" t="s">
        <v>77</v>
      </c>
      <c r="N42" s="304" t="s">
        <v>77</v>
      </c>
      <c r="O42" s="304" t="s">
        <v>77</v>
      </c>
      <c r="P42" s="304" t="s">
        <v>77</v>
      </c>
      <c r="Q42" s="304" t="s">
        <v>77</v>
      </c>
      <c r="R42" s="304" t="s">
        <v>77</v>
      </c>
      <c r="S42" s="304" t="s">
        <v>77</v>
      </c>
      <c r="T42" s="304" t="s">
        <v>77</v>
      </c>
      <c r="U42" s="304" t="s">
        <v>77</v>
      </c>
      <c r="V42" s="304" t="s">
        <v>77</v>
      </c>
      <c r="W42" s="304" t="s">
        <v>77</v>
      </c>
      <c r="X42" s="304" t="s">
        <v>77</v>
      </c>
      <c r="Y42" s="304" t="s">
        <v>77</v>
      </c>
      <c r="Z42" s="304" t="s">
        <v>77</v>
      </c>
      <c r="AA42" s="304" t="s">
        <v>77</v>
      </c>
      <c r="AB42" s="304" t="s">
        <v>77</v>
      </c>
      <c r="AC42" s="304" t="s">
        <v>77</v>
      </c>
      <c r="AD42" s="304" t="s">
        <v>77</v>
      </c>
      <c r="AE42" s="304" t="s">
        <v>77</v>
      </c>
      <c r="AF42" s="304" t="s">
        <v>77</v>
      </c>
      <c r="AG42" s="304" t="s">
        <v>77</v>
      </c>
      <c r="AH42" s="304" t="s">
        <v>77</v>
      </c>
      <c r="AI42" s="304" t="s">
        <v>77</v>
      </c>
      <c r="AJ42" s="304" t="s">
        <v>77</v>
      </c>
      <c r="AK42" s="304" t="s">
        <v>77</v>
      </c>
      <c r="AL42" s="304" t="s">
        <v>77</v>
      </c>
      <c r="AM42" s="304" t="s">
        <v>77</v>
      </c>
      <c r="AN42" s="304" t="s">
        <v>77</v>
      </c>
      <c r="AO42" s="304" t="s">
        <v>77</v>
      </c>
      <c r="AP42" s="304" t="s">
        <v>77</v>
      </c>
      <c r="AQ42" s="304" t="s">
        <v>77</v>
      </c>
      <c r="AR42" s="304" t="s">
        <v>77</v>
      </c>
      <c r="AS42" s="304" t="s">
        <v>77</v>
      </c>
      <c r="AT42" s="304" t="s">
        <v>77</v>
      </c>
      <c r="AU42" s="304" t="s">
        <v>77</v>
      </c>
      <c r="AV42" s="304" t="s">
        <v>77</v>
      </c>
      <c r="AW42" s="304" t="s">
        <v>77</v>
      </c>
      <c r="AX42" s="304" t="s">
        <v>77</v>
      </c>
      <c r="AY42" s="304" t="s">
        <v>77</v>
      </c>
      <c r="AZ42" s="304" t="s">
        <v>77</v>
      </c>
      <c r="BA42" s="304" t="s">
        <v>77</v>
      </c>
      <c r="BB42" s="304" t="s">
        <v>77</v>
      </c>
      <c r="BC42" s="304" t="s">
        <v>77</v>
      </c>
      <c r="BD42" s="304" t="s">
        <v>77</v>
      </c>
      <c r="BE42" s="304" t="s">
        <v>77</v>
      </c>
      <c r="BF42" s="304" t="s">
        <v>77</v>
      </c>
      <c r="BG42" s="304" t="s">
        <v>77</v>
      </c>
      <c r="BH42" s="304" t="s">
        <v>77</v>
      </c>
      <c r="BI42" s="304" t="s">
        <v>77</v>
      </c>
      <c r="BJ42" s="304" t="s">
        <v>77</v>
      </c>
      <c r="BK42" s="304" t="s">
        <v>77</v>
      </c>
      <c r="BL42" s="304" t="s">
        <v>77</v>
      </c>
      <c r="BM42" s="304" t="s">
        <v>77</v>
      </c>
      <c r="BN42" s="304" t="s">
        <v>77</v>
      </c>
      <c r="BO42" s="304" t="s">
        <v>77</v>
      </c>
      <c r="BP42" s="304" t="s">
        <v>77</v>
      </c>
      <c r="BQ42" s="304" t="s">
        <v>77</v>
      </c>
      <c r="BR42" s="304" t="s">
        <v>77</v>
      </c>
      <c r="BS42" s="304" t="s">
        <v>76</v>
      </c>
      <c r="BT42" s="278" t="s">
        <v>76</v>
      </c>
      <c r="BU42" s="278" t="s">
        <v>76</v>
      </c>
      <c r="BV42" s="278" t="s">
        <v>76</v>
      </c>
      <c r="BW42" s="278" t="s">
        <v>76</v>
      </c>
      <c r="BX42" s="277" t="s">
        <v>76</v>
      </c>
    </row>
    <row r="43" spans="1:76" s="318" customFormat="1" ht="26.1" customHeight="1">
      <c r="A43" s="355"/>
      <c r="B43" s="364" t="s">
        <v>67</v>
      </c>
      <c r="C43" s="363"/>
      <c r="D43" s="320">
        <v>0</v>
      </c>
      <c r="E43" s="320">
        <v>0</v>
      </c>
      <c r="F43" s="320">
        <v>0</v>
      </c>
      <c r="G43" s="320">
        <v>0</v>
      </c>
      <c r="H43" s="320">
        <v>0</v>
      </c>
      <c r="I43" s="320">
        <v>0</v>
      </c>
      <c r="J43" s="320">
        <v>0</v>
      </c>
      <c r="K43" s="320">
        <v>0</v>
      </c>
      <c r="L43" s="320">
        <v>0</v>
      </c>
      <c r="M43" s="320">
        <v>0</v>
      </c>
      <c r="N43" s="320">
        <v>0</v>
      </c>
      <c r="O43" s="320">
        <v>0</v>
      </c>
      <c r="P43" s="320">
        <v>0</v>
      </c>
      <c r="Q43" s="320">
        <v>0</v>
      </c>
      <c r="R43" s="320">
        <v>0</v>
      </c>
      <c r="S43" s="320">
        <v>0</v>
      </c>
      <c r="T43" s="320">
        <v>0</v>
      </c>
      <c r="U43" s="320">
        <v>0</v>
      </c>
      <c r="V43" s="320">
        <v>0</v>
      </c>
      <c r="W43" s="320">
        <v>0</v>
      </c>
      <c r="X43" s="320">
        <v>0</v>
      </c>
      <c r="Y43" s="320">
        <v>0</v>
      </c>
      <c r="Z43" s="320">
        <v>223.28666175386886</v>
      </c>
      <c r="AA43" s="320">
        <v>242.59407526020814</v>
      </c>
      <c r="AB43" s="320">
        <v>288.57142857142856</v>
      </c>
      <c r="AC43" s="320">
        <v>325.80645161290323</v>
      </c>
      <c r="AD43" s="320">
        <v>819.18728494183188</v>
      </c>
      <c r="AE43" s="320">
        <v>912.06907916419493</v>
      </c>
      <c r="AF43" s="320">
        <v>869.22137582136429</v>
      </c>
      <c r="AG43" s="320">
        <v>1907.6111992629371</v>
      </c>
      <c r="AH43" s="320">
        <v>1800.2401182120429</v>
      </c>
      <c r="AI43" s="320">
        <v>1778.8727934774004</v>
      </c>
      <c r="AJ43" s="320">
        <v>2016.4989000733285</v>
      </c>
      <c r="AK43" s="320">
        <v>2732.5657694878182</v>
      </c>
      <c r="AL43" s="320">
        <v>3112.866046273371</v>
      </c>
      <c r="AM43" s="320">
        <v>3350.8934408367832</v>
      </c>
      <c r="AN43" s="320">
        <v>3521.5017767935315</v>
      </c>
      <c r="AO43" s="320">
        <v>3626.4960792406105</v>
      </c>
      <c r="AP43" s="320">
        <v>3856.9426602826115</v>
      </c>
      <c r="AQ43" s="320">
        <v>3802.3371622070249</v>
      </c>
      <c r="AR43" s="320">
        <v>2861.8567395906848</v>
      </c>
      <c r="AS43" s="320">
        <v>3305.6529240723271</v>
      </c>
      <c r="AT43" s="320">
        <v>3813.3180969319692</v>
      </c>
      <c r="AU43" s="320">
        <v>2382.5429147417053</v>
      </c>
      <c r="AV43" s="320">
        <v>2800.5795448960534</v>
      </c>
      <c r="AW43" s="320">
        <v>3132.9735520803351</v>
      </c>
      <c r="AX43" s="320">
        <v>3315.5020811972563</v>
      </c>
      <c r="AY43" s="320">
        <v>3394.4867192653787</v>
      </c>
      <c r="AZ43" s="320">
        <v>3438.0558197969922</v>
      </c>
      <c r="BA43" s="320">
        <v>3500.8401164473776</v>
      </c>
      <c r="BB43" s="320">
        <v>3529.1927806195131</v>
      </c>
      <c r="BC43" s="320">
        <v>3576.0564598271512</v>
      </c>
      <c r="BD43" s="320">
        <v>3584.3952136749385</v>
      </c>
      <c r="BE43" s="320">
        <v>3683.5058969120746</v>
      </c>
      <c r="BF43" s="320">
        <v>3786.9845880748453</v>
      </c>
      <c r="BG43" s="320">
        <v>4225.038971502704</v>
      </c>
      <c r="BH43" s="320">
        <v>4515.9262536265524</v>
      </c>
      <c r="BI43" s="320">
        <v>4661.3640730663401</v>
      </c>
      <c r="BJ43" s="320">
        <v>4739.0667826102481</v>
      </c>
      <c r="BK43" s="320">
        <v>4704.4007574204752</v>
      </c>
      <c r="BL43" s="320">
        <f t="shared" ref="BL43:BX43" si="12">SUM(BL45:BL54)</f>
        <v>4825.9852162265852</v>
      </c>
      <c r="BM43" s="320">
        <f t="shared" si="12"/>
        <v>5219.010908745915</v>
      </c>
      <c r="BN43" s="320">
        <f t="shared" si="12"/>
        <v>5323.9652972374161</v>
      </c>
      <c r="BO43" s="320">
        <f t="shared" si="12"/>
        <v>5223.5698419015953</v>
      </c>
      <c r="BP43" s="320">
        <f t="shared" si="12"/>
        <v>5133.8737617194774</v>
      </c>
      <c r="BQ43" s="320">
        <f t="shared" si="12"/>
        <v>0</v>
      </c>
      <c r="BR43" s="320">
        <f t="shared" si="12"/>
        <v>0</v>
      </c>
      <c r="BS43" s="320">
        <f t="shared" si="12"/>
        <v>0</v>
      </c>
      <c r="BT43" s="320">
        <f t="shared" si="12"/>
        <v>0</v>
      </c>
      <c r="BU43" s="320">
        <f t="shared" si="12"/>
        <v>0</v>
      </c>
      <c r="BV43" s="320">
        <f t="shared" si="12"/>
        <v>0</v>
      </c>
      <c r="BW43" s="320">
        <f t="shared" si="12"/>
        <v>0</v>
      </c>
      <c r="BX43" s="319">
        <f t="shared" si="12"/>
        <v>0</v>
      </c>
    </row>
    <row r="44" spans="1:76" ht="26.1" customHeight="1">
      <c r="A44" s="204"/>
      <c r="B44" s="353" t="s">
        <v>517</v>
      </c>
      <c r="C44" s="362"/>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4"/>
    </row>
    <row r="45" spans="1:76">
      <c r="A45" s="352"/>
      <c r="B45" s="136" t="s">
        <v>516</v>
      </c>
      <c r="C45" s="362"/>
      <c r="D45" s="315">
        <v>0</v>
      </c>
      <c r="E45" s="315">
        <v>0</v>
      </c>
      <c r="F45" s="315">
        <v>0</v>
      </c>
      <c r="G45" s="315">
        <v>0</v>
      </c>
      <c r="H45" s="315">
        <v>0</v>
      </c>
      <c r="I45" s="315">
        <v>0</v>
      </c>
      <c r="J45" s="315">
        <v>0</v>
      </c>
      <c r="K45" s="315">
        <v>0</v>
      </c>
      <c r="L45" s="315">
        <v>0</v>
      </c>
      <c r="M45" s="315">
        <v>0</v>
      </c>
      <c r="N45" s="315">
        <v>0</v>
      </c>
      <c r="O45" s="315">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v>0</v>
      </c>
      <c r="AO45" s="315">
        <v>0</v>
      </c>
      <c r="AP45" s="315">
        <v>0</v>
      </c>
      <c r="AQ45" s="315">
        <v>0</v>
      </c>
      <c r="AR45" s="315">
        <v>0</v>
      </c>
      <c r="AS45" s="315">
        <v>0</v>
      </c>
      <c r="AT45" s="315">
        <v>0</v>
      </c>
      <c r="AU45" s="315">
        <v>0</v>
      </c>
      <c r="AV45" s="315">
        <v>0</v>
      </c>
      <c r="AW45" s="315">
        <v>0</v>
      </c>
      <c r="AX45" s="315">
        <v>0</v>
      </c>
      <c r="AY45" s="315">
        <v>0</v>
      </c>
      <c r="AZ45" s="315">
        <v>0</v>
      </c>
      <c r="BA45" s="315">
        <v>0</v>
      </c>
      <c r="BB45" s="315">
        <v>0</v>
      </c>
      <c r="BC45" s="315">
        <v>0</v>
      </c>
      <c r="BD45" s="315">
        <v>0</v>
      </c>
      <c r="BE45" s="315">
        <v>0</v>
      </c>
      <c r="BF45" s="315">
        <v>0</v>
      </c>
      <c r="BG45" s="315">
        <v>0</v>
      </c>
      <c r="BH45" s="315">
        <v>0</v>
      </c>
      <c r="BI45" s="315">
        <v>0</v>
      </c>
      <c r="BJ45" s="315">
        <v>0</v>
      </c>
      <c r="BK45" s="315">
        <v>0</v>
      </c>
      <c r="BL45" s="315">
        <v>351.0582549851739</v>
      </c>
      <c r="BM45" s="315">
        <v>572.68896017726547</v>
      </c>
      <c r="BN45" s="315">
        <v>605.01285075812177</v>
      </c>
      <c r="BO45" s="315">
        <v>624.73871557544624</v>
      </c>
      <c r="BP45" s="315">
        <v>649.02310225250346</v>
      </c>
      <c r="BQ45" s="315">
        <v>0</v>
      </c>
      <c r="BR45" s="315">
        <v>0</v>
      </c>
      <c r="BS45" s="315">
        <v>0</v>
      </c>
      <c r="BT45" s="315">
        <v>0</v>
      </c>
      <c r="BU45" s="315">
        <v>0</v>
      </c>
      <c r="BV45" s="315">
        <v>0</v>
      </c>
      <c r="BW45" s="315">
        <v>0</v>
      </c>
      <c r="BX45" s="314">
        <v>0</v>
      </c>
    </row>
    <row r="46" spans="1:76">
      <c r="A46" s="352"/>
      <c r="B46" s="136" t="s">
        <v>8</v>
      </c>
      <c r="C46" s="362"/>
      <c r="D46" s="315">
        <v>0</v>
      </c>
      <c r="E46" s="315">
        <v>0</v>
      </c>
      <c r="F46" s="315">
        <v>0</v>
      </c>
      <c r="G46" s="315">
        <v>0</v>
      </c>
      <c r="H46" s="315">
        <v>0</v>
      </c>
      <c r="I46" s="315">
        <v>0</v>
      </c>
      <c r="J46" s="315">
        <v>0</v>
      </c>
      <c r="K46" s="315">
        <v>0</v>
      </c>
      <c r="L46" s="315">
        <v>0</v>
      </c>
      <c r="M46" s="315">
        <v>0</v>
      </c>
      <c r="N46" s="315">
        <v>0</v>
      </c>
      <c r="O46" s="315">
        <v>0</v>
      </c>
      <c r="P46" s="315">
        <v>0</v>
      </c>
      <c r="Q46" s="315">
        <v>0</v>
      </c>
      <c r="R46" s="315">
        <v>0</v>
      </c>
      <c r="S46" s="315">
        <v>0</v>
      </c>
      <c r="T46" s="315">
        <v>0</v>
      </c>
      <c r="U46" s="315">
        <v>0</v>
      </c>
      <c r="V46" s="315">
        <v>0</v>
      </c>
      <c r="W46" s="315">
        <v>0</v>
      </c>
      <c r="X46" s="315">
        <v>0</v>
      </c>
      <c r="Y46" s="315">
        <v>0</v>
      </c>
      <c r="Z46" s="315">
        <v>0</v>
      </c>
      <c r="AA46" s="315">
        <v>0</v>
      </c>
      <c r="AB46" s="315">
        <v>0</v>
      </c>
      <c r="AC46" s="315">
        <v>0</v>
      </c>
      <c r="AD46" s="315">
        <v>0</v>
      </c>
      <c r="AE46" s="315">
        <v>0</v>
      </c>
      <c r="AF46" s="315">
        <v>0</v>
      </c>
      <c r="AG46" s="315">
        <v>0</v>
      </c>
      <c r="AH46" s="315">
        <v>0</v>
      </c>
      <c r="AI46" s="315">
        <v>0</v>
      </c>
      <c r="AJ46" s="315">
        <v>0</v>
      </c>
      <c r="AK46" s="315">
        <v>0</v>
      </c>
      <c r="AL46" s="315">
        <v>0</v>
      </c>
      <c r="AM46" s="315">
        <v>0</v>
      </c>
      <c r="AN46" s="315">
        <v>0</v>
      </c>
      <c r="AO46" s="315">
        <v>0</v>
      </c>
      <c r="AP46" s="315">
        <v>0</v>
      </c>
      <c r="AQ46" s="315">
        <v>0</v>
      </c>
      <c r="AR46" s="315">
        <v>0</v>
      </c>
      <c r="AS46" s="315">
        <v>0</v>
      </c>
      <c r="AT46" s="315">
        <v>0</v>
      </c>
      <c r="AU46" s="315">
        <v>0</v>
      </c>
      <c r="AV46" s="315">
        <v>0</v>
      </c>
      <c r="AW46" s="315">
        <v>0</v>
      </c>
      <c r="AX46" s="315">
        <v>0</v>
      </c>
      <c r="AY46" s="315">
        <v>0</v>
      </c>
      <c r="AZ46" s="315">
        <v>0</v>
      </c>
      <c r="BA46" s="315">
        <v>0</v>
      </c>
      <c r="BB46" s="315">
        <v>0</v>
      </c>
      <c r="BC46" s="315">
        <v>0</v>
      </c>
      <c r="BD46" s="315">
        <v>0</v>
      </c>
      <c r="BE46" s="315">
        <v>0</v>
      </c>
      <c r="BF46" s="315">
        <v>0</v>
      </c>
      <c r="BG46" s="315">
        <v>0</v>
      </c>
      <c r="BH46" s="315">
        <v>0</v>
      </c>
      <c r="BI46" s="315">
        <v>0</v>
      </c>
      <c r="BJ46" s="315">
        <v>0</v>
      </c>
      <c r="BK46" s="315">
        <v>0</v>
      </c>
      <c r="BL46" s="315">
        <v>1076.1174535065704</v>
      </c>
      <c r="BM46" s="315">
        <v>1140.2058400225174</v>
      </c>
      <c r="BN46" s="315">
        <v>1171.8202340606331</v>
      </c>
      <c r="BO46" s="315">
        <v>1165.4157875710623</v>
      </c>
      <c r="BP46" s="315">
        <v>1161.1554781238226</v>
      </c>
      <c r="BQ46" s="315">
        <v>0</v>
      </c>
      <c r="BR46" s="315">
        <v>0</v>
      </c>
      <c r="BS46" s="315">
        <v>0</v>
      </c>
      <c r="BT46" s="315">
        <v>0</v>
      </c>
      <c r="BU46" s="315">
        <v>0</v>
      </c>
      <c r="BV46" s="315">
        <v>0</v>
      </c>
      <c r="BW46" s="315">
        <v>0</v>
      </c>
      <c r="BX46" s="314">
        <v>0</v>
      </c>
    </row>
    <row r="47" spans="1:76">
      <c r="A47" s="352"/>
      <c r="B47" s="136" t="s">
        <v>515</v>
      </c>
      <c r="C47" s="362"/>
      <c r="D47" s="315">
        <v>0</v>
      </c>
      <c r="E47" s="315">
        <v>0</v>
      </c>
      <c r="F47" s="315">
        <v>0</v>
      </c>
      <c r="G47" s="315">
        <v>0</v>
      </c>
      <c r="H47" s="315">
        <v>0</v>
      </c>
      <c r="I47" s="315">
        <v>0</v>
      </c>
      <c r="J47" s="315">
        <v>0</v>
      </c>
      <c r="K47" s="315">
        <v>0</v>
      </c>
      <c r="L47" s="315">
        <v>0</v>
      </c>
      <c r="M47" s="315">
        <v>0</v>
      </c>
      <c r="N47" s="315">
        <v>0</v>
      </c>
      <c r="O47" s="315">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v>0</v>
      </c>
      <c r="AO47" s="315">
        <v>0</v>
      </c>
      <c r="AP47" s="315">
        <v>0</v>
      </c>
      <c r="AQ47" s="315">
        <v>0</v>
      </c>
      <c r="AR47" s="315">
        <v>0</v>
      </c>
      <c r="AS47" s="315">
        <v>0</v>
      </c>
      <c r="AT47" s="315">
        <v>0</v>
      </c>
      <c r="AU47" s="315">
        <v>0</v>
      </c>
      <c r="AV47" s="315">
        <v>0</v>
      </c>
      <c r="AW47" s="315">
        <v>0</v>
      </c>
      <c r="AX47" s="315">
        <v>0</v>
      </c>
      <c r="AY47" s="315">
        <v>0</v>
      </c>
      <c r="AZ47" s="315">
        <v>0</v>
      </c>
      <c r="BA47" s="315">
        <v>0</v>
      </c>
      <c r="BB47" s="315">
        <v>0</v>
      </c>
      <c r="BC47" s="315">
        <v>0</v>
      </c>
      <c r="BD47" s="315">
        <v>0</v>
      </c>
      <c r="BE47" s="315">
        <v>0</v>
      </c>
      <c r="BF47" s="315">
        <v>0</v>
      </c>
      <c r="BG47" s="315">
        <v>0</v>
      </c>
      <c r="BH47" s="315">
        <v>0</v>
      </c>
      <c r="BI47" s="315">
        <v>0</v>
      </c>
      <c r="BJ47" s="315">
        <v>0</v>
      </c>
      <c r="BK47" s="315">
        <v>0</v>
      </c>
      <c r="BL47" s="315">
        <v>625.37914374544403</v>
      </c>
      <c r="BM47" s="315">
        <v>599.69425613476244</v>
      </c>
      <c r="BN47" s="315">
        <v>545.69967140242818</v>
      </c>
      <c r="BO47" s="315">
        <v>471.27388001297481</v>
      </c>
      <c r="BP47" s="315">
        <v>417.88851641609102</v>
      </c>
      <c r="BQ47" s="315">
        <v>0</v>
      </c>
      <c r="BR47" s="315">
        <v>0</v>
      </c>
      <c r="BS47" s="315">
        <v>0</v>
      </c>
      <c r="BT47" s="315">
        <v>0</v>
      </c>
      <c r="BU47" s="315">
        <v>0</v>
      </c>
      <c r="BV47" s="315">
        <v>0</v>
      </c>
      <c r="BW47" s="315">
        <v>0</v>
      </c>
      <c r="BX47" s="314">
        <v>0</v>
      </c>
    </row>
    <row r="48" spans="1:76">
      <c r="A48" s="352"/>
      <c r="B48" s="136" t="s">
        <v>514</v>
      </c>
      <c r="C48" s="362"/>
      <c r="D48" s="315">
        <v>0</v>
      </c>
      <c r="E48" s="315">
        <v>0</v>
      </c>
      <c r="F48" s="315">
        <v>0</v>
      </c>
      <c r="G48" s="315">
        <v>0</v>
      </c>
      <c r="H48" s="315">
        <v>0</v>
      </c>
      <c r="I48" s="315">
        <v>0</v>
      </c>
      <c r="J48" s="315">
        <v>0</v>
      </c>
      <c r="K48" s="315">
        <v>0</v>
      </c>
      <c r="L48" s="315">
        <v>0</v>
      </c>
      <c r="M48" s="315">
        <v>0</v>
      </c>
      <c r="N48" s="315">
        <v>0</v>
      </c>
      <c r="O48" s="315">
        <v>0</v>
      </c>
      <c r="P48" s="315">
        <v>0</v>
      </c>
      <c r="Q48" s="315">
        <v>0</v>
      </c>
      <c r="R48" s="315">
        <v>0</v>
      </c>
      <c r="S48" s="315">
        <v>0</v>
      </c>
      <c r="T48" s="315">
        <v>0</v>
      </c>
      <c r="U48" s="315">
        <v>0</v>
      </c>
      <c r="V48" s="315">
        <v>0</v>
      </c>
      <c r="W48" s="315">
        <v>0</v>
      </c>
      <c r="X48" s="315">
        <v>0</v>
      </c>
      <c r="Y48" s="315">
        <v>0</v>
      </c>
      <c r="Z48" s="315">
        <v>0</v>
      </c>
      <c r="AA48" s="315">
        <v>0</v>
      </c>
      <c r="AB48" s="315">
        <v>0</v>
      </c>
      <c r="AC48" s="315">
        <v>0</v>
      </c>
      <c r="AD48" s="315">
        <v>0</v>
      </c>
      <c r="AE48" s="315">
        <v>0</v>
      </c>
      <c r="AF48" s="315">
        <v>0</v>
      </c>
      <c r="AG48" s="315">
        <v>0</v>
      </c>
      <c r="AH48" s="315">
        <v>0</v>
      </c>
      <c r="AI48" s="315">
        <v>0</v>
      </c>
      <c r="AJ48" s="315">
        <v>0</v>
      </c>
      <c r="AK48" s="315">
        <v>0</v>
      </c>
      <c r="AL48" s="315">
        <v>0</v>
      </c>
      <c r="AM48" s="315">
        <v>0</v>
      </c>
      <c r="AN48" s="315">
        <v>0</v>
      </c>
      <c r="AO48" s="315">
        <v>0</v>
      </c>
      <c r="AP48" s="315">
        <v>0</v>
      </c>
      <c r="AQ48" s="315">
        <v>0</v>
      </c>
      <c r="AR48" s="315">
        <v>0</v>
      </c>
      <c r="AS48" s="315">
        <v>0</v>
      </c>
      <c r="AT48" s="315">
        <v>0</v>
      </c>
      <c r="AU48" s="315">
        <v>0</v>
      </c>
      <c r="AV48" s="315">
        <v>0</v>
      </c>
      <c r="AW48" s="315">
        <v>0</v>
      </c>
      <c r="AX48" s="315">
        <v>0</v>
      </c>
      <c r="AY48" s="315">
        <v>0</v>
      </c>
      <c r="AZ48" s="315">
        <v>0</v>
      </c>
      <c r="BA48" s="315">
        <v>0</v>
      </c>
      <c r="BB48" s="315">
        <v>0</v>
      </c>
      <c r="BC48" s="315">
        <v>0</v>
      </c>
      <c r="BD48" s="315">
        <v>0</v>
      </c>
      <c r="BE48" s="315">
        <v>0</v>
      </c>
      <c r="BF48" s="315">
        <v>0</v>
      </c>
      <c r="BG48" s="315">
        <v>0</v>
      </c>
      <c r="BH48" s="315">
        <v>0</v>
      </c>
      <c r="BI48" s="315">
        <v>0</v>
      </c>
      <c r="BJ48" s="315">
        <v>0</v>
      </c>
      <c r="BK48" s="315">
        <v>0</v>
      </c>
      <c r="BL48" s="315">
        <v>103.70539983452736</v>
      </c>
      <c r="BM48" s="315">
        <v>118.16828324021162</v>
      </c>
      <c r="BN48" s="315">
        <v>133.8510775748006</v>
      </c>
      <c r="BO48" s="315">
        <v>143.00900011695705</v>
      </c>
      <c r="BP48" s="315">
        <v>155.65278350780767</v>
      </c>
      <c r="BQ48" s="315">
        <v>0</v>
      </c>
      <c r="BR48" s="315">
        <v>0</v>
      </c>
      <c r="BS48" s="315">
        <v>0</v>
      </c>
      <c r="BT48" s="315">
        <v>0</v>
      </c>
      <c r="BU48" s="315">
        <v>0</v>
      </c>
      <c r="BV48" s="315">
        <v>0</v>
      </c>
      <c r="BW48" s="315">
        <v>0</v>
      </c>
      <c r="BX48" s="314">
        <v>0</v>
      </c>
    </row>
    <row r="49" spans="1:76">
      <c r="A49" s="352"/>
      <c r="B49" s="136" t="s">
        <v>513</v>
      </c>
      <c r="C49" s="362"/>
      <c r="D49" s="315">
        <v>0</v>
      </c>
      <c r="E49" s="315">
        <v>0</v>
      </c>
      <c r="F49" s="315">
        <v>0</v>
      </c>
      <c r="G49" s="315">
        <v>0</v>
      </c>
      <c r="H49" s="315">
        <v>0</v>
      </c>
      <c r="I49" s="315">
        <v>0</v>
      </c>
      <c r="J49" s="315">
        <v>0</v>
      </c>
      <c r="K49" s="315">
        <v>0</v>
      </c>
      <c r="L49" s="315">
        <v>0</v>
      </c>
      <c r="M49" s="315">
        <v>0</v>
      </c>
      <c r="N49" s="315">
        <v>0</v>
      </c>
      <c r="O49" s="315">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v>0</v>
      </c>
      <c r="AO49" s="315">
        <v>0</v>
      </c>
      <c r="AP49" s="315">
        <v>0</v>
      </c>
      <c r="AQ49" s="315">
        <v>0</v>
      </c>
      <c r="AR49" s="315">
        <v>0</v>
      </c>
      <c r="AS49" s="315">
        <v>0</v>
      </c>
      <c r="AT49" s="315">
        <v>0</v>
      </c>
      <c r="AU49" s="315">
        <v>0</v>
      </c>
      <c r="AV49" s="315">
        <v>0</v>
      </c>
      <c r="AW49" s="315">
        <v>0</v>
      </c>
      <c r="AX49" s="315">
        <v>0</v>
      </c>
      <c r="AY49" s="315">
        <v>0</v>
      </c>
      <c r="AZ49" s="315">
        <v>0</v>
      </c>
      <c r="BA49" s="315">
        <v>0</v>
      </c>
      <c r="BB49" s="315">
        <v>0</v>
      </c>
      <c r="BC49" s="315">
        <v>0</v>
      </c>
      <c r="BD49" s="315">
        <v>0</v>
      </c>
      <c r="BE49" s="315">
        <v>0</v>
      </c>
      <c r="BF49" s="315">
        <v>0</v>
      </c>
      <c r="BG49" s="315">
        <v>0</v>
      </c>
      <c r="BH49" s="315">
        <v>0</v>
      </c>
      <c r="BI49" s="315">
        <v>0</v>
      </c>
      <c r="BJ49" s="315">
        <v>0</v>
      </c>
      <c r="BK49" s="315">
        <v>0</v>
      </c>
      <c r="BL49" s="315">
        <v>182.46980469065818</v>
      </c>
      <c r="BM49" s="315">
        <v>188.76338030476302</v>
      </c>
      <c r="BN49" s="315">
        <v>183.48825391316947</v>
      </c>
      <c r="BO49" s="315">
        <v>163.93091284178215</v>
      </c>
      <c r="BP49" s="315">
        <v>135.71865199322528</v>
      </c>
      <c r="BQ49" s="315">
        <v>0</v>
      </c>
      <c r="BR49" s="315">
        <v>0</v>
      </c>
      <c r="BS49" s="315">
        <v>0</v>
      </c>
      <c r="BT49" s="315">
        <v>0</v>
      </c>
      <c r="BU49" s="315">
        <v>0</v>
      </c>
      <c r="BV49" s="315">
        <v>0</v>
      </c>
      <c r="BW49" s="315">
        <v>0</v>
      </c>
      <c r="BX49" s="314">
        <v>0</v>
      </c>
    </row>
    <row r="50" spans="1:76" ht="26.1" customHeight="1">
      <c r="A50" s="352"/>
      <c r="B50" s="136" t="s">
        <v>512</v>
      </c>
      <c r="C50" s="362"/>
      <c r="D50" s="315">
        <v>0</v>
      </c>
      <c r="E50" s="315">
        <v>0</v>
      </c>
      <c r="F50" s="315">
        <v>0</v>
      </c>
      <c r="G50" s="315">
        <v>0</v>
      </c>
      <c r="H50" s="315">
        <v>0</v>
      </c>
      <c r="I50" s="315">
        <v>0</v>
      </c>
      <c r="J50" s="315">
        <v>0</v>
      </c>
      <c r="K50" s="315">
        <v>0</v>
      </c>
      <c r="L50" s="315">
        <v>0</v>
      </c>
      <c r="M50" s="315">
        <v>0</v>
      </c>
      <c r="N50" s="315">
        <v>0</v>
      </c>
      <c r="O50" s="315">
        <v>0</v>
      </c>
      <c r="P50" s="315">
        <v>0</v>
      </c>
      <c r="Q50" s="315">
        <v>0</v>
      </c>
      <c r="R50" s="315">
        <v>0</v>
      </c>
      <c r="S50" s="315">
        <v>0</v>
      </c>
      <c r="T50" s="315">
        <v>0</v>
      </c>
      <c r="U50" s="315">
        <v>0</v>
      </c>
      <c r="V50" s="315">
        <v>0</v>
      </c>
      <c r="W50" s="315">
        <v>0</v>
      </c>
      <c r="X50" s="315">
        <v>0</v>
      </c>
      <c r="Y50" s="315">
        <v>0</v>
      </c>
      <c r="Z50" s="315">
        <v>0</v>
      </c>
      <c r="AA50" s="315">
        <v>0</v>
      </c>
      <c r="AB50" s="315">
        <v>0</v>
      </c>
      <c r="AC50" s="315">
        <v>0</v>
      </c>
      <c r="AD50" s="315">
        <v>0</v>
      </c>
      <c r="AE50" s="315">
        <v>0</v>
      </c>
      <c r="AF50" s="315">
        <v>0</v>
      </c>
      <c r="AG50" s="315">
        <v>0</v>
      </c>
      <c r="AH50" s="315">
        <v>0</v>
      </c>
      <c r="AI50" s="315">
        <v>0</v>
      </c>
      <c r="AJ50" s="315">
        <v>0</v>
      </c>
      <c r="AK50" s="315">
        <v>0</v>
      </c>
      <c r="AL50" s="315">
        <v>0</v>
      </c>
      <c r="AM50" s="315">
        <v>0</v>
      </c>
      <c r="AN50" s="315">
        <v>0</v>
      </c>
      <c r="AO50" s="315">
        <v>0</v>
      </c>
      <c r="AP50" s="315">
        <v>0</v>
      </c>
      <c r="AQ50" s="315">
        <v>0</v>
      </c>
      <c r="AR50" s="315">
        <v>0</v>
      </c>
      <c r="AS50" s="315">
        <v>0</v>
      </c>
      <c r="AT50" s="315">
        <v>0</v>
      </c>
      <c r="AU50" s="315">
        <v>0</v>
      </c>
      <c r="AV50" s="315">
        <v>0</v>
      </c>
      <c r="AW50" s="315">
        <v>0</v>
      </c>
      <c r="AX50" s="315">
        <v>0</v>
      </c>
      <c r="AY50" s="315">
        <v>0</v>
      </c>
      <c r="AZ50" s="315">
        <v>0</v>
      </c>
      <c r="BA50" s="315">
        <v>0</v>
      </c>
      <c r="BB50" s="315">
        <v>0</v>
      </c>
      <c r="BC50" s="315">
        <v>0</v>
      </c>
      <c r="BD50" s="315">
        <v>0</v>
      </c>
      <c r="BE50" s="315">
        <v>0</v>
      </c>
      <c r="BF50" s="315">
        <v>0</v>
      </c>
      <c r="BG50" s="315">
        <v>0</v>
      </c>
      <c r="BH50" s="315">
        <v>0</v>
      </c>
      <c r="BI50" s="315">
        <v>0</v>
      </c>
      <c r="BJ50" s="315">
        <v>0</v>
      </c>
      <c r="BK50" s="315">
        <v>0</v>
      </c>
      <c r="BL50" s="315">
        <v>1869.7125725437143</v>
      </c>
      <c r="BM50" s="315">
        <v>1871.6560120556301</v>
      </c>
      <c r="BN50" s="315">
        <v>1842.9687333415395</v>
      </c>
      <c r="BO50" s="315">
        <v>1764.0281017309485</v>
      </c>
      <c r="BP50" s="315">
        <v>1662.4402376754033</v>
      </c>
      <c r="BQ50" s="315">
        <v>0</v>
      </c>
      <c r="BR50" s="315">
        <v>0</v>
      </c>
      <c r="BS50" s="315">
        <v>0</v>
      </c>
      <c r="BT50" s="315">
        <v>0</v>
      </c>
      <c r="BU50" s="315">
        <v>0</v>
      </c>
      <c r="BV50" s="315">
        <v>0</v>
      </c>
      <c r="BW50" s="315">
        <v>0</v>
      </c>
      <c r="BX50" s="314">
        <v>0</v>
      </c>
    </row>
    <row r="51" spans="1:76">
      <c r="A51" s="352"/>
      <c r="B51" s="136" t="s">
        <v>511</v>
      </c>
      <c r="C51" s="362"/>
      <c r="D51" s="315">
        <v>0</v>
      </c>
      <c r="E51" s="315">
        <v>0</v>
      </c>
      <c r="F51" s="315">
        <v>0</v>
      </c>
      <c r="G51" s="315">
        <v>0</v>
      </c>
      <c r="H51" s="315">
        <v>0</v>
      </c>
      <c r="I51" s="315">
        <v>0</v>
      </c>
      <c r="J51" s="315">
        <v>0</v>
      </c>
      <c r="K51" s="315">
        <v>0</v>
      </c>
      <c r="L51" s="315">
        <v>0</v>
      </c>
      <c r="M51" s="315">
        <v>0</v>
      </c>
      <c r="N51" s="315">
        <v>0</v>
      </c>
      <c r="O51" s="315">
        <v>0</v>
      </c>
      <c r="P51" s="315">
        <v>0</v>
      </c>
      <c r="Q51" s="315">
        <v>0</v>
      </c>
      <c r="R51" s="315">
        <v>0</v>
      </c>
      <c r="S51" s="315">
        <v>0</v>
      </c>
      <c r="T51" s="315">
        <v>0</v>
      </c>
      <c r="U51" s="315">
        <v>0</v>
      </c>
      <c r="V51" s="315">
        <v>0</v>
      </c>
      <c r="W51" s="315">
        <v>0</v>
      </c>
      <c r="X51" s="315">
        <v>0</v>
      </c>
      <c r="Y51" s="315">
        <v>0</v>
      </c>
      <c r="Z51" s="315">
        <v>0</v>
      </c>
      <c r="AA51" s="315">
        <v>0</v>
      </c>
      <c r="AB51" s="315">
        <v>0</v>
      </c>
      <c r="AC51" s="315">
        <v>0</v>
      </c>
      <c r="AD51" s="315">
        <v>0</v>
      </c>
      <c r="AE51" s="315">
        <v>0</v>
      </c>
      <c r="AF51" s="315">
        <v>0</v>
      </c>
      <c r="AG51" s="315">
        <v>0</v>
      </c>
      <c r="AH51" s="315">
        <v>0</v>
      </c>
      <c r="AI51" s="315">
        <v>0</v>
      </c>
      <c r="AJ51" s="315">
        <v>0</v>
      </c>
      <c r="AK51" s="315">
        <v>0</v>
      </c>
      <c r="AL51" s="315">
        <v>0</v>
      </c>
      <c r="AM51" s="315">
        <v>0</v>
      </c>
      <c r="AN51" s="315">
        <v>0</v>
      </c>
      <c r="AO51" s="315">
        <v>0</v>
      </c>
      <c r="AP51" s="315">
        <v>0</v>
      </c>
      <c r="AQ51" s="315">
        <v>0</v>
      </c>
      <c r="AR51" s="315">
        <v>0</v>
      </c>
      <c r="AS51" s="315">
        <v>0</v>
      </c>
      <c r="AT51" s="315">
        <v>0</v>
      </c>
      <c r="AU51" s="315">
        <v>0</v>
      </c>
      <c r="AV51" s="315">
        <v>0</v>
      </c>
      <c r="AW51" s="315">
        <v>0</v>
      </c>
      <c r="AX51" s="315">
        <v>0</v>
      </c>
      <c r="AY51" s="315">
        <v>0</v>
      </c>
      <c r="AZ51" s="315">
        <v>0</v>
      </c>
      <c r="BA51" s="315">
        <v>0</v>
      </c>
      <c r="BB51" s="315">
        <v>0</v>
      </c>
      <c r="BC51" s="315">
        <v>0</v>
      </c>
      <c r="BD51" s="315">
        <v>0</v>
      </c>
      <c r="BE51" s="315">
        <v>0</v>
      </c>
      <c r="BF51" s="315">
        <v>0</v>
      </c>
      <c r="BG51" s="315">
        <v>0</v>
      </c>
      <c r="BH51" s="315">
        <v>0</v>
      </c>
      <c r="BI51" s="315">
        <v>0</v>
      </c>
      <c r="BJ51" s="315">
        <v>0</v>
      </c>
      <c r="BK51" s="315">
        <v>0</v>
      </c>
      <c r="BL51" s="315">
        <v>26.307461906097995</v>
      </c>
      <c r="BM51" s="315">
        <v>31.582717745169948</v>
      </c>
      <c r="BN51" s="315">
        <v>37.209388175261473</v>
      </c>
      <c r="BO51" s="315">
        <v>40.553606897531871</v>
      </c>
      <c r="BP51" s="315">
        <v>47.912396773917727</v>
      </c>
      <c r="BQ51" s="315">
        <v>0</v>
      </c>
      <c r="BR51" s="315">
        <v>0</v>
      </c>
      <c r="BS51" s="315">
        <v>0</v>
      </c>
      <c r="BT51" s="315">
        <v>0</v>
      </c>
      <c r="BU51" s="315">
        <v>0</v>
      </c>
      <c r="BV51" s="315">
        <v>0</v>
      </c>
      <c r="BW51" s="315">
        <v>0</v>
      </c>
      <c r="BX51" s="314">
        <v>0</v>
      </c>
    </row>
    <row r="52" spans="1:76">
      <c r="A52" s="352"/>
      <c r="B52" s="136" t="s">
        <v>510</v>
      </c>
      <c r="C52" s="362"/>
      <c r="D52" s="315">
        <v>0</v>
      </c>
      <c r="E52" s="315">
        <v>0</v>
      </c>
      <c r="F52" s="315">
        <v>0</v>
      </c>
      <c r="G52" s="315">
        <v>0</v>
      </c>
      <c r="H52" s="315">
        <v>0</v>
      </c>
      <c r="I52" s="315">
        <v>0</v>
      </c>
      <c r="J52" s="315">
        <v>0</v>
      </c>
      <c r="K52" s="315">
        <v>0</v>
      </c>
      <c r="L52" s="315">
        <v>0</v>
      </c>
      <c r="M52" s="315">
        <v>0</v>
      </c>
      <c r="N52" s="315">
        <v>0</v>
      </c>
      <c r="O52" s="315">
        <v>0</v>
      </c>
      <c r="P52" s="315">
        <v>0</v>
      </c>
      <c r="Q52" s="315">
        <v>0</v>
      </c>
      <c r="R52" s="315">
        <v>0</v>
      </c>
      <c r="S52" s="315">
        <v>0</v>
      </c>
      <c r="T52" s="315">
        <v>0</v>
      </c>
      <c r="U52" s="315">
        <v>0</v>
      </c>
      <c r="V52" s="315">
        <v>0</v>
      </c>
      <c r="W52" s="315">
        <v>0</v>
      </c>
      <c r="X52" s="315">
        <v>0</v>
      </c>
      <c r="Y52" s="315">
        <v>0</v>
      </c>
      <c r="Z52" s="315">
        <v>0</v>
      </c>
      <c r="AA52" s="315">
        <v>0</v>
      </c>
      <c r="AB52" s="315">
        <v>0</v>
      </c>
      <c r="AC52" s="315">
        <v>0</v>
      </c>
      <c r="AD52" s="315">
        <v>0</v>
      </c>
      <c r="AE52" s="315">
        <v>0</v>
      </c>
      <c r="AF52" s="315">
        <v>0</v>
      </c>
      <c r="AG52" s="315">
        <v>0</v>
      </c>
      <c r="AH52" s="315">
        <v>0</v>
      </c>
      <c r="AI52" s="315">
        <v>0</v>
      </c>
      <c r="AJ52" s="315">
        <v>0</v>
      </c>
      <c r="AK52" s="315">
        <v>0</v>
      </c>
      <c r="AL52" s="315">
        <v>0</v>
      </c>
      <c r="AM52" s="315">
        <v>0</v>
      </c>
      <c r="AN52" s="315">
        <v>0</v>
      </c>
      <c r="AO52" s="315">
        <v>0</v>
      </c>
      <c r="AP52" s="315">
        <v>0</v>
      </c>
      <c r="AQ52" s="315">
        <v>0</v>
      </c>
      <c r="AR52" s="315">
        <v>0</v>
      </c>
      <c r="AS52" s="315">
        <v>0</v>
      </c>
      <c r="AT52" s="315">
        <v>0</v>
      </c>
      <c r="AU52" s="315">
        <v>0</v>
      </c>
      <c r="AV52" s="315">
        <v>0</v>
      </c>
      <c r="AW52" s="315">
        <v>0</v>
      </c>
      <c r="AX52" s="315">
        <v>0</v>
      </c>
      <c r="AY52" s="315">
        <v>0</v>
      </c>
      <c r="AZ52" s="315">
        <v>0</v>
      </c>
      <c r="BA52" s="315">
        <v>0</v>
      </c>
      <c r="BB52" s="315">
        <v>0</v>
      </c>
      <c r="BC52" s="315">
        <v>0</v>
      </c>
      <c r="BD52" s="315">
        <v>0</v>
      </c>
      <c r="BE52" s="315">
        <v>0</v>
      </c>
      <c r="BF52" s="315">
        <v>0</v>
      </c>
      <c r="BG52" s="315">
        <v>0</v>
      </c>
      <c r="BH52" s="315">
        <v>0</v>
      </c>
      <c r="BI52" s="315">
        <v>0</v>
      </c>
      <c r="BJ52" s="315">
        <v>0</v>
      </c>
      <c r="BK52" s="315">
        <v>0</v>
      </c>
      <c r="BL52" s="315">
        <v>6.2292910546291473</v>
      </c>
      <c r="BM52" s="315">
        <v>6.7736245585986534</v>
      </c>
      <c r="BN52" s="315">
        <v>7.454598298342332</v>
      </c>
      <c r="BO52" s="315">
        <v>7.2106692459039898</v>
      </c>
      <c r="BP52" s="315">
        <v>7.0159194522689594</v>
      </c>
      <c r="BQ52" s="315">
        <v>0</v>
      </c>
      <c r="BR52" s="315">
        <v>0</v>
      </c>
      <c r="BS52" s="315">
        <v>0</v>
      </c>
      <c r="BT52" s="315">
        <v>0</v>
      </c>
      <c r="BU52" s="315">
        <v>0</v>
      </c>
      <c r="BV52" s="315">
        <v>0</v>
      </c>
      <c r="BW52" s="315">
        <v>0</v>
      </c>
      <c r="BX52" s="314">
        <v>0</v>
      </c>
    </row>
    <row r="53" spans="1:76">
      <c r="A53" s="352"/>
      <c r="B53" s="136" t="s">
        <v>2</v>
      </c>
      <c r="C53" s="362"/>
      <c r="D53" s="315">
        <v>0</v>
      </c>
      <c r="E53" s="315">
        <v>0</v>
      </c>
      <c r="F53" s="315">
        <v>0</v>
      </c>
      <c r="G53" s="315">
        <v>0</v>
      </c>
      <c r="H53" s="315">
        <v>0</v>
      </c>
      <c r="I53" s="315">
        <v>0</v>
      </c>
      <c r="J53" s="315">
        <v>0</v>
      </c>
      <c r="K53" s="315">
        <v>0</v>
      </c>
      <c r="L53" s="315">
        <v>0</v>
      </c>
      <c r="M53" s="315">
        <v>0</v>
      </c>
      <c r="N53" s="315">
        <v>0</v>
      </c>
      <c r="O53" s="315">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c r="AN53" s="315">
        <v>0</v>
      </c>
      <c r="AO53" s="315">
        <v>0</v>
      </c>
      <c r="AP53" s="315">
        <v>0</v>
      </c>
      <c r="AQ53" s="315">
        <v>0</v>
      </c>
      <c r="AR53" s="315">
        <v>0</v>
      </c>
      <c r="AS53" s="315">
        <v>0</v>
      </c>
      <c r="AT53" s="315">
        <v>0</v>
      </c>
      <c r="AU53" s="315">
        <v>0</v>
      </c>
      <c r="AV53" s="315">
        <v>0</v>
      </c>
      <c r="AW53" s="315">
        <v>0</v>
      </c>
      <c r="AX53" s="315">
        <v>0</v>
      </c>
      <c r="AY53" s="315">
        <v>0</v>
      </c>
      <c r="AZ53" s="315">
        <v>0</v>
      </c>
      <c r="BA53" s="315">
        <v>0</v>
      </c>
      <c r="BB53" s="315">
        <v>0</v>
      </c>
      <c r="BC53" s="315">
        <v>0</v>
      </c>
      <c r="BD53" s="315">
        <v>0</v>
      </c>
      <c r="BE53" s="315">
        <v>0</v>
      </c>
      <c r="BF53" s="315">
        <v>0</v>
      </c>
      <c r="BG53" s="315">
        <v>0</v>
      </c>
      <c r="BH53" s="315">
        <v>0</v>
      </c>
      <c r="BI53" s="315">
        <v>0</v>
      </c>
      <c r="BJ53" s="315">
        <v>0</v>
      </c>
      <c r="BK53" s="315">
        <v>0</v>
      </c>
      <c r="BL53" s="315">
        <v>354.56357393237369</v>
      </c>
      <c r="BM53" s="315">
        <v>357.84050451086273</v>
      </c>
      <c r="BN53" s="315">
        <v>355.38429951062955</v>
      </c>
      <c r="BO53" s="315">
        <v>341.78894913576477</v>
      </c>
      <c r="BP53" s="315">
        <v>345.41431557799001</v>
      </c>
      <c r="BQ53" s="315">
        <v>0</v>
      </c>
      <c r="BR53" s="315">
        <v>0</v>
      </c>
      <c r="BS53" s="315">
        <v>0</v>
      </c>
      <c r="BT53" s="315">
        <v>0</v>
      </c>
      <c r="BU53" s="315">
        <v>0</v>
      </c>
      <c r="BV53" s="315">
        <v>0</v>
      </c>
      <c r="BW53" s="315">
        <v>0</v>
      </c>
      <c r="BX53" s="314">
        <v>0</v>
      </c>
    </row>
    <row r="54" spans="1:76">
      <c r="A54" s="352"/>
      <c r="B54" s="136" t="s">
        <v>509</v>
      </c>
      <c r="C54" s="362"/>
      <c r="D54" s="315">
        <v>0</v>
      </c>
      <c r="E54" s="315">
        <v>0</v>
      </c>
      <c r="F54" s="315">
        <v>0</v>
      </c>
      <c r="G54" s="315">
        <v>0</v>
      </c>
      <c r="H54" s="315">
        <v>0</v>
      </c>
      <c r="I54" s="315">
        <v>0</v>
      </c>
      <c r="J54" s="315">
        <v>0</v>
      </c>
      <c r="K54" s="315">
        <v>0</v>
      </c>
      <c r="L54" s="315">
        <v>0</v>
      </c>
      <c r="M54" s="315">
        <v>0</v>
      </c>
      <c r="N54" s="315">
        <v>0</v>
      </c>
      <c r="O54" s="315">
        <v>0</v>
      </c>
      <c r="P54" s="315">
        <v>0</v>
      </c>
      <c r="Q54" s="315">
        <v>0</v>
      </c>
      <c r="R54" s="315">
        <v>0</v>
      </c>
      <c r="S54" s="315">
        <v>0</v>
      </c>
      <c r="T54" s="315">
        <v>0</v>
      </c>
      <c r="U54" s="315">
        <v>0</v>
      </c>
      <c r="V54" s="315">
        <v>0</v>
      </c>
      <c r="W54" s="315">
        <v>0</v>
      </c>
      <c r="X54" s="315">
        <v>0</v>
      </c>
      <c r="Y54" s="315">
        <v>0</v>
      </c>
      <c r="Z54" s="315">
        <v>0</v>
      </c>
      <c r="AA54" s="315">
        <v>0</v>
      </c>
      <c r="AB54" s="315">
        <v>0</v>
      </c>
      <c r="AC54" s="315">
        <v>0</v>
      </c>
      <c r="AD54" s="315">
        <v>0</v>
      </c>
      <c r="AE54" s="315">
        <v>0</v>
      </c>
      <c r="AF54" s="315">
        <v>0</v>
      </c>
      <c r="AG54" s="315">
        <v>0</v>
      </c>
      <c r="AH54" s="315">
        <v>0</v>
      </c>
      <c r="AI54" s="315">
        <v>0</v>
      </c>
      <c r="AJ54" s="315">
        <v>0</v>
      </c>
      <c r="AK54" s="315">
        <v>0</v>
      </c>
      <c r="AL54" s="315">
        <v>0</v>
      </c>
      <c r="AM54" s="315">
        <v>0</v>
      </c>
      <c r="AN54" s="315">
        <v>0</v>
      </c>
      <c r="AO54" s="315">
        <v>0</v>
      </c>
      <c r="AP54" s="315">
        <v>0</v>
      </c>
      <c r="AQ54" s="315">
        <v>0</v>
      </c>
      <c r="AR54" s="315">
        <v>0</v>
      </c>
      <c r="AS54" s="315">
        <v>0</v>
      </c>
      <c r="AT54" s="315">
        <v>0</v>
      </c>
      <c r="AU54" s="315">
        <v>0</v>
      </c>
      <c r="AV54" s="315">
        <v>0</v>
      </c>
      <c r="AW54" s="315">
        <v>0</v>
      </c>
      <c r="AX54" s="315">
        <v>0</v>
      </c>
      <c r="AY54" s="315">
        <v>0</v>
      </c>
      <c r="AZ54" s="315">
        <v>0</v>
      </c>
      <c r="BA54" s="315">
        <v>0</v>
      </c>
      <c r="BB54" s="315">
        <v>0</v>
      </c>
      <c r="BC54" s="315">
        <v>0</v>
      </c>
      <c r="BD54" s="315">
        <v>0</v>
      </c>
      <c r="BE54" s="315">
        <v>0</v>
      </c>
      <c r="BF54" s="315">
        <v>0</v>
      </c>
      <c r="BG54" s="315">
        <v>0</v>
      </c>
      <c r="BH54" s="315">
        <v>0</v>
      </c>
      <c r="BI54" s="315">
        <v>0</v>
      </c>
      <c r="BJ54" s="315">
        <v>0</v>
      </c>
      <c r="BK54" s="315">
        <v>0</v>
      </c>
      <c r="BL54" s="315">
        <v>230.44226002739615</v>
      </c>
      <c r="BM54" s="315">
        <v>331.63732999613416</v>
      </c>
      <c r="BN54" s="315">
        <v>441.07619020248933</v>
      </c>
      <c r="BO54" s="315">
        <v>501.62021877322559</v>
      </c>
      <c r="BP54" s="315">
        <v>551.65235994644718</v>
      </c>
      <c r="BQ54" s="315">
        <v>0</v>
      </c>
      <c r="BR54" s="315">
        <v>0</v>
      </c>
      <c r="BS54" s="315">
        <v>0</v>
      </c>
      <c r="BT54" s="315">
        <v>0</v>
      </c>
      <c r="BU54" s="315">
        <v>0</v>
      </c>
      <c r="BV54" s="315">
        <v>0</v>
      </c>
      <c r="BW54" s="315">
        <v>0</v>
      </c>
      <c r="BX54" s="314">
        <v>0</v>
      </c>
    </row>
    <row r="55" spans="1:76" ht="26.1" customHeight="1">
      <c r="A55" s="352"/>
      <c r="B55" s="37" t="s">
        <v>508</v>
      </c>
      <c r="C55" s="38"/>
      <c r="D55" s="315">
        <v>0</v>
      </c>
      <c r="E55" s="315">
        <v>0</v>
      </c>
      <c r="F55" s="315">
        <v>0</v>
      </c>
      <c r="G55" s="315">
        <v>0</v>
      </c>
      <c r="H55" s="315">
        <v>0</v>
      </c>
      <c r="I55" s="315">
        <v>0</v>
      </c>
      <c r="J55" s="315">
        <v>0</v>
      </c>
      <c r="K55" s="315">
        <v>0</v>
      </c>
      <c r="L55" s="315">
        <v>0</v>
      </c>
      <c r="M55" s="315">
        <v>0</v>
      </c>
      <c r="N55" s="315">
        <v>0</v>
      </c>
      <c r="O55" s="315">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881.74646328597794</v>
      </c>
      <c r="AI55" s="315">
        <v>868.41717168832349</v>
      </c>
      <c r="AJ55" s="315">
        <v>981.81199338601289</v>
      </c>
      <c r="AK55" s="315">
        <v>1337.117735080433</v>
      </c>
      <c r="AL55" s="315">
        <v>1528.0944685465852</v>
      </c>
      <c r="AM55" s="315">
        <v>1650.4481068255202</v>
      </c>
      <c r="AN55" s="315">
        <v>1736.297459041813</v>
      </c>
      <c r="AO55" s="315">
        <v>1791.2882780995005</v>
      </c>
      <c r="AP55" s="315">
        <v>1900.4194313062565</v>
      </c>
      <c r="AQ55" s="315">
        <v>1873.6477071489103</v>
      </c>
      <c r="AR55" s="315">
        <v>1593.8222632736936</v>
      </c>
      <c r="AS55" s="315">
        <v>1820.98581587328</v>
      </c>
      <c r="AT55" s="315">
        <v>2087.5734459759892</v>
      </c>
      <c r="AU55" s="315">
        <v>1137.3881058378834</v>
      </c>
      <c r="AV55" s="315">
        <v>1198.2814993201291</v>
      </c>
      <c r="AW55" s="315">
        <v>1520.5039815791997</v>
      </c>
      <c r="AX55" s="315">
        <v>1553.4335071114758</v>
      </c>
      <c r="AY55" s="315">
        <v>1537.7567243788583</v>
      </c>
      <c r="AZ55" s="315">
        <v>1540.1760076312264</v>
      </c>
      <c r="BA55" s="315">
        <v>1578.2122067393284</v>
      </c>
      <c r="BB55" s="315">
        <v>1618.559596788441</v>
      </c>
      <c r="BC55" s="315">
        <v>1657.4156270206638</v>
      </c>
      <c r="BD55" s="315">
        <v>1711.5897169419211</v>
      </c>
      <c r="BE55" s="315">
        <v>1850.7144927049328</v>
      </c>
      <c r="BF55" s="315">
        <v>1912.0348615810556</v>
      </c>
      <c r="BG55" s="315">
        <v>2111.8012934796275</v>
      </c>
      <c r="BH55" s="315">
        <v>2321.487086507489</v>
      </c>
      <c r="BI55" s="315">
        <v>2276.6479895531688</v>
      </c>
      <c r="BJ55" s="315">
        <v>2409.7937064679763</v>
      </c>
      <c r="BK55" s="315">
        <v>2391.069696075388</v>
      </c>
      <c r="BL55" s="315">
        <v>2464.9666699919621</v>
      </c>
      <c r="BM55" s="315">
        <v>2488.3055353274412</v>
      </c>
      <c r="BN55" s="315">
        <v>2457.2604313300726</v>
      </c>
      <c r="BO55" s="315">
        <v>2365.3253939680003</v>
      </c>
      <c r="BP55" s="315">
        <v>2233.1182784086968</v>
      </c>
      <c r="BQ55" s="315">
        <v>0</v>
      </c>
      <c r="BR55" s="315">
        <v>0</v>
      </c>
      <c r="BS55" s="315">
        <v>0</v>
      </c>
      <c r="BT55" s="315">
        <v>0</v>
      </c>
      <c r="BU55" s="315">
        <v>0</v>
      </c>
      <c r="BV55" s="315">
        <v>0</v>
      </c>
      <c r="BW55" s="315">
        <v>0</v>
      </c>
      <c r="BX55" s="314">
        <v>0</v>
      </c>
    </row>
    <row r="56" spans="1:76">
      <c r="A56" s="352"/>
      <c r="B56" s="37" t="s">
        <v>507</v>
      </c>
      <c r="C56" s="38"/>
      <c r="D56" s="315">
        <v>0</v>
      </c>
      <c r="E56" s="315">
        <v>0</v>
      </c>
      <c r="F56" s="315">
        <v>0</v>
      </c>
      <c r="G56" s="315">
        <v>0</v>
      </c>
      <c r="H56" s="315">
        <v>0</v>
      </c>
      <c r="I56" s="315">
        <v>0</v>
      </c>
      <c r="J56" s="315">
        <v>0</v>
      </c>
      <c r="K56" s="315">
        <v>0</v>
      </c>
      <c r="L56" s="315">
        <v>0</v>
      </c>
      <c r="M56" s="315">
        <v>0</v>
      </c>
      <c r="N56" s="315">
        <v>0</v>
      </c>
      <c r="O56" s="315">
        <v>0</v>
      </c>
      <c r="P56" s="315">
        <v>0</v>
      </c>
      <c r="Q56" s="315">
        <v>0</v>
      </c>
      <c r="R56" s="315">
        <v>0</v>
      </c>
      <c r="S56" s="315">
        <v>0</v>
      </c>
      <c r="T56" s="315">
        <v>0</v>
      </c>
      <c r="U56" s="315">
        <v>0</v>
      </c>
      <c r="V56" s="315">
        <v>0</v>
      </c>
      <c r="W56" s="315">
        <v>0</v>
      </c>
      <c r="X56" s="315">
        <v>0</v>
      </c>
      <c r="Y56" s="315">
        <v>0</v>
      </c>
      <c r="Z56" s="315">
        <v>0</v>
      </c>
      <c r="AA56" s="315">
        <v>0</v>
      </c>
      <c r="AB56" s="315">
        <v>0</v>
      </c>
      <c r="AC56" s="315">
        <v>0</v>
      </c>
      <c r="AD56" s="315">
        <v>0</v>
      </c>
      <c r="AE56" s="315">
        <v>0</v>
      </c>
      <c r="AF56" s="315">
        <v>0</v>
      </c>
      <c r="AG56" s="315">
        <v>0</v>
      </c>
      <c r="AH56" s="315">
        <v>918.49365492606501</v>
      </c>
      <c r="AI56" s="315">
        <v>910.45562178907721</v>
      </c>
      <c r="AJ56" s="315">
        <v>1034.6869066873155</v>
      </c>
      <c r="AK56" s="315">
        <v>1395.448034407385</v>
      </c>
      <c r="AL56" s="315">
        <v>1584.7715777267861</v>
      </c>
      <c r="AM56" s="315">
        <v>1700.445334011263</v>
      </c>
      <c r="AN56" s="315">
        <v>1785.2043177517178</v>
      </c>
      <c r="AO56" s="315">
        <v>1835.2078011411104</v>
      </c>
      <c r="AP56" s="315">
        <v>1956.5232289763544</v>
      </c>
      <c r="AQ56" s="315">
        <v>1928.6894550581146</v>
      </c>
      <c r="AR56" s="315">
        <v>1268.0344763169915</v>
      </c>
      <c r="AS56" s="315">
        <v>1484.6671081990467</v>
      </c>
      <c r="AT56" s="315">
        <v>1725.74465095598</v>
      </c>
      <c r="AU56" s="315">
        <v>1245.154808903822</v>
      </c>
      <c r="AV56" s="315">
        <v>1602.2980455759248</v>
      </c>
      <c r="AW56" s="315">
        <v>1612.4695705011352</v>
      </c>
      <c r="AX56" s="315">
        <v>1762.0685740857798</v>
      </c>
      <c r="AY56" s="315">
        <v>1856.7299948865204</v>
      </c>
      <c r="AZ56" s="315">
        <v>1897.8798121657658</v>
      </c>
      <c r="BA56" s="315">
        <v>1922.6279097080492</v>
      </c>
      <c r="BB56" s="315">
        <v>1910.6331838310712</v>
      </c>
      <c r="BC56" s="315">
        <v>1918.6408328064872</v>
      </c>
      <c r="BD56" s="315">
        <v>1872.8054967330168</v>
      </c>
      <c r="BE56" s="315">
        <v>1832.7914042071418</v>
      </c>
      <c r="BF56" s="315">
        <v>1874.9497264937897</v>
      </c>
      <c r="BG56" s="315">
        <v>2113.2376780230761</v>
      </c>
      <c r="BH56" s="315">
        <v>2194.4391671190629</v>
      </c>
      <c r="BI56" s="315">
        <v>2384.7160835131713</v>
      </c>
      <c r="BJ56" s="315">
        <v>2329.2730761422717</v>
      </c>
      <c r="BK56" s="315">
        <v>2313.3310613450872</v>
      </c>
      <c r="BL56" s="315">
        <v>2361.018546234623</v>
      </c>
      <c r="BM56" s="315">
        <v>2730.7053734184747</v>
      </c>
      <c r="BN56" s="315">
        <v>2866.7048659073425</v>
      </c>
      <c r="BO56" s="315">
        <v>2858.2444479335977</v>
      </c>
      <c r="BP56" s="315">
        <v>2900.7554833107797</v>
      </c>
      <c r="BQ56" s="315">
        <v>0</v>
      </c>
      <c r="BR56" s="315">
        <v>0</v>
      </c>
      <c r="BS56" s="315">
        <v>0</v>
      </c>
      <c r="BT56" s="315">
        <v>0</v>
      </c>
      <c r="BU56" s="315">
        <v>0</v>
      </c>
      <c r="BV56" s="315">
        <v>0</v>
      </c>
      <c r="BW56" s="315">
        <v>0</v>
      </c>
      <c r="BX56" s="314">
        <v>0</v>
      </c>
    </row>
    <row r="57" spans="1:76" ht="26.1" customHeight="1">
      <c r="A57" s="152"/>
      <c r="B57" s="151" t="s">
        <v>506</v>
      </c>
      <c r="C57" s="362"/>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5"/>
      <c r="AN57" s="315"/>
      <c r="AO57" s="315"/>
      <c r="AP57" s="315"/>
      <c r="AQ57" s="315"/>
      <c r="AR57" s="315"/>
      <c r="AS57" s="315"/>
      <c r="AT57" s="315"/>
      <c r="AU57" s="315"/>
      <c r="AV57" s="315"/>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c r="BX57" s="314"/>
    </row>
    <row r="58" spans="1:76">
      <c r="A58" s="352"/>
      <c r="B58" s="37" t="s">
        <v>505</v>
      </c>
      <c r="C58" s="362"/>
      <c r="D58" s="315">
        <v>0</v>
      </c>
      <c r="E58" s="315">
        <v>0</v>
      </c>
      <c r="F58" s="315">
        <v>0</v>
      </c>
      <c r="G58" s="315">
        <v>0</v>
      </c>
      <c r="H58" s="315">
        <v>0</v>
      </c>
      <c r="I58" s="315">
        <v>0</v>
      </c>
      <c r="J58" s="315">
        <v>0</v>
      </c>
      <c r="K58" s="315">
        <v>0</v>
      </c>
      <c r="L58" s="315">
        <v>0</v>
      </c>
      <c r="M58" s="315">
        <v>0</v>
      </c>
      <c r="N58" s="315">
        <v>0</v>
      </c>
      <c r="O58" s="315">
        <v>0</v>
      </c>
      <c r="P58" s="315">
        <v>0</v>
      </c>
      <c r="Q58" s="315">
        <v>0</v>
      </c>
      <c r="R58" s="315">
        <v>0</v>
      </c>
      <c r="S58" s="315">
        <v>0</v>
      </c>
      <c r="T58" s="315">
        <v>0</v>
      </c>
      <c r="U58" s="315">
        <v>0</v>
      </c>
      <c r="V58" s="315">
        <v>0</v>
      </c>
      <c r="W58" s="315">
        <v>0</v>
      </c>
      <c r="X58" s="315">
        <v>0</v>
      </c>
      <c r="Y58" s="315">
        <v>0</v>
      </c>
      <c r="Z58" s="315">
        <v>0</v>
      </c>
      <c r="AA58" s="315">
        <v>0</v>
      </c>
      <c r="AB58" s="315">
        <v>0</v>
      </c>
      <c r="AC58" s="315">
        <v>0</v>
      </c>
      <c r="AD58" s="315">
        <v>0</v>
      </c>
      <c r="AE58" s="315">
        <v>0</v>
      </c>
      <c r="AF58" s="315">
        <v>0</v>
      </c>
      <c r="AG58" s="315">
        <v>0</v>
      </c>
      <c r="AH58" s="315">
        <v>881.74646328597794</v>
      </c>
      <c r="AI58" s="315">
        <v>868.41717168832349</v>
      </c>
      <c r="AJ58" s="315">
        <v>981.81199338601289</v>
      </c>
      <c r="AK58" s="315">
        <v>1337.117735080433</v>
      </c>
      <c r="AL58" s="315">
        <v>1528.0944685465852</v>
      </c>
      <c r="AM58" s="315">
        <v>1650.4481068255202</v>
      </c>
      <c r="AN58" s="315">
        <v>1736.297459041813</v>
      </c>
      <c r="AO58" s="315">
        <v>1791.2882780995005</v>
      </c>
      <c r="AP58" s="315">
        <v>1900.4194313062565</v>
      </c>
      <c r="AQ58" s="315">
        <v>1873.6477071489103</v>
      </c>
      <c r="AR58" s="315">
        <v>1593.8222632736936</v>
      </c>
      <c r="AS58" s="315">
        <v>1820.98581587328</v>
      </c>
      <c r="AT58" s="315">
        <v>2087.5734459759892</v>
      </c>
      <c r="AU58" s="315">
        <v>1137.3881058378834</v>
      </c>
      <c r="AV58" s="315">
        <v>1198.2814993201291</v>
      </c>
      <c r="AW58" s="315">
        <v>1520.5039815791997</v>
      </c>
      <c r="AX58" s="315">
        <v>1553.4335071114758</v>
      </c>
      <c r="AY58" s="315">
        <v>1537.7567243788583</v>
      </c>
      <c r="AZ58" s="315">
        <v>1540.1760076312264</v>
      </c>
      <c r="BA58" s="315">
        <v>1578.2122067393284</v>
      </c>
      <c r="BB58" s="315">
        <v>1618.559596788441</v>
      </c>
      <c r="BC58" s="315">
        <v>1657.4156270206638</v>
      </c>
      <c r="BD58" s="315">
        <v>1711.5897169419211</v>
      </c>
      <c r="BE58" s="315">
        <v>1850.7144927049328</v>
      </c>
      <c r="BF58" s="315">
        <v>1912.0348615810556</v>
      </c>
      <c r="BG58" s="315">
        <v>2111.8012934796275</v>
      </c>
      <c r="BH58" s="315">
        <v>2321.487086507489</v>
      </c>
      <c r="BI58" s="315">
        <v>2276.6479895531688</v>
      </c>
      <c r="BJ58" s="315">
        <v>2409.7937064679763</v>
      </c>
      <c r="BK58" s="315">
        <v>2391.069696075388</v>
      </c>
      <c r="BL58" s="315">
        <v>2464.9666699919621</v>
      </c>
      <c r="BM58" s="315">
        <v>2488.3055353274412</v>
      </c>
      <c r="BN58" s="315">
        <v>2457.2604313300726</v>
      </c>
      <c r="BO58" s="315">
        <v>2365.3253939680003</v>
      </c>
      <c r="BP58" s="315">
        <v>2233.1182784086968</v>
      </c>
      <c r="BQ58" s="315">
        <v>0</v>
      </c>
      <c r="BR58" s="315">
        <v>0</v>
      </c>
      <c r="BS58" s="315">
        <v>0</v>
      </c>
      <c r="BT58" s="315">
        <v>0</v>
      </c>
      <c r="BU58" s="315">
        <v>0</v>
      </c>
      <c r="BV58" s="315">
        <v>0</v>
      </c>
      <c r="BW58" s="315">
        <v>0</v>
      </c>
      <c r="BX58" s="314">
        <v>0</v>
      </c>
    </row>
    <row r="59" spans="1:76">
      <c r="A59" s="352"/>
      <c r="B59" s="37" t="s">
        <v>504</v>
      </c>
      <c r="C59" s="362"/>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128.26863476816507</v>
      </c>
      <c r="AI59" s="315">
        <v>126.26339968401682</v>
      </c>
      <c r="AJ59" s="315">
        <v>142.68524745779837</v>
      </c>
      <c r="AK59" s="315">
        <v>193.95226929659748</v>
      </c>
      <c r="AL59" s="315">
        <v>220.6782774010162</v>
      </c>
      <c r="AM59" s="315">
        <v>237.40977554574661</v>
      </c>
      <c r="AN59" s="315">
        <v>250.19778374363096</v>
      </c>
      <c r="AO59" s="315">
        <v>256.57928500486599</v>
      </c>
      <c r="AP59" s="315">
        <v>273.72293197703146</v>
      </c>
      <c r="AQ59" s="315">
        <v>269.63499900665857</v>
      </c>
      <c r="AR59" s="315">
        <v>174.12426833824568</v>
      </c>
      <c r="AS59" s="315">
        <v>223.32845421087319</v>
      </c>
      <c r="AT59" s="315">
        <v>299.48273899510895</v>
      </c>
      <c r="AU59" s="315">
        <v>190.51119697606049</v>
      </c>
      <c r="AV59" s="315">
        <v>241.81856457135368</v>
      </c>
      <c r="AW59" s="315">
        <v>305.00746745978444</v>
      </c>
      <c r="AX59" s="315">
        <v>379.71435702771885</v>
      </c>
      <c r="AY59" s="315">
        <v>433.38377884585856</v>
      </c>
      <c r="AZ59" s="315">
        <v>474.323049293596</v>
      </c>
      <c r="BA59" s="315">
        <v>536.19285157844456</v>
      </c>
      <c r="BB59" s="315">
        <v>588.21371061780428</v>
      </c>
      <c r="BC59" s="315">
        <v>633.63641644642655</v>
      </c>
      <c r="BD59" s="315">
        <v>677.08330964655909</v>
      </c>
      <c r="BE59" s="315">
        <v>725.18117288562541</v>
      </c>
      <c r="BF59" s="315">
        <v>793.01046553543028</v>
      </c>
      <c r="BG59" s="315">
        <v>917.67241485107388</v>
      </c>
      <c r="BH59" s="315">
        <v>952.2295986113038</v>
      </c>
      <c r="BI59" s="315">
        <v>1037.4331255494037</v>
      </c>
      <c r="BJ59" s="315">
        <v>968.38103800833892</v>
      </c>
      <c r="BK59" s="315">
        <v>967.46673118887293</v>
      </c>
      <c r="BL59" s="315">
        <v>991.33320591141126</v>
      </c>
      <c r="BM59" s="315">
        <v>1056.499567102921</v>
      </c>
      <c r="BN59" s="315">
        <v>1090.2926629866547</v>
      </c>
      <c r="BO59" s="315">
        <v>1084.1304212015257</v>
      </c>
      <c r="BP59" s="315">
        <v>1082.7507323081804</v>
      </c>
      <c r="BQ59" s="315">
        <v>0</v>
      </c>
      <c r="BR59" s="315">
        <v>0</v>
      </c>
      <c r="BS59" s="315">
        <v>0</v>
      </c>
      <c r="BT59" s="315">
        <v>0</v>
      </c>
      <c r="BU59" s="315">
        <v>0</v>
      </c>
      <c r="BV59" s="315">
        <v>0</v>
      </c>
      <c r="BW59" s="315">
        <v>0</v>
      </c>
      <c r="BX59" s="314">
        <v>0</v>
      </c>
    </row>
    <row r="60" spans="1:76">
      <c r="A60" s="352"/>
      <c r="B60" s="37" t="s">
        <v>503</v>
      </c>
      <c r="C60" s="362"/>
      <c r="D60" s="315">
        <v>0</v>
      </c>
      <c r="E60" s="315">
        <v>0</v>
      </c>
      <c r="F60" s="315">
        <v>0</v>
      </c>
      <c r="G60" s="315">
        <v>0</v>
      </c>
      <c r="H60" s="315">
        <v>0</v>
      </c>
      <c r="I60" s="315">
        <v>0</v>
      </c>
      <c r="J60" s="315">
        <v>0</v>
      </c>
      <c r="K60" s="315">
        <v>0</v>
      </c>
      <c r="L60" s="315">
        <v>0</v>
      </c>
      <c r="M60" s="315">
        <v>0</v>
      </c>
      <c r="N60" s="315">
        <v>0</v>
      </c>
      <c r="O60" s="315">
        <v>0</v>
      </c>
      <c r="P60" s="315">
        <v>0</v>
      </c>
      <c r="Q60" s="315">
        <v>0</v>
      </c>
      <c r="R60" s="315">
        <v>0</v>
      </c>
      <c r="S60" s="315">
        <v>0</v>
      </c>
      <c r="T60" s="315">
        <v>0</v>
      </c>
      <c r="U60" s="315">
        <v>0</v>
      </c>
      <c r="V60" s="315">
        <v>0</v>
      </c>
      <c r="W60" s="315">
        <v>0</v>
      </c>
      <c r="X60" s="315">
        <v>0</v>
      </c>
      <c r="Y60" s="315">
        <v>0</v>
      </c>
      <c r="Z60" s="315">
        <v>0</v>
      </c>
      <c r="AA60" s="315">
        <v>0</v>
      </c>
      <c r="AB60" s="315">
        <v>0</v>
      </c>
      <c r="AC60" s="315">
        <v>0</v>
      </c>
      <c r="AD60" s="315">
        <v>0</v>
      </c>
      <c r="AE60" s="315">
        <v>0</v>
      </c>
      <c r="AF60" s="315">
        <v>0</v>
      </c>
      <c r="AG60" s="315">
        <v>0</v>
      </c>
      <c r="AH60" s="315">
        <v>414.82771107093697</v>
      </c>
      <c r="AI60" s="315">
        <v>410.29959682026339</v>
      </c>
      <c r="AJ60" s="315">
        <v>465.86743764673349</v>
      </c>
      <c r="AK60" s="315">
        <v>630.57514056038133</v>
      </c>
      <c r="AL60" s="315">
        <v>718.55325265235808</v>
      </c>
      <c r="AM60" s="315">
        <v>773.22936604968652</v>
      </c>
      <c r="AN60" s="315">
        <v>812.09512801651158</v>
      </c>
      <c r="AO60" s="315">
        <v>836.5855550108904</v>
      </c>
      <c r="AP60" s="315">
        <v>890.05503990724981</v>
      </c>
      <c r="AQ60" s="315">
        <v>876.878311004843</v>
      </c>
      <c r="AR60" s="315">
        <v>453.63838266428661</v>
      </c>
      <c r="AS60" s="315">
        <v>472.89438034835138</v>
      </c>
      <c r="AT60" s="315">
        <v>400.33004891062689</v>
      </c>
      <c r="AU60" s="315">
        <v>315.45595968080642</v>
      </c>
      <c r="AV60" s="315">
        <v>362.43249619108468</v>
      </c>
      <c r="AW60" s="315">
        <v>495.60220985640728</v>
      </c>
      <c r="AX60" s="315">
        <v>551.78354699895692</v>
      </c>
      <c r="AY60" s="315">
        <v>595.12721398298572</v>
      </c>
      <c r="AZ60" s="315">
        <v>608.11366147114722</v>
      </c>
      <c r="BA60" s="315">
        <v>619.41564256661877</v>
      </c>
      <c r="BB60" s="315">
        <v>636.45550206599751</v>
      </c>
      <c r="BC60" s="315">
        <v>652.84280524173619</v>
      </c>
      <c r="BD60" s="315">
        <v>625.97835105591071</v>
      </c>
      <c r="BE60" s="315">
        <v>613.94541564138331</v>
      </c>
      <c r="BF60" s="315">
        <v>610.38700189761107</v>
      </c>
      <c r="BG60" s="315">
        <v>686.97552521513353</v>
      </c>
      <c r="BH60" s="315">
        <v>725.45800174033252</v>
      </c>
      <c r="BI60" s="315">
        <v>781.30832263472621</v>
      </c>
      <c r="BJ60" s="315">
        <v>749.73677524314826</v>
      </c>
      <c r="BK60" s="315">
        <v>723.10014426555347</v>
      </c>
      <c r="BL60" s="315">
        <v>719.83621713831815</v>
      </c>
      <c r="BM60" s="315">
        <v>754.05037620717849</v>
      </c>
      <c r="BN60" s="315">
        <v>803.41894424357804</v>
      </c>
      <c r="BO60" s="315">
        <v>796.93773326401731</v>
      </c>
      <c r="BP60" s="315">
        <v>790.92583906912932</v>
      </c>
      <c r="BQ60" s="315">
        <v>0</v>
      </c>
      <c r="BR60" s="315">
        <v>0</v>
      </c>
      <c r="BS60" s="315">
        <v>0</v>
      </c>
      <c r="BT60" s="315">
        <v>0</v>
      </c>
      <c r="BU60" s="315">
        <v>0</v>
      </c>
      <c r="BV60" s="315">
        <v>0</v>
      </c>
      <c r="BW60" s="315">
        <v>0</v>
      </c>
      <c r="BX60" s="314">
        <v>0</v>
      </c>
    </row>
    <row r="61" spans="1:76">
      <c r="A61" s="352"/>
      <c r="B61" s="37" t="s">
        <v>335</v>
      </c>
      <c r="C61" s="362"/>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341.59227254634231</v>
      </c>
      <c r="AI61" s="315">
        <v>340.45659270321505</v>
      </c>
      <c r="AJ61" s="315">
        <v>388.16986835267835</v>
      </c>
      <c r="AK61" s="315">
        <v>519.53395220583502</v>
      </c>
      <c r="AL61" s="315">
        <v>586.98388492433992</v>
      </c>
      <c r="AM61" s="315">
        <v>626.79437744785446</v>
      </c>
      <c r="AN61" s="315">
        <v>656.73235202677506</v>
      </c>
      <c r="AO61" s="315">
        <v>673.86813938191813</v>
      </c>
      <c r="AP61" s="315">
        <v>720.21311339909073</v>
      </c>
      <c r="AQ61" s="315">
        <v>710.71779606440748</v>
      </c>
      <c r="AR61" s="315">
        <v>468.26281705342694</v>
      </c>
      <c r="AS61" s="315">
        <v>557.48233780256271</v>
      </c>
      <c r="AT61" s="315">
        <v>669.86217874610929</v>
      </c>
      <c r="AU61" s="315">
        <v>556.46121797564058</v>
      </c>
      <c r="AV61" s="315">
        <v>794.79939712652163</v>
      </c>
      <c r="AW61" s="315">
        <v>613.73916658671521</v>
      </c>
      <c r="AX61" s="315">
        <v>610.17174468219594</v>
      </c>
      <c r="AY61" s="315">
        <v>569.03144560977853</v>
      </c>
      <c r="AZ61" s="315">
        <v>538.5386094373813</v>
      </c>
      <c r="BA61" s="315">
        <v>460.40719961787318</v>
      </c>
      <c r="BB61" s="315">
        <v>389.74222183118638</v>
      </c>
      <c r="BC61" s="315">
        <v>355.95664715689247</v>
      </c>
      <c r="BD61" s="315">
        <v>314.83466915251421</v>
      </c>
      <c r="BE61" s="315">
        <v>264.1558377264144</v>
      </c>
      <c r="BF61" s="315">
        <v>256.63660312137165</v>
      </c>
      <c r="BG61" s="315">
        <v>224.36085318993668</v>
      </c>
      <c r="BH61" s="315">
        <v>276.58510596516891</v>
      </c>
      <c r="BI61" s="315">
        <v>297.82556834467186</v>
      </c>
      <c r="BJ61" s="315">
        <v>292.81446507512118</v>
      </c>
      <c r="BK61" s="315">
        <v>283.42341903855674</v>
      </c>
      <c r="BL61" s="315">
        <v>325.68700168383521</v>
      </c>
      <c r="BM61" s="315">
        <v>511.53796250040602</v>
      </c>
      <c r="BN61" s="315">
        <v>492.49016365663431</v>
      </c>
      <c r="BO61" s="315">
        <v>479.7046125626868</v>
      </c>
      <c r="BP61" s="315">
        <v>484.76839138298328</v>
      </c>
      <c r="BQ61" s="315">
        <v>0</v>
      </c>
      <c r="BR61" s="315">
        <v>0</v>
      </c>
      <c r="BS61" s="315">
        <v>0</v>
      </c>
      <c r="BT61" s="315">
        <v>0</v>
      </c>
      <c r="BU61" s="315">
        <v>0</v>
      </c>
      <c r="BV61" s="315">
        <v>0</v>
      </c>
      <c r="BW61" s="315">
        <v>0</v>
      </c>
      <c r="BX61" s="314">
        <v>0</v>
      </c>
    </row>
    <row r="62" spans="1:76">
      <c r="A62" s="151"/>
      <c r="B62" s="37" t="s">
        <v>502</v>
      </c>
      <c r="C62" s="362"/>
      <c r="D62" s="315">
        <v>0</v>
      </c>
      <c r="E62" s="315">
        <v>0</v>
      </c>
      <c r="F62" s="315">
        <v>0</v>
      </c>
      <c r="G62" s="315">
        <v>0</v>
      </c>
      <c r="H62" s="315">
        <v>0</v>
      </c>
      <c r="I62" s="315">
        <v>0</v>
      </c>
      <c r="J62" s="315">
        <v>0</v>
      </c>
      <c r="K62" s="315">
        <v>0</v>
      </c>
      <c r="L62" s="315">
        <v>0</v>
      </c>
      <c r="M62" s="315">
        <v>0</v>
      </c>
      <c r="N62" s="315">
        <v>0</v>
      </c>
      <c r="O62" s="315">
        <v>0</v>
      </c>
      <c r="P62" s="315">
        <v>0</v>
      </c>
      <c r="Q62" s="315">
        <v>0</v>
      </c>
      <c r="R62" s="315">
        <v>0</v>
      </c>
      <c r="S62" s="315">
        <v>0</v>
      </c>
      <c r="T62" s="315">
        <v>0</v>
      </c>
      <c r="U62" s="315">
        <v>0</v>
      </c>
      <c r="V62" s="315">
        <v>0</v>
      </c>
      <c r="W62" s="315">
        <v>0</v>
      </c>
      <c r="X62" s="315">
        <v>0</v>
      </c>
      <c r="Y62" s="315">
        <v>0</v>
      </c>
      <c r="Z62" s="315">
        <v>0</v>
      </c>
      <c r="AA62" s="315">
        <v>0</v>
      </c>
      <c r="AB62" s="315">
        <v>0</v>
      </c>
      <c r="AC62" s="315">
        <v>0</v>
      </c>
      <c r="AD62" s="315">
        <v>0</v>
      </c>
      <c r="AE62" s="315">
        <v>0</v>
      </c>
      <c r="AF62" s="315">
        <v>0</v>
      </c>
      <c r="AG62" s="315">
        <v>0</v>
      </c>
      <c r="AH62" s="315">
        <v>33.805036540620669</v>
      </c>
      <c r="AI62" s="315">
        <v>33.436032581582026</v>
      </c>
      <c r="AJ62" s="315">
        <v>37.96435323010536</v>
      </c>
      <c r="AK62" s="315">
        <v>51.386672344571259</v>
      </c>
      <c r="AL62" s="315">
        <v>58.556162749071994</v>
      </c>
      <c r="AM62" s="315">
        <v>63.011814967975305</v>
      </c>
      <c r="AN62" s="315">
        <v>66.17905396480046</v>
      </c>
      <c r="AO62" s="315">
        <v>68.174821743435771</v>
      </c>
      <c r="AP62" s="315">
        <v>72.532143692982402</v>
      </c>
      <c r="AQ62" s="315">
        <v>71.458348982205436</v>
      </c>
      <c r="AR62" s="315">
        <v>172.00900826103242</v>
      </c>
      <c r="AS62" s="315">
        <v>230.96193583725935</v>
      </c>
      <c r="AT62" s="315">
        <v>356.06968430413485</v>
      </c>
      <c r="AU62" s="315">
        <v>182.72643427131464</v>
      </c>
      <c r="AV62" s="315">
        <v>203.24758768696486</v>
      </c>
      <c r="AW62" s="315">
        <v>198.12072659822823</v>
      </c>
      <c r="AX62" s="315">
        <v>220.39892537690827</v>
      </c>
      <c r="AY62" s="315">
        <v>259.1875564478978</v>
      </c>
      <c r="AZ62" s="315">
        <v>276.90449196364125</v>
      </c>
      <c r="BA62" s="315">
        <v>306.61221594511261</v>
      </c>
      <c r="BB62" s="315">
        <v>296.22174931608328</v>
      </c>
      <c r="BC62" s="315">
        <v>276.20496396143187</v>
      </c>
      <c r="BD62" s="315">
        <v>254.90916687803264</v>
      </c>
      <c r="BE62" s="315">
        <v>229.50897795371873</v>
      </c>
      <c r="BF62" s="315">
        <v>214.91565593937679</v>
      </c>
      <c r="BG62" s="315">
        <v>284.22888476693191</v>
      </c>
      <c r="BH62" s="315">
        <v>240.16646080225775</v>
      </c>
      <c r="BI62" s="315">
        <v>268.14906698436977</v>
      </c>
      <c r="BJ62" s="315">
        <v>318.34079781566345</v>
      </c>
      <c r="BK62" s="315">
        <v>339.34076685210414</v>
      </c>
      <c r="BL62" s="315">
        <v>324.16212150105878</v>
      </c>
      <c r="BM62" s="315">
        <v>408.6174676079691</v>
      </c>
      <c r="BN62" s="315">
        <v>480.50309502047526</v>
      </c>
      <c r="BO62" s="315">
        <v>497.47168090536843</v>
      </c>
      <c r="BP62" s="315">
        <v>542.3105205504869</v>
      </c>
      <c r="BQ62" s="315">
        <v>0</v>
      </c>
      <c r="BR62" s="315">
        <v>0</v>
      </c>
      <c r="BS62" s="315">
        <v>0</v>
      </c>
      <c r="BT62" s="315">
        <v>0</v>
      </c>
      <c r="BU62" s="315">
        <v>0</v>
      </c>
      <c r="BV62" s="315">
        <v>0</v>
      </c>
      <c r="BW62" s="315">
        <v>0</v>
      </c>
      <c r="BX62" s="314">
        <v>0</v>
      </c>
    </row>
    <row r="63" spans="1:76" ht="26.1" customHeight="1">
      <c r="A63" s="352"/>
      <c r="B63" s="37" t="s">
        <v>501</v>
      </c>
      <c r="C63" s="362"/>
      <c r="D63" s="315">
        <v>0</v>
      </c>
      <c r="E63" s="315">
        <v>0</v>
      </c>
      <c r="F63" s="315">
        <v>0</v>
      </c>
      <c r="G63" s="315">
        <v>0</v>
      </c>
      <c r="H63" s="315">
        <v>0</v>
      </c>
      <c r="I63" s="315">
        <v>0</v>
      </c>
      <c r="J63" s="315">
        <v>0</v>
      </c>
      <c r="K63" s="315">
        <v>0</v>
      </c>
      <c r="L63" s="315">
        <v>0</v>
      </c>
      <c r="M63" s="315">
        <v>0</v>
      </c>
      <c r="N63" s="315">
        <v>0</v>
      </c>
      <c r="O63" s="315">
        <v>0</v>
      </c>
      <c r="P63" s="315">
        <v>0</v>
      </c>
      <c r="Q63" s="315">
        <v>0</v>
      </c>
      <c r="R63" s="315">
        <v>0</v>
      </c>
      <c r="S63" s="315">
        <v>0</v>
      </c>
      <c r="T63" s="315">
        <v>0</v>
      </c>
      <c r="U63" s="315">
        <v>0</v>
      </c>
      <c r="V63" s="315">
        <v>0</v>
      </c>
      <c r="W63" s="315">
        <v>0</v>
      </c>
      <c r="X63" s="315">
        <v>0</v>
      </c>
      <c r="Y63" s="315">
        <v>0</v>
      </c>
      <c r="Z63" s="315">
        <v>0</v>
      </c>
      <c r="AA63" s="315">
        <v>0</v>
      </c>
      <c r="AB63" s="315">
        <v>0</v>
      </c>
      <c r="AC63" s="315">
        <v>0</v>
      </c>
      <c r="AD63" s="315">
        <v>0</v>
      </c>
      <c r="AE63" s="315">
        <v>0</v>
      </c>
      <c r="AF63" s="315">
        <v>0</v>
      </c>
      <c r="AG63" s="315">
        <v>0</v>
      </c>
      <c r="AH63" s="315">
        <v>918.49365492606501</v>
      </c>
      <c r="AI63" s="315">
        <v>910.45562178907721</v>
      </c>
      <c r="AJ63" s="315">
        <v>1034.6869066873155</v>
      </c>
      <c r="AK63" s="315">
        <v>1395.448034407385</v>
      </c>
      <c r="AL63" s="315">
        <v>1584.7715777267861</v>
      </c>
      <c r="AM63" s="315">
        <v>1700.445334011263</v>
      </c>
      <c r="AN63" s="315">
        <v>1785.2043177517178</v>
      </c>
      <c r="AO63" s="315">
        <v>1835.2078011411104</v>
      </c>
      <c r="AP63" s="315">
        <v>1956.5232289763544</v>
      </c>
      <c r="AQ63" s="315">
        <v>1928.6894550581146</v>
      </c>
      <c r="AR63" s="315">
        <v>1268.0344763169915</v>
      </c>
      <c r="AS63" s="315">
        <v>1484.6671081990467</v>
      </c>
      <c r="AT63" s="315">
        <v>1725.74465095598</v>
      </c>
      <c r="AU63" s="315">
        <v>1245.154808903822</v>
      </c>
      <c r="AV63" s="315">
        <v>1602.2980455759248</v>
      </c>
      <c r="AW63" s="315">
        <v>1612.4695705011352</v>
      </c>
      <c r="AX63" s="315">
        <v>1762.0685740857798</v>
      </c>
      <c r="AY63" s="315">
        <v>1856.7299948865204</v>
      </c>
      <c r="AZ63" s="315">
        <v>1897.8798121657658</v>
      </c>
      <c r="BA63" s="315">
        <v>1922.6279097080492</v>
      </c>
      <c r="BB63" s="315">
        <v>1910.6331838310712</v>
      </c>
      <c r="BC63" s="315">
        <v>1918.6408328064872</v>
      </c>
      <c r="BD63" s="315">
        <v>1872.8054967330168</v>
      </c>
      <c r="BE63" s="315">
        <v>1832.7914042071418</v>
      </c>
      <c r="BF63" s="315">
        <v>1874.9497264937897</v>
      </c>
      <c r="BG63" s="315">
        <v>2113.2376780230761</v>
      </c>
      <c r="BH63" s="315">
        <v>2194.4391671190629</v>
      </c>
      <c r="BI63" s="315">
        <v>2384.7160835131713</v>
      </c>
      <c r="BJ63" s="315">
        <v>2329.2730761422717</v>
      </c>
      <c r="BK63" s="315">
        <v>2313.3310613450872</v>
      </c>
      <c r="BL63" s="315">
        <v>2361.018546234623</v>
      </c>
      <c r="BM63" s="315">
        <v>2730.7053734184747</v>
      </c>
      <c r="BN63" s="315">
        <v>2866.7048659073425</v>
      </c>
      <c r="BO63" s="315">
        <v>2858.2444479335986</v>
      </c>
      <c r="BP63" s="315">
        <v>2900.7554833107797</v>
      </c>
      <c r="BQ63" s="315">
        <v>0</v>
      </c>
      <c r="BR63" s="315">
        <v>0</v>
      </c>
      <c r="BS63" s="315">
        <v>0</v>
      </c>
      <c r="BT63" s="315">
        <v>0</v>
      </c>
      <c r="BU63" s="315">
        <v>0</v>
      </c>
      <c r="BV63" s="315">
        <v>0</v>
      </c>
      <c r="BW63" s="315">
        <v>0</v>
      </c>
      <c r="BX63" s="314">
        <v>0</v>
      </c>
    </row>
    <row r="64" spans="1:76" ht="26.1" customHeight="1">
      <c r="A64" s="152"/>
      <c r="B64" s="151" t="s">
        <v>500</v>
      </c>
      <c r="C64" s="362"/>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4"/>
    </row>
    <row r="65" spans="1:76">
      <c r="A65" s="352"/>
      <c r="B65" s="37" t="s">
        <v>11</v>
      </c>
      <c r="C65" s="362"/>
      <c r="D65" s="315">
        <v>0</v>
      </c>
      <c r="E65" s="315">
        <v>0</v>
      </c>
      <c r="F65" s="315">
        <v>0</v>
      </c>
      <c r="G65" s="315">
        <v>0</v>
      </c>
      <c r="H65" s="315">
        <v>0</v>
      </c>
      <c r="I65" s="315">
        <v>0</v>
      </c>
      <c r="J65" s="315">
        <v>0</v>
      </c>
      <c r="K65" s="315">
        <v>0</v>
      </c>
      <c r="L65" s="315">
        <v>0</v>
      </c>
      <c r="M65" s="315">
        <v>0</v>
      </c>
      <c r="N65" s="315">
        <v>0</v>
      </c>
      <c r="O65" s="315">
        <v>0</v>
      </c>
      <c r="P65" s="315">
        <v>0</v>
      </c>
      <c r="Q65" s="315">
        <v>0</v>
      </c>
      <c r="R65" s="315">
        <v>0</v>
      </c>
      <c r="S65" s="315">
        <v>0</v>
      </c>
      <c r="T65" s="315">
        <v>0</v>
      </c>
      <c r="U65" s="315">
        <v>0</v>
      </c>
      <c r="V65" s="315">
        <v>0</v>
      </c>
      <c r="W65" s="315">
        <v>0</v>
      </c>
      <c r="X65" s="315">
        <v>0</v>
      </c>
      <c r="Y65" s="315">
        <v>0</v>
      </c>
      <c r="Z65" s="315">
        <v>0</v>
      </c>
      <c r="AA65" s="315">
        <v>0</v>
      </c>
      <c r="AB65" s="315">
        <v>0</v>
      </c>
      <c r="AC65" s="315">
        <v>0</v>
      </c>
      <c r="AD65" s="315">
        <v>0</v>
      </c>
      <c r="AE65" s="315">
        <v>0</v>
      </c>
      <c r="AF65" s="315">
        <v>0</v>
      </c>
      <c r="AG65" s="315">
        <v>0</v>
      </c>
      <c r="AH65" s="315">
        <v>0</v>
      </c>
      <c r="AI65" s="315">
        <v>0</v>
      </c>
      <c r="AJ65" s="315">
        <v>0</v>
      </c>
      <c r="AK65" s="315">
        <v>0</v>
      </c>
      <c r="AL65" s="315">
        <v>0</v>
      </c>
      <c r="AM65" s="315">
        <v>0</v>
      </c>
      <c r="AN65" s="315">
        <v>0</v>
      </c>
      <c r="AO65" s="315">
        <v>0</v>
      </c>
      <c r="AP65" s="315">
        <v>0</v>
      </c>
      <c r="AQ65" s="315">
        <v>0</v>
      </c>
      <c r="AR65" s="315">
        <v>0</v>
      </c>
      <c r="AS65" s="315">
        <v>0</v>
      </c>
      <c r="AT65" s="315">
        <v>0</v>
      </c>
      <c r="AU65" s="315">
        <v>0</v>
      </c>
      <c r="AV65" s="315">
        <v>0</v>
      </c>
      <c r="AW65" s="315">
        <v>3132.9735520803351</v>
      </c>
      <c r="AX65" s="315">
        <v>3315.5020811972563</v>
      </c>
      <c r="AY65" s="315">
        <v>3394.4867192653796</v>
      </c>
      <c r="AZ65" s="315">
        <v>3438.0558197969917</v>
      </c>
      <c r="BA65" s="315">
        <v>3500.8401164473771</v>
      </c>
      <c r="BB65" s="315">
        <v>3529.1927806195145</v>
      </c>
      <c r="BC65" s="315">
        <v>3576.0564598271517</v>
      </c>
      <c r="BD65" s="315">
        <v>3584.395213674939</v>
      </c>
      <c r="BE65" s="315">
        <v>3683.5058969120746</v>
      </c>
      <c r="BF65" s="315">
        <v>3786.9845880748462</v>
      </c>
      <c r="BG65" s="315">
        <v>4225.038971502705</v>
      </c>
      <c r="BH65" s="315">
        <v>4515.9262536265524</v>
      </c>
      <c r="BI65" s="315">
        <v>4661.364073066341</v>
      </c>
      <c r="BJ65" s="315">
        <v>4739.0667826102481</v>
      </c>
      <c r="BK65" s="315">
        <v>4704.4007574204743</v>
      </c>
      <c r="BL65" s="315">
        <v>4825.9852162265852</v>
      </c>
      <c r="BM65" s="315">
        <v>5219.0109087459159</v>
      </c>
      <c r="BN65" s="315">
        <v>5323.9652972374151</v>
      </c>
      <c r="BO65" s="315">
        <v>5223.569841901598</v>
      </c>
      <c r="BP65" s="315">
        <v>5133.8737617194765</v>
      </c>
      <c r="BQ65" s="315">
        <v>0</v>
      </c>
      <c r="BR65" s="315">
        <v>0</v>
      </c>
      <c r="BS65" s="315">
        <v>0</v>
      </c>
      <c r="BT65" s="315">
        <v>0</v>
      </c>
      <c r="BU65" s="315">
        <v>0</v>
      </c>
      <c r="BV65" s="315">
        <v>0</v>
      </c>
      <c r="BW65" s="315">
        <v>0</v>
      </c>
      <c r="BX65" s="314">
        <v>0</v>
      </c>
    </row>
    <row r="66" spans="1:76">
      <c r="A66" s="352"/>
      <c r="B66" s="214" t="s">
        <v>522</v>
      </c>
      <c r="C66" s="362"/>
      <c r="D66" s="315">
        <v>0</v>
      </c>
      <c r="E66" s="315">
        <v>0</v>
      </c>
      <c r="F66" s="315">
        <v>0</v>
      </c>
      <c r="G66" s="315">
        <v>0</v>
      </c>
      <c r="H66" s="315">
        <v>0</v>
      </c>
      <c r="I66" s="315">
        <v>0</v>
      </c>
      <c r="J66" s="315">
        <v>0</v>
      </c>
      <c r="K66" s="315">
        <v>0</v>
      </c>
      <c r="L66" s="315">
        <v>0</v>
      </c>
      <c r="M66" s="315">
        <v>0</v>
      </c>
      <c r="N66" s="315">
        <v>0</v>
      </c>
      <c r="O66" s="315">
        <v>0</v>
      </c>
      <c r="P66" s="315">
        <v>0</v>
      </c>
      <c r="Q66" s="315">
        <v>0</v>
      </c>
      <c r="R66" s="315">
        <v>0</v>
      </c>
      <c r="S66" s="315">
        <v>0</v>
      </c>
      <c r="T66" s="315">
        <v>0</v>
      </c>
      <c r="U66" s="315">
        <v>0</v>
      </c>
      <c r="V66" s="315">
        <v>0</v>
      </c>
      <c r="W66" s="315">
        <v>0</v>
      </c>
      <c r="X66" s="315">
        <v>0</v>
      </c>
      <c r="Y66" s="315">
        <v>0</v>
      </c>
      <c r="Z66" s="315">
        <v>0</v>
      </c>
      <c r="AA66" s="315">
        <v>0</v>
      </c>
      <c r="AB66" s="315">
        <v>0</v>
      </c>
      <c r="AC66" s="315">
        <v>0</v>
      </c>
      <c r="AD66" s="315">
        <v>0</v>
      </c>
      <c r="AE66" s="315">
        <v>0</v>
      </c>
      <c r="AF66" s="315">
        <v>0</v>
      </c>
      <c r="AG66" s="315">
        <v>0</v>
      </c>
      <c r="AH66" s="315">
        <v>0</v>
      </c>
      <c r="AI66" s="315">
        <v>0</v>
      </c>
      <c r="AJ66" s="315">
        <v>0</v>
      </c>
      <c r="AK66" s="315">
        <v>0</v>
      </c>
      <c r="AL66" s="315">
        <v>0</v>
      </c>
      <c r="AM66" s="315">
        <v>0</v>
      </c>
      <c r="AN66" s="315">
        <v>0</v>
      </c>
      <c r="AO66" s="315">
        <v>0</v>
      </c>
      <c r="AP66" s="315">
        <v>0</v>
      </c>
      <c r="AQ66" s="315">
        <v>0</v>
      </c>
      <c r="AR66" s="315">
        <v>0</v>
      </c>
      <c r="AS66" s="315">
        <v>0</v>
      </c>
      <c r="AT66" s="315">
        <v>0</v>
      </c>
      <c r="AU66" s="315">
        <v>0</v>
      </c>
      <c r="AV66" s="315">
        <v>0</v>
      </c>
      <c r="AW66" s="315">
        <v>2741.2717959827796</v>
      </c>
      <c r="AX66" s="315">
        <v>2886.8816624419228</v>
      </c>
      <c r="AY66" s="315">
        <v>2950.2170970793291</v>
      </c>
      <c r="AZ66" s="315">
        <v>2942.0816240368895</v>
      </c>
      <c r="BA66" s="315">
        <v>2943.8099738300975</v>
      </c>
      <c r="BB66" s="315">
        <v>2944.8900871993615</v>
      </c>
      <c r="BC66" s="315">
        <v>2985.3467868196494</v>
      </c>
      <c r="BD66" s="315">
        <v>2987.3080819698248</v>
      </c>
      <c r="BE66" s="315">
        <v>3080.6800403860852</v>
      </c>
      <c r="BF66" s="315">
        <v>3182.1987288226428</v>
      </c>
      <c r="BG66" s="315">
        <v>3593.346924122613</v>
      </c>
      <c r="BH66" s="315">
        <v>3858.2889857296786</v>
      </c>
      <c r="BI66" s="315">
        <v>3989.1637030388265</v>
      </c>
      <c r="BJ66" s="315">
        <v>4070.0343362820263</v>
      </c>
      <c r="BK66" s="315">
        <v>4055.5441722151536</v>
      </c>
      <c r="BL66" s="315">
        <v>4184.6191453509364</v>
      </c>
      <c r="BM66" s="315">
        <v>4549.3907319038572</v>
      </c>
      <c r="BN66" s="315">
        <v>4647.9831034925664</v>
      </c>
      <c r="BO66" s="315">
        <v>4554.9432157646243</v>
      </c>
      <c r="BP66" s="315">
        <v>4474.6996039696169</v>
      </c>
      <c r="BQ66" s="315">
        <v>0</v>
      </c>
      <c r="BR66" s="315">
        <v>0</v>
      </c>
      <c r="BS66" s="315">
        <v>0</v>
      </c>
      <c r="BT66" s="315">
        <v>0</v>
      </c>
      <c r="BU66" s="315">
        <v>0</v>
      </c>
      <c r="BV66" s="315">
        <v>0</v>
      </c>
      <c r="BW66" s="315">
        <v>0</v>
      </c>
      <c r="BX66" s="314">
        <v>0</v>
      </c>
    </row>
    <row r="67" spans="1:76">
      <c r="A67" s="352"/>
      <c r="B67" s="214" t="s">
        <v>521</v>
      </c>
      <c r="C67" s="362"/>
      <c r="D67" s="315">
        <v>0</v>
      </c>
      <c r="E67" s="315">
        <v>0</v>
      </c>
      <c r="F67" s="315">
        <v>0</v>
      </c>
      <c r="G67" s="315">
        <v>0</v>
      </c>
      <c r="H67" s="315">
        <v>0</v>
      </c>
      <c r="I67" s="315">
        <v>0</v>
      </c>
      <c r="J67" s="315">
        <v>0</v>
      </c>
      <c r="K67" s="315">
        <v>0</v>
      </c>
      <c r="L67" s="315">
        <v>0</v>
      </c>
      <c r="M67" s="315">
        <v>0</v>
      </c>
      <c r="N67" s="315">
        <v>0</v>
      </c>
      <c r="O67" s="315">
        <v>0</v>
      </c>
      <c r="P67" s="315">
        <v>0</v>
      </c>
      <c r="Q67" s="315">
        <v>0</v>
      </c>
      <c r="R67" s="315">
        <v>0</v>
      </c>
      <c r="S67" s="315">
        <v>0</v>
      </c>
      <c r="T67" s="315">
        <v>0</v>
      </c>
      <c r="U67" s="315">
        <v>0</v>
      </c>
      <c r="V67" s="315">
        <v>0</v>
      </c>
      <c r="W67" s="315">
        <v>0</v>
      </c>
      <c r="X67" s="315">
        <v>0</v>
      </c>
      <c r="Y67" s="315">
        <v>0</v>
      </c>
      <c r="Z67" s="315">
        <v>0</v>
      </c>
      <c r="AA67" s="315">
        <v>0</v>
      </c>
      <c r="AB67" s="315">
        <v>0</v>
      </c>
      <c r="AC67" s="315">
        <v>0</v>
      </c>
      <c r="AD67" s="315">
        <v>0</v>
      </c>
      <c r="AE67" s="315">
        <v>0</v>
      </c>
      <c r="AF67" s="315">
        <v>0</v>
      </c>
      <c r="AG67" s="315">
        <v>0</v>
      </c>
      <c r="AH67" s="315">
        <v>0</v>
      </c>
      <c r="AI67" s="315">
        <v>0</v>
      </c>
      <c r="AJ67" s="315">
        <v>0</v>
      </c>
      <c r="AK67" s="315">
        <v>0</v>
      </c>
      <c r="AL67" s="315">
        <v>0</v>
      </c>
      <c r="AM67" s="315">
        <v>0</v>
      </c>
      <c r="AN67" s="315">
        <v>0</v>
      </c>
      <c r="AO67" s="315">
        <v>0</v>
      </c>
      <c r="AP67" s="315">
        <v>0</v>
      </c>
      <c r="AQ67" s="315">
        <v>0</v>
      </c>
      <c r="AR67" s="315">
        <v>0</v>
      </c>
      <c r="AS67" s="315">
        <v>0</v>
      </c>
      <c r="AT67" s="315">
        <v>0</v>
      </c>
      <c r="AU67" s="315">
        <v>0</v>
      </c>
      <c r="AV67" s="315">
        <v>0</v>
      </c>
      <c r="AW67" s="315">
        <v>92.97356253338674</v>
      </c>
      <c r="AX67" s="315">
        <v>102.87598904832645</v>
      </c>
      <c r="AY67" s="315">
        <v>113.22463384109821</v>
      </c>
      <c r="AZ67" s="315">
        <v>129.98172822227789</v>
      </c>
      <c r="BA67" s="315">
        <v>137.50676409454744</v>
      </c>
      <c r="BB67" s="315">
        <v>148.67612007010146</v>
      </c>
      <c r="BC67" s="315">
        <v>154.05767588414463</v>
      </c>
      <c r="BD67" s="315">
        <v>165.57271130566519</v>
      </c>
      <c r="BE67" s="315">
        <v>169.68377975123562</v>
      </c>
      <c r="BF67" s="315">
        <v>175.04916919372343</v>
      </c>
      <c r="BG67" s="315">
        <v>190.05453312327381</v>
      </c>
      <c r="BH67" s="315">
        <v>203.71572913655055</v>
      </c>
      <c r="BI67" s="315">
        <v>217.96051959645365</v>
      </c>
      <c r="BJ67" s="315">
        <v>220.97350632203072</v>
      </c>
      <c r="BK67" s="315">
        <v>220.69847172932327</v>
      </c>
      <c r="BL67" s="315">
        <v>227.48453494696457</v>
      </c>
      <c r="BM67" s="315">
        <v>247.80406502940608</v>
      </c>
      <c r="BN67" s="315">
        <v>257.13877961403017</v>
      </c>
      <c r="BO67" s="315">
        <v>261.32950222399819</v>
      </c>
      <c r="BP67" s="315">
        <v>262.56659497692317</v>
      </c>
      <c r="BQ67" s="315">
        <v>0</v>
      </c>
      <c r="BR67" s="315">
        <v>0</v>
      </c>
      <c r="BS67" s="315">
        <v>0</v>
      </c>
      <c r="BT67" s="315">
        <v>0</v>
      </c>
      <c r="BU67" s="315">
        <v>0</v>
      </c>
      <c r="BV67" s="315">
        <v>0</v>
      </c>
      <c r="BW67" s="315">
        <v>0</v>
      </c>
      <c r="BX67" s="314">
        <v>0</v>
      </c>
    </row>
    <row r="68" spans="1:76">
      <c r="A68" s="352"/>
      <c r="B68" s="214" t="s">
        <v>520</v>
      </c>
      <c r="C68" s="362"/>
      <c r="D68" s="315">
        <v>0</v>
      </c>
      <c r="E68" s="315">
        <v>0</v>
      </c>
      <c r="F68" s="315">
        <v>0</v>
      </c>
      <c r="G68" s="315">
        <v>0</v>
      </c>
      <c r="H68" s="315">
        <v>0</v>
      </c>
      <c r="I68" s="315">
        <v>0</v>
      </c>
      <c r="J68" s="315">
        <v>0</v>
      </c>
      <c r="K68" s="315">
        <v>0</v>
      </c>
      <c r="L68" s="315">
        <v>0</v>
      </c>
      <c r="M68" s="315">
        <v>0</v>
      </c>
      <c r="N68" s="315">
        <v>0</v>
      </c>
      <c r="O68" s="315">
        <v>0</v>
      </c>
      <c r="P68" s="315">
        <v>0</v>
      </c>
      <c r="Q68" s="315">
        <v>0</v>
      </c>
      <c r="R68" s="315">
        <v>0</v>
      </c>
      <c r="S68" s="315">
        <v>0</v>
      </c>
      <c r="T68" s="315">
        <v>0</v>
      </c>
      <c r="U68" s="315">
        <v>0</v>
      </c>
      <c r="V68" s="315">
        <v>0</v>
      </c>
      <c r="W68" s="315">
        <v>0</v>
      </c>
      <c r="X68" s="315">
        <v>0</v>
      </c>
      <c r="Y68" s="315">
        <v>0</v>
      </c>
      <c r="Z68" s="315">
        <v>0</v>
      </c>
      <c r="AA68" s="315">
        <v>0</v>
      </c>
      <c r="AB68" s="315">
        <v>0</v>
      </c>
      <c r="AC68" s="315">
        <v>0</v>
      </c>
      <c r="AD68" s="315">
        <v>0</v>
      </c>
      <c r="AE68" s="315">
        <v>0</v>
      </c>
      <c r="AF68" s="315">
        <v>0</v>
      </c>
      <c r="AG68" s="315">
        <v>0</v>
      </c>
      <c r="AH68" s="315">
        <v>0</v>
      </c>
      <c r="AI68" s="315">
        <v>0</v>
      </c>
      <c r="AJ68" s="315">
        <v>0</v>
      </c>
      <c r="AK68" s="315">
        <v>0</v>
      </c>
      <c r="AL68" s="315">
        <v>0</v>
      </c>
      <c r="AM68" s="315">
        <v>0</v>
      </c>
      <c r="AN68" s="315">
        <v>0</v>
      </c>
      <c r="AO68" s="315">
        <v>0</v>
      </c>
      <c r="AP68" s="315">
        <v>0</v>
      </c>
      <c r="AQ68" s="315">
        <v>0</v>
      </c>
      <c r="AR68" s="315">
        <v>0</v>
      </c>
      <c r="AS68" s="315">
        <v>0</v>
      </c>
      <c r="AT68" s="315">
        <v>0</v>
      </c>
      <c r="AU68" s="315">
        <v>0</v>
      </c>
      <c r="AV68" s="315">
        <v>0</v>
      </c>
      <c r="AW68" s="315">
        <v>298.72819356416898</v>
      </c>
      <c r="AX68" s="315">
        <v>325.74442970700721</v>
      </c>
      <c r="AY68" s="315">
        <v>331.04498834495246</v>
      </c>
      <c r="AZ68" s="315">
        <v>365.99246753782467</v>
      </c>
      <c r="BA68" s="315">
        <v>419.52337852273217</v>
      </c>
      <c r="BB68" s="315">
        <v>435.62657335005133</v>
      </c>
      <c r="BC68" s="315">
        <v>436.65199712335743</v>
      </c>
      <c r="BD68" s="315">
        <v>431.51442039944902</v>
      </c>
      <c r="BE68" s="315">
        <v>433.14207677475423</v>
      </c>
      <c r="BF68" s="315">
        <v>429.73669005847955</v>
      </c>
      <c r="BG68" s="315">
        <v>441.63751425681721</v>
      </c>
      <c r="BH68" s="315">
        <v>453.92153876032324</v>
      </c>
      <c r="BI68" s="315">
        <v>454.2398504310608</v>
      </c>
      <c r="BJ68" s="315">
        <v>448.05894000619099</v>
      </c>
      <c r="BK68" s="315">
        <v>428.15811347599765</v>
      </c>
      <c r="BL68" s="315">
        <v>413.88153592868417</v>
      </c>
      <c r="BM68" s="315">
        <v>421.81611181265191</v>
      </c>
      <c r="BN68" s="315">
        <v>418.8434141308187</v>
      </c>
      <c r="BO68" s="315">
        <v>407.29712391297494</v>
      </c>
      <c r="BP68" s="315">
        <v>396.607562772937</v>
      </c>
      <c r="BQ68" s="315">
        <v>0</v>
      </c>
      <c r="BR68" s="315">
        <v>0</v>
      </c>
      <c r="BS68" s="315">
        <v>0</v>
      </c>
      <c r="BT68" s="315">
        <v>0</v>
      </c>
      <c r="BU68" s="315">
        <v>0</v>
      </c>
      <c r="BV68" s="315">
        <v>0</v>
      </c>
      <c r="BW68" s="315">
        <v>0</v>
      </c>
      <c r="BX68" s="314">
        <v>0</v>
      </c>
    </row>
    <row r="69" spans="1:76" ht="26.1" customHeight="1">
      <c r="A69" s="352"/>
      <c r="B69" s="37" t="s">
        <v>526</v>
      </c>
      <c r="C69" s="3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v>0</v>
      </c>
      <c r="AO69" s="315">
        <v>0</v>
      </c>
      <c r="AP69" s="315">
        <v>0</v>
      </c>
      <c r="AQ69" s="315">
        <v>0</v>
      </c>
      <c r="AR69" s="315">
        <v>0</v>
      </c>
      <c r="AS69" s="315">
        <v>400.64701238181431</v>
      </c>
      <c r="AT69" s="315">
        <v>3813.3180969319692</v>
      </c>
      <c r="AU69" s="315">
        <v>2382.5429147417053</v>
      </c>
      <c r="AV69" s="315">
        <v>2800.5795448960534</v>
      </c>
      <c r="AW69" s="315">
        <v>0</v>
      </c>
      <c r="AX69" s="315">
        <v>0</v>
      </c>
      <c r="AY69" s="315">
        <v>0</v>
      </c>
      <c r="AZ69" s="315">
        <v>0</v>
      </c>
      <c r="BA69" s="315">
        <v>0</v>
      </c>
      <c r="BB69" s="315">
        <v>0</v>
      </c>
      <c r="BC69" s="315">
        <v>0</v>
      </c>
      <c r="BD69" s="315">
        <v>0</v>
      </c>
      <c r="BE69" s="315">
        <v>0</v>
      </c>
      <c r="BF69" s="315">
        <v>0</v>
      </c>
      <c r="BG69" s="315">
        <v>0</v>
      </c>
      <c r="BH69" s="315">
        <v>0</v>
      </c>
      <c r="BI69" s="315">
        <v>0</v>
      </c>
      <c r="BJ69" s="315">
        <v>0</v>
      </c>
      <c r="BK69" s="315">
        <v>0</v>
      </c>
      <c r="BL69" s="315">
        <v>0</v>
      </c>
      <c r="BM69" s="315">
        <v>0</v>
      </c>
      <c r="BN69" s="315">
        <v>0</v>
      </c>
      <c r="BO69" s="315">
        <v>0</v>
      </c>
      <c r="BP69" s="315">
        <v>0</v>
      </c>
      <c r="BQ69" s="315">
        <v>0</v>
      </c>
      <c r="BR69" s="315">
        <v>0</v>
      </c>
      <c r="BS69" s="315">
        <v>0</v>
      </c>
      <c r="BT69" s="315">
        <v>0</v>
      </c>
      <c r="BU69" s="315">
        <v>0</v>
      </c>
      <c r="BV69" s="315">
        <v>0</v>
      </c>
      <c r="BW69" s="315">
        <v>0</v>
      </c>
      <c r="BX69" s="314">
        <v>0</v>
      </c>
    </row>
    <row r="70" spans="1:76">
      <c r="A70" s="352"/>
      <c r="B70" s="214" t="s">
        <v>522</v>
      </c>
      <c r="C70" s="362"/>
      <c r="D70" s="315">
        <v>0</v>
      </c>
      <c r="E70" s="315">
        <v>0</v>
      </c>
      <c r="F70" s="315">
        <v>0</v>
      </c>
      <c r="G70" s="315">
        <v>0</v>
      </c>
      <c r="H70" s="315">
        <v>0</v>
      </c>
      <c r="I70" s="315">
        <v>0</v>
      </c>
      <c r="J70" s="315">
        <v>0</v>
      </c>
      <c r="K70" s="315">
        <v>0</v>
      </c>
      <c r="L70" s="315">
        <v>0</v>
      </c>
      <c r="M70" s="315">
        <v>0</v>
      </c>
      <c r="N70" s="315">
        <v>0</v>
      </c>
      <c r="O70" s="315">
        <v>0</v>
      </c>
      <c r="P70" s="315">
        <v>0</v>
      </c>
      <c r="Q70" s="315">
        <v>0</v>
      </c>
      <c r="R70" s="315">
        <v>0</v>
      </c>
      <c r="S70" s="315">
        <v>0</v>
      </c>
      <c r="T70" s="315">
        <v>0</v>
      </c>
      <c r="U70" s="315">
        <v>0</v>
      </c>
      <c r="V70" s="315">
        <v>0</v>
      </c>
      <c r="W70" s="315">
        <v>0</v>
      </c>
      <c r="X70" s="315">
        <v>0</v>
      </c>
      <c r="Y70" s="315">
        <v>0</v>
      </c>
      <c r="Z70" s="315">
        <v>0</v>
      </c>
      <c r="AA70" s="315">
        <v>0</v>
      </c>
      <c r="AB70" s="315">
        <v>0</v>
      </c>
      <c r="AC70" s="315">
        <v>0</v>
      </c>
      <c r="AD70" s="315">
        <v>0</v>
      </c>
      <c r="AE70" s="315">
        <v>0</v>
      </c>
      <c r="AF70" s="315">
        <v>0</v>
      </c>
      <c r="AG70" s="315">
        <v>0</v>
      </c>
      <c r="AH70" s="315">
        <v>0</v>
      </c>
      <c r="AI70" s="315">
        <v>0</v>
      </c>
      <c r="AJ70" s="315">
        <v>0</v>
      </c>
      <c r="AK70" s="315">
        <v>0</v>
      </c>
      <c r="AL70" s="315">
        <v>0</v>
      </c>
      <c r="AM70" s="315">
        <v>0</v>
      </c>
      <c r="AN70" s="315">
        <v>0</v>
      </c>
      <c r="AO70" s="315">
        <v>0</v>
      </c>
      <c r="AP70" s="315">
        <v>0</v>
      </c>
      <c r="AQ70" s="315">
        <v>0</v>
      </c>
      <c r="AR70" s="315">
        <v>0</v>
      </c>
      <c r="AS70" s="315">
        <v>0</v>
      </c>
      <c r="AT70" s="315">
        <v>0</v>
      </c>
      <c r="AU70" s="315">
        <v>2111.3722303458958</v>
      </c>
      <c r="AV70" s="315">
        <v>2441.2031561953549</v>
      </c>
      <c r="AW70" s="315">
        <v>0</v>
      </c>
      <c r="AX70" s="315">
        <v>0</v>
      </c>
      <c r="AY70" s="315">
        <v>0</v>
      </c>
      <c r="AZ70" s="315">
        <v>0</v>
      </c>
      <c r="BA70" s="315">
        <v>0</v>
      </c>
      <c r="BB70" s="315">
        <v>0</v>
      </c>
      <c r="BC70" s="315">
        <v>0</v>
      </c>
      <c r="BD70" s="315">
        <v>0</v>
      </c>
      <c r="BE70" s="315">
        <v>0</v>
      </c>
      <c r="BF70" s="315">
        <v>0</v>
      </c>
      <c r="BG70" s="315">
        <v>0</v>
      </c>
      <c r="BH70" s="315">
        <v>0</v>
      </c>
      <c r="BI70" s="315">
        <v>0</v>
      </c>
      <c r="BJ70" s="315">
        <v>0</v>
      </c>
      <c r="BK70" s="315">
        <v>0</v>
      </c>
      <c r="BL70" s="315">
        <v>0</v>
      </c>
      <c r="BM70" s="315">
        <v>0</v>
      </c>
      <c r="BN70" s="315">
        <v>0</v>
      </c>
      <c r="BO70" s="315">
        <v>0</v>
      </c>
      <c r="BP70" s="315">
        <v>0</v>
      </c>
      <c r="BQ70" s="315">
        <v>0</v>
      </c>
      <c r="BR70" s="315">
        <v>0</v>
      </c>
      <c r="BS70" s="315">
        <v>0</v>
      </c>
      <c r="BT70" s="315">
        <v>0</v>
      </c>
      <c r="BU70" s="315">
        <v>0</v>
      </c>
      <c r="BV70" s="315">
        <v>0</v>
      </c>
      <c r="BW70" s="315">
        <v>0</v>
      </c>
      <c r="BX70" s="314">
        <v>0</v>
      </c>
    </row>
    <row r="71" spans="1:76">
      <c r="A71" s="352"/>
      <c r="B71" s="214" t="s">
        <v>521</v>
      </c>
      <c r="C71" s="362"/>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v>0</v>
      </c>
      <c r="AO71" s="315">
        <v>0</v>
      </c>
      <c r="AP71" s="315">
        <v>0</v>
      </c>
      <c r="AQ71" s="315">
        <v>0</v>
      </c>
      <c r="AR71" s="315">
        <v>0</v>
      </c>
      <c r="AS71" s="315">
        <v>0</v>
      </c>
      <c r="AT71" s="315">
        <v>0</v>
      </c>
      <c r="AU71" s="315">
        <v>49.896871052693065</v>
      </c>
      <c r="AV71" s="315">
        <v>75.120912981393801</v>
      </c>
      <c r="AW71" s="315">
        <v>0</v>
      </c>
      <c r="AX71" s="315">
        <v>0</v>
      </c>
      <c r="AY71" s="315">
        <v>0</v>
      </c>
      <c r="AZ71" s="315">
        <v>0</v>
      </c>
      <c r="BA71" s="315">
        <v>0</v>
      </c>
      <c r="BB71" s="315">
        <v>0</v>
      </c>
      <c r="BC71" s="315">
        <v>0</v>
      </c>
      <c r="BD71" s="315">
        <v>0</v>
      </c>
      <c r="BE71" s="315">
        <v>0</v>
      </c>
      <c r="BF71" s="315">
        <v>0</v>
      </c>
      <c r="BG71" s="315">
        <v>0</v>
      </c>
      <c r="BH71" s="315">
        <v>0</v>
      </c>
      <c r="BI71" s="315">
        <v>0</v>
      </c>
      <c r="BJ71" s="315">
        <v>0</v>
      </c>
      <c r="BK71" s="315">
        <v>0</v>
      </c>
      <c r="BL71" s="315">
        <v>0</v>
      </c>
      <c r="BM71" s="315">
        <v>0</v>
      </c>
      <c r="BN71" s="315">
        <v>0</v>
      </c>
      <c r="BO71" s="315">
        <v>0</v>
      </c>
      <c r="BP71" s="315">
        <v>0</v>
      </c>
      <c r="BQ71" s="315">
        <v>0</v>
      </c>
      <c r="BR71" s="315">
        <v>0</v>
      </c>
      <c r="BS71" s="315">
        <v>0</v>
      </c>
      <c r="BT71" s="315">
        <v>0</v>
      </c>
      <c r="BU71" s="315">
        <v>0</v>
      </c>
      <c r="BV71" s="315">
        <v>0</v>
      </c>
      <c r="BW71" s="315">
        <v>0</v>
      </c>
      <c r="BX71" s="314">
        <v>0</v>
      </c>
    </row>
    <row r="72" spans="1:76">
      <c r="A72" s="352"/>
      <c r="B72" s="214" t="s">
        <v>520</v>
      </c>
      <c r="C72" s="362"/>
      <c r="D72" s="315">
        <v>0</v>
      </c>
      <c r="E72" s="315">
        <v>0</v>
      </c>
      <c r="F72" s="315">
        <v>0</v>
      </c>
      <c r="G72" s="315">
        <v>0</v>
      </c>
      <c r="H72" s="315">
        <v>0</v>
      </c>
      <c r="I72" s="315">
        <v>0</v>
      </c>
      <c r="J72" s="315">
        <v>0</v>
      </c>
      <c r="K72" s="315">
        <v>0</v>
      </c>
      <c r="L72" s="315">
        <v>0</v>
      </c>
      <c r="M72" s="315">
        <v>0</v>
      </c>
      <c r="N72" s="315">
        <v>0</v>
      </c>
      <c r="O72" s="315">
        <v>0</v>
      </c>
      <c r="P72" s="315">
        <v>0</v>
      </c>
      <c r="Q72" s="315">
        <v>0</v>
      </c>
      <c r="R72" s="315">
        <v>0</v>
      </c>
      <c r="S72" s="315">
        <v>0</v>
      </c>
      <c r="T72" s="315">
        <v>0</v>
      </c>
      <c r="U72" s="315">
        <v>0</v>
      </c>
      <c r="V72" s="315">
        <v>0</v>
      </c>
      <c r="W72" s="315">
        <v>0</v>
      </c>
      <c r="X72" s="315">
        <v>0</v>
      </c>
      <c r="Y72" s="315">
        <v>0</v>
      </c>
      <c r="Z72" s="315">
        <v>0</v>
      </c>
      <c r="AA72" s="315">
        <v>0</v>
      </c>
      <c r="AB72" s="315">
        <v>0</v>
      </c>
      <c r="AC72" s="315">
        <v>0</v>
      </c>
      <c r="AD72" s="315">
        <v>0</v>
      </c>
      <c r="AE72" s="315">
        <v>0</v>
      </c>
      <c r="AF72" s="315">
        <v>0</v>
      </c>
      <c r="AG72" s="315">
        <v>0</v>
      </c>
      <c r="AH72" s="315">
        <v>0</v>
      </c>
      <c r="AI72" s="315">
        <v>0</v>
      </c>
      <c r="AJ72" s="315">
        <v>0</v>
      </c>
      <c r="AK72" s="315">
        <v>0</v>
      </c>
      <c r="AL72" s="315">
        <v>0</v>
      </c>
      <c r="AM72" s="315">
        <v>0</v>
      </c>
      <c r="AN72" s="315">
        <v>0</v>
      </c>
      <c r="AO72" s="315">
        <v>0</v>
      </c>
      <c r="AP72" s="315">
        <v>0</v>
      </c>
      <c r="AQ72" s="315">
        <v>0</v>
      </c>
      <c r="AR72" s="315">
        <v>0</v>
      </c>
      <c r="AS72" s="315">
        <v>0</v>
      </c>
      <c r="AT72" s="315">
        <v>0</v>
      </c>
      <c r="AU72" s="315">
        <v>221.27381334311644</v>
      </c>
      <c r="AV72" s="315">
        <v>284.25547571930497</v>
      </c>
      <c r="AW72" s="315">
        <v>0</v>
      </c>
      <c r="AX72" s="315">
        <v>0</v>
      </c>
      <c r="AY72" s="315">
        <v>0</v>
      </c>
      <c r="AZ72" s="315">
        <v>0</v>
      </c>
      <c r="BA72" s="315">
        <v>0</v>
      </c>
      <c r="BB72" s="315">
        <v>0</v>
      </c>
      <c r="BC72" s="315">
        <v>0</v>
      </c>
      <c r="BD72" s="315">
        <v>0</v>
      </c>
      <c r="BE72" s="315">
        <v>0</v>
      </c>
      <c r="BF72" s="315">
        <v>0</v>
      </c>
      <c r="BG72" s="315">
        <v>0</v>
      </c>
      <c r="BH72" s="315">
        <v>0</v>
      </c>
      <c r="BI72" s="315">
        <v>0</v>
      </c>
      <c r="BJ72" s="315">
        <v>0</v>
      </c>
      <c r="BK72" s="315">
        <v>0</v>
      </c>
      <c r="BL72" s="315">
        <v>0</v>
      </c>
      <c r="BM72" s="315">
        <v>0</v>
      </c>
      <c r="BN72" s="315">
        <v>0</v>
      </c>
      <c r="BO72" s="315">
        <v>0</v>
      </c>
      <c r="BP72" s="315">
        <v>0</v>
      </c>
      <c r="BQ72" s="315">
        <v>0</v>
      </c>
      <c r="BR72" s="315">
        <v>0</v>
      </c>
      <c r="BS72" s="315">
        <v>0</v>
      </c>
      <c r="BT72" s="315">
        <v>0</v>
      </c>
      <c r="BU72" s="315">
        <v>0</v>
      </c>
      <c r="BV72" s="315">
        <v>0</v>
      </c>
      <c r="BW72" s="315">
        <v>0</v>
      </c>
      <c r="BX72" s="314">
        <v>0</v>
      </c>
    </row>
    <row r="73" spans="1:76" ht="26.1" customHeight="1">
      <c r="A73" s="352"/>
      <c r="B73" s="37" t="s">
        <v>525</v>
      </c>
      <c r="C73" s="362"/>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223.28666175386886</v>
      </c>
      <c r="AA73" s="315">
        <v>242.59407526020814</v>
      </c>
      <c r="AB73" s="315">
        <v>288.57142857142856</v>
      </c>
      <c r="AC73" s="315">
        <v>325.80645161290323</v>
      </c>
      <c r="AD73" s="315">
        <v>819.18728494183188</v>
      </c>
      <c r="AE73" s="315">
        <v>912.06907916419493</v>
      </c>
      <c r="AF73" s="315">
        <v>869.22137582136429</v>
      </c>
      <c r="AG73" s="315">
        <v>1907.6111992629371</v>
      </c>
      <c r="AH73" s="315">
        <v>1800.2401182120429</v>
      </c>
      <c r="AI73" s="315">
        <v>1778.8727934774004</v>
      </c>
      <c r="AJ73" s="315">
        <v>2016.4989000733285</v>
      </c>
      <c r="AK73" s="315">
        <v>2732.5657694878182</v>
      </c>
      <c r="AL73" s="315">
        <v>3112.866046273371</v>
      </c>
      <c r="AM73" s="315">
        <v>3350.8934408367832</v>
      </c>
      <c r="AN73" s="315">
        <v>3521.5017767935315</v>
      </c>
      <c r="AO73" s="315">
        <v>3626.4960792406105</v>
      </c>
      <c r="AP73" s="315">
        <v>3856.9426602826115</v>
      </c>
      <c r="AQ73" s="315">
        <v>3802.3371622070249</v>
      </c>
      <c r="AR73" s="315">
        <v>2861.8567395906848</v>
      </c>
      <c r="AS73" s="315">
        <v>2905.0059116905127</v>
      </c>
      <c r="AT73" s="315">
        <v>0</v>
      </c>
      <c r="AU73" s="315">
        <v>0</v>
      </c>
      <c r="AV73" s="315">
        <v>0</v>
      </c>
      <c r="AW73" s="315">
        <v>0</v>
      </c>
      <c r="AX73" s="315">
        <v>0</v>
      </c>
      <c r="AY73" s="315">
        <v>0</v>
      </c>
      <c r="AZ73" s="315">
        <v>0</v>
      </c>
      <c r="BA73" s="315">
        <v>0</v>
      </c>
      <c r="BB73" s="315">
        <v>0</v>
      </c>
      <c r="BC73" s="315">
        <v>0</v>
      </c>
      <c r="BD73" s="315">
        <v>0</v>
      </c>
      <c r="BE73" s="315">
        <v>0</v>
      </c>
      <c r="BF73" s="315">
        <v>0</v>
      </c>
      <c r="BG73" s="315">
        <v>0</v>
      </c>
      <c r="BH73" s="315">
        <v>0</v>
      </c>
      <c r="BI73" s="315">
        <v>0</v>
      </c>
      <c r="BJ73" s="315">
        <v>0</v>
      </c>
      <c r="BK73" s="315">
        <v>0</v>
      </c>
      <c r="BL73" s="315">
        <v>0</v>
      </c>
      <c r="BM73" s="315">
        <v>0</v>
      </c>
      <c r="BN73" s="315">
        <v>0</v>
      </c>
      <c r="BO73" s="315">
        <v>0</v>
      </c>
      <c r="BP73" s="315">
        <v>0</v>
      </c>
      <c r="BQ73" s="315">
        <v>0</v>
      </c>
      <c r="BR73" s="315">
        <v>0</v>
      </c>
      <c r="BS73" s="315">
        <v>0</v>
      </c>
      <c r="BT73" s="315">
        <v>0</v>
      </c>
      <c r="BU73" s="315">
        <v>0</v>
      </c>
      <c r="BV73" s="315">
        <v>0</v>
      </c>
      <c r="BW73" s="315">
        <v>0</v>
      </c>
      <c r="BX73" s="314">
        <v>0</v>
      </c>
    </row>
    <row r="74" spans="1:76" ht="26.1" customHeight="1">
      <c r="A74" s="38"/>
      <c r="B74" s="38" t="s">
        <v>524</v>
      </c>
      <c r="C74" s="362"/>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4"/>
    </row>
    <row r="75" spans="1:76">
      <c r="A75" s="352"/>
      <c r="B75" s="37" t="s">
        <v>523</v>
      </c>
      <c r="C75" s="362"/>
      <c r="D75" s="315" t="s">
        <v>496</v>
      </c>
      <c r="E75" s="315" t="s">
        <v>496</v>
      </c>
      <c r="F75" s="315" t="s">
        <v>496</v>
      </c>
      <c r="G75" s="315" t="s">
        <v>496</v>
      </c>
      <c r="H75" s="315" t="s">
        <v>496</v>
      </c>
      <c r="I75" s="315" t="s">
        <v>496</v>
      </c>
      <c r="J75" s="315" t="s">
        <v>496</v>
      </c>
      <c r="K75" s="315" t="s">
        <v>496</v>
      </c>
      <c r="L75" s="315" t="s">
        <v>496</v>
      </c>
      <c r="M75" s="315" t="s">
        <v>496</v>
      </c>
      <c r="N75" s="315" t="s">
        <v>496</v>
      </c>
      <c r="O75" s="315" t="s">
        <v>496</v>
      </c>
      <c r="P75" s="315" t="s">
        <v>496</v>
      </c>
      <c r="Q75" s="315" t="s">
        <v>496</v>
      </c>
      <c r="R75" s="315" t="s">
        <v>496</v>
      </c>
      <c r="S75" s="315" t="s">
        <v>496</v>
      </c>
      <c r="T75" s="315" t="s">
        <v>496</v>
      </c>
      <c r="U75" s="315" t="s">
        <v>496</v>
      </c>
      <c r="V75" s="315" t="s">
        <v>496</v>
      </c>
      <c r="W75" s="315" t="s">
        <v>496</v>
      </c>
      <c r="X75" s="315" t="s">
        <v>496</v>
      </c>
      <c r="Y75" s="315" t="s">
        <v>496</v>
      </c>
      <c r="Z75" s="315" t="s">
        <v>496</v>
      </c>
      <c r="AA75" s="315" t="s">
        <v>496</v>
      </c>
      <c r="AB75" s="315" t="s">
        <v>496</v>
      </c>
      <c r="AC75" s="315" t="s">
        <v>496</v>
      </c>
      <c r="AD75" s="315" t="s">
        <v>496</v>
      </c>
      <c r="AE75" s="315" t="s">
        <v>496</v>
      </c>
      <c r="AF75" s="315" t="s">
        <v>496</v>
      </c>
      <c r="AG75" s="315" t="s">
        <v>496</v>
      </c>
      <c r="AH75" s="315" t="s">
        <v>496</v>
      </c>
      <c r="AI75" s="315" t="s">
        <v>496</v>
      </c>
      <c r="AJ75" s="315" t="s">
        <v>496</v>
      </c>
      <c r="AK75" s="315" t="s">
        <v>496</v>
      </c>
      <c r="AL75" s="315" t="s">
        <v>496</v>
      </c>
      <c r="AM75" s="315" t="s">
        <v>496</v>
      </c>
      <c r="AN75" s="315" t="s">
        <v>496</v>
      </c>
      <c r="AO75" s="315" t="s">
        <v>496</v>
      </c>
      <c r="AP75" s="315" t="s">
        <v>496</v>
      </c>
      <c r="AQ75" s="315" t="s">
        <v>496</v>
      </c>
      <c r="AR75" s="315" t="s">
        <v>496</v>
      </c>
      <c r="AS75" s="315" t="s">
        <v>496</v>
      </c>
      <c r="AT75" s="315" t="s">
        <v>496</v>
      </c>
      <c r="AU75" s="315">
        <v>1822.3267534649308</v>
      </c>
      <c r="AV75" s="315">
        <v>2427.3357251683296</v>
      </c>
      <c r="AW75" s="315">
        <v>2844.6185359301544</v>
      </c>
      <c r="AX75" s="315">
        <v>3024.8239610085652</v>
      </c>
      <c r="AY75" s="315">
        <v>3102.9581497397185</v>
      </c>
      <c r="AZ75" s="315">
        <v>3153.8577616052094</v>
      </c>
      <c r="BA75" s="315">
        <v>3211.628077641235</v>
      </c>
      <c r="BB75" s="315">
        <v>3226.0695742619387</v>
      </c>
      <c r="BC75" s="315">
        <v>3226.951676012497</v>
      </c>
      <c r="BD75" s="315">
        <v>3198.9824784375651</v>
      </c>
      <c r="BE75" s="315">
        <v>3261.1087312773998</v>
      </c>
      <c r="BF75" s="315">
        <v>3471.7252911390669</v>
      </c>
      <c r="BG75" s="315">
        <v>3870.7474963460268</v>
      </c>
      <c r="BH75" s="315">
        <v>4378.7272266884102</v>
      </c>
      <c r="BI75" s="315">
        <v>4498.0012855762761</v>
      </c>
      <c r="BJ75" s="315">
        <v>4583.3448594747115</v>
      </c>
      <c r="BK75" s="315">
        <v>4569.7159138692896</v>
      </c>
      <c r="BL75" s="315">
        <v>4705.2121287068394</v>
      </c>
      <c r="BM75" s="315">
        <v>5090.9151487718773</v>
      </c>
      <c r="BN75" s="315">
        <v>5187.5264396801776</v>
      </c>
      <c r="BO75" s="315">
        <v>5123.1896708693048</v>
      </c>
      <c r="BP75" s="315">
        <v>5033.6259950535004</v>
      </c>
      <c r="BQ75" s="315">
        <v>0</v>
      </c>
      <c r="BR75" s="315">
        <v>0</v>
      </c>
      <c r="BS75" s="315">
        <v>0</v>
      </c>
      <c r="BT75" s="315">
        <v>0</v>
      </c>
      <c r="BU75" s="315">
        <v>0</v>
      </c>
      <c r="BV75" s="315">
        <v>0</v>
      </c>
      <c r="BW75" s="315">
        <v>0</v>
      </c>
      <c r="BX75" s="314">
        <v>0</v>
      </c>
    </row>
    <row r="76" spans="1:76">
      <c r="A76" s="352"/>
      <c r="B76" s="214" t="s">
        <v>522</v>
      </c>
      <c r="C76" s="362"/>
      <c r="D76" s="315">
        <v>0</v>
      </c>
      <c r="E76" s="315">
        <v>0</v>
      </c>
      <c r="F76" s="315">
        <v>0</v>
      </c>
      <c r="G76" s="315">
        <v>0</v>
      </c>
      <c r="H76" s="315">
        <v>0</v>
      </c>
      <c r="I76" s="315">
        <v>0</v>
      </c>
      <c r="J76" s="315">
        <v>0</v>
      </c>
      <c r="K76" s="315">
        <v>0</v>
      </c>
      <c r="L76" s="315">
        <v>0</v>
      </c>
      <c r="M76" s="315">
        <v>0</v>
      </c>
      <c r="N76" s="315">
        <v>0</v>
      </c>
      <c r="O76" s="315">
        <v>0</v>
      </c>
      <c r="P76" s="315">
        <v>0</v>
      </c>
      <c r="Q76" s="315">
        <v>0</v>
      </c>
      <c r="R76" s="315">
        <v>0</v>
      </c>
      <c r="S76" s="315">
        <v>0</v>
      </c>
      <c r="T76" s="315">
        <v>0</v>
      </c>
      <c r="U76" s="315">
        <v>0</v>
      </c>
      <c r="V76" s="315">
        <v>0</v>
      </c>
      <c r="W76" s="315">
        <v>0</v>
      </c>
      <c r="X76" s="315">
        <v>0</v>
      </c>
      <c r="Y76" s="315">
        <v>0</v>
      </c>
      <c r="Z76" s="315">
        <v>0</v>
      </c>
      <c r="AA76" s="315">
        <v>0</v>
      </c>
      <c r="AB76" s="315">
        <v>0</v>
      </c>
      <c r="AC76" s="315">
        <v>0</v>
      </c>
      <c r="AD76" s="315">
        <v>0</v>
      </c>
      <c r="AE76" s="315">
        <v>0</v>
      </c>
      <c r="AF76" s="315">
        <v>0</v>
      </c>
      <c r="AG76" s="315">
        <v>0</v>
      </c>
      <c r="AH76" s="315">
        <v>0</v>
      </c>
      <c r="AI76" s="315">
        <v>0</v>
      </c>
      <c r="AJ76" s="315">
        <v>0</v>
      </c>
      <c r="AK76" s="315">
        <v>0</v>
      </c>
      <c r="AL76" s="315">
        <v>0</v>
      </c>
      <c r="AM76" s="315">
        <v>0</v>
      </c>
      <c r="AN76" s="315">
        <v>0</v>
      </c>
      <c r="AO76" s="315">
        <v>0</v>
      </c>
      <c r="AP76" s="315">
        <v>0</v>
      </c>
      <c r="AQ76" s="315">
        <v>0</v>
      </c>
      <c r="AR76" s="315">
        <v>0</v>
      </c>
      <c r="AS76" s="315">
        <v>0</v>
      </c>
      <c r="AT76" s="315">
        <v>0</v>
      </c>
      <c r="AU76" s="315">
        <v>0</v>
      </c>
      <c r="AV76" s="315">
        <v>0</v>
      </c>
      <c r="AW76" s="315">
        <v>0</v>
      </c>
      <c r="AX76" s="315">
        <v>2631.4587778596033</v>
      </c>
      <c r="AY76" s="315">
        <v>2694.5584024177692</v>
      </c>
      <c r="AZ76" s="315">
        <v>2698.0098202684185</v>
      </c>
      <c r="BA76" s="315">
        <v>2700.2720343566807</v>
      </c>
      <c r="BB76" s="315">
        <v>2696.738404435484</v>
      </c>
      <c r="BC76" s="315">
        <v>2689.0926043925519</v>
      </c>
      <c r="BD76" s="315">
        <v>2657.8697001593373</v>
      </c>
      <c r="BE76" s="315">
        <v>2713.0547383519752</v>
      </c>
      <c r="BF76" s="315">
        <v>2919.0157732644407</v>
      </c>
      <c r="BG76" s="315">
        <v>3298.1511093567483</v>
      </c>
      <c r="BH76" s="315">
        <v>3743.2310954300033</v>
      </c>
      <c r="BI76" s="315">
        <v>3850.7897606114334</v>
      </c>
      <c r="BJ76" s="315">
        <v>3938.3053929183725</v>
      </c>
      <c r="BK76" s="315">
        <v>3942.9449198033549</v>
      </c>
      <c r="BL76" s="315">
        <v>4084.1724970209884</v>
      </c>
      <c r="BM76" s="315">
        <v>4439.6244120484989</v>
      </c>
      <c r="BN76" s="315">
        <v>4529.438701777859</v>
      </c>
      <c r="BO76" s="315">
        <v>4467.5586039285372</v>
      </c>
      <c r="BP76" s="315">
        <v>4387.5190250739906</v>
      </c>
      <c r="BQ76" s="315">
        <v>0</v>
      </c>
      <c r="BR76" s="315">
        <v>0</v>
      </c>
      <c r="BS76" s="315">
        <v>0</v>
      </c>
      <c r="BT76" s="315">
        <v>0</v>
      </c>
      <c r="BU76" s="315">
        <v>0</v>
      </c>
      <c r="BV76" s="315">
        <v>0</v>
      </c>
      <c r="BW76" s="315">
        <v>0</v>
      </c>
      <c r="BX76" s="314">
        <v>0</v>
      </c>
    </row>
    <row r="77" spans="1:76">
      <c r="A77" s="352"/>
      <c r="B77" s="214" t="s">
        <v>521</v>
      </c>
      <c r="C77" s="362"/>
      <c r="D77" s="315">
        <v>0</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5">
        <v>0</v>
      </c>
      <c r="AB77" s="315">
        <v>0</v>
      </c>
      <c r="AC77" s="315">
        <v>0</v>
      </c>
      <c r="AD77" s="315">
        <v>0</v>
      </c>
      <c r="AE77" s="315">
        <v>0</v>
      </c>
      <c r="AF77" s="315">
        <v>0</v>
      </c>
      <c r="AG77" s="315">
        <v>0</v>
      </c>
      <c r="AH77" s="315">
        <v>0</v>
      </c>
      <c r="AI77" s="315">
        <v>0</v>
      </c>
      <c r="AJ77" s="315">
        <v>0</v>
      </c>
      <c r="AK77" s="315">
        <v>0</v>
      </c>
      <c r="AL77" s="315">
        <v>0</v>
      </c>
      <c r="AM77" s="315">
        <v>0</v>
      </c>
      <c r="AN77" s="315">
        <v>0</v>
      </c>
      <c r="AO77" s="315">
        <v>0</v>
      </c>
      <c r="AP77" s="315">
        <v>0</v>
      </c>
      <c r="AQ77" s="315">
        <v>0</v>
      </c>
      <c r="AR77" s="315">
        <v>0</v>
      </c>
      <c r="AS77" s="315">
        <v>0</v>
      </c>
      <c r="AT77" s="315">
        <v>0</v>
      </c>
      <c r="AU77" s="315">
        <v>0</v>
      </c>
      <c r="AV77" s="315">
        <v>0</v>
      </c>
      <c r="AW77" s="315">
        <v>0</v>
      </c>
      <c r="AX77" s="315">
        <v>94.033888199690239</v>
      </c>
      <c r="AY77" s="315">
        <v>103.94716843002364</v>
      </c>
      <c r="AZ77" s="315">
        <v>119.09634791319847</v>
      </c>
      <c r="BA77" s="315">
        <v>124.25432825640134</v>
      </c>
      <c r="BB77" s="315">
        <v>134.390581651801</v>
      </c>
      <c r="BC77" s="315">
        <v>140.96387244063399</v>
      </c>
      <c r="BD77" s="315">
        <v>151.20758589212306</v>
      </c>
      <c r="BE77" s="315">
        <v>155.36564045950789</v>
      </c>
      <c r="BF77" s="315">
        <v>160.39025967823031</v>
      </c>
      <c r="BG77" s="315">
        <v>170.14889087278434</v>
      </c>
      <c r="BH77" s="315">
        <v>197.45521963973704</v>
      </c>
      <c r="BI77" s="315">
        <v>210.20333424640782</v>
      </c>
      <c r="BJ77" s="315">
        <v>213.78417548099819</v>
      </c>
      <c r="BK77" s="315">
        <v>214.37676314632736</v>
      </c>
      <c r="BL77" s="315">
        <v>222.23454651320245</v>
      </c>
      <c r="BM77" s="315">
        <v>242.21389108313608</v>
      </c>
      <c r="BN77" s="315">
        <v>251.54389181928133</v>
      </c>
      <c r="BO77" s="315">
        <v>256.98518421855118</v>
      </c>
      <c r="BP77" s="315">
        <v>258.10399180412691</v>
      </c>
      <c r="BQ77" s="315">
        <v>0</v>
      </c>
      <c r="BR77" s="315">
        <v>0</v>
      </c>
      <c r="BS77" s="315">
        <v>0</v>
      </c>
      <c r="BT77" s="315">
        <v>0</v>
      </c>
      <c r="BU77" s="315">
        <v>0</v>
      </c>
      <c r="BV77" s="315">
        <v>0</v>
      </c>
      <c r="BW77" s="315">
        <v>0</v>
      </c>
      <c r="BX77" s="314">
        <v>0</v>
      </c>
    </row>
    <row r="78" spans="1:76">
      <c r="A78" s="352"/>
      <c r="B78" s="214" t="s">
        <v>520</v>
      </c>
      <c r="C78" s="362"/>
      <c r="D78" s="315">
        <v>0</v>
      </c>
      <c r="E78" s="315">
        <v>0</v>
      </c>
      <c r="F78" s="315">
        <v>0</v>
      </c>
      <c r="G78" s="315">
        <v>0</v>
      </c>
      <c r="H78" s="315">
        <v>0</v>
      </c>
      <c r="I78" s="315">
        <v>0</v>
      </c>
      <c r="J78" s="315">
        <v>0</v>
      </c>
      <c r="K78" s="315">
        <v>0</v>
      </c>
      <c r="L78" s="315">
        <v>0</v>
      </c>
      <c r="M78" s="315">
        <v>0</v>
      </c>
      <c r="N78" s="315">
        <v>0</v>
      </c>
      <c r="O78" s="315">
        <v>0</v>
      </c>
      <c r="P78" s="315">
        <v>0</v>
      </c>
      <c r="Q78" s="315">
        <v>0</v>
      </c>
      <c r="R78" s="315">
        <v>0</v>
      </c>
      <c r="S78" s="315">
        <v>0</v>
      </c>
      <c r="T78" s="315">
        <v>0</v>
      </c>
      <c r="U78" s="315">
        <v>0</v>
      </c>
      <c r="V78" s="315">
        <v>0</v>
      </c>
      <c r="W78" s="315">
        <v>0</v>
      </c>
      <c r="X78" s="315">
        <v>0</v>
      </c>
      <c r="Y78" s="315">
        <v>0</v>
      </c>
      <c r="Z78" s="315">
        <v>0</v>
      </c>
      <c r="AA78" s="315">
        <v>0</v>
      </c>
      <c r="AB78" s="315">
        <v>0</v>
      </c>
      <c r="AC78" s="315">
        <v>0</v>
      </c>
      <c r="AD78" s="315">
        <v>0</v>
      </c>
      <c r="AE78" s="315">
        <v>0</v>
      </c>
      <c r="AF78" s="315">
        <v>0</v>
      </c>
      <c r="AG78" s="315">
        <v>0</v>
      </c>
      <c r="AH78" s="315">
        <v>0</v>
      </c>
      <c r="AI78" s="315">
        <v>0</v>
      </c>
      <c r="AJ78" s="315">
        <v>0</v>
      </c>
      <c r="AK78" s="315">
        <v>0</v>
      </c>
      <c r="AL78" s="315">
        <v>0</v>
      </c>
      <c r="AM78" s="315">
        <v>0</v>
      </c>
      <c r="AN78" s="315">
        <v>0</v>
      </c>
      <c r="AO78" s="315">
        <v>0</v>
      </c>
      <c r="AP78" s="315">
        <v>0</v>
      </c>
      <c r="AQ78" s="315">
        <v>0</v>
      </c>
      <c r="AR78" s="315">
        <v>0</v>
      </c>
      <c r="AS78" s="315">
        <v>0</v>
      </c>
      <c r="AT78" s="315">
        <v>0</v>
      </c>
      <c r="AU78" s="315">
        <v>0</v>
      </c>
      <c r="AV78" s="315">
        <v>0</v>
      </c>
      <c r="AW78" s="315">
        <v>0</v>
      </c>
      <c r="AX78" s="315">
        <v>299.33129494927147</v>
      </c>
      <c r="AY78" s="315">
        <v>304.4525788919259</v>
      </c>
      <c r="AZ78" s="315">
        <v>336.75098336746265</v>
      </c>
      <c r="BA78" s="315">
        <v>387.10141577214233</v>
      </c>
      <c r="BB78" s="315">
        <v>395.47043868759266</v>
      </c>
      <c r="BC78" s="315">
        <v>396.16645418523325</v>
      </c>
      <c r="BD78" s="315">
        <v>389.90519238610545</v>
      </c>
      <c r="BE78" s="315">
        <v>392.68835246591703</v>
      </c>
      <c r="BF78" s="315">
        <v>392.31925819639605</v>
      </c>
      <c r="BG78" s="315">
        <v>402.44749611649229</v>
      </c>
      <c r="BH78" s="315">
        <v>438.04091161866938</v>
      </c>
      <c r="BI78" s="315">
        <v>437.00819071843472</v>
      </c>
      <c r="BJ78" s="315">
        <v>431.25529107534044</v>
      </c>
      <c r="BK78" s="315">
        <v>412.39423091960668</v>
      </c>
      <c r="BL78" s="315">
        <v>398.8050851726473</v>
      </c>
      <c r="BM78" s="315">
        <v>409.07684564024152</v>
      </c>
      <c r="BN78" s="315">
        <v>406.54384608303809</v>
      </c>
      <c r="BO78" s="315">
        <v>398.64588272221573</v>
      </c>
      <c r="BP78" s="315">
        <v>388.00297817538342</v>
      </c>
      <c r="BQ78" s="315">
        <v>0</v>
      </c>
      <c r="BR78" s="315">
        <v>0</v>
      </c>
      <c r="BS78" s="315">
        <v>0</v>
      </c>
      <c r="BT78" s="315">
        <v>0</v>
      </c>
      <c r="BU78" s="315">
        <v>0</v>
      </c>
      <c r="BV78" s="315">
        <v>0</v>
      </c>
      <c r="BW78" s="315">
        <v>0</v>
      </c>
      <c r="BX78" s="314">
        <v>0</v>
      </c>
    </row>
    <row r="79" spans="1:76" s="285" customFormat="1" ht="26.1" customHeight="1" thickBot="1">
      <c r="A79" s="361"/>
      <c r="B79" s="360" t="s">
        <v>519</v>
      </c>
      <c r="C79" s="359"/>
      <c r="D79" s="358" t="s">
        <v>496</v>
      </c>
      <c r="E79" s="358" t="s">
        <v>496</v>
      </c>
      <c r="F79" s="358" t="s">
        <v>496</v>
      </c>
      <c r="G79" s="358" t="s">
        <v>496</v>
      </c>
      <c r="H79" s="358" t="s">
        <v>496</v>
      </c>
      <c r="I79" s="358" t="s">
        <v>496</v>
      </c>
      <c r="J79" s="358" t="s">
        <v>496</v>
      </c>
      <c r="K79" s="358" t="s">
        <v>496</v>
      </c>
      <c r="L79" s="358" t="s">
        <v>496</v>
      </c>
      <c r="M79" s="358" t="s">
        <v>496</v>
      </c>
      <c r="N79" s="358" t="s">
        <v>496</v>
      </c>
      <c r="O79" s="358" t="s">
        <v>496</v>
      </c>
      <c r="P79" s="358" t="s">
        <v>496</v>
      </c>
      <c r="Q79" s="358" t="s">
        <v>496</v>
      </c>
      <c r="R79" s="358" t="s">
        <v>496</v>
      </c>
      <c r="S79" s="358" t="s">
        <v>496</v>
      </c>
      <c r="T79" s="358" t="s">
        <v>496</v>
      </c>
      <c r="U79" s="358" t="s">
        <v>496</v>
      </c>
      <c r="V79" s="358" t="s">
        <v>496</v>
      </c>
      <c r="W79" s="358" t="s">
        <v>496</v>
      </c>
      <c r="X79" s="358" t="s">
        <v>496</v>
      </c>
      <c r="Y79" s="358" t="s">
        <v>496</v>
      </c>
      <c r="Z79" s="358" t="s">
        <v>496</v>
      </c>
      <c r="AA79" s="358" t="s">
        <v>496</v>
      </c>
      <c r="AB79" s="358" t="s">
        <v>496</v>
      </c>
      <c r="AC79" s="358" t="s">
        <v>496</v>
      </c>
      <c r="AD79" s="358" t="s">
        <v>496</v>
      </c>
      <c r="AE79" s="358" t="s">
        <v>496</v>
      </c>
      <c r="AF79" s="358" t="s">
        <v>496</v>
      </c>
      <c r="AG79" s="358" t="s">
        <v>496</v>
      </c>
      <c r="AH79" s="358" t="s">
        <v>496</v>
      </c>
      <c r="AI79" s="358" t="s">
        <v>496</v>
      </c>
      <c r="AJ79" s="358" t="s">
        <v>496</v>
      </c>
      <c r="AK79" s="358" t="s">
        <v>496</v>
      </c>
      <c r="AL79" s="358" t="s">
        <v>496</v>
      </c>
      <c r="AM79" s="358" t="s">
        <v>496</v>
      </c>
      <c r="AN79" s="358" t="s">
        <v>496</v>
      </c>
      <c r="AO79" s="358" t="s">
        <v>496</v>
      </c>
      <c r="AP79" s="358" t="s">
        <v>496</v>
      </c>
      <c r="AQ79" s="358" t="s">
        <v>496</v>
      </c>
      <c r="AR79" s="358" t="s">
        <v>496</v>
      </c>
      <c r="AS79" s="358" t="s">
        <v>496</v>
      </c>
      <c r="AT79" s="358" t="s">
        <v>496</v>
      </c>
      <c r="AU79" s="358">
        <v>560.2161612767743</v>
      </c>
      <c r="AV79" s="358">
        <v>373.24381972772403</v>
      </c>
      <c r="AW79" s="358">
        <v>288.35501615018075</v>
      </c>
      <c r="AX79" s="358">
        <v>290.6781201886908</v>
      </c>
      <c r="AY79" s="358">
        <v>291.52856952566003</v>
      </c>
      <c r="AZ79" s="358">
        <v>284.19805819178254</v>
      </c>
      <c r="BA79" s="358">
        <v>289.21203880614291</v>
      </c>
      <c r="BB79" s="358">
        <v>303.12320635757436</v>
      </c>
      <c r="BC79" s="358">
        <v>349.10478381465362</v>
      </c>
      <c r="BD79" s="358">
        <v>385.41273523737328</v>
      </c>
      <c r="BE79" s="358">
        <v>422.39716563467488</v>
      </c>
      <c r="BF79" s="358">
        <v>315.25929693577837</v>
      </c>
      <c r="BG79" s="358">
        <v>354.29147515667722</v>
      </c>
      <c r="BH79" s="358">
        <v>137.19902693814245</v>
      </c>
      <c r="BI79" s="358">
        <v>163.36278749006388</v>
      </c>
      <c r="BJ79" s="358">
        <v>155.72192313553654</v>
      </c>
      <c r="BK79" s="358">
        <v>134.68484355118565</v>
      </c>
      <c r="BL79" s="358">
        <v>120.77308751974614</v>
      </c>
      <c r="BM79" s="358">
        <v>128.09575997403897</v>
      </c>
      <c r="BN79" s="358">
        <v>136.43885755723787</v>
      </c>
      <c r="BO79" s="358">
        <v>100.3801710322933</v>
      </c>
      <c r="BP79" s="358">
        <v>100.24776666597626</v>
      </c>
      <c r="BQ79" s="358">
        <v>0</v>
      </c>
      <c r="BR79" s="358">
        <v>0</v>
      </c>
      <c r="BS79" s="358">
        <v>0</v>
      </c>
      <c r="BT79" s="358">
        <v>0</v>
      </c>
      <c r="BU79" s="358">
        <v>0</v>
      </c>
      <c r="BV79" s="358">
        <v>0</v>
      </c>
      <c r="BW79" s="358">
        <v>0</v>
      </c>
      <c r="BX79" s="357">
        <v>0</v>
      </c>
    </row>
    <row r="80" spans="1:76" ht="39.950000000000003" customHeight="1">
      <c r="A80" s="347"/>
      <c r="B80" s="356" t="s">
        <v>518</v>
      </c>
      <c r="C80" s="325"/>
      <c r="D80" s="324" t="s">
        <v>485</v>
      </c>
      <c r="E80" s="324" t="s">
        <v>484</v>
      </c>
      <c r="F80" s="324" t="s">
        <v>483</v>
      </c>
      <c r="G80" s="324" t="s">
        <v>482</v>
      </c>
      <c r="H80" s="324" t="s">
        <v>481</v>
      </c>
      <c r="I80" s="324" t="s">
        <v>480</v>
      </c>
      <c r="J80" s="324" t="s">
        <v>479</v>
      </c>
      <c r="K80" s="324" t="s">
        <v>478</v>
      </c>
      <c r="L80" s="324" t="s">
        <v>477</v>
      </c>
      <c r="M80" s="324" t="s">
        <v>476</v>
      </c>
      <c r="N80" s="324" t="s">
        <v>475</v>
      </c>
      <c r="O80" s="324" t="s">
        <v>474</v>
      </c>
      <c r="P80" s="324" t="s">
        <v>473</v>
      </c>
      <c r="Q80" s="324" t="s">
        <v>472</v>
      </c>
      <c r="R80" s="324" t="s">
        <v>471</v>
      </c>
      <c r="S80" s="324" t="s">
        <v>470</v>
      </c>
      <c r="T80" s="324" t="s">
        <v>469</v>
      </c>
      <c r="U80" s="324" t="s">
        <v>468</v>
      </c>
      <c r="V80" s="324" t="s">
        <v>467</v>
      </c>
      <c r="W80" s="324" t="s">
        <v>466</v>
      </c>
      <c r="X80" s="324" t="s">
        <v>465</v>
      </c>
      <c r="Y80" s="324" t="s">
        <v>464</v>
      </c>
      <c r="Z80" s="324" t="s">
        <v>463</v>
      </c>
      <c r="AA80" s="324" t="s">
        <v>462</v>
      </c>
      <c r="AB80" s="324" t="s">
        <v>461</v>
      </c>
      <c r="AC80" s="324" t="s">
        <v>460</v>
      </c>
      <c r="AD80" s="324" t="s">
        <v>459</v>
      </c>
      <c r="AE80" s="324" t="s">
        <v>458</v>
      </c>
      <c r="AF80" s="324" t="s">
        <v>457</v>
      </c>
      <c r="AG80" s="324" t="s">
        <v>456</v>
      </c>
      <c r="AH80" s="324" t="s">
        <v>455</v>
      </c>
      <c r="AI80" s="324" t="s">
        <v>454</v>
      </c>
      <c r="AJ80" s="324" t="s">
        <v>453</v>
      </c>
      <c r="AK80" s="324" t="s">
        <v>452</v>
      </c>
      <c r="AL80" s="324" t="s">
        <v>451</v>
      </c>
      <c r="AM80" s="324" t="s">
        <v>450</v>
      </c>
      <c r="AN80" s="324" t="s">
        <v>449</v>
      </c>
      <c r="AO80" s="324" t="s">
        <v>448</v>
      </c>
      <c r="AP80" s="324" t="s">
        <v>447</v>
      </c>
      <c r="AQ80" s="324" t="s">
        <v>446</v>
      </c>
      <c r="AR80" s="324" t="s">
        <v>445</v>
      </c>
      <c r="AS80" s="324" t="s">
        <v>444</v>
      </c>
      <c r="AT80" s="324" t="s">
        <v>443</v>
      </c>
      <c r="AU80" s="324" t="s">
        <v>442</v>
      </c>
      <c r="AV80" s="324" t="s">
        <v>441</v>
      </c>
      <c r="AW80" s="324" t="s">
        <v>440</v>
      </c>
      <c r="AX80" s="324" t="s">
        <v>439</v>
      </c>
      <c r="AY80" s="324" t="s">
        <v>438</v>
      </c>
      <c r="AZ80" s="324" t="s">
        <v>437</v>
      </c>
      <c r="BA80" s="324" t="s">
        <v>436</v>
      </c>
      <c r="BB80" s="324" t="s">
        <v>435</v>
      </c>
      <c r="BC80" s="324" t="s">
        <v>434</v>
      </c>
      <c r="BD80" s="324" t="s">
        <v>433</v>
      </c>
      <c r="BE80" s="324" t="s">
        <v>432</v>
      </c>
      <c r="BF80" s="324" t="s">
        <v>431</v>
      </c>
      <c r="BG80" s="324" t="s">
        <v>430</v>
      </c>
      <c r="BH80" s="324" t="s">
        <v>429</v>
      </c>
      <c r="BI80" s="324" t="s">
        <v>428</v>
      </c>
      <c r="BJ80" s="324" t="s">
        <v>427</v>
      </c>
      <c r="BK80" s="324" t="s">
        <v>426</v>
      </c>
      <c r="BL80" s="324" t="s">
        <v>425</v>
      </c>
      <c r="BM80" s="324" t="s">
        <v>424</v>
      </c>
      <c r="BN80" s="324" t="s">
        <v>423</v>
      </c>
      <c r="BO80" s="324" t="s">
        <v>422</v>
      </c>
      <c r="BP80" s="324" t="s">
        <v>421</v>
      </c>
      <c r="BQ80" s="324" t="s">
        <v>420</v>
      </c>
      <c r="BR80" s="324" t="s">
        <v>419</v>
      </c>
      <c r="BS80" s="324" t="s">
        <v>418</v>
      </c>
      <c r="BT80" s="324" t="s">
        <v>417</v>
      </c>
      <c r="BU80" s="323" t="s">
        <v>416</v>
      </c>
      <c r="BV80" s="323" t="s">
        <v>415</v>
      </c>
      <c r="BW80" s="323" t="s">
        <v>414</v>
      </c>
      <c r="BX80" s="322" t="s">
        <v>413</v>
      </c>
    </row>
    <row r="81" spans="1:76" s="318" customFormat="1" ht="26.1" customHeight="1">
      <c r="A81" s="355"/>
      <c r="B81" s="354" t="s">
        <v>67</v>
      </c>
      <c r="C81" s="321"/>
      <c r="D81" s="320">
        <v>0</v>
      </c>
      <c r="E81" s="320">
        <v>0</v>
      </c>
      <c r="F81" s="320">
        <v>0</v>
      </c>
      <c r="G81" s="320">
        <v>0</v>
      </c>
      <c r="H81" s="320">
        <v>0</v>
      </c>
      <c r="I81" s="320">
        <v>0</v>
      </c>
      <c r="J81" s="320">
        <v>0</v>
      </c>
      <c r="K81" s="320">
        <v>0</v>
      </c>
      <c r="L81" s="320">
        <v>0</v>
      </c>
      <c r="M81" s="320">
        <v>0</v>
      </c>
      <c r="N81" s="320">
        <v>0</v>
      </c>
      <c r="O81" s="320">
        <v>0</v>
      </c>
      <c r="P81" s="320">
        <v>0</v>
      </c>
      <c r="Q81" s="320">
        <v>0</v>
      </c>
      <c r="R81" s="320">
        <v>0</v>
      </c>
      <c r="S81" s="320">
        <v>0</v>
      </c>
      <c r="T81" s="320">
        <v>0</v>
      </c>
      <c r="U81" s="320">
        <v>0</v>
      </c>
      <c r="V81" s="320">
        <v>0</v>
      </c>
      <c r="W81" s="320">
        <v>0</v>
      </c>
      <c r="X81" s="320">
        <v>0</v>
      </c>
      <c r="Y81" s="320">
        <v>0</v>
      </c>
      <c r="Z81" s="320">
        <v>0</v>
      </c>
      <c r="AA81" s="320">
        <v>0</v>
      </c>
      <c r="AB81" s="320">
        <v>0</v>
      </c>
      <c r="AC81" s="320">
        <v>0</v>
      </c>
      <c r="AD81" s="320">
        <v>0</v>
      </c>
      <c r="AE81" s="320">
        <v>0</v>
      </c>
      <c r="AF81" s="320">
        <v>0</v>
      </c>
      <c r="AG81" s="320">
        <v>0</v>
      </c>
      <c r="AH81" s="320">
        <v>5460</v>
      </c>
      <c r="AI81" s="320">
        <v>5396</v>
      </c>
      <c r="AJ81" s="320">
        <v>5800</v>
      </c>
      <c r="AK81" s="320">
        <v>6555</v>
      </c>
      <c r="AL81" s="320">
        <v>6950</v>
      </c>
      <c r="AM81" s="320">
        <v>7020</v>
      </c>
      <c r="AN81" s="320">
        <v>7230</v>
      </c>
      <c r="AO81" s="320">
        <v>7020</v>
      </c>
      <c r="AP81" s="320">
        <v>7050</v>
      </c>
      <c r="AQ81" s="320">
        <v>6875</v>
      </c>
      <c r="AR81" s="320">
        <v>5143</v>
      </c>
      <c r="AS81" s="320">
        <v>5201</v>
      </c>
      <c r="AT81" s="320">
        <v>6726</v>
      </c>
      <c r="AU81" s="320">
        <v>6367</v>
      </c>
      <c r="AV81" s="320">
        <v>6704</v>
      </c>
      <c r="AW81" s="320">
        <v>5466</v>
      </c>
      <c r="AX81" s="320">
        <v>5615</v>
      </c>
      <c r="AY81" s="320">
        <v>5690</v>
      </c>
      <c r="AZ81" s="320">
        <v>5618</v>
      </c>
      <c r="BA81" s="320">
        <v>5479</v>
      </c>
      <c r="BB81" s="320">
        <v>5306</v>
      </c>
      <c r="BC81" s="320">
        <v>5051</v>
      </c>
      <c r="BD81" s="320">
        <v>4761</v>
      </c>
      <c r="BE81" s="320">
        <v>4664</v>
      </c>
      <c r="BF81" s="320">
        <v>4625</v>
      </c>
      <c r="BG81" s="320">
        <v>4693</v>
      </c>
      <c r="BH81" s="320">
        <v>4915</v>
      </c>
      <c r="BI81" s="320">
        <v>5029</v>
      </c>
      <c r="BJ81" s="320">
        <v>5080</v>
      </c>
      <c r="BK81" s="320">
        <v>5068</v>
      </c>
      <c r="BL81" s="320">
        <v>5158</v>
      </c>
      <c r="BM81" s="320">
        <v>5571</v>
      </c>
      <c r="BN81" s="320">
        <v>5805</v>
      </c>
      <c r="BO81" s="320">
        <v>5874</v>
      </c>
      <c r="BP81" s="320">
        <v>5911</v>
      </c>
      <c r="BQ81" s="320">
        <v>0</v>
      </c>
      <c r="BR81" s="320">
        <v>0</v>
      </c>
      <c r="BS81" s="320">
        <v>0</v>
      </c>
      <c r="BT81" s="320">
        <v>0</v>
      </c>
      <c r="BU81" s="320">
        <v>0</v>
      </c>
      <c r="BV81" s="320">
        <v>0</v>
      </c>
      <c r="BW81" s="320">
        <v>0</v>
      </c>
      <c r="BX81" s="319">
        <v>0</v>
      </c>
    </row>
    <row r="82" spans="1:76" ht="26.1" customHeight="1">
      <c r="A82" s="204"/>
      <c r="B82" s="353" t="s">
        <v>517</v>
      </c>
      <c r="C82" s="316"/>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6"/>
    </row>
    <row r="83" spans="1:76">
      <c r="A83" s="352"/>
      <c r="B83" s="136" t="s">
        <v>516</v>
      </c>
      <c r="C83" s="316"/>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v>368</v>
      </c>
      <c r="BM83" s="315">
        <v>597</v>
      </c>
      <c r="BN83" s="315">
        <v>647</v>
      </c>
      <c r="BO83" s="315">
        <v>691</v>
      </c>
      <c r="BP83" s="315">
        <v>733</v>
      </c>
      <c r="BQ83" s="315">
        <v>0</v>
      </c>
      <c r="BR83" s="315">
        <v>0</v>
      </c>
      <c r="BS83" s="315">
        <v>0</v>
      </c>
      <c r="BT83" s="315">
        <v>0</v>
      </c>
      <c r="BU83" s="315">
        <v>0</v>
      </c>
      <c r="BV83" s="315">
        <v>0</v>
      </c>
      <c r="BW83" s="315">
        <v>0</v>
      </c>
      <c r="BX83" s="314">
        <v>0</v>
      </c>
    </row>
    <row r="84" spans="1:76">
      <c r="A84" s="352"/>
      <c r="B84" s="136" t="s">
        <v>8</v>
      </c>
      <c r="C84" s="316"/>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v>1147</v>
      </c>
      <c r="BM84" s="315">
        <v>1215</v>
      </c>
      <c r="BN84" s="315">
        <v>1266</v>
      </c>
      <c r="BO84" s="315">
        <v>1286</v>
      </c>
      <c r="BP84" s="315">
        <v>1294</v>
      </c>
      <c r="BQ84" s="315">
        <v>0</v>
      </c>
      <c r="BR84" s="315">
        <v>0</v>
      </c>
      <c r="BS84" s="315">
        <v>0</v>
      </c>
      <c r="BT84" s="315">
        <v>0</v>
      </c>
      <c r="BU84" s="315">
        <v>0</v>
      </c>
      <c r="BV84" s="315">
        <v>0</v>
      </c>
      <c r="BW84" s="315">
        <v>0</v>
      </c>
      <c r="BX84" s="314">
        <v>0</v>
      </c>
    </row>
    <row r="85" spans="1:76">
      <c r="A85" s="352"/>
      <c r="B85" s="136" t="s">
        <v>515</v>
      </c>
      <c r="C85" s="316"/>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v>647</v>
      </c>
      <c r="BM85" s="315">
        <v>625</v>
      </c>
      <c r="BN85" s="315">
        <v>581</v>
      </c>
      <c r="BO85" s="315">
        <v>517</v>
      </c>
      <c r="BP85" s="315">
        <v>468</v>
      </c>
      <c r="BQ85" s="315">
        <v>0</v>
      </c>
      <c r="BR85" s="315">
        <v>0</v>
      </c>
      <c r="BS85" s="315">
        <v>0</v>
      </c>
      <c r="BT85" s="315">
        <v>0</v>
      </c>
      <c r="BU85" s="315">
        <v>0</v>
      </c>
      <c r="BV85" s="315">
        <v>0</v>
      </c>
      <c r="BW85" s="315">
        <v>0</v>
      </c>
      <c r="BX85" s="314">
        <v>0</v>
      </c>
    </row>
    <row r="86" spans="1:76">
      <c r="A86" s="352"/>
      <c r="B86" s="136" t="s">
        <v>514</v>
      </c>
      <c r="C86" s="316"/>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v>96</v>
      </c>
      <c r="BM86" s="315">
        <v>109</v>
      </c>
      <c r="BN86" s="315">
        <v>126</v>
      </c>
      <c r="BO86" s="315">
        <v>139</v>
      </c>
      <c r="BP86" s="315">
        <v>154</v>
      </c>
      <c r="BQ86" s="315">
        <v>0</v>
      </c>
      <c r="BR86" s="315">
        <v>0</v>
      </c>
      <c r="BS86" s="315">
        <v>0</v>
      </c>
      <c r="BT86" s="315">
        <v>0</v>
      </c>
      <c r="BU86" s="315">
        <v>0</v>
      </c>
      <c r="BV86" s="315">
        <v>0</v>
      </c>
      <c r="BW86" s="315">
        <v>0</v>
      </c>
      <c r="BX86" s="314">
        <v>0</v>
      </c>
    </row>
    <row r="87" spans="1:76">
      <c r="A87" s="352"/>
      <c r="B87" s="136" t="s">
        <v>513</v>
      </c>
      <c r="C87" s="316"/>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v>170</v>
      </c>
      <c r="BM87" s="315">
        <v>176</v>
      </c>
      <c r="BN87" s="315">
        <v>175</v>
      </c>
      <c r="BO87" s="315">
        <v>161</v>
      </c>
      <c r="BP87" s="315">
        <v>137</v>
      </c>
      <c r="BQ87" s="315">
        <v>0</v>
      </c>
      <c r="BR87" s="315">
        <v>0</v>
      </c>
      <c r="BS87" s="315">
        <v>0</v>
      </c>
      <c r="BT87" s="315">
        <v>0</v>
      </c>
      <c r="BU87" s="315">
        <v>0</v>
      </c>
      <c r="BV87" s="315">
        <v>0</v>
      </c>
      <c r="BW87" s="315">
        <v>0</v>
      </c>
      <c r="BX87" s="314">
        <v>0</v>
      </c>
    </row>
    <row r="88" spans="1:76" ht="26.1" customHeight="1">
      <c r="A88" s="352"/>
      <c r="B88" s="136" t="s">
        <v>512</v>
      </c>
      <c r="C88" s="316"/>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v>1928</v>
      </c>
      <c r="BM88" s="315">
        <v>1939</v>
      </c>
      <c r="BN88" s="315">
        <v>1936</v>
      </c>
      <c r="BO88" s="315">
        <v>1900</v>
      </c>
      <c r="BP88" s="315">
        <v>1817</v>
      </c>
      <c r="BQ88" s="315">
        <v>0</v>
      </c>
      <c r="BR88" s="315">
        <v>0</v>
      </c>
      <c r="BS88" s="315">
        <v>0</v>
      </c>
      <c r="BT88" s="315">
        <v>0</v>
      </c>
      <c r="BU88" s="315">
        <v>0</v>
      </c>
      <c r="BV88" s="315">
        <v>0</v>
      </c>
      <c r="BW88" s="315">
        <v>0</v>
      </c>
      <c r="BX88" s="314">
        <v>0</v>
      </c>
    </row>
    <row r="89" spans="1:76">
      <c r="A89" s="352"/>
      <c r="B89" s="136" t="s">
        <v>511</v>
      </c>
      <c r="C89" s="316"/>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v>29</v>
      </c>
      <c r="BM89" s="315">
        <v>33</v>
      </c>
      <c r="BN89" s="315">
        <v>40</v>
      </c>
      <c r="BO89" s="315">
        <v>44</v>
      </c>
      <c r="BP89" s="315">
        <v>52</v>
      </c>
      <c r="BQ89" s="315">
        <v>0</v>
      </c>
      <c r="BR89" s="315">
        <v>0</v>
      </c>
      <c r="BS89" s="315">
        <v>0</v>
      </c>
      <c r="BT89" s="315">
        <v>0</v>
      </c>
      <c r="BU89" s="315">
        <v>0</v>
      </c>
      <c r="BV89" s="315">
        <v>0</v>
      </c>
      <c r="BW89" s="315">
        <v>0</v>
      </c>
      <c r="BX89" s="314">
        <v>0</v>
      </c>
    </row>
    <row r="90" spans="1:76">
      <c r="A90" s="352"/>
      <c r="B90" s="136" t="s">
        <v>510</v>
      </c>
      <c r="C90" s="316"/>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v>8</v>
      </c>
      <c r="BM90" s="315">
        <v>9</v>
      </c>
      <c r="BN90" s="315">
        <v>9</v>
      </c>
      <c r="BO90" s="315">
        <v>9</v>
      </c>
      <c r="BP90" s="315">
        <v>9</v>
      </c>
      <c r="BQ90" s="315">
        <v>0</v>
      </c>
      <c r="BR90" s="315">
        <v>0</v>
      </c>
      <c r="BS90" s="315">
        <v>0</v>
      </c>
      <c r="BT90" s="315">
        <v>0</v>
      </c>
      <c r="BU90" s="315">
        <v>0</v>
      </c>
      <c r="BV90" s="315">
        <v>0</v>
      </c>
      <c r="BW90" s="315">
        <v>0</v>
      </c>
      <c r="BX90" s="314">
        <v>0</v>
      </c>
    </row>
    <row r="91" spans="1:76">
      <c r="A91" s="352"/>
      <c r="B91" s="136" t="s">
        <v>2</v>
      </c>
      <c r="C91" s="316"/>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v>433</v>
      </c>
      <c r="BM91" s="315">
        <v>444</v>
      </c>
      <c r="BN91" s="315">
        <v>453</v>
      </c>
      <c r="BO91" s="315">
        <v>460</v>
      </c>
      <c r="BP91" s="315">
        <v>496</v>
      </c>
      <c r="BQ91" s="315">
        <v>0</v>
      </c>
      <c r="BR91" s="315">
        <v>0</v>
      </c>
      <c r="BS91" s="315">
        <v>0</v>
      </c>
      <c r="BT91" s="315">
        <v>0</v>
      </c>
      <c r="BU91" s="315">
        <v>0</v>
      </c>
      <c r="BV91" s="315">
        <v>0</v>
      </c>
      <c r="BW91" s="315">
        <v>0</v>
      </c>
      <c r="BX91" s="314">
        <v>0</v>
      </c>
    </row>
    <row r="92" spans="1:76">
      <c r="A92" s="352"/>
      <c r="B92" s="136" t="s">
        <v>509</v>
      </c>
      <c r="C92" s="316"/>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v>332</v>
      </c>
      <c r="BM92" s="315">
        <v>424</v>
      </c>
      <c r="BN92" s="315">
        <v>571</v>
      </c>
      <c r="BO92" s="315">
        <v>667</v>
      </c>
      <c r="BP92" s="315">
        <v>751</v>
      </c>
      <c r="BQ92" s="315">
        <v>0</v>
      </c>
      <c r="BR92" s="315">
        <v>0</v>
      </c>
      <c r="BS92" s="315">
        <v>0</v>
      </c>
      <c r="BT92" s="315">
        <v>0</v>
      </c>
      <c r="BU92" s="315">
        <v>0</v>
      </c>
      <c r="BV92" s="315">
        <v>0</v>
      </c>
      <c r="BW92" s="315">
        <v>0</v>
      </c>
      <c r="BX92" s="314">
        <v>0</v>
      </c>
    </row>
    <row r="93" spans="1:76" ht="26.1" customHeight="1">
      <c r="A93" s="352"/>
      <c r="B93" s="151" t="s">
        <v>508</v>
      </c>
      <c r="C93" s="316"/>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v>3013</v>
      </c>
      <c r="AS93" s="315">
        <v>2979</v>
      </c>
      <c r="AT93" s="315">
        <v>3735</v>
      </c>
      <c r="AU93" s="315">
        <v>3159</v>
      </c>
      <c r="AV93" s="315">
        <v>2996</v>
      </c>
      <c r="AW93" s="315">
        <v>2838</v>
      </c>
      <c r="AX93" s="315">
        <v>2801</v>
      </c>
      <c r="AY93" s="315">
        <v>2769</v>
      </c>
      <c r="AZ93" s="315">
        <v>2692</v>
      </c>
      <c r="BA93" s="315">
        <v>2623</v>
      </c>
      <c r="BB93" s="315">
        <v>2567</v>
      </c>
      <c r="BC93" s="315">
        <v>2471</v>
      </c>
      <c r="BD93" s="315">
        <v>2387</v>
      </c>
      <c r="BE93" s="315">
        <v>2371</v>
      </c>
      <c r="BF93" s="315">
        <v>2357</v>
      </c>
      <c r="BG93" s="315">
        <v>2335</v>
      </c>
      <c r="BH93" s="315">
        <v>2442</v>
      </c>
      <c r="BI93" s="315">
        <v>2426</v>
      </c>
      <c r="BJ93" s="315">
        <v>2510</v>
      </c>
      <c r="BK93" s="315">
        <v>2535</v>
      </c>
      <c r="BL93" s="315">
        <v>2592</v>
      </c>
      <c r="BM93" s="315">
        <v>2631</v>
      </c>
      <c r="BN93" s="315">
        <v>2633</v>
      </c>
      <c r="BO93" s="315">
        <v>2620</v>
      </c>
      <c r="BP93" s="315">
        <v>2544</v>
      </c>
      <c r="BQ93" s="315">
        <v>0</v>
      </c>
      <c r="BR93" s="315">
        <v>0</v>
      </c>
      <c r="BS93" s="315">
        <v>0</v>
      </c>
      <c r="BT93" s="315">
        <v>0</v>
      </c>
      <c r="BU93" s="315">
        <v>0</v>
      </c>
      <c r="BV93" s="315">
        <v>0</v>
      </c>
      <c r="BW93" s="315">
        <v>0</v>
      </c>
      <c r="BX93" s="314">
        <v>0</v>
      </c>
    </row>
    <row r="94" spans="1:76">
      <c r="A94" s="352"/>
      <c r="B94" s="151" t="s">
        <v>507</v>
      </c>
      <c r="C94" s="316"/>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v>2131</v>
      </c>
      <c r="AS94" s="315">
        <v>2221</v>
      </c>
      <c r="AT94" s="315">
        <v>2991</v>
      </c>
      <c r="AU94" s="315">
        <v>3209</v>
      </c>
      <c r="AV94" s="315">
        <v>3708</v>
      </c>
      <c r="AW94" s="315">
        <v>2628</v>
      </c>
      <c r="AX94" s="315">
        <v>2814</v>
      </c>
      <c r="AY94" s="315">
        <v>2921</v>
      </c>
      <c r="AZ94" s="315">
        <v>2927</v>
      </c>
      <c r="BA94" s="315">
        <v>2856</v>
      </c>
      <c r="BB94" s="315">
        <v>2740</v>
      </c>
      <c r="BC94" s="315">
        <v>2580</v>
      </c>
      <c r="BD94" s="315">
        <v>2374</v>
      </c>
      <c r="BE94" s="315">
        <v>2293</v>
      </c>
      <c r="BF94" s="315">
        <v>2268</v>
      </c>
      <c r="BG94" s="315">
        <v>2358</v>
      </c>
      <c r="BH94" s="315">
        <v>2473</v>
      </c>
      <c r="BI94" s="315">
        <v>2603</v>
      </c>
      <c r="BJ94" s="315">
        <v>2570</v>
      </c>
      <c r="BK94" s="315">
        <v>2533</v>
      </c>
      <c r="BL94" s="315">
        <v>2566</v>
      </c>
      <c r="BM94" s="315">
        <v>2940</v>
      </c>
      <c r="BN94" s="315">
        <v>3172</v>
      </c>
      <c r="BO94" s="315">
        <v>3254</v>
      </c>
      <c r="BP94" s="315">
        <v>3368</v>
      </c>
      <c r="BQ94" s="315">
        <v>0</v>
      </c>
      <c r="BR94" s="315">
        <v>0</v>
      </c>
      <c r="BS94" s="315">
        <v>0</v>
      </c>
      <c r="BT94" s="315">
        <v>0</v>
      </c>
      <c r="BU94" s="315">
        <v>0</v>
      </c>
      <c r="BV94" s="315">
        <v>0</v>
      </c>
      <c r="BW94" s="315">
        <v>0</v>
      </c>
      <c r="BX94" s="314">
        <v>0</v>
      </c>
    </row>
    <row r="95" spans="1:76" ht="26.1" customHeight="1">
      <c r="A95" s="152"/>
      <c r="B95" s="151" t="s">
        <v>506</v>
      </c>
      <c r="C95" s="316"/>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4"/>
    </row>
    <row r="96" spans="1:76">
      <c r="A96" s="352"/>
      <c r="B96" s="37" t="s">
        <v>505</v>
      </c>
      <c r="C96" s="316"/>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v>3013</v>
      </c>
      <c r="AS96" s="315">
        <v>2979</v>
      </c>
      <c r="AT96" s="315">
        <v>3735</v>
      </c>
      <c r="AU96" s="315">
        <v>3159</v>
      </c>
      <c r="AV96" s="315">
        <v>2996</v>
      </c>
      <c r="AW96" s="315">
        <v>2838</v>
      </c>
      <c r="AX96" s="315">
        <v>2801</v>
      </c>
      <c r="AY96" s="315">
        <v>2769</v>
      </c>
      <c r="AZ96" s="315">
        <v>2692</v>
      </c>
      <c r="BA96" s="315">
        <v>2623</v>
      </c>
      <c r="BB96" s="315">
        <v>2567</v>
      </c>
      <c r="BC96" s="315">
        <v>2471</v>
      </c>
      <c r="BD96" s="315">
        <v>2387</v>
      </c>
      <c r="BE96" s="315">
        <v>2371</v>
      </c>
      <c r="BF96" s="315">
        <v>2357</v>
      </c>
      <c r="BG96" s="315">
        <v>2335</v>
      </c>
      <c r="BH96" s="315">
        <v>2442</v>
      </c>
      <c r="BI96" s="315">
        <v>2426</v>
      </c>
      <c r="BJ96" s="315">
        <v>2510</v>
      </c>
      <c r="BK96" s="315">
        <v>2535</v>
      </c>
      <c r="BL96" s="315">
        <v>2592</v>
      </c>
      <c r="BM96" s="315">
        <v>2631</v>
      </c>
      <c r="BN96" s="315">
        <v>2633</v>
      </c>
      <c r="BO96" s="315">
        <v>2620</v>
      </c>
      <c r="BP96" s="315">
        <v>2544</v>
      </c>
      <c r="BQ96" s="315">
        <v>0</v>
      </c>
      <c r="BR96" s="315">
        <v>0</v>
      </c>
      <c r="BS96" s="315">
        <v>0</v>
      </c>
      <c r="BT96" s="315">
        <v>0</v>
      </c>
      <c r="BU96" s="315">
        <v>0</v>
      </c>
      <c r="BV96" s="315">
        <v>0</v>
      </c>
      <c r="BW96" s="315">
        <v>0</v>
      </c>
      <c r="BX96" s="314">
        <v>0</v>
      </c>
    </row>
    <row r="97" spans="1:76">
      <c r="A97" s="352"/>
      <c r="B97" s="37" t="s">
        <v>504</v>
      </c>
      <c r="C97" s="316"/>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v>301</v>
      </c>
      <c r="AS97" s="315">
        <v>324</v>
      </c>
      <c r="AT97" s="315">
        <v>477</v>
      </c>
      <c r="AU97" s="315">
        <v>486</v>
      </c>
      <c r="AV97" s="315">
        <v>546</v>
      </c>
      <c r="AW97" s="315">
        <v>517</v>
      </c>
      <c r="AX97" s="315">
        <v>618</v>
      </c>
      <c r="AY97" s="315">
        <v>682</v>
      </c>
      <c r="AZ97" s="315">
        <v>718</v>
      </c>
      <c r="BA97" s="315">
        <v>766</v>
      </c>
      <c r="BB97" s="315">
        <v>810</v>
      </c>
      <c r="BC97" s="315">
        <v>828</v>
      </c>
      <c r="BD97" s="315">
        <v>843</v>
      </c>
      <c r="BE97" s="315">
        <v>870</v>
      </c>
      <c r="BF97" s="315">
        <v>898</v>
      </c>
      <c r="BG97" s="315">
        <v>952</v>
      </c>
      <c r="BH97" s="315">
        <v>1023</v>
      </c>
      <c r="BI97" s="315">
        <v>1085</v>
      </c>
      <c r="BJ97" s="315">
        <v>1065</v>
      </c>
      <c r="BK97" s="315">
        <v>1039</v>
      </c>
      <c r="BL97" s="315">
        <v>1056</v>
      </c>
      <c r="BM97" s="315">
        <v>1122</v>
      </c>
      <c r="BN97" s="315">
        <v>1168</v>
      </c>
      <c r="BO97" s="315">
        <v>1190</v>
      </c>
      <c r="BP97" s="315">
        <v>1194</v>
      </c>
      <c r="BQ97" s="315">
        <v>0</v>
      </c>
      <c r="BR97" s="315">
        <v>0</v>
      </c>
      <c r="BS97" s="315">
        <v>0</v>
      </c>
      <c r="BT97" s="315">
        <v>0</v>
      </c>
      <c r="BU97" s="315">
        <v>0</v>
      </c>
      <c r="BV97" s="315">
        <v>0</v>
      </c>
      <c r="BW97" s="315">
        <v>0</v>
      </c>
      <c r="BX97" s="314">
        <v>0</v>
      </c>
    </row>
    <row r="98" spans="1:76">
      <c r="A98" s="352"/>
      <c r="B98" s="37" t="s">
        <v>503</v>
      </c>
      <c r="C98" s="316"/>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v>653</v>
      </c>
      <c r="AS98" s="315">
        <v>651</v>
      </c>
      <c r="AT98" s="315">
        <v>753</v>
      </c>
      <c r="AU98" s="315">
        <v>828</v>
      </c>
      <c r="AV98" s="315">
        <v>911</v>
      </c>
      <c r="AW98" s="315">
        <v>820</v>
      </c>
      <c r="AX98" s="315">
        <v>894</v>
      </c>
      <c r="AY98" s="315">
        <v>950</v>
      </c>
      <c r="AZ98" s="315">
        <v>942</v>
      </c>
      <c r="BA98" s="315">
        <v>928</v>
      </c>
      <c r="BB98" s="315">
        <v>915</v>
      </c>
      <c r="BC98" s="315">
        <v>877</v>
      </c>
      <c r="BD98" s="315">
        <v>797</v>
      </c>
      <c r="BE98" s="315">
        <v>766</v>
      </c>
      <c r="BF98" s="315">
        <v>742</v>
      </c>
      <c r="BG98" s="315">
        <v>769</v>
      </c>
      <c r="BH98" s="315">
        <v>811</v>
      </c>
      <c r="BI98" s="315">
        <v>848</v>
      </c>
      <c r="BJ98" s="315">
        <v>835</v>
      </c>
      <c r="BK98" s="315">
        <v>811</v>
      </c>
      <c r="BL98" s="315">
        <v>798</v>
      </c>
      <c r="BM98" s="315">
        <v>836</v>
      </c>
      <c r="BN98" s="315">
        <v>931</v>
      </c>
      <c r="BO98" s="315">
        <v>952</v>
      </c>
      <c r="BP98" s="315">
        <v>973</v>
      </c>
      <c r="BQ98" s="315">
        <v>0</v>
      </c>
      <c r="BR98" s="315">
        <v>0</v>
      </c>
      <c r="BS98" s="315">
        <v>0</v>
      </c>
      <c r="BT98" s="315">
        <v>0</v>
      </c>
      <c r="BU98" s="315">
        <v>0</v>
      </c>
      <c r="BV98" s="315">
        <v>0</v>
      </c>
      <c r="BW98" s="315">
        <v>0</v>
      </c>
      <c r="BX98" s="314">
        <v>0</v>
      </c>
    </row>
    <row r="99" spans="1:76">
      <c r="A99" s="151"/>
      <c r="B99" s="37" t="s">
        <v>335</v>
      </c>
      <c r="C99" s="316"/>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v>797</v>
      </c>
      <c r="AS99" s="315">
        <v>822</v>
      </c>
      <c r="AT99" s="315">
        <v>1005</v>
      </c>
      <c r="AU99" s="315">
        <v>1344</v>
      </c>
      <c r="AV99" s="315">
        <v>1720</v>
      </c>
      <c r="AW99" s="315">
        <v>885</v>
      </c>
      <c r="AX99" s="315">
        <v>874</v>
      </c>
      <c r="AY99" s="315">
        <v>815</v>
      </c>
      <c r="AZ99" s="315">
        <v>758</v>
      </c>
      <c r="BA99" s="315">
        <v>625</v>
      </c>
      <c r="BB99" s="315">
        <v>513</v>
      </c>
      <c r="BC99" s="315">
        <v>431</v>
      </c>
      <c r="BD99" s="315">
        <v>361</v>
      </c>
      <c r="BE99" s="315">
        <v>312</v>
      </c>
      <c r="BF99" s="315">
        <v>290</v>
      </c>
      <c r="BG99" s="315">
        <v>297</v>
      </c>
      <c r="BH99" s="315">
        <v>288</v>
      </c>
      <c r="BI99" s="315">
        <v>304</v>
      </c>
      <c r="BJ99" s="315">
        <v>306</v>
      </c>
      <c r="BK99" s="315">
        <v>299</v>
      </c>
      <c r="BL99" s="315">
        <v>342</v>
      </c>
      <c r="BM99" s="315">
        <v>534</v>
      </c>
      <c r="BN99" s="315">
        <v>532</v>
      </c>
      <c r="BO99" s="315">
        <v>535</v>
      </c>
      <c r="BP99" s="315">
        <v>551</v>
      </c>
      <c r="BQ99" s="315">
        <v>0</v>
      </c>
      <c r="BR99" s="315">
        <v>0</v>
      </c>
      <c r="BS99" s="315">
        <v>0</v>
      </c>
      <c r="BT99" s="315">
        <v>0</v>
      </c>
      <c r="BU99" s="315">
        <v>0</v>
      </c>
      <c r="BV99" s="315">
        <v>0</v>
      </c>
      <c r="BW99" s="315">
        <v>0</v>
      </c>
      <c r="BX99" s="314">
        <v>0</v>
      </c>
    </row>
    <row r="100" spans="1:76">
      <c r="A100" s="352"/>
      <c r="B100" s="37" t="s">
        <v>502</v>
      </c>
      <c r="C100" s="316"/>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v>380</v>
      </c>
      <c r="AS100" s="315">
        <v>424</v>
      </c>
      <c r="AT100" s="315">
        <v>755</v>
      </c>
      <c r="AU100" s="315">
        <v>550</v>
      </c>
      <c r="AV100" s="315">
        <v>530</v>
      </c>
      <c r="AW100" s="315">
        <v>407</v>
      </c>
      <c r="AX100" s="315">
        <v>427</v>
      </c>
      <c r="AY100" s="315">
        <v>474</v>
      </c>
      <c r="AZ100" s="315">
        <v>508</v>
      </c>
      <c r="BA100" s="315">
        <v>537</v>
      </c>
      <c r="BB100" s="315">
        <v>502</v>
      </c>
      <c r="BC100" s="315">
        <v>444</v>
      </c>
      <c r="BD100" s="315">
        <v>373</v>
      </c>
      <c r="BE100" s="315">
        <v>345</v>
      </c>
      <c r="BF100" s="315">
        <v>338</v>
      </c>
      <c r="BG100" s="315">
        <v>340</v>
      </c>
      <c r="BH100" s="315">
        <v>351</v>
      </c>
      <c r="BI100" s="315">
        <v>366</v>
      </c>
      <c r="BJ100" s="315">
        <v>364</v>
      </c>
      <c r="BK100" s="315">
        <v>385</v>
      </c>
      <c r="BL100" s="315">
        <v>371</v>
      </c>
      <c r="BM100" s="315">
        <v>447</v>
      </c>
      <c r="BN100" s="315">
        <v>542</v>
      </c>
      <c r="BO100" s="315">
        <v>577</v>
      </c>
      <c r="BP100" s="315">
        <v>650</v>
      </c>
      <c r="BQ100" s="315">
        <v>0</v>
      </c>
      <c r="BR100" s="315">
        <v>0</v>
      </c>
      <c r="BS100" s="315">
        <v>0</v>
      </c>
      <c r="BT100" s="315">
        <v>0</v>
      </c>
      <c r="BU100" s="315">
        <v>0</v>
      </c>
      <c r="BV100" s="315">
        <v>0</v>
      </c>
      <c r="BW100" s="315">
        <v>0</v>
      </c>
      <c r="BX100" s="314">
        <v>0</v>
      </c>
    </row>
    <row r="101" spans="1:76" ht="26.1" customHeight="1">
      <c r="A101" s="352"/>
      <c r="B101" s="37" t="s">
        <v>501</v>
      </c>
      <c r="C101" s="316"/>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v>2131</v>
      </c>
      <c r="AS101" s="315">
        <v>2221</v>
      </c>
      <c r="AT101" s="315">
        <v>2991</v>
      </c>
      <c r="AU101" s="315">
        <v>3209</v>
      </c>
      <c r="AV101" s="315">
        <v>3708</v>
      </c>
      <c r="AW101" s="315">
        <v>2628</v>
      </c>
      <c r="AX101" s="315">
        <v>2814</v>
      </c>
      <c r="AY101" s="315">
        <v>2921</v>
      </c>
      <c r="AZ101" s="315">
        <v>2927</v>
      </c>
      <c r="BA101" s="315">
        <v>2856</v>
      </c>
      <c r="BB101" s="315">
        <v>2740</v>
      </c>
      <c r="BC101" s="315">
        <v>2580</v>
      </c>
      <c r="BD101" s="315">
        <v>2374</v>
      </c>
      <c r="BE101" s="315">
        <v>2293</v>
      </c>
      <c r="BF101" s="315">
        <v>2268</v>
      </c>
      <c r="BG101" s="315">
        <v>2358</v>
      </c>
      <c r="BH101" s="315">
        <v>2473</v>
      </c>
      <c r="BI101" s="315">
        <v>2603</v>
      </c>
      <c r="BJ101" s="315">
        <v>2570</v>
      </c>
      <c r="BK101" s="315">
        <v>2533</v>
      </c>
      <c r="BL101" s="315">
        <v>2566</v>
      </c>
      <c r="BM101" s="315">
        <v>2940</v>
      </c>
      <c r="BN101" s="315">
        <v>3172</v>
      </c>
      <c r="BO101" s="315">
        <v>3254</v>
      </c>
      <c r="BP101" s="315">
        <v>3368</v>
      </c>
      <c r="BQ101" s="315">
        <v>0</v>
      </c>
      <c r="BR101" s="315">
        <v>0</v>
      </c>
      <c r="BS101" s="315">
        <v>0</v>
      </c>
      <c r="BT101" s="315">
        <v>0</v>
      </c>
      <c r="BU101" s="315">
        <v>0</v>
      </c>
      <c r="BV101" s="315">
        <v>0</v>
      </c>
      <c r="BW101" s="315">
        <v>0</v>
      </c>
      <c r="BX101" s="314">
        <v>0</v>
      </c>
    </row>
    <row r="102" spans="1:76" ht="26.1" customHeight="1">
      <c r="A102" s="152"/>
      <c r="B102" s="152" t="s">
        <v>500</v>
      </c>
      <c r="C102" s="316"/>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4"/>
    </row>
    <row r="103" spans="1:76">
      <c r="A103" s="352"/>
      <c r="B103" s="37" t="s">
        <v>499</v>
      </c>
      <c r="C103" s="316"/>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v>4244</v>
      </c>
      <c r="AS103" s="315">
        <v>4071</v>
      </c>
      <c r="AT103" s="315">
        <v>5652</v>
      </c>
      <c r="AU103" s="315">
        <v>5400</v>
      </c>
      <c r="AV103" s="315">
        <v>5682</v>
      </c>
      <c r="AW103" s="315">
        <v>4611</v>
      </c>
      <c r="AX103" s="315">
        <v>4747</v>
      </c>
      <c r="AY103" s="315">
        <v>4812</v>
      </c>
      <c r="AZ103" s="315">
        <v>4740</v>
      </c>
      <c r="BA103" s="315">
        <v>4594</v>
      </c>
      <c r="BB103" s="315">
        <v>4426</v>
      </c>
      <c r="BC103" s="315">
        <v>4194</v>
      </c>
      <c r="BD103" s="315">
        <v>3942</v>
      </c>
      <c r="BE103" s="315">
        <v>3860</v>
      </c>
      <c r="BF103" s="315">
        <v>3836</v>
      </c>
      <c r="BG103" s="315">
        <v>3907</v>
      </c>
      <c r="BH103" s="315">
        <v>4096</v>
      </c>
      <c r="BI103" s="315">
        <v>4207</v>
      </c>
      <c r="BJ103" s="315">
        <v>4258</v>
      </c>
      <c r="BK103" s="315">
        <v>4253</v>
      </c>
      <c r="BL103" s="315">
        <v>4355</v>
      </c>
      <c r="BM103" s="315">
        <v>4717</v>
      </c>
      <c r="BN103" s="315">
        <v>4923</v>
      </c>
      <c r="BO103" s="315">
        <v>4985</v>
      </c>
      <c r="BP103" s="315">
        <v>5019</v>
      </c>
      <c r="BQ103" s="315">
        <v>0</v>
      </c>
      <c r="BR103" s="315">
        <v>0</v>
      </c>
      <c r="BS103" s="315">
        <v>0</v>
      </c>
      <c r="BT103" s="315">
        <v>0</v>
      </c>
      <c r="BU103" s="315">
        <v>0</v>
      </c>
      <c r="BV103" s="315">
        <v>0</v>
      </c>
      <c r="BW103" s="315">
        <v>0</v>
      </c>
      <c r="BX103" s="314">
        <v>0</v>
      </c>
    </row>
    <row r="104" spans="1:76">
      <c r="A104" s="352"/>
      <c r="B104" s="37" t="s">
        <v>498</v>
      </c>
      <c r="C104" s="316"/>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v>255</v>
      </c>
      <c r="AS104" s="315">
        <v>248</v>
      </c>
      <c r="AT104" s="315">
        <v>383</v>
      </c>
      <c r="AU104" s="315">
        <v>326</v>
      </c>
      <c r="AV104" s="315">
        <v>354</v>
      </c>
      <c r="AW104" s="315">
        <v>278</v>
      </c>
      <c r="AX104" s="315">
        <v>288</v>
      </c>
      <c r="AY104" s="315">
        <v>293</v>
      </c>
      <c r="AZ104" s="315">
        <v>293</v>
      </c>
      <c r="BA104" s="315">
        <v>287</v>
      </c>
      <c r="BB104" s="315">
        <v>283</v>
      </c>
      <c r="BC104" s="315">
        <v>277</v>
      </c>
      <c r="BD104" s="315">
        <v>267</v>
      </c>
      <c r="BE104" s="315">
        <v>265</v>
      </c>
      <c r="BF104" s="315">
        <v>257</v>
      </c>
      <c r="BG104" s="315">
        <v>261</v>
      </c>
      <c r="BH104" s="315">
        <v>271</v>
      </c>
      <c r="BI104" s="315">
        <v>279</v>
      </c>
      <c r="BJ104" s="315">
        <v>280</v>
      </c>
      <c r="BK104" s="315">
        <v>283</v>
      </c>
      <c r="BL104" s="315">
        <v>290</v>
      </c>
      <c r="BM104" s="315">
        <v>311</v>
      </c>
      <c r="BN104" s="315">
        <v>322</v>
      </c>
      <c r="BO104" s="315">
        <v>327</v>
      </c>
      <c r="BP104" s="315">
        <v>330</v>
      </c>
      <c r="BQ104" s="315">
        <v>0</v>
      </c>
      <c r="BR104" s="315">
        <v>0</v>
      </c>
      <c r="BS104" s="315">
        <v>0</v>
      </c>
      <c r="BT104" s="315">
        <v>0</v>
      </c>
      <c r="BU104" s="315">
        <v>0</v>
      </c>
      <c r="BV104" s="315">
        <v>0</v>
      </c>
      <c r="BW104" s="315">
        <v>0</v>
      </c>
      <c r="BX104" s="314">
        <v>0</v>
      </c>
    </row>
    <row r="105" spans="1:76">
      <c r="A105" s="352"/>
      <c r="B105" s="37" t="s">
        <v>497</v>
      </c>
      <c r="C105" s="316"/>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v>645</v>
      </c>
      <c r="AS105" s="315">
        <v>881</v>
      </c>
      <c r="AT105" s="315">
        <v>691</v>
      </c>
      <c r="AU105" s="315">
        <v>642</v>
      </c>
      <c r="AV105" s="315">
        <v>668</v>
      </c>
      <c r="AW105" s="315">
        <v>577</v>
      </c>
      <c r="AX105" s="315">
        <v>580</v>
      </c>
      <c r="AY105" s="315">
        <v>585</v>
      </c>
      <c r="AZ105" s="315">
        <v>586</v>
      </c>
      <c r="BA105" s="315">
        <v>598</v>
      </c>
      <c r="BB105" s="315">
        <v>597</v>
      </c>
      <c r="BC105" s="315">
        <v>580</v>
      </c>
      <c r="BD105" s="315">
        <v>552</v>
      </c>
      <c r="BE105" s="315">
        <v>539</v>
      </c>
      <c r="BF105" s="315">
        <v>532</v>
      </c>
      <c r="BG105" s="315">
        <v>525</v>
      </c>
      <c r="BH105" s="315">
        <v>548</v>
      </c>
      <c r="BI105" s="315">
        <v>543</v>
      </c>
      <c r="BJ105" s="315">
        <v>542</v>
      </c>
      <c r="BK105" s="315">
        <v>533</v>
      </c>
      <c r="BL105" s="315">
        <v>513</v>
      </c>
      <c r="BM105" s="315">
        <v>544</v>
      </c>
      <c r="BN105" s="315">
        <v>561</v>
      </c>
      <c r="BO105" s="315">
        <v>562</v>
      </c>
      <c r="BP105" s="315">
        <v>563</v>
      </c>
      <c r="BQ105" s="315">
        <v>0</v>
      </c>
      <c r="BR105" s="315">
        <v>0</v>
      </c>
      <c r="BS105" s="315">
        <v>0</v>
      </c>
      <c r="BT105" s="315">
        <v>0</v>
      </c>
      <c r="BU105" s="315">
        <v>0</v>
      </c>
      <c r="BV105" s="315">
        <v>0</v>
      </c>
      <c r="BW105" s="315">
        <v>0</v>
      </c>
      <c r="BX105" s="314">
        <v>0</v>
      </c>
    </row>
    <row r="106" spans="1:76" ht="15.75" thickBot="1">
      <c r="A106" s="351"/>
      <c r="B106" s="159"/>
      <c r="C106" s="266"/>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F106" s="313"/>
      <c r="BG106" s="313"/>
      <c r="BH106" s="313"/>
      <c r="BI106" s="313"/>
      <c r="BJ106" s="313"/>
      <c r="BK106" s="313"/>
      <c r="BL106" s="313"/>
      <c r="BM106" s="313"/>
      <c r="BN106" s="313"/>
      <c r="BO106" s="313"/>
      <c r="BP106" s="313"/>
      <c r="BQ106" s="313"/>
      <c r="BR106" s="313"/>
      <c r="BS106" s="313"/>
      <c r="BT106" s="313"/>
      <c r="BU106" s="313"/>
      <c r="BV106" s="313"/>
      <c r="BW106" s="313"/>
      <c r="BX106"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0"/>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367" customWidth="1"/>
    <col min="76" max="76" width="12.7109375" style="261" customWidth="1"/>
    <col min="77" max="16384" width="9.140625" style="261"/>
  </cols>
  <sheetData>
    <row r="1" spans="1:76" s="308" customFormat="1" ht="24.95" customHeight="1" thickBot="1">
      <c r="A1" s="30" t="s">
        <v>64</v>
      </c>
      <c r="B1" s="77" t="s">
        <v>153</v>
      </c>
      <c r="C1" s="76"/>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6"/>
      <c r="BW1" s="406"/>
      <c r="BX1" s="406"/>
    </row>
    <row r="2" spans="1:76" ht="15.75" customHeight="1">
      <c r="A2" s="26" t="str">
        <f>Notes!A2</f>
        <v>Summer Budget</v>
      </c>
      <c r="B2" s="26" t="s">
        <v>535</v>
      </c>
      <c r="C2" s="405"/>
      <c r="D2" s="404" t="s">
        <v>151</v>
      </c>
      <c r="E2" s="404" t="s">
        <v>150</v>
      </c>
      <c r="F2" s="404" t="s">
        <v>149</v>
      </c>
      <c r="G2" s="404" t="s">
        <v>148</v>
      </c>
      <c r="H2" s="404" t="s">
        <v>147</v>
      </c>
      <c r="I2" s="404" t="s">
        <v>146</v>
      </c>
      <c r="J2" s="404" t="s">
        <v>145</v>
      </c>
      <c r="K2" s="404" t="s">
        <v>144</v>
      </c>
      <c r="L2" s="404" t="s">
        <v>143</v>
      </c>
      <c r="M2" s="404" t="s">
        <v>142</v>
      </c>
      <c r="N2" s="404" t="s">
        <v>141</v>
      </c>
      <c r="O2" s="404" t="s">
        <v>140</v>
      </c>
      <c r="P2" s="404" t="s">
        <v>139</v>
      </c>
      <c r="Q2" s="404" t="s">
        <v>138</v>
      </c>
      <c r="R2" s="404" t="s">
        <v>137</v>
      </c>
      <c r="S2" s="404" t="s">
        <v>136</v>
      </c>
      <c r="T2" s="404" t="s">
        <v>135</v>
      </c>
      <c r="U2" s="404" t="s">
        <v>134</v>
      </c>
      <c r="V2" s="404" t="s">
        <v>133</v>
      </c>
      <c r="W2" s="404" t="s">
        <v>132</v>
      </c>
      <c r="X2" s="404" t="s">
        <v>131</v>
      </c>
      <c r="Y2" s="404" t="s">
        <v>130</v>
      </c>
      <c r="Z2" s="404" t="s">
        <v>129</v>
      </c>
      <c r="AA2" s="404" t="s">
        <v>128</v>
      </c>
      <c r="AB2" s="404" t="s">
        <v>127</v>
      </c>
      <c r="AC2" s="404" t="s">
        <v>126</v>
      </c>
      <c r="AD2" s="404" t="s">
        <v>125</v>
      </c>
      <c r="AE2" s="404" t="s">
        <v>124</v>
      </c>
      <c r="AF2" s="404" t="s">
        <v>123</v>
      </c>
      <c r="AG2" s="404" t="s">
        <v>122</v>
      </c>
      <c r="AH2" s="404" t="s">
        <v>121</v>
      </c>
      <c r="AI2" s="404" t="s">
        <v>120</v>
      </c>
      <c r="AJ2" s="404" t="s">
        <v>119</v>
      </c>
      <c r="AK2" s="404" t="s">
        <v>118</v>
      </c>
      <c r="AL2" s="404" t="s">
        <v>117</v>
      </c>
      <c r="AM2" s="404" t="s">
        <v>116</v>
      </c>
      <c r="AN2" s="404" t="s">
        <v>115</v>
      </c>
      <c r="AO2" s="404" t="s">
        <v>114</v>
      </c>
      <c r="AP2" s="404" t="s">
        <v>113</v>
      </c>
      <c r="AQ2" s="404" t="s">
        <v>112</v>
      </c>
      <c r="AR2" s="404" t="s">
        <v>111</v>
      </c>
      <c r="AS2" s="404" t="s">
        <v>110</v>
      </c>
      <c r="AT2" s="404" t="s">
        <v>109</v>
      </c>
      <c r="AU2" s="404" t="s">
        <v>108</v>
      </c>
      <c r="AV2" s="404" t="s">
        <v>107</v>
      </c>
      <c r="AW2" s="404" t="s">
        <v>106</v>
      </c>
      <c r="AX2" s="404" t="s">
        <v>105</v>
      </c>
      <c r="AY2" s="404" t="s">
        <v>104</v>
      </c>
      <c r="AZ2" s="404" t="s">
        <v>103</v>
      </c>
      <c r="BA2" s="404" t="s">
        <v>102</v>
      </c>
      <c r="BB2" s="404" t="s">
        <v>101</v>
      </c>
      <c r="BC2" s="404" t="s">
        <v>100</v>
      </c>
      <c r="BD2" s="404" t="s">
        <v>99</v>
      </c>
      <c r="BE2" s="404" t="s">
        <v>98</v>
      </c>
      <c r="BF2" s="404" t="s">
        <v>97</v>
      </c>
      <c r="BG2" s="404" t="s">
        <v>96</v>
      </c>
      <c r="BH2" s="404" t="s">
        <v>95</v>
      </c>
      <c r="BI2" s="404" t="s">
        <v>94</v>
      </c>
      <c r="BJ2" s="404" t="s">
        <v>93</v>
      </c>
      <c r="BK2" s="404" t="s">
        <v>92</v>
      </c>
      <c r="BL2" s="404" t="s">
        <v>91</v>
      </c>
      <c r="BM2" s="404" t="s">
        <v>90</v>
      </c>
      <c r="BN2" s="404" t="s">
        <v>89</v>
      </c>
      <c r="BO2" s="404" t="s">
        <v>88</v>
      </c>
      <c r="BP2" s="404" t="s">
        <v>87</v>
      </c>
      <c r="BQ2" s="404" t="s">
        <v>86</v>
      </c>
      <c r="BR2" s="404" t="s">
        <v>85</v>
      </c>
      <c r="BS2" s="404" t="s">
        <v>84</v>
      </c>
      <c r="BT2" s="404" t="s">
        <v>83</v>
      </c>
      <c r="BU2" s="403" t="s">
        <v>82</v>
      </c>
      <c r="BV2" s="403" t="s">
        <v>81</v>
      </c>
      <c r="BW2" s="403" t="s">
        <v>80</v>
      </c>
      <c r="BX2" s="402" t="s">
        <v>79</v>
      </c>
    </row>
    <row r="3" spans="1:76" ht="15.75">
      <c r="A3" s="70">
        <f>Notes!A3</f>
        <v>2015</v>
      </c>
      <c r="B3" s="306" t="s">
        <v>261</v>
      </c>
      <c r="C3" s="337"/>
      <c r="D3" s="398" t="s">
        <v>77</v>
      </c>
      <c r="E3" s="398" t="s">
        <v>77</v>
      </c>
      <c r="F3" s="398" t="s">
        <v>77</v>
      </c>
      <c r="G3" s="398" t="s">
        <v>77</v>
      </c>
      <c r="H3" s="398" t="s">
        <v>77</v>
      </c>
      <c r="I3" s="398" t="s">
        <v>77</v>
      </c>
      <c r="J3" s="398" t="s">
        <v>77</v>
      </c>
      <c r="K3" s="398" t="s">
        <v>77</v>
      </c>
      <c r="L3" s="398" t="s">
        <v>77</v>
      </c>
      <c r="M3" s="398" t="s">
        <v>77</v>
      </c>
      <c r="N3" s="398" t="s">
        <v>77</v>
      </c>
      <c r="O3" s="398" t="s">
        <v>77</v>
      </c>
      <c r="P3" s="398" t="s">
        <v>77</v>
      </c>
      <c r="Q3" s="398" t="s">
        <v>77</v>
      </c>
      <c r="R3" s="398" t="s">
        <v>77</v>
      </c>
      <c r="S3" s="398" t="s">
        <v>77</v>
      </c>
      <c r="T3" s="398" t="s">
        <v>77</v>
      </c>
      <c r="U3" s="398" t="s">
        <v>77</v>
      </c>
      <c r="V3" s="398" t="s">
        <v>77</v>
      </c>
      <c r="W3" s="398" t="s">
        <v>77</v>
      </c>
      <c r="X3" s="398" t="s">
        <v>77</v>
      </c>
      <c r="Y3" s="398" t="s">
        <v>77</v>
      </c>
      <c r="Z3" s="398" t="s">
        <v>77</v>
      </c>
      <c r="AA3" s="398" t="s">
        <v>77</v>
      </c>
      <c r="AB3" s="398" t="s">
        <v>77</v>
      </c>
      <c r="AC3" s="398" t="s">
        <v>77</v>
      </c>
      <c r="AD3" s="398" t="s">
        <v>77</v>
      </c>
      <c r="AE3" s="398" t="s">
        <v>77</v>
      </c>
      <c r="AF3" s="398" t="s">
        <v>77</v>
      </c>
      <c r="AG3" s="398" t="s">
        <v>77</v>
      </c>
      <c r="AH3" s="398" t="s">
        <v>77</v>
      </c>
      <c r="AI3" s="398" t="s">
        <v>77</v>
      </c>
      <c r="AJ3" s="398" t="s">
        <v>77</v>
      </c>
      <c r="AK3" s="398" t="s">
        <v>77</v>
      </c>
      <c r="AL3" s="398" t="s">
        <v>77</v>
      </c>
      <c r="AM3" s="398" t="s">
        <v>77</v>
      </c>
      <c r="AN3" s="398" t="s">
        <v>77</v>
      </c>
      <c r="AO3" s="398" t="s">
        <v>77</v>
      </c>
      <c r="AP3" s="398" t="s">
        <v>77</v>
      </c>
      <c r="AQ3" s="398" t="s">
        <v>77</v>
      </c>
      <c r="AR3" s="398" t="s">
        <v>77</v>
      </c>
      <c r="AS3" s="398" t="s">
        <v>77</v>
      </c>
      <c r="AT3" s="398" t="s">
        <v>77</v>
      </c>
      <c r="AU3" s="398" t="s">
        <v>77</v>
      </c>
      <c r="AV3" s="398" t="s">
        <v>77</v>
      </c>
      <c r="AW3" s="398" t="s">
        <v>77</v>
      </c>
      <c r="AX3" s="398" t="s">
        <v>77</v>
      </c>
      <c r="AY3" s="398" t="s">
        <v>77</v>
      </c>
      <c r="AZ3" s="398" t="s">
        <v>77</v>
      </c>
      <c r="BA3" s="398" t="s">
        <v>77</v>
      </c>
      <c r="BB3" s="398" t="s">
        <v>77</v>
      </c>
      <c r="BC3" s="398" t="s">
        <v>77</v>
      </c>
      <c r="BD3" s="398" t="s">
        <v>77</v>
      </c>
      <c r="BE3" s="398" t="s">
        <v>77</v>
      </c>
      <c r="BF3" s="398" t="s">
        <v>77</v>
      </c>
      <c r="BG3" s="398" t="s">
        <v>77</v>
      </c>
      <c r="BH3" s="398" t="s">
        <v>77</v>
      </c>
      <c r="BI3" s="398" t="s">
        <v>77</v>
      </c>
      <c r="BJ3" s="398" t="s">
        <v>77</v>
      </c>
      <c r="BK3" s="398" t="s">
        <v>77</v>
      </c>
      <c r="BL3" s="398" t="s">
        <v>77</v>
      </c>
      <c r="BM3" s="398" t="s">
        <v>77</v>
      </c>
      <c r="BN3" s="398" t="s">
        <v>77</v>
      </c>
      <c r="BO3" s="398" t="s">
        <v>77</v>
      </c>
      <c r="BP3" s="398" t="s">
        <v>77</v>
      </c>
      <c r="BQ3" s="398" t="s">
        <v>77</v>
      </c>
      <c r="BR3" s="398" t="s">
        <v>77</v>
      </c>
      <c r="BS3" s="398" t="s">
        <v>76</v>
      </c>
      <c r="BT3" s="397" t="s">
        <v>76</v>
      </c>
      <c r="BU3" s="397" t="s">
        <v>76</v>
      </c>
      <c r="BV3" s="397" t="s">
        <v>76</v>
      </c>
      <c r="BW3" s="397" t="s">
        <v>76</v>
      </c>
      <c r="BX3" s="396" t="s">
        <v>76</v>
      </c>
    </row>
    <row r="4" spans="1:76" s="318" customFormat="1" ht="24" customHeight="1">
      <c r="A4" s="340"/>
      <c r="B4" s="128" t="s">
        <v>67</v>
      </c>
      <c r="C4" s="395"/>
      <c r="D4" s="378">
        <f t="shared" ref="D4:AI4" si="0">SUM(D5,D10,D14,D15,D20)</f>
        <v>0</v>
      </c>
      <c r="E4" s="378">
        <f t="shared" si="0"/>
        <v>0</v>
      </c>
      <c r="F4" s="378">
        <f t="shared" si="0"/>
        <v>0</v>
      </c>
      <c r="G4" s="378">
        <f t="shared" si="0"/>
        <v>0</v>
      </c>
      <c r="H4" s="378">
        <f t="shared" si="0"/>
        <v>0</v>
      </c>
      <c r="I4" s="378">
        <f t="shared" si="0"/>
        <v>0</v>
      </c>
      <c r="J4" s="378">
        <f t="shared" si="0"/>
        <v>0</v>
      </c>
      <c r="K4" s="378">
        <f t="shared" si="0"/>
        <v>0</v>
      </c>
      <c r="L4" s="378">
        <f t="shared" si="0"/>
        <v>0</v>
      </c>
      <c r="M4" s="378">
        <f t="shared" si="0"/>
        <v>0</v>
      </c>
      <c r="N4" s="378">
        <f t="shared" si="0"/>
        <v>0</v>
      </c>
      <c r="O4" s="378">
        <f t="shared" si="0"/>
        <v>0</v>
      </c>
      <c r="P4" s="378">
        <f t="shared" si="0"/>
        <v>0</v>
      </c>
      <c r="Q4" s="378">
        <f t="shared" si="0"/>
        <v>0</v>
      </c>
      <c r="R4" s="378">
        <f t="shared" si="0"/>
        <v>0</v>
      </c>
      <c r="S4" s="378">
        <f t="shared" si="0"/>
        <v>0</v>
      </c>
      <c r="T4" s="378">
        <f t="shared" si="0"/>
        <v>0</v>
      </c>
      <c r="U4" s="378">
        <f t="shared" si="0"/>
        <v>0</v>
      </c>
      <c r="V4" s="378">
        <f t="shared" si="0"/>
        <v>0</v>
      </c>
      <c r="W4" s="378">
        <f t="shared" si="0"/>
        <v>0</v>
      </c>
      <c r="X4" s="378">
        <f t="shared" si="0"/>
        <v>0</v>
      </c>
      <c r="Y4" s="378">
        <f t="shared" si="0"/>
        <v>0</v>
      </c>
      <c r="Z4" s="378">
        <f t="shared" si="0"/>
        <v>0</v>
      </c>
      <c r="AA4" s="378">
        <f t="shared" si="0"/>
        <v>6</v>
      </c>
      <c r="AB4" s="378">
        <f t="shared" si="0"/>
        <v>23.2</v>
      </c>
      <c r="AC4" s="378">
        <f t="shared" si="0"/>
        <v>35.799999999999997</v>
      </c>
      <c r="AD4" s="378">
        <f t="shared" si="0"/>
        <v>62.4</v>
      </c>
      <c r="AE4" s="378">
        <f t="shared" si="0"/>
        <v>96.100000000000009</v>
      </c>
      <c r="AF4" s="378">
        <f t="shared" si="0"/>
        <v>135.5</v>
      </c>
      <c r="AG4" s="378">
        <f t="shared" si="0"/>
        <v>186.5</v>
      </c>
      <c r="AH4" s="378">
        <f t="shared" si="0"/>
        <v>215</v>
      </c>
      <c r="AI4" s="378">
        <f t="shared" si="0"/>
        <v>280</v>
      </c>
      <c r="AJ4" s="378">
        <f t="shared" ref="AJ4:BO4" si="1">SUM(AJ5,AJ10,AJ14,AJ15,AJ20)</f>
        <v>385</v>
      </c>
      <c r="AK4" s="378">
        <f t="shared" si="1"/>
        <v>503</v>
      </c>
      <c r="AL4" s="378">
        <f t="shared" si="1"/>
        <v>639</v>
      </c>
      <c r="AM4" s="378">
        <f t="shared" si="1"/>
        <v>799</v>
      </c>
      <c r="AN4" s="378">
        <f t="shared" si="1"/>
        <v>932</v>
      </c>
      <c r="AO4" s="378">
        <f t="shared" si="1"/>
        <v>1108</v>
      </c>
      <c r="AP4" s="378">
        <f t="shared" si="1"/>
        <v>1293</v>
      </c>
      <c r="AQ4" s="378">
        <f t="shared" si="1"/>
        <v>1493.607</v>
      </c>
      <c r="AR4" s="378">
        <f t="shared" si="1"/>
        <v>1678.8070000000002</v>
      </c>
      <c r="AS4" s="378">
        <f t="shared" si="1"/>
        <v>1928.0260000000001</v>
      </c>
      <c r="AT4" s="378">
        <f t="shared" si="1"/>
        <v>2265.2670000000003</v>
      </c>
      <c r="AU4" s="378">
        <f t="shared" si="1"/>
        <v>2768.0990000000002</v>
      </c>
      <c r="AV4" s="378">
        <f t="shared" si="1"/>
        <v>3594.9789999999998</v>
      </c>
      <c r="AW4" s="378">
        <f t="shared" si="1"/>
        <v>4567.7079999999996</v>
      </c>
      <c r="AX4" s="378">
        <f t="shared" si="1"/>
        <v>5087.24</v>
      </c>
      <c r="AY4" s="378">
        <f t="shared" si="1"/>
        <v>5995.95</v>
      </c>
      <c r="AZ4" s="378">
        <f t="shared" si="1"/>
        <v>6890.7119999999995</v>
      </c>
      <c r="BA4" s="378">
        <f t="shared" si="1"/>
        <v>7474.6569999999992</v>
      </c>
      <c r="BB4" s="378">
        <f t="shared" si="1"/>
        <v>7996.1079999999984</v>
      </c>
      <c r="BC4" s="378">
        <f t="shared" si="1"/>
        <v>8482.7970000000005</v>
      </c>
      <c r="BD4" s="378">
        <f t="shared" si="1"/>
        <v>8998.760000000002</v>
      </c>
      <c r="BE4" s="378">
        <f t="shared" si="1"/>
        <v>9704.5185240909632</v>
      </c>
      <c r="BF4" s="378">
        <f t="shared" si="1"/>
        <v>10302.647677202764</v>
      </c>
      <c r="BG4" s="378">
        <f t="shared" si="1"/>
        <v>11039.131507160631</v>
      </c>
      <c r="BH4" s="378">
        <f t="shared" si="1"/>
        <v>11752.749</v>
      </c>
      <c r="BI4" s="378">
        <f t="shared" si="1"/>
        <v>12542.44267353</v>
      </c>
      <c r="BJ4" s="378">
        <f t="shared" si="1"/>
        <v>13304.85224679</v>
      </c>
      <c r="BK4" s="378">
        <f t="shared" si="1"/>
        <v>14311.464927031753</v>
      </c>
      <c r="BL4" s="378">
        <f t="shared" si="1"/>
        <v>15260.007289010002</v>
      </c>
      <c r="BM4" s="378">
        <f t="shared" si="1"/>
        <v>16564.846266159999</v>
      </c>
      <c r="BN4" s="378">
        <f t="shared" si="1"/>
        <v>17104.362356233181</v>
      </c>
      <c r="BO4" s="378">
        <f t="shared" si="1"/>
        <v>17905.161131910005</v>
      </c>
      <c r="BP4" s="378">
        <f t="shared" ref="BP4:BX4" si="2">SUM(BP5,BP10,BP14,BP15,BP20)</f>
        <v>18905.77449598</v>
      </c>
      <c r="BQ4" s="378">
        <f t="shared" si="2"/>
        <v>19288.713679960885</v>
      </c>
      <c r="BR4" s="378">
        <f t="shared" si="2"/>
        <v>20790.665465899998</v>
      </c>
      <c r="BS4" s="378">
        <f t="shared" si="2"/>
        <v>21134.279190833946</v>
      </c>
      <c r="BT4" s="378">
        <f t="shared" si="2"/>
        <v>20695.161190551498</v>
      </c>
      <c r="BU4" s="378">
        <f t="shared" si="2"/>
        <v>20301.998556461724</v>
      </c>
      <c r="BV4" s="378">
        <f t="shared" si="2"/>
        <v>20453.581377954568</v>
      </c>
      <c r="BW4" s="378">
        <f t="shared" si="2"/>
        <v>20880.225372327295</v>
      </c>
      <c r="BX4" s="377">
        <f t="shared" si="2"/>
        <v>21319.050673220696</v>
      </c>
    </row>
    <row r="5" spans="1:76" s="318" customFormat="1" ht="26.1" customHeight="1">
      <c r="A5" s="321"/>
      <c r="B5" s="392" t="s">
        <v>253</v>
      </c>
      <c r="C5" s="41"/>
      <c r="D5" s="378">
        <f t="shared" ref="D5:AI5" si="3">SUM(D6:D8)</f>
        <v>0</v>
      </c>
      <c r="E5" s="378">
        <f t="shared" si="3"/>
        <v>0</v>
      </c>
      <c r="F5" s="378">
        <f t="shared" si="3"/>
        <v>0</v>
      </c>
      <c r="G5" s="378">
        <f t="shared" si="3"/>
        <v>0</v>
      </c>
      <c r="H5" s="378">
        <f t="shared" si="3"/>
        <v>0</v>
      </c>
      <c r="I5" s="378">
        <f t="shared" si="3"/>
        <v>0</v>
      </c>
      <c r="J5" s="378">
        <f t="shared" si="3"/>
        <v>0</v>
      </c>
      <c r="K5" s="378">
        <f t="shared" si="3"/>
        <v>0</v>
      </c>
      <c r="L5" s="378">
        <f t="shared" si="3"/>
        <v>0</v>
      </c>
      <c r="M5" s="378">
        <f t="shared" si="3"/>
        <v>0</v>
      </c>
      <c r="N5" s="378">
        <f t="shared" si="3"/>
        <v>0</v>
      </c>
      <c r="O5" s="378">
        <f t="shared" si="3"/>
        <v>0</v>
      </c>
      <c r="P5" s="378">
        <f t="shared" si="3"/>
        <v>0</v>
      </c>
      <c r="Q5" s="378">
        <f t="shared" si="3"/>
        <v>0</v>
      </c>
      <c r="R5" s="378">
        <f t="shared" si="3"/>
        <v>0</v>
      </c>
      <c r="S5" s="378">
        <f t="shared" si="3"/>
        <v>0</v>
      </c>
      <c r="T5" s="378">
        <f t="shared" si="3"/>
        <v>0</v>
      </c>
      <c r="U5" s="378">
        <f t="shared" si="3"/>
        <v>0</v>
      </c>
      <c r="V5" s="378">
        <f t="shared" si="3"/>
        <v>0</v>
      </c>
      <c r="W5" s="378">
        <f t="shared" si="3"/>
        <v>0</v>
      </c>
      <c r="X5" s="378">
        <f t="shared" si="3"/>
        <v>0</v>
      </c>
      <c r="Y5" s="378">
        <f t="shared" si="3"/>
        <v>0</v>
      </c>
      <c r="Z5" s="378">
        <f t="shared" si="3"/>
        <v>0</v>
      </c>
      <c r="AA5" s="378">
        <f t="shared" si="3"/>
        <v>0</v>
      </c>
      <c r="AB5" s="378">
        <f t="shared" si="3"/>
        <v>0</v>
      </c>
      <c r="AC5" s="378">
        <f t="shared" si="3"/>
        <v>0</v>
      </c>
      <c r="AD5" s="378">
        <f t="shared" si="3"/>
        <v>0</v>
      </c>
      <c r="AE5" s="378">
        <f t="shared" si="3"/>
        <v>0</v>
      </c>
      <c r="AF5" s="378">
        <f t="shared" si="3"/>
        <v>0</v>
      </c>
      <c r="AG5" s="378">
        <f t="shared" si="3"/>
        <v>0</v>
      </c>
      <c r="AH5" s="378">
        <f t="shared" si="3"/>
        <v>0</v>
      </c>
      <c r="AI5" s="378">
        <f t="shared" si="3"/>
        <v>0</v>
      </c>
      <c r="AJ5" s="378">
        <f t="shared" ref="AJ5:BO5" si="4">SUM(AJ6:AJ8)</f>
        <v>0</v>
      </c>
      <c r="AK5" s="378">
        <f t="shared" si="4"/>
        <v>0</v>
      </c>
      <c r="AL5" s="378">
        <f t="shared" si="4"/>
        <v>0</v>
      </c>
      <c r="AM5" s="378">
        <f t="shared" si="4"/>
        <v>0</v>
      </c>
      <c r="AN5" s="378">
        <f t="shared" si="4"/>
        <v>0</v>
      </c>
      <c r="AO5" s="378">
        <f t="shared" si="4"/>
        <v>0</v>
      </c>
      <c r="AP5" s="378">
        <f t="shared" si="4"/>
        <v>0</v>
      </c>
      <c r="AQ5" s="378">
        <f t="shared" si="4"/>
        <v>0</v>
      </c>
      <c r="AR5" s="378">
        <f t="shared" si="4"/>
        <v>0</v>
      </c>
      <c r="AS5" s="378">
        <f t="shared" si="4"/>
        <v>0</v>
      </c>
      <c r="AT5" s="378">
        <f t="shared" si="4"/>
        <v>0</v>
      </c>
      <c r="AU5" s="378">
        <f t="shared" si="4"/>
        <v>0</v>
      </c>
      <c r="AV5" s="378">
        <f t="shared" si="4"/>
        <v>1973.203</v>
      </c>
      <c r="AW5" s="378">
        <f t="shared" si="4"/>
        <v>2772.2469999999998</v>
      </c>
      <c r="AX5" s="378">
        <f t="shared" si="4"/>
        <v>3124.558</v>
      </c>
      <c r="AY5" s="378">
        <f t="shared" si="4"/>
        <v>3801.788</v>
      </c>
      <c r="AZ5" s="378">
        <f t="shared" si="4"/>
        <v>4497.8189999999995</v>
      </c>
      <c r="BA5" s="378">
        <f t="shared" si="4"/>
        <v>4953.4069999999992</v>
      </c>
      <c r="BB5" s="378">
        <f t="shared" si="4"/>
        <v>5316.1329999999989</v>
      </c>
      <c r="BC5" s="378">
        <f t="shared" si="4"/>
        <v>5659.9930000000004</v>
      </c>
      <c r="BD5" s="378">
        <f t="shared" si="4"/>
        <v>6043.639000000001</v>
      </c>
      <c r="BE5" s="378">
        <f t="shared" si="4"/>
        <v>6580.0587643462241</v>
      </c>
      <c r="BF5" s="378">
        <f t="shared" si="4"/>
        <v>7051.9688886240428</v>
      </c>
      <c r="BG5" s="378">
        <f t="shared" si="4"/>
        <v>7582.0869577400717</v>
      </c>
      <c r="BH5" s="378">
        <f t="shared" si="4"/>
        <v>8079.1630000000005</v>
      </c>
      <c r="BI5" s="378">
        <f t="shared" si="4"/>
        <v>8618.3022954000007</v>
      </c>
      <c r="BJ5" s="378">
        <f t="shared" si="4"/>
        <v>9155.4464638600002</v>
      </c>
      <c r="BK5" s="378">
        <f t="shared" si="4"/>
        <v>9867.029829797455</v>
      </c>
      <c r="BL5" s="378">
        <f t="shared" si="4"/>
        <v>10525.20336705</v>
      </c>
      <c r="BM5" s="378">
        <f t="shared" si="4"/>
        <v>11458.592503259999</v>
      </c>
      <c r="BN5" s="378">
        <f t="shared" si="4"/>
        <v>11876.615118280002</v>
      </c>
      <c r="BO5" s="378">
        <f t="shared" si="4"/>
        <v>12565.735437840003</v>
      </c>
      <c r="BP5" s="378">
        <f t="shared" ref="BP5:BX5" si="5">SUM(BP6:BP8)</f>
        <v>13430.14958021</v>
      </c>
      <c r="BQ5" s="378">
        <f t="shared" si="5"/>
        <v>13763.242460740803</v>
      </c>
      <c r="BR5" s="378">
        <f t="shared" si="5"/>
        <v>13798.261242919998</v>
      </c>
      <c r="BS5" s="378">
        <f t="shared" si="5"/>
        <v>12991.806735457681</v>
      </c>
      <c r="BT5" s="378">
        <f t="shared" si="5"/>
        <v>10091.890970459823</v>
      </c>
      <c r="BU5" s="378">
        <f t="shared" si="5"/>
        <v>6421.8062661206241</v>
      </c>
      <c r="BV5" s="378">
        <f t="shared" si="5"/>
        <v>5221.7249003728721</v>
      </c>
      <c r="BW5" s="378">
        <f t="shared" si="5"/>
        <v>5069.1588758382313</v>
      </c>
      <c r="BX5" s="377">
        <f t="shared" si="5"/>
        <v>4868.1074826695385</v>
      </c>
    </row>
    <row r="6" spans="1:76">
      <c r="A6" s="316"/>
      <c r="B6" s="296" t="s">
        <v>532</v>
      </c>
      <c r="C6" s="296"/>
      <c r="D6" s="372">
        <v>0</v>
      </c>
      <c r="E6" s="372">
        <v>0</v>
      </c>
      <c r="F6" s="372">
        <v>0</v>
      </c>
      <c r="G6" s="372">
        <v>0</v>
      </c>
      <c r="H6" s="372">
        <v>0</v>
      </c>
      <c r="I6" s="372">
        <v>0</v>
      </c>
      <c r="J6" s="372">
        <v>0</v>
      </c>
      <c r="K6" s="372">
        <v>0</v>
      </c>
      <c r="L6" s="372">
        <v>0</v>
      </c>
      <c r="M6" s="372">
        <v>0</v>
      </c>
      <c r="N6" s="372">
        <v>0</v>
      </c>
      <c r="O6" s="372">
        <v>0</v>
      </c>
      <c r="P6" s="372">
        <v>0</v>
      </c>
      <c r="Q6" s="372">
        <v>0</v>
      </c>
      <c r="R6" s="372">
        <v>0</v>
      </c>
      <c r="S6" s="372">
        <v>0</v>
      </c>
      <c r="T6" s="372">
        <v>0</v>
      </c>
      <c r="U6" s="372">
        <v>0</v>
      </c>
      <c r="V6" s="372">
        <v>0</v>
      </c>
      <c r="W6" s="372">
        <v>0</v>
      </c>
      <c r="X6" s="372">
        <v>0</v>
      </c>
      <c r="Y6" s="372">
        <v>0</v>
      </c>
      <c r="Z6" s="372">
        <v>0</v>
      </c>
      <c r="AA6" s="372">
        <v>0</v>
      </c>
      <c r="AB6" s="372">
        <v>0</v>
      </c>
      <c r="AC6" s="372">
        <v>0</v>
      </c>
      <c r="AD6" s="372">
        <v>0</v>
      </c>
      <c r="AE6" s="372">
        <v>0</v>
      </c>
      <c r="AF6" s="372">
        <v>0</v>
      </c>
      <c r="AG6" s="372">
        <v>0</v>
      </c>
      <c r="AH6" s="372">
        <v>0</v>
      </c>
      <c r="AI6" s="372">
        <v>0</v>
      </c>
      <c r="AJ6" s="372">
        <v>0</v>
      </c>
      <c r="AK6" s="372">
        <v>0</v>
      </c>
      <c r="AL6" s="372">
        <v>0</v>
      </c>
      <c r="AM6" s="372">
        <v>0</v>
      </c>
      <c r="AN6" s="372">
        <v>0</v>
      </c>
      <c r="AO6" s="372">
        <v>0</v>
      </c>
      <c r="AP6" s="372">
        <v>0</v>
      </c>
      <c r="AQ6" s="372">
        <v>0</v>
      </c>
      <c r="AR6" s="372">
        <v>0</v>
      </c>
      <c r="AS6" s="372">
        <v>0</v>
      </c>
      <c r="AT6" s="372">
        <v>0</v>
      </c>
      <c r="AU6" s="372">
        <v>0</v>
      </c>
      <c r="AV6" s="372">
        <v>231.47411666314397</v>
      </c>
      <c r="AW6" s="372">
        <v>325.20902588180275</v>
      </c>
      <c r="AX6" s="372">
        <v>365.13545224968743</v>
      </c>
      <c r="AY6" s="372">
        <v>437.39160512525461</v>
      </c>
      <c r="AZ6" s="372">
        <v>443.26224191823394</v>
      </c>
      <c r="BA6" s="372">
        <v>488.61175918926864</v>
      </c>
      <c r="BB6" s="372">
        <v>528.58293270578872</v>
      </c>
      <c r="BC6" s="372">
        <v>566.36950568822147</v>
      </c>
      <c r="BD6" s="372">
        <v>607.03198548293733</v>
      </c>
      <c r="BE6" s="372">
        <v>673.62344552251193</v>
      </c>
      <c r="BF6" s="372">
        <v>762.23</v>
      </c>
      <c r="BG6" s="372">
        <v>793.54721823565706</v>
      </c>
      <c r="BH6" s="372">
        <v>842.13</v>
      </c>
      <c r="BI6" s="372">
        <v>923.7647969778385</v>
      </c>
      <c r="BJ6" s="372">
        <v>972.69087379439623</v>
      </c>
      <c r="BK6" s="372">
        <v>1039.8247158707195</v>
      </c>
      <c r="BL6" s="372">
        <v>1105.9393085337213</v>
      </c>
      <c r="BM6" s="372">
        <v>1192.1009182195146</v>
      </c>
      <c r="BN6" s="372">
        <v>1220.2044423261623</v>
      </c>
      <c r="BO6" s="372">
        <v>1314.7165739259212</v>
      </c>
      <c r="BP6" s="372">
        <v>1390.6353122046253</v>
      </c>
      <c r="BQ6" s="372">
        <v>1463.4688412331682</v>
      </c>
      <c r="BR6" s="372">
        <v>1717.5946438349929</v>
      </c>
      <c r="BS6" s="372">
        <v>1772.2718936555004</v>
      </c>
      <c r="BT6" s="372">
        <v>1798.1995827566873</v>
      </c>
      <c r="BU6" s="372">
        <v>1855.5757674876618</v>
      </c>
      <c r="BV6" s="372">
        <v>1930.8753181273976</v>
      </c>
      <c r="BW6" s="372">
        <v>2021.3631584142863</v>
      </c>
      <c r="BX6" s="371">
        <v>2081.6886329052595</v>
      </c>
    </row>
    <row r="7" spans="1:76">
      <c r="A7" s="316"/>
      <c r="B7" s="296" t="s">
        <v>344</v>
      </c>
      <c r="C7" s="296"/>
      <c r="D7" s="372">
        <v>0</v>
      </c>
      <c r="E7" s="372">
        <v>0</v>
      </c>
      <c r="F7" s="372">
        <v>0</v>
      </c>
      <c r="G7" s="372">
        <v>0</v>
      </c>
      <c r="H7" s="372">
        <v>0</v>
      </c>
      <c r="I7" s="372">
        <v>0</v>
      </c>
      <c r="J7" s="372">
        <v>0</v>
      </c>
      <c r="K7" s="372">
        <v>0</v>
      </c>
      <c r="L7" s="372">
        <v>0</v>
      </c>
      <c r="M7" s="372">
        <v>0</v>
      </c>
      <c r="N7" s="372">
        <v>0</v>
      </c>
      <c r="O7" s="372">
        <v>0</v>
      </c>
      <c r="P7" s="372">
        <v>0</v>
      </c>
      <c r="Q7" s="372">
        <v>0</v>
      </c>
      <c r="R7" s="372">
        <v>0</v>
      </c>
      <c r="S7" s="372">
        <v>0</v>
      </c>
      <c r="T7" s="372">
        <v>0</v>
      </c>
      <c r="U7" s="372">
        <v>0</v>
      </c>
      <c r="V7" s="372">
        <v>0</v>
      </c>
      <c r="W7" s="372">
        <v>0</v>
      </c>
      <c r="X7" s="372">
        <v>0</v>
      </c>
      <c r="Y7" s="372">
        <v>0</v>
      </c>
      <c r="Z7" s="372">
        <v>0</v>
      </c>
      <c r="AA7" s="372">
        <v>0</v>
      </c>
      <c r="AB7" s="372">
        <v>0</v>
      </c>
      <c r="AC7" s="372">
        <v>0</v>
      </c>
      <c r="AD7" s="372">
        <v>0</v>
      </c>
      <c r="AE7" s="372">
        <v>0</v>
      </c>
      <c r="AF7" s="372">
        <v>0</v>
      </c>
      <c r="AG7" s="372">
        <v>0</v>
      </c>
      <c r="AH7" s="372">
        <v>0</v>
      </c>
      <c r="AI7" s="372">
        <v>0</v>
      </c>
      <c r="AJ7" s="372">
        <v>0</v>
      </c>
      <c r="AK7" s="372">
        <v>0</v>
      </c>
      <c r="AL7" s="372">
        <v>0</v>
      </c>
      <c r="AM7" s="372">
        <v>0</v>
      </c>
      <c r="AN7" s="372">
        <v>0</v>
      </c>
      <c r="AO7" s="372">
        <v>0</v>
      </c>
      <c r="AP7" s="372">
        <v>0</v>
      </c>
      <c r="AQ7" s="372">
        <v>0</v>
      </c>
      <c r="AR7" s="372">
        <v>0</v>
      </c>
      <c r="AS7" s="372">
        <v>0</v>
      </c>
      <c r="AT7" s="372">
        <v>0</v>
      </c>
      <c r="AU7" s="372">
        <v>0</v>
      </c>
      <c r="AV7" s="372">
        <v>1236.2204590686167</v>
      </c>
      <c r="AW7" s="372">
        <v>1736.8250803346616</v>
      </c>
      <c r="AX7" s="372">
        <v>1938.6567415590337</v>
      </c>
      <c r="AY7" s="372">
        <v>2356.4150170875105</v>
      </c>
      <c r="AZ7" s="372">
        <v>2842.0259956222508</v>
      </c>
      <c r="BA7" s="372">
        <v>3091.4517961447359</v>
      </c>
      <c r="BB7" s="372">
        <v>3258.3114352948169</v>
      </c>
      <c r="BC7" s="372">
        <v>3408.5922572418208</v>
      </c>
      <c r="BD7" s="372">
        <v>3589.6378004004227</v>
      </c>
      <c r="BE7" s="372">
        <v>3861.7406212620726</v>
      </c>
      <c r="BF7" s="372">
        <v>4105.2438886240434</v>
      </c>
      <c r="BG7" s="372">
        <v>4388.6272675576192</v>
      </c>
      <c r="BH7" s="372">
        <v>4628.2520000000004</v>
      </c>
      <c r="BI7" s="372">
        <v>4869.6964021188787</v>
      </c>
      <c r="BJ7" s="372">
        <v>5122.9964421995737</v>
      </c>
      <c r="BK7" s="372">
        <v>5468.0760196496631</v>
      </c>
      <c r="BL7" s="372">
        <v>5799.6705914329377</v>
      </c>
      <c r="BM7" s="372">
        <v>6277.2924692415208</v>
      </c>
      <c r="BN7" s="372">
        <v>6456.118999717567</v>
      </c>
      <c r="BO7" s="372">
        <v>6899.7753096582774</v>
      </c>
      <c r="BP7" s="372">
        <v>7419.4275888724915</v>
      </c>
      <c r="BQ7" s="372">
        <v>7528.7259546972582</v>
      </c>
      <c r="BR7" s="372">
        <v>7070.668165523165</v>
      </c>
      <c r="BS7" s="372">
        <v>6377.6177503028912</v>
      </c>
      <c r="BT7" s="372">
        <v>3870.7129503644042</v>
      </c>
      <c r="BU7" s="372">
        <v>826.88969646262444</v>
      </c>
      <c r="BV7" s="372">
        <v>-0.18335735980830931</v>
      </c>
      <c r="BW7" s="372">
        <v>-0.15087517924783131</v>
      </c>
      <c r="BX7" s="371">
        <v>-0.14560968499102461</v>
      </c>
    </row>
    <row r="8" spans="1:76">
      <c r="A8" s="316"/>
      <c r="B8" s="296" t="s">
        <v>345</v>
      </c>
      <c r="C8" s="296"/>
      <c r="D8" s="372">
        <v>0</v>
      </c>
      <c r="E8" s="372">
        <v>0</v>
      </c>
      <c r="F8" s="372">
        <v>0</v>
      </c>
      <c r="G8" s="372">
        <v>0</v>
      </c>
      <c r="H8" s="372">
        <v>0</v>
      </c>
      <c r="I8" s="372">
        <v>0</v>
      </c>
      <c r="J8" s="372">
        <v>0</v>
      </c>
      <c r="K8" s="372">
        <v>0</v>
      </c>
      <c r="L8" s="372">
        <v>0</v>
      </c>
      <c r="M8" s="372">
        <v>0</v>
      </c>
      <c r="N8" s="372">
        <v>0</v>
      </c>
      <c r="O8" s="372">
        <v>0</v>
      </c>
      <c r="P8" s="372">
        <v>0</v>
      </c>
      <c r="Q8" s="372">
        <v>0</v>
      </c>
      <c r="R8" s="372">
        <v>0</v>
      </c>
      <c r="S8" s="372">
        <v>0</v>
      </c>
      <c r="T8" s="372">
        <v>0</v>
      </c>
      <c r="U8" s="372">
        <v>0</v>
      </c>
      <c r="V8" s="372">
        <v>0</v>
      </c>
      <c r="W8" s="372">
        <v>0</v>
      </c>
      <c r="X8" s="372">
        <v>0</v>
      </c>
      <c r="Y8" s="372">
        <v>0</v>
      </c>
      <c r="Z8" s="372">
        <v>0</v>
      </c>
      <c r="AA8" s="372">
        <v>0</v>
      </c>
      <c r="AB8" s="372">
        <v>0</v>
      </c>
      <c r="AC8" s="372">
        <v>0</v>
      </c>
      <c r="AD8" s="372">
        <v>0</v>
      </c>
      <c r="AE8" s="372">
        <v>0</v>
      </c>
      <c r="AF8" s="372">
        <v>0</v>
      </c>
      <c r="AG8" s="372">
        <v>0</v>
      </c>
      <c r="AH8" s="372">
        <v>0</v>
      </c>
      <c r="AI8" s="372">
        <v>0</v>
      </c>
      <c r="AJ8" s="372">
        <v>0</v>
      </c>
      <c r="AK8" s="372">
        <v>0</v>
      </c>
      <c r="AL8" s="372">
        <v>0</v>
      </c>
      <c r="AM8" s="372">
        <v>0</v>
      </c>
      <c r="AN8" s="372">
        <v>0</v>
      </c>
      <c r="AO8" s="372">
        <v>0</v>
      </c>
      <c r="AP8" s="372">
        <v>0</v>
      </c>
      <c r="AQ8" s="372">
        <v>0</v>
      </c>
      <c r="AR8" s="372">
        <v>0</v>
      </c>
      <c r="AS8" s="372">
        <v>0</v>
      </c>
      <c r="AT8" s="372">
        <v>0</v>
      </c>
      <c r="AU8" s="372">
        <v>0</v>
      </c>
      <c r="AV8" s="372">
        <v>505.50842426823931</v>
      </c>
      <c r="AW8" s="372">
        <v>710.21289378353549</v>
      </c>
      <c r="AX8" s="372">
        <v>820.7658061912789</v>
      </c>
      <c r="AY8" s="372">
        <v>1007.9813777872349</v>
      </c>
      <c r="AZ8" s="372">
        <v>1212.5307624595152</v>
      </c>
      <c r="BA8" s="372">
        <v>1373.3434446659953</v>
      </c>
      <c r="BB8" s="372">
        <v>1529.2386319993936</v>
      </c>
      <c r="BC8" s="372">
        <v>1685.0312370699578</v>
      </c>
      <c r="BD8" s="372">
        <v>1846.9692141166404</v>
      </c>
      <c r="BE8" s="372">
        <v>2044.6946975616393</v>
      </c>
      <c r="BF8" s="372">
        <v>2184.4949999999999</v>
      </c>
      <c r="BG8" s="372">
        <v>2399.912471946795</v>
      </c>
      <c r="BH8" s="372">
        <v>2608.7809999999999</v>
      </c>
      <c r="BI8" s="372">
        <v>2824.8410963032829</v>
      </c>
      <c r="BJ8" s="372">
        <v>3059.7591478660306</v>
      </c>
      <c r="BK8" s="372">
        <v>3359.1290942770729</v>
      </c>
      <c r="BL8" s="372">
        <v>3619.5934670833412</v>
      </c>
      <c r="BM8" s="372">
        <v>3989.1991157989637</v>
      </c>
      <c r="BN8" s="372">
        <v>4200.2916762362729</v>
      </c>
      <c r="BO8" s="372">
        <v>4351.2435542558051</v>
      </c>
      <c r="BP8" s="372">
        <v>4620.0866791328817</v>
      </c>
      <c r="BQ8" s="372">
        <v>4771.047664810375</v>
      </c>
      <c r="BR8" s="372">
        <v>5009.9984335618392</v>
      </c>
      <c r="BS8" s="372">
        <v>4841.9170914992892</v>
      </c>
      <c r="BT8" s="372">
        <v>4422.9784373387311</v>
      </c>
      <c r="BU8" s="372">
        <v>3739.3408021703381</v>
      </c>
      <c r="BV8" s="372">
        <v>3291.0329396052825</v>
      </c>
      <c r="BW8" s="372">
        <v>3047.946592603193</v>
      </c>
      <c r="BX8" s="371">
        <v>2786.5644594492696</v>
      </c>
    </row>
    <row r="9" spans="1:76" ht="26.25" customHeight="1">
      <c r="A9" s="334"/>
      <c r="B9" s="394" t="s">
        <v>533</v>
      </c>
      <c r="C9" s="375"/>
      <c r="D9" s="372">
        <v>0</v>
      </c>
      <c r="E9" s="372">
        <v>0</v>
      </c>
      <c r="F9" s="372">
        <v>0</v>
      </c>
      <c r="G9" s="372">
        <v>0</v>
      </c>
      <c r="H9" s="372">
        <v>0</v>
      </c>
      <c r="I9" s="372">
        <v>0</v>
      </c>
      <c r="J9" s="372">
        <v>0</v>
      </c>
      <c r="K9" s="372">
        <v>0</v>
      </c>
      <c r="L9" s="372">
        <v>0</v>
      </c>
      <c r="M9" s="372">
        <v>0</v>
      </c>
      <c r="N9" s="372">
        <v>0</v>
      </c>
      <c r="O9" s="372">
        <v>0</v>
      </c>
      <c r="P9" s="372">
        <v>0</v>
      </c>
      <c r="Q9" s="372">
        <v>0</v>
      </c>
      <c r="R9" s="372">
        <v>0</v>
      </c>
      <c r="S9" s="372">
        <v>0</v>
      </c>
      <c r="T9" s="372">
        <v>0</v>
      </c>
      <c r="U9" s="372">
        <v>0</v>
      </c>
      <c r="V9" s="372">
        <v>0</v>
      </c>
      <c r="W9" s="372">
        <v>0</v>
      </c>
      <c r="X9" s="372">
        <v>0</v>
      </c>
      <c r="Y9" s="372">
        <v>0</v>
      </c>
      <c r="Z9" s="372">
        <v>0</v>
      </c>
      <c r="AA9" s="372">
        <v>0</v>
      </c>
      <c r="AB9" s="372">
        <v>0</v>
      </c>
      <c r="AC9" s="372">
        <v>0</v>
      </c>
      <c r="AD9" s="372">
        <v>0</v>
      </c>
      <c r="AE9" s="372">
        <v>0</v>
      </c>
      <c r="AF9" s="372">
        <v>0</v>
      </c>
      <c r="AG9" s="372">
        <v>0</v>
      </c>
      <c r="AH9" s="372">
        <v>0</v>
      </c>
      <c r="AI9" s="372">
        <v>0</v>
      </c>
      <c r="AJ9" s="372">
        <v>0</v>
      </c>
      <c r="AK9" s="372">
        <v>0</v>
      </c>
      <c r="AL9" s="372">
        <v>0</v>
      </c>
      <c r="AM9" s="372">
        <v>0</v>
      </c>
      <c r="AN9" s="372">
        <v>0</v>
      </c>
      <c r="AO9" s="372">
        <v>0</v>
      </c>
      <c r="AP9" s="372">
        <v>0</v>
      </c>
      <c r="AQ9" s="372">
        <v>0</v>
      </c>
      <c r="AR9" s="372">
        <v>0</v>
      </c>
      <c r="AS9" s="372">
        <v>0</v>
      </c>
      <c r="AT9" s="372">
        <v>0</v>
      </c>
      <c r="AU9" s="372">
        <v>0</v>
      </c>
      <c r="AV9" s="372">
        <v>0</v>
      </c>
      <c r="AW9" s="372">
        <v>0</v>
      </c>
      <c r="AX9" s="372">
        <v>0</v>
      </c>
      <c r="AY9" s="372">
        <v>0</v>
      </c>
      <c r="AZ9" s="372">
        <v>0</v>
      </c>
      <c r="BA9" s="372">
        <v>0</v>
      </c>
      <c r="BB9" s="372">
        <v>0</v>
      </c>
      <c r="BC9" s="372">
        <v>0</v>
      </c>
      <c r="BD9" s="372">
        <v>0</v>
      </c>
      <c r="BE9" s="372">
        <v>0</v>
      </c>
      <c r="BF9" s="372">
        <v>5.5773502252988392</v>
      </c>
      <c r="BG9" s="372">
        <v>5.9323447307142763</v>
      </c>
      <c r="BH9" s="372">
        <v>6.5618407903690983</v>
      </c>
      <c r="BI9" s="372">
        <v>7.1529070977334195</v>
      </c>
      <c r="BJ9" s="372">
        <v>7.6848842134856543</v>
      </c>
      <c r="BK9" s="372">
        <v>11.481398313102536</v>
      </c>
      <c r="BL9" s="372">
        <v>9.4835015496591097</v>
      </c>
      <c r="BM9" s="372">
        <v>10.321530118478575</v>
      </c>
      <c r="BN9" s="372">
        <v>13.459922516059269</v>
      </c>
      <c r="BO9" s="372">
        <v>16.263595715672281</v>
      </c>
      <c r="BP9" s="372">
        <v>18.458862562653334</v>
      </c>
      <c r="BQ9" s="372">
        <v>18.916676950020737</v>
      </c>
      <c r="BR9" s="372">
        <v>18.964807976670642</v>
      </c>
      <c r="BS9" s="372">
        <v>17.856388980487992</v>
      </c>
      <c r="BT9" s="372">
        <v>13.870644351981019</v>
      </c>
      <c r="BU9" s="372">
        <v>8.8263528683984394</v>
      </c>
      <c r="BV9" s="372">
        <v>7.1769194900106514</v>
      </c>
      <c r="BW9" s="372">
        <v>6.9672274637382774</v>
      </c>
      <c r="BX9" s="371">
        <v>6.6908954681513118</v>
      </c>
    </row>
    <row r="10" spans="1:76" ht="25.5" customHeight="1">
      <c r="A10" s="334"/>
      <c r="B10" s="373" t="s">
        <v>225</v>
      </c>
      <c r="C10" s="375"/>
      <c r="D10" s="378">
        <f t="shared" ref="D10:AI10" si="6">SUM(D11:D12)</f>
        <v>0</v>
      </c>
      <c r="E10" s="378">
        <f t="shared" si="6"/>
        <v>0</v>
      </c>
      <c r="F10" s="378">
        <f t="shared" si="6"/>
        <v>0</v>
      </c>
      <c r="G10" s="378">
        <f t="shared" si="6"/>
        <v>0</v>
      </c>
      <c r="H10" s="378">
        <f t="shared" si="6"/>
        <v>0</v>
      </c>
      <c r="I10" s="378">
        <f t="shared" si="6"/>
        <v>0</v>
      </c>
      <c r="J10" s="378">
        <f t="shared" si="6"/>
        <v>0</v>
      </c>
      <c r="K10" s="378">
        <f t="shared" si="6"/>
        <v>0</v>
      </c>
      <c r="L10" s="378">
        <f t="shared" si="6"/>
        <v>0</v>
      </c>
      <c r="M10" s="378">
        <f t="shared" si="6"/>
        <v>0</v>
      </c>
      <c r="N10" s="378">
        <f t="shared" si="6"/>
        <v>0</v>
      </c>
      <c r="O10" s="378">
        <f t="shared" si="6"/>
        <v>0</v>
      </c>
      <c r="P10" s="378">
        <f t="shared" si="6"/>
        <v>0</v>
      </c>
      <c r="Q10" s="378">
        <f t="shared" si="6"/>
        <v>0</v>
      </c>
      <c r="R10" s="378">
        <f t="shared" si="6"/>
        <v>0</v>
      </c>
      <c r="S10" s="378">
        <f t="shared" si="6"/>
        <v>0</v>
      </c>
      <c r="T10" s="378">
        <f t="shared" si="6"/>
        <v>0</v>
      </c>
      <c r="U10" s="378">
        <f t="shared" si="6"/>
        <v>0</v>
      </c>
      <c r="V10" s="378">
        <f t="shared" si="6"/>
        <v>0</v>
      </c>
      <c r="W10" s="378">
        <f t="shared" si="6"/>
        <v>0</v>
      </c>
      <c r="X10" s="378">
        <f t="shared" si="6"/>
        <v>0</v>
      </c>
      <c r="Y10" s="378">
        <f t="shared" si="6"/>
        <v>0</v>
      </c>
      <c r="Z10" s="378">
        <f t="shared" si="6"/>
        <v>0</v>
      </c>
      <c r="AA10" s="378">
        <f t="shared" si="6"/>
        <v>0</v>
      </c>
      <c r="AB10" s="378">
        <f t="shared" si="6"/>
        <v>0</v>
      </c>
      <c r="AC10" s="378">
        <f t="shared" si="6"/>
        <v>0</v>
      </c>
      <c r="AD10" s="378">
        <f t="shared" si="6"/>
        <v>0</v>
      </c>
      <c r="AE10" s="378">
        <f t="shared" si="6"/>
        <v>0</v>
      </c>
      <c r="AF10" s="378">
        <f t="shared" si="6"/>
        <v>0</v>
      </c>
      <c r="AG10" s="378">
        <f t="shared" si="6"/>
        <v>0</v>
      </c>
      <c r="AH10" s="378">
        <f t="shared" si="6"/>
        <v>0</v>
      </c>
      <c r="AI10" s="378">
        <f t="shared" si="6"/>
        <v>0</v>
      </c>
      <c r="AJ10" s="378">
        <f t="shared" ref="AJ10:BO10" si="7">SUM(AJ11:AJ12)</f>
        <v>0</v>
      </c>
      <c r="AK10" s="378">
        <f t="shared" si="7"/>
        <v>0</v>
      </c>
      <c r="AL10" s="378">
        <f t="shared" si="7"/>
        <v>0</v>
      </c>
      <c r="AM10" s="378">
        <f t="shared" si="7"/>
        <v>0</v>
      </c>
      <c r="AN10" s="378">
        <f t="shared" si="7"/>
        <v>0</v>
      </c>
      <c r="AO10" s="378">
        <f t="shared" si="7"/>
        <v>0</v>
      </c>
      <c r="AP10" s="378">
        <f t="shared" si="7"/>
        <v>0</v>
      </c>
      <c r="AQ10" s="378">
        <f t="shared" si="7"/>
        <v>0</v>
      </c>
      <c r="AR10" s="378">
        <f t="shared" si="7"/>
        <v>0</v>
      </c>
      <c r="AS10" s="378">
        <f t="shared" si="7"/>
        <v>0</v>
      </c>
      <c r="AT10" s="378">
        <f t="shared" si="7"/>
        <v>0</v>
      </c>
      <c r="AU10" s="378">
        <f t="shared" si="7"/>
        <v>0</v>
      </c>
      <c r="AV10" s="378">
        <f t="shared" si="7"/>
        <v>0</v>
      </c>
      <c r="AW10" s="378">
        <f t="shared" si="7"/>
        <v>0</v>
      </c>
      <c r="AX10" s="378">
        <f t="shared" si="7"/>
        <v>0</v>
      </c>
      <c r="AY10" s="378">
        <f t="shared" si="7"/>
        <v>0</v>
      </c>
      <c r="AZ10" s="378">
        <f t="shared" si="7"/>
        <v>0</v>
      </c>
      <c r="BA10" s="378">
        <f t="shared" si="7"/>
        <v>0</v>
      </c>
      <c r="BB10" s="378">
        <f t="shared" si="7"/>
        <v>0</v>
      </c>
      <c r="BC10" s="378">
        <f t="shared" si="7"/>
        <v>0</v>
      </c>
      <c r="BD10" s="378">
        <f t="shared" si="7"/>
        <v>0</v>
      </c>
      <c r="BE10" s="378">
        <f t="shared" si="7"/>
        <v>0</v>
      </c>
      <c r="BF10" s="378">
        <f t="shared" si="7"/>
        <v>0</v>
      </c>
      <c r="BG10" s="378">
        <f t="shared" si="7"/>
        <v>0</v>
      </c>
      <c r="BH10" s="378">
        <f t="shared" si="7"/>
        <v>0</v>
      </c>
      <c r="BI10" s="378">
        <f t="shared" si="7"/>
        <v>0</v>
      </c>
      <c r="BJ10" s="378">
        <f t="shared" si="7"/>
        <v>0</v>
      </c>
      <c r="BK10" s="378">
        <f t="shared" si="7"/>
        <v>0</v>
      </c>
      <c r="BL10" s="378">
        <f t="shared" si="7"/>
        <v>0</v>
      </c>
      <c r="BM10" s="378">
        <f t="shared" si="7"/>
        <v>0</v>
      </c>
      <c r="BN10" s="378">
        <f t="shared" si="7"/>
        <v>0</v>
      </c>
      <c r="BO10" s="378">
        <f t="shared" si="7"/>
        <v>0</v>
      </c>
      <c r="BP10" s="378">
        <f t="shared" ref="BP10:BX10" si="8">SUM(BP11:BP12)</f>
        <v>0</v>
      </c>
      <c r="BQ10" s="378">
        <f t="shared" si="8"/>
        <v>160.55389873000004</v>
      </c>
      <c r="BR10" s="378">
        <f t="shared" si="8"/>
        <v>1564.5857339800009</v>
      </c>
      <c r="BS10" s="378">
        <f t="shared" si="8"/>
        <v>2642.4621353681941</v>
      </c>
      <c r="BT10" s="378">
        <f t="shared" si="8"/>
        <v>4989.2489310908404</v>
      </c>
      <c r="BU10" s="378">
        <f t="shared" si="8"/>
        <v>8178.0471025634752</v>
      </c>
      <c r="BV10" s="378">
        <f t="shared" si="8"/>
        <v>9398.063410982013</v>
      </c>
      <c r="BW10" s="378">
        <f t="shared" si="8"/>
        <v>9830.3713561971999</v>
      </c>
      <c r="BX10" s="377">
        <f t="shared" si="8"/>
        <v>10332.004808028229</v>
      </c>
    </row>
    <row r="11" spans="1:76">
      <c r="A11" s="334"/>
      <c r="B11" s="376" t="s">
        <v>344</v>
      </c>
      <c r="C11" s="375"/>
      <c r="D11" s="372">
        <v>0</v>
      </c>
      <c r="E11" s="372">
        <v>0</v>
      </c>
      <c r="F11" s="372">
        <v>0</v>
      </c>
      <c r="G11" s="372">
        <v>0</v>
      </c>
      <c r="H11" s="372">
        <v>0</v>
      </c>
      <c r="I11" s="372">
        <v>0</v>
      </c>
      <c r="J11" s="372">
        <v>0</v>
      </c>
      <c r="K11" s="372">
        <v>0</v>
      </c>
      <c r="L11" s="372">
        <v>0</v>
      </c>
      <c r="M11" s="372">
        <v>0</v>
      </c>
      <c r="N11" s="372">
        <v>0</v>
      </c>
      <c r="O11" s="372">
        <v>0</v>
      </c>
      <c r="P11" s="372">
        <v>0</v>
      </c>
      <c r="Q11" s="372">
        <v>0</v>
      </c>
      <c r="R11" s="372">
        <v>0</v>
      </c>
      <c r="S11" s="372">
        <v>0</v>
      </c>
      <c r="T11" s="372">
        <v>0</v>
      </c>
      <c r="U11" s="372">
        <v>0</v>
      </c>
      <c r="V11" s="372">
        <v>0</v>
      </c>
      <c r="W11" s="372">
        <v>0</v>
      </c>
      <c r="X11" s="372">
        <v>0</v>
      </c>
      <c r="Y11" s="372">
        <v>0</v>
      </c>
      <c r="Z11" s="372">
        <v>0</v>
      </c>
      <c r="AA11" s="372">
        <v>0</v>
      </c>
      <c r="AB11" s="372">
        <v>0</v>
      </c>
      <c r="AC11" s="372">
        <v>0</v>
      </c>
      <c r="AD11" s="372">
        <v>0</v>
      </c>
      <c r="AE11" s="372">
        <v>0</v>
      </c>
      <c r="AF11" s="372">
        <v>0</v>
      </c>
      <c r="AG11" s="372">
        <v>0</v>
      </c>
      <c r="AH11" s="372">
        <v>0</v>
      </c>
      <c r="AI11" s="372">
        <v>0</v>
      </c>
      <c r="AJ11" s="372">
        <v>0</v>
      </c>
      <c r="AK11" s="372">
        <v>0</v>
      </c>
      <c r="AL11" s="372">
        <v>0</v>
      </c>
      <c r="AM11" s="372">
        <v>0</v>
      </c>
      <c r="AN11" s="372">
        <v>0</v>
      </c>
      <c r="AO11" s="372">
        <v>0</v>
      </c>
      <c r="AP11" s="372">
        <v>0</v>
      </c>
      <c r="AQ11" s="372">
        <v>0</v>
      </c>
      <c r="AR11" s="372">
        <v>0</v>
      </c>
      <c r="AS11" s="372">
        <v>0</v>
      </c>
      <c r="AT11" s="372">
        <v>0</v>
      </c>
      <c r="AU11" s="372">
        <v>0</v>
      </c>
      <c r="AV11" s="372">
        <v>0</v>
      </c>
      <c r="AW11" s="372">
        <v>0</v>
      </c>
      <c r="AX11" s="372">
        <v>0</v>
      </c>
      <c r="AY11" s="372">
        <v>0</v>
      </c>
      <c r="AZ11" s="372">
        <v>0</v>
      </c>
      <c r="BA11" s="372">
        <v>0</v>
      </c>
      <c r="BB11" s="372">
        <v>0</v>
      </c>
      <c r="BC11" s="372">
        <v>0</v>
      </c>
      <c r="BD11" s="372">
        <v>0</v>
      </c>
      <c r="BE11" s="372">
        <v>0</v>
      </c>
      <c r="BF11" s="372">
        <v>0</v>
      </c>
      <c r="BG11" s="372">
        <v>0</v>
      </c>
      <c r="BH11" s="372">
        <v>0</v>
      </c>
      <c r="BI11" s="372">
        <v>0</v>
      </c>
      <c r="BJ11" s="372">
        <v>0</v>
      </c>
      <c r="BK11" s="372">
        <v>0</v>
      </c>
      <c r="BL11" s="372">
        <v>0</v>
      </c>
      <c r="BM11" s="372">
        <v>0</v>
      </c>
      <c r="BN11" s="372">
        <v>0</v>
      </c>
      <c r="BO11" s="372">
        <v>0</v>
      </c>
      <c r="BP11" s="372">
        <v>0</v>
      </c>
      <c r="BQ11" s="372">
        <v>155.0902486384237</v>
      </c>
      <c r="BR11" s="372">
        <v>1470.0125604894222</v>
      </c>
      <c r="BS11" s="372">
        <v>2484.1784089839098</v>
      </c>
      <c r="BT11" s="372">
        <v>4547.5256923208126</v>
      </c>
      <c r="BU11" s="372">
        <v>7258.0522924542101</v>
      </c>
      <c r="BV11" s="372">
        <v>8228.3309443601702</v>
      </c>
      <c r="BW11" s="372">
        <v>8563.5187997808389</v>
      </c>
      <c r="BX11" s="371">
        <v>8963.4429466458532</v>
      </c>
    </row>
    <row r="12" spans="1:76">
      <c r="A12" s="334"/>
      <c r="B12" s="376" t="s">
        <v>345</v>
      </c>
      <c r="C12" s="375"/>
      <c r="D12" s="372">
        <v>0</v>
      </c>
      <c r="E12" s="372">
        <v>0</v>
      </c>
      <c r="F12" s="372">
        <v>0</v>
      </c>
      <c r="G12" s="372">
        <v>0</v>
      </c>
      <c r="H12" s="372">
        <v>0</v>
      </c>
      <c r="I12" s="372">
        <v>0</v>
      </c>
      <c r="J12" s="372">
        <v>0</v>
      </c>
      <c r="K12" s="372">
        <v>0</v>
      </c>
      <c r="L12" s="372">
        <v>0</v>
      </c>
      <c r="M12" s="372">
        <v>0</v>
      </c>
      <c r="N12" s="372">
        <v>0</v>
      </c>
      <c r="O12" s="372">
        <v>0</v>
      </c>
      <c r="P12" s="372">
        <v>0</v>
      </c>
      <c r="Q12" s="372">
        <v>0</v>
      </c>
      <c r="R12" s="372">
        <v>0</v>
      </c>
      <c r="S12" s="372">
        <v>0</v>
      </c>
      <c r="T12" s="372">
        <v>0</v>
      </c>
      <c r="U12" s="372">
        <v>0</v>
      </c>
      <c r="V12" s="372">
        <v>0</v>
      </c>
      <c r="W12" s="372">
        <v>0</v>
      </c>
      <c r="X12" s="372">
        <v>0</v>
      </c>
      <c r="Y12" s="372">
        <v>0</v>
      </c>
      <c r="Z12" s="372">
        <v>0</v>
      </c>
      <c r="AA12" s="372">
        <v>0</v>
      </c>
      <c r="AB12" s="372">
        <v>0</v>
      </c>
      <c r="AC12" s="372">
        <v>0</v>
      </c>
      <c r="AD12" s="372">
        <v>0</v>
      </c>
      <c r="AE12" s="372">
        <v>0</v>
      </c>
      <c r="AF12" s="372">
        <v>0</v>
      </c>
      <c r="AG12" s="372">
        <v>0</v>
      </c>
      <c r="AH12" s="372">
        <v>0</v>
      </c>
      <c r="AI12" s="372">
        <v>0</v>
      </c>
      <c r="AJ12" s="372">
        <v>0</v>
      </c>
      <c r="AK12" s="372">
        <v>0</v>
      </c>
      <c r="AL12" s="372">
        <v>0</v>
      </c>
      <c r="AM12" s="372">
        <v>0</v>
      </c>
      <c r="AN12" s="372">
        <v>0</v>
      </c>
      <c r="AO12" s="372">
        <v>0</v>
      </c>
      <c r="AP12" s="372">
        <v>0</v>
      </c>
      <c r="AQ12" s="372">
        <v>0</v>
      </c>
      <c r="AR12" s="372">
        <v>0</v>
      </c>
      <c r="AS12" s="372">
        <v>0</v>
      </c>
      <c r="AT12" s="372">
        <v>0</v>
      </c>
      <c r="AU12" s="372">
        <v>0</v>
      </c>
      <c r="AV12" s="372">
        <v>0</v>
      </c>
      <c r="AW12" s="372">
        <v>0</v>
      </c>
      <c r="AX12" s="372">
        <v>0</v>
      </c>
      <c r="AY12" s="372">
        <v>0</v>
      </c>
      <c r="AZ12" s="372">
        <v>0</v>
      </c>
      <c r="BA12" s="372">
        <v>0</v>
      </c>
      <c r="BB12" s="372">
        <v>0</v>
      </c>
      <c r="BC12" s="372">
        <v>0</v>
      </c>
      <c r="BD12" s="372">
        <v>0</v>
      </c>
      <c r="BE12" s="372">
        <v>0</v>
      </c>
      <c r="BF12" s="372">
        <v>0</v>
      </c>
      <c r="BG12" s="372">
        <v>0</v>
      </c>
      <c r="BH12" s="372">
        <v>0</v>
      </c>
      <c r="BI12" s="372">
        <v>0</v>
      </c>
      <c r="BJ12" s="372">
        <v>0</v>
      </c>
      <c r="BK12" s="372">
        <v>0</v>
      </c>
      <c r="BL12" s="372">
        <v>0</v>
      </c>
      <c r="BM12" s="372">
        <v>0</v>
      </c>
      <c r="BN12" s="372">
        <v>0</v>
      </c>
      <c r="BO12" s="372">
        <v>0</v>
      </c>
      <c r="BP12" s="372">
        <v>0</v>
      </c>
      <c r="BQ12" s="372">
        <v>5.4636500915763522</v>
      </c>
      <c r="BR12" s="372">
        <v>94.573173490578739</v>
      </c>
      <c r="BS12" s="372">
        <v>158.28372638428456</v>
      </c>
      <c r="BT12" s="372">
        <v>441.72323877002782</v>
      </c>
      <c r="BU12" s="372">
        <v>919.99481010926525</v>
      </c>
      <c r="BV12" s="372">
        <v>1169.7324666218431</v>
      </c>
      <c r="BW12" s="372">
        <v>1266.852556416361</v>
      </c>
      <c r="BX12" s="371">
        <v>1368.5618613823747</v>
      </c>
    </row>
    <row r="13" spans="1:76" ht="27" customHeight="1">
      <c r="A13" s="380"/>
      <c r="B13" s="393" t="s">
        <v>533</v>
      </c>
      <c r="C13" s="375"/>
      <c r="D13" s="372"/>
      <c r="E13" s="372"/>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v>0.22067083712323718</v>
      </c>
      <c r="BR13" s="372">
        <v>2.1504208019828579</v>
      </c>
      <c r="BS13" s="372">
        <v>3.6318914463657266</v>
      </c>
      <c r="BT13" s="372">
        <v>6.8573964690295615</v>
      </c>
      <c r="BU13" s="372">
        <v>11.240191078703095</v>
      </c>
      <c r="BV13" s="372">
        <v>12.917023732486637</v>
      </c>
      <c r="BW13" s="372">
        <v>13.51120273978742</v>
      </c>
      <c r="BX13" s="371">
        <v>14.200665123573733</v>
      </c>
    </row>
    <row r="14" spans="1:76" s="318" customFormat="1" ht="25.5" customHeight="1">
      <c r="A14" s="380"/>
      <c r="B14" s="379" t="s">
        <v>260</v>
      </c>
      <c r="C14" s="391"/>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v>4.7691617500000003</v>
      </c>
      <c r="BR14" s="378">
        <v>6.0448122000000026</v>
      </c>
      <c r="BS14" s="378">
        <v>7.0932020968075022</v>
      </c>
      <c r="BT14" s="378">
        <v>8.2010735347768691</v>
      </c>
      <c r="BU14" s="378">
        <v>9.3865159024469147</v>
      </c>
      <c r="BV14" s="378">
        <v>10.632825725420794</v>
      </c>
      <c r="BW14" s="378">
        <v>11.925233334952653</v>
      </c>
      <c r="BX14" s="377">
        <v>13.265084118575617</v>
      </c>
    </row>
    <row r="15" spans="1:76" s="318" customFormat="1" ht="26.1" customHeight="1">
      <c r="A15" s="221"/>
      <c r="B15" s="392" t="s">
        <v>259</v>
      </c>
      <c r="C15" s="391"/>
      <c r="D15" s="378">
        <v>0</v>
      </c>
      <c r="E15" s="378">
        <v>0</v>
      </c>
      <c r="F15" s="378">
        <v>0</v>
      </c>
      <c r="G15" s="378">
        <v>0</v>
      </c>
      <c r="H15" s="378">
        <v>0</v>
      </c>
      <c r="I15" s="378">
        <v>0</v>
      </c>
      <c r="J15" s="378">
        <v>0</v>
      </c>
      <c r="K15" s="378">
        <v>0</v>
      </c>
      <c r="L15" s="378">
        <v>0</v>
      </c>
      <c r="M15" s="378">
        <v>0</v>
      </c>
      <c r="N15" s="378">
        <v>0</v>
      </c>
      <c r="O15" s="378">
        <v>0</v>
      </c>
      <c r="P15" s="378">
        <v>0</v>
      </c>
      <c r="Q15" s="378">
        <v>0</v>
      </c>
      <c r="R15" s="378">
        <v>0</v>
      </c>
      <c r="S15" s="378">
        <v>0</v>
      </c>
      <c r="T15" s="378">
        <v>0</v>
      </c>
      <c r="U15" s="378">
        <v>0</v>
      </c>
      <c r="V15" s="378">
        <v>0</v>
      </c>
      <c r="W15" s="378">
        <v>0</v>
      </c>
      <c r="X15" s="378">
        <v>0</v>
      </c>
      <c r="Y15" s="378">
        <v>0</v>
      </c>
      <c r="Z15" s="378">
        <v>0</v>
      </c>
      <c r="AA15" s="378">
        <v>6</v>
      </c>
      <c r="AB15" s="378">
        <v>23.2</v>
      </c>
      <c r="AC15" s="378">
        <f t="shared" ref="AC15:BX15" si="9">SUM(AC16:AC18)</f>
        <v>35.799999999999997</v>
      </c>
      <c r="AD15" s="378">
        <f t="shared" si="9"/>
        <v>62.4</v>
      </c>
      <c r="AE15" s="378">
        <f t="shared" si="9"/>
        <v>95.9</v>
      </c>
      <c r="AF15" s="378">
        <f t="shared" si="9"/>
        <v>127.30000000000001</v>
      </c>
      <c r="AG15" s="378">
        <f t="shared" si="9"/>
        <v>166.7</v>
      </c>
      <c r="AH15" s="378">
        <f t="shared" si="9"/>
        <v>168</v>
      </c>
      <c r="AI15" s="378">
        <f t="shared" si="9"/>
        <v>201</v>
      </c>
      <c r="AJ15" s="378">
        <f t="shared" si="9"/>
        <v>260</v>
      </c>
      <c r="AK15" s="378">
        <f t="shared" si="9"/>
        <v>330</v>
      </c>
      <c r="AL15" s="378">
        <f t="shared" si="9"/>
        <v>403</v>
      </c>
      <c r="AM15" s="378">
        <f t="shared" si="9"/>
        <v>495</v>
      </c>
      <c r="AN15" s="378">
        <f t="shared" si="9"/>
        <v>576</v>
      </c>
      <c r="AO15" s="378">
        <f t="shared" si="9"/>
        <v>686</v>
      </c>
      <c r="AP15" s="378">
        <f t="shared" si="9"/>
        <v>779</v>
      </c>
      <c r="AQ15" s="378">
        <f t="shared" si="9"/>
        <v>897.38499999999999</v>
      </c>
      <c r="AR15" s="378">
        <f t="shared" si="9"/>
        <v>1003.4670000000001</v>
      </c>
      <c r="AS15" s="378">
        <f t="shared" si="9"/>
        <v>1158.527</v>
      </c>
      <c r="AT15" s="378">
        <f t="shared" si="9"/>
        <v>1382.009</v>
      </c>
      <c r="AU15" s="378">
        <f t="shared" si="9"/>
        <v>1706.221</v>
      </c>
      <c r="AV15" s="378">
        <f t="shared" si="9"/>
        <v>1553.4739999999999</v>
      </c>
      <c r="AW15" s="378">
        <f t="shared" si="9"/>
        <v>1795.461</v>
      </c>
      <c r="AX15" s="378">
        <f t="shared" si="9"/>
        <v>1962.682</v>
      </c>
      <c r="AY15" s="378">
        <f t="shared" si="9"/>
        <v>2194.1619999999998</v>
      </c>
      <c r="AZ15" s="378">
        <f t="shared" si="9"/>
        <v>2392.893</v>
      </c>
      <c r="BA15" s="378">
        <f t="shared" si="9"/>
        <v>2521.25</v>
      </c>
      <c r="BB15" s="378">
        <f t="shared" si="9"/>
        <v>2679.9749999999999</v>
      </c>
      <c r="BC15" s="378">
        <f t="shared" si="9"/>
        <v>2822.8040000000001</v>
      </c>
      <c r="BD15" s="378">
        <f t="shared" si="9"/>
        <v>2955.1210000000001</v>
      </c>
      <c r="BE15" s="378">
        <f t="shared" si="9"/>
        <v>3124.4597597447382</v>
      </c>
      <c r="BF15" s="378">
        <f t="shared" si="9"/>
        <v>3250.6787885787207</v>
      </c>
      <c r="BG15" s="378">
        <f t="shared" si="9"/>
        <v>3457.0445494205601</v>
      </c>
      <c r="BH15" s="378">
        <f t="shared" si="9"/>
        <v>3673.5859999999998</v>
      </c>
      <c r="BI15" s="378">
        <f t="shared" si="9"/>
        <v>3924.14037813</v>
      </c>
      <c r="BJ15" s="378">
        <f t="shared" si="9"/>
        <v>4149.40578293</v>
      </c>
      <c r="BK15" s="378">
        <f t="shared" si="9"/>
        <v>4444.4350972342991</v>
      </c>
      <c r="BL15" s="378">
        <f t="shared" si="9"/>
        <v>4734.8039219600005</v>
      </c>
      <c r="BM15" s="378">
        <f t="shared" si="9"/>
        <v>5106.2537628999999</v>
      </c>
      <c r="BN15" s="378">
        <f t="shared" si="9"/>
        <v>5227.7472379531791</v>
      </c>
      <c r="BO15" s="378">
        <f t="shared" si="9"/>
        <v>5339.4256940699997</v>
      </c>
      <c r="BP15" s="378">
        <f t="shared" si="9"/>
        <v>5475.6249157700013</v>
      </c>
      <c r="BQ15" s="378">
        <f t="shared" si="9"/>
        <v>5360.1481587400813</v>
      </c>
      <c r="BR15" s="378">
        <f t="shared" si="9"/>
        <v>5421.7736767999995</v>
      </c>
      <c r="BS15" s="378">
        <f t="shared" si="9"/>
        <v>5492.9171179112645</v>
      </c>
      <c r="BT15" s="378">
        <f t="shared" si="9"/>
        <v>5605.8202154660585</v>
      </c>
      <c r="BU15" s="378">
        <f t="shared" si="9"/>
        <v>5692.7586718751782</v>
      </c>
      <c r="BV15" s="378">
        <f t="shared" si="9"/>
        <v>5823.1602408742629</v>
      </c>
      <c r="BW15" s="378">
        <f t="shared" si="9"/>
        <v>5968.7699069569135</v>
      </c>
      <c r="BX15" s="377">
        <f t="shared" si="9"/>
        <v>6105.6732984043538</v>
      </c>
    </row>
    <row r="16" spans="1:76">
      <c r="A16" s="334"/>
      <c r="B16" s="376" t="s">
        <v>532</v>
      </c>
      <c r="C16" s="375"/>
      <c r="D16" s="372">
        <v>0</v>
      </c>
      <c r="E16" s="372">
        <v>0</v>
      </c>
      <c r="F16" s="372">
        <v>0</v>
      </c>
      <c r="G16" s="372">
        <v>0</v>
      </c>
      <c r="H16" s="372">
        <v>0</v>
      </c>
      <c r="I16" s="372">
        <v>0</v>
      </c>
      <c r="J16" s="372">
        <v>0</v>
      </c>
      <c r="K16" s="372">
        <v>0</v>
      </c>
      <c r="L16" s="372">
        <v>0</v>
      </c>
      <c r="M16" s="372">
        <v>0</v>
      </c>
      <c r="N16" s="372">
        <v>0</v>
      </c>
      <c r="O16" s="372">
        <v>0</v>
      </c>
      <c r="P16" s="372">
        <v>0</v>
      </c>
      <c r="Q16" s="372">
        <v>0</v>
      </c>
      <c r="R16" s="372">
        <v>0</v>
      </c>
      <c r="S16" s="372">
        <v>0</v>
      </c>
      <c r="T16" s="372">
        <v>0</v>
      </c>
      <c r="U16" s="372">
        <v>0</v>
      </c>
      <c r="V16" s="372">
        <v>0</v>
      </c>
      <c r="W16" s="372">
        <v>0</v>
      </c>
      <c r="X16" s="372">
        <v>0</v>
      </c>
      <c r="Y16" s="372">
        <v>0</v>
      </c>
      <c r="Z16" s="372">
        <v>0</v>
      </c>
      <c r="AA16" s="372">
        <v>0</v>
      </c>
      <c r="AB16" s="372">
        <v>0</v>
      </c>
      <c r="AC16" s="372">
        <v>7.6447916666666655</v>
      </c>
      <c r="AD16" s="372">
        <v>13.060404095620544</v>
      </c>
      <c r="AE16" s="372">
        <v>19.217480173446685</v>
      </c>
      <c r="AF16" s="372">
        <v>24.278010196304265</v>
      </c>
      <c r="AG16" s="372">
        <v>30.829420382504928</v>
      </c>
      <c r="AH16" s="372">
        <v>29.110512129380052</v>
      </c>
      <c r="AI16" s="372">
        <v>33.549592894152475</v>
      </c>
      <c r="AJ16" s="372">
        <v>40.369007052134776</v>
      </c>
      <c r="AK16" s="372">
        <v>46.752225119122535</v>
      </c>
      <c r="AL16" s="372">
        <v>54.320191795418218</v>
      </c>
      <c r="AM16" s="372">
        <v>59.875101756018147</v>
      </c>
      <c r="AN16" s="372">
        <v>65.101994394921959</v>
      </c>
      <c r="AO16" s="372">
        <v>74.2190013532487</v>
      </c>
      <c r="AP16" s="372">
        <v>80.449906377863556</v>
      </c>
      <c r="AQ16" s="372">
        <v>90.01536154090887</v>
      </c>
      <c r="AR16" s="372">
        <v>97.347068426548574</v>
      </c>
      <c r="AS16" s="372">
        <v>106.17280948270272</v>
      </c>
      <c r="AT16" s="372">
        <v>124.86515488177545</v>
      </c>
      <c r="AU16" s="372">
        <v>152.5137354583984</v>
      </c>
      <c r="AV16" s="372">
        <v>0</v>
      </c>
      <c r="AW16" s="372">
        <v>0</v>
      </c>
      <c r="AX16" s="372">
        <v>0</v>
      </c>
      <c r="AY16" s="372">
        <v>0</v>
      </c>
      <c r="AZ16" s="372">
        <v>0</v>
      </c>
      <c r="BA16" s="372">
        <v>0</v>
      </c>
      <c r="BB16" s="372">
        <v>0</v>
      </c>
      <c r="BC16" s="372">
        <v>0</v>
      </c>
      <c r="BD16" s="372">
        <v>0</v>
      </c>
      <c r="BE16" s="372">
        <v>0</v>
      </c>
      <c r="BF16" s="372">
        <v>0</v>
      </c>
      <c r="BG16" s="372">
        <v>0</v>
      </c>
      <c r="BH16" s="372">
        <v>0</v>
      </c>
      <c r="BI16" s="372">
        <v>0</v>
      </c>
      <c r="BJ16" s="372">
        <v>0</v>
      </c>
      <c r="BK16" s="372">
        <v>0</v>
      </c>
      <c r="BL16" s="372">
        <v>0</v>
      </c>
      <c r="BM16" s="372">
        <v>0</v>
      </c>
      <c r="BN16" s="372">
        <v>0</v>
      </c>
      <c r="BO16" s="372">
        <v>0</v>
      </c>
      <c r="BP16" s="372">
        <v>0</v>
      </c>
      <c r="BQ16" s="372">
        <v>0</v>
      </c>
      <c r="BR16" s="372">
        <v>0</v>
      </c>
      <c r="BS16" s="372">
        <v>0</v>
      </c>
      <c r="BT16" s="372">
        <v>0</v>
      </c>
      <c r="BU16" s="372">
        <v>0</v>
      </c>
      <c r="BV16" s="372">
        <v>0</v>
      </c>
      <c r="BW16" s="372">
        <v>0</v>
      </c>
      <c r="BX16" s="371">
        <v>0</v>
      </c>
    </row>
    <row r="17" spans="1:76">
      <c r="A17" s="334"/>
      <c r="B17" s="376" t="s">
        <v>344</v>
      </c>
      <c r="C17" s="375"/>
      <c r="D17" s="372">
        <v>0</v>
      </c>
      <c r="E17" s="372">
        <v>0</v>
      </c>
      <c r="F17" s="372">
        <v>0</v>
      </c>
      <c r="G17" s="372">
        <v>0</v>
      </c>
      <c r="H17" s="372">
        <v>0</v>
      </c>
      <c r="I17" s="372">
        <v>0</v>
      </c>
      <c r="J17" s="372">
        <v>0</v>
      </c>
      <c r="K17" s="372">
        <v>0</v>
      </c>
      <c r="L17" s="372">
        <v>0</v>
      </c>
      <c r="M17" s="372">
        <v>0</v>
      </c>
      <c r="N17" s="372">
        <v>0</v>
      </c>
      <c r="O17" s="372">
        <v>0</v>
      </c>
      <c r="P17" s="372">
        <v>0</v>
      </c>
      <c r="Q17" s="372">
        <v>0</v>
      </c>
      <c r="R17" s="372">
        <v>0</v>
      </c>
      <c r="S17" s="372">
        <v>0</v>
      </c>
      <c r="T17" s="372">
        <v>0</v>
      </c>
      <c r="U17" s="372">
        <v>0</v>
      </c>
      <c r="V17" s="372">
        <v>0</v>
      </c>
      <c r="W17" s="372">
        <v>0</v>
      </c>
      <c r="X17" s="372">
        <v>0</v>
      </c>
      <c r="Y17" s="372">
        <v>0</v>
      </c>
      <c r="Z17" s="372">
        <v>0</v>
      </c>
      <c r="AA17" s="372">
        <v>0</v>
      </c>
      <c r="AB17" s="372">
        <v>0</v>
      </c>
      <c r="AC17" s="372">
        <v>9.9755208333333325</v>
      </c>
      <c r="AD17" s="372">
        <v>18.142219792696004</v>
      </c>
      <c r="AE17" s="372">
        <v>27.405666970959093</v>
      </c>
      <c r="AF17" s="372">
        <v>36.975452651547229</v>
      </c>
      <c r="AG17" s="372">
        <v>47.030814376786886</v>
      </c>
      <c r="AH17" s="372">
        <v>47.094339622641513</v>
      </c>
      <c r="AI17" s="372">
        <v>56.833456698741671</v>
      </c>
      <c r="AJ17" s="372">
        <v>70.134664795816093</v>
      </c>
      <c r="AK17" s="372">
        <v>89.996179088375442</v>
      </c>
      <c r="AL17" s="372">
        <v>107.5668620138519</v>
      </c>
      <c r="AM17" s="372">
        <v>131.12117688103268</v>
      </c>
      <c r="AN17" s="372">
        <v>148.84093337854017</v>
      </c>
      <c r="AO17" s="372">
        <v>171.82790159378595</v>
      </c>
      <c r="AP17" s="372">
        <v>194.35447124132716</v>
      </c>
      <c r="AQ17" s="372">
        <v>218.41677683791443</v>
      </c>
      <c r="AR17" s="372">
        <v>236.30305082986754</v>
      </c>
      <c r="AS17" s="372">
        <v>267.54749990048106</v>
      </c>
      <c r="AT17" s="372">
        <v>311.34100986175179</v>
      </c>
      <c r="AU17" s="372">
        <v>365.16189983173882</v>
      </c>
      <c r="AV17" s="372">
        <v>0</v>
      </c>
      <c r="AW17" s="372">
        <v>0</v>
      </c>
      <c r="AX17" s="372">
        <v>0</v>
      </c>
      <c r="AY17" s="372">
        <v>0</v>
      </c>
      <c r="AZ17" s="372">
        <v>0</v>
      </c>
      <c r="BA17" s="372">
        <v>0</v>
      </c>
      <c r="BB17" s="372">
        <v>0</v>
      </c>
      <c r="BC17" s="372">
        <v>0</v>
      </c>
      <c r="BD17" s="372">
        <v>0</v>
      </c>
      <c r="BE17" s="372">
        <v>0</v>
      </c>
      <c r="BF17" s="372">
        <v>0</v>
      </c>
      <c r="BG17" s="372">
        <v>0</v>
      </c>
      <c r="BH17" s="372">
        <v>0</v>
      </c>
      <c r="BI17" s="372">
        <v>0</v>
      </c>
      <c r="BJ17" s="372">
        <v>0</v>
      </c>
      <c r="BK17" s="372">
        <v>0</v>
      </c>
      <c r="BL17" s="372">
        <v>0</v>
      </c>
      <c r="BM17" s="372">
        <v>0</v>
      </c>
      <c r="BN17" s="372">
        <v>0</v>
      </c>
      <c r="BO17" s="372">
        <v>0</v>
      </c>
      <c r="BP17" s="372">
        <v>0</v>
      </c>
      <c r="BQ17" s="372">
        <v>0</v>
      </c>
      <c r="BR17" s="372">
        <v>0</v>
      </c>
      <c r="BS17" s="372">
        <v>0</v>
      </c>
      <c r="BT17" s="372">
        <v>0</v>
      </c>
      <c r="BU17" s="372">
        <v>0</v>
      </c>
      <c r="BV17" s="372">
        <v>0</v>
      </c>
      <c r="BW17" s="372">
        <v>0</v>
      </c>
      <c r="BX17" s="371">
        <v>0</v>
      </c>
    </row>
    <row r="18" spans="1:76">
      <c r="A18" s="334"/>
      <c r="B18" s="376" t="s">
        <v>345</v>
      </c>
      <c r="C18" s="375"/>
      <c r="D18" s="372">
        <v>0</v>
      </c>
      <c r="E18" s="372">
        <v>0</v>
      </c>
      <c r="F18" s="372">
        <v>0</v>
      </c>
      <c r="G18" s="372">
        <v>0</v>
      </c>
      <c r="H18" s="372">
        <v>0</v>
      </c>
      <c r="I18" s="372">
        <v>0</v>
      </c>
      <c r="J18" s="372">
        <v>0</v>
      </c>
      <c r="K18" s="372">
        <v>0</v>
      </c>
      <c r="L18" s="372">
        <v>0</v>
      </c>
      <c r="M18" s="372">
        <v>0</v>
      </c>
      <c r="N18" s="372">
        <v>0</v>
      </c>
      <c r="O18" s="372">
        <v>0</v>
      </c>
      <c r="P18" s="372">
        <v>0</v>
      </c>
      <c r="Q18" s="372">
        <v>0</v>
      </c>
      <c r="R18" s="372">
        <v>0</v>
      </c>
      <c r="S18" s="372">
        <v>0</v>
      </c>
      <c r="T18" s="372">
        <v>0</v>
      </c>
      <c r="U18" s="372">
        <v>0</v>
      </c>
      <c r="V18" s="372">
        <v>0</v>
      </c>
      <c r="W18" s="372">
        <v>0</v>
      </c>
      <c r="X18" s="372">
        <v>0</v>
      </c>
      <c r="Y18" s="372">
        <v>0</v>
      </c>
      <c r="Z18" s="372">
        <v>0</v>
      </c>
      <c r="AA18" s="372">
        <v>0</v>
      </c>
      <c r="AB18" s="372">
        <v>0</v>
      </c>
      <c r="AC18" s="372">
        <v>18.1796875</v>
      </c>
      <c r="AD18" s="372">
        <v>31.19737611168345</v>
      </c>
      <c r="AE18" s="372">
        <v>49.276852855594228</v>
      </c>
      <c r="AF18" s="372">
        <v>66.046537152148517</v>
      </c>
      <c r="AG18" s="372">
        <v>88.839765240708175</v>
      </c>
      <c r="AH18" s="372">
        <v>91.795148247978432</v>
      </c>
      <c r="AI18" s="372">
        <v>110.61695040710585</v>
      </c>
      <c r="AJ18" s="372">
        <v>149.4963281520491</v>
      </c>
      <c r="AK18" s="372">
        <v>193.25159579250203</v>
      </c>
      <c r="AL18" s="372">
        <v>241.11294619072987</v>
      </c>
      <c r="AM18" s="372">
        <v>304.00372136294919</v>
      </c>
      <c r="AN18" s="372">
        <v>362.05707222653785</v>
      </c>
      <c r="AO18" s="372">
        <v>439.95309705296535</v>
      </c>
      <c r="AP18" s="372">
        <v>504.19562238080925</v>
      </c>
      <c r="AQ18" s="372">
        <v>588.95286162117668</v>
      </c>
      <c r="AR18" s="372">
        <v>669.81688074358397</v>
      </c>
      <c r="AS18" s="372">
        <v>784.80669061681635</v>
      </c>
      <c r="AT18" s="372">
        <v>945.80283525647269</v>
      </c>
      <c r="AU18" s="372">
        <v>1188.5453647098627</v>
      </c>
      <c r="AV18" s="372">
        <v>1553.4739999999999</v>
      </c>
      <c r="AW18" s="372">
        <v>1795.461</v>
      </c>
      <c r="AX18" s="372">
        <v>1962.682</v>
      </c>
      <c r="AY18" s="372">
        <v>2194.1619999999998</v>
      </c>
      <c r="AZ18" s="372">
        <v>2392.893</v>
      </c>
      <c r="BA18" s="372">
        <v>2521.25</v>
      </c>
      <c r="BB18" s="372">
        <v>2679.9749999999999</v>
      </c>
      <c r="BC18" s="372">
        <v>2822.8040000000001</v>
      </c>
      <c r="BD18" s="372">
        <v>2955.1210000000001</v>
      </c>
      <c r="BE18" s="372">
        <v>3124.4597597447382</v>
      </c>
      <c r="BF18" s="372">
        <v>3250.6787885787207</v>
      </c>
      <c r="BG18" s="372">
        <v>3457.0445494205601</v>
      </c>
      <c r="BH18" s="372">
        <v>3673.5859999999998</v>
      </c>
      <c r="BI18" s="372">
        <v>3924.14037813</v>
      </c>
      <c r="BJ18" s="372">
        <v>4149.40578293</v>
      </c>
      <c r="BK18" s="372">
        <v>4444.4350972342991</v>
      </c>
      <c r="BL18" s="372">
        <v>4734.8039219600005</v>
      </c>
      <c r="BM18" s="372">
        <v>5106.2537628999999</v>
      </c>
      <c r="BN18" s="372">
        <v>5227.7472379531791</v>
      </c>
      <c r="BO18" s="372">
        <v>5339.4256940699997</v>
      </c>
      <c r="BP18" s="372">
        <v>5475.6249157700013</v>
      </c>
      <c r="BQ18" s="372">
        <v>5360.1481587400813</v>
      </c>
      <c r="BR18" s="372">
        <v>5421.7736767999995</v>
      </c>
      <c r="BS18" s="372">
        <v>5492.9171179112645</v>
      </c>
      <c r="BT18" s="372">
        <v>5605.8202154660585</v>
      </c>
      <c r="BU18" s="372">
        <v>5692.7586718751782</v>
      </c>
      <c r="BV18" s="372">
        <v>5823.1602408742629</v>
      </c>
      <c r="BW18" s="372">
        <v>5968.7699069569135</v>
      </c>
      <c r="BX18" s="371">
        <v>6105.6732984043538</v>
      </c>
    </row>
    <row r="19" spans="1:76" ht="25.5" customHeight="1">
      <c r="A19" s="334"/>
      <c r="B19" s="374" t="s">
        <v>533</v>
      </c>
      <c r="C19" s="375"/>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v>0</v>
      </c>
      <c r="AB19" s="372">
        <v>0</v>
      </c>
      <c r="AC19" s="372">
        <v>0</v>
      </c>
      <c r="AD19" s="372">
        <v>0</v>
      </c>
      <c r="AE19" s="372">
        <v>0</v>
      </c>
      <c r="AF19" s="372">
        <v>0</v>
      </c>
      <c r="AG19" s="372">
        <v>0</v>
      </c>
      <c r="AH19" s="372">
        <v>0</v>
      </c>
      <c r="AI19" s="372">
        <v>0</v>
      </c>
      <c r="AJ19" s="372">
        <v>0</v>
      </c>
      <c r="AK19" s="372">
        <v>0</v>
      </c>
      <c r="AL19" s="372">
        <v>0</v>
      </c>
      <c r="AM19" s="372">
        <v>0</v>
      </c>
      <c r="AN19" s="372">
        <v>0</v>
      </c>
      <c r="AO19" s="372">
        <v>0</v>
      </c>
      <c r="AP19" s="372">
        <v>0</v>
      </c>
      <c r="AQ19" s="372">
        <v>0</v>
      </c>
      <c r="AR19" s="372">
        <v>0</v>
      </c>
      <c r="AS19" s="372">
        <v>0</v>
      </c>
      <c r="AT19" s="372">
        <v>0</v>
      </c>
      <c r="AU19" s="372">
        <v>0</v>
      </c>
      <c r="AV19" s="372">
        <v>0</v>
      </c>
      <c r="AW19" s="372">
        <v>0</v>
      </c>
      <c r="AX19" s="372">
        <v>0</v>
      </c>
      <c r="AY19" s="372">
        <v>0</v>
      </c>
      <c r="AZ19" s="372">
        <v>0</v>
      </c>
      <c r="BA19" s="372">
        <v>0</v>
      </c>
      <c r="BB19" s="372">
        <v>0</v>
      </c>
      <c r="BC19" s="372">
        <v>0</v>
      </c>
      <c r="BD19" s="372">
        <v>0</v>
      </c>
      <c r="BE19" s="372">
        <v>0</v>
      </c>
      <c r="BF19" s="372">
        <v>0</v>
      </c>
      <c r="BG19" s="372">
        <v>0.80350457530944031</v>
      </c>
      <c r="BH19" s="372">
        <v>0.87242905960908124</v>
      </c>
      <c r="BI19" s="372">
        <v>0.8648980964617734</v>
      </c>
      <c r="BJ19" s="372">
        <v>0.7701270668825233</v>
      </c>
      <c r="BK19" s="372">
        <v>0.962690844039642</v>
      </c>
      <c r="BL19" s="372">
        <v>1.4422156618276252</v>
      </c>
      <c r="BM19" s="372">
        <v>2.3513167052290882</v>
      </c>
      <c r="BN19" s="372">
        <v>2.9948364586750418</v>
      </c>
      <c r="BO19" s="372">
        <v>3.6112049757699731</v>
      </c>
      <c r="BP19" s="372">
        <v>4.602625088214265</v>
      </c>
      <c r="BQ19" s="372">
        <v>5.7696204593463056</v>
      </c>
      <c r="BR19" s="372">
        <v>8.40351000222838</v>
      </c>
      <c r="BS19" s="372">
        <v>8.5137791972576213</v>
      </c>
      <c r="BT19" s="372">
        <v>8.6887740174295072</v>
      </c>
      <c r="BU19" s="372">
        <v>8.8235247893288484</v>
      </c>
      <c r="BV19" s="372">
        <v>9.0256414682450465</v>
      </c>
      <c r="BW19" s="372">
        <v>9.2513300266927487</v>
      </c>
      <c r="BX19" s="371">
        <v>9.4635242435576963</v>
      </c>
    </row>
    <row r="20" spans="1:76" s="318" customFormat="1" ht="26.1" customHeight="1">
      <c r="A20" s="221"/>
      <c r="B20" s="373" t="s">
        <v>231</v>
      </c>
      <c r="C20" s="391"/>
      <c r="D20" s="378">
        <v>0</v>
      </c>
      <c r="E20" s="378">
        <v>0</v>
      </c>
      <c r="F20" s="378">
        <v>0</v>
      </c>
      <c r="G20" s="378">
        <v>0</v>
      </c>
      <c r="H20" s="378">
        <v>0</v>
      </c>
      <c r="I20" s="378">
        <v>0</v>
      </c>
      <c r="J20" s="378">
        <v>0</v>
      </c>
      <c r="K20" s="378">
        <v>0</v>
      </c>
      <c r="L20" s="378">
        <v>0</v>
      </c>
      <c r="M20" s="378">
        <v>0</v>
      </c>
      <c r="N20" s="378">
        <v>0</v>
      </c>
      <c r="O20" s="378">
        <v>0</v>
      </c>
      <c r="P20" s="378">
        <v>0</v>
      </c>
      <c r="Q20" s="378">
        <v>0</v>
      </c>
      <c r="R20" s="378">
        <v>0</v>
      </c>
      <c r="S20" s="378">
        <v>0</v>
      </c>
      <c r="T20" s="378">
        <v>0</v>
      </c>
      <c r="U20" s="378">
        <v>0</v>
      </c>
      <c r="V20" s="378">
        <v>0</v>
      </c>
      <c r="W20" s="378">
        <v>0</v>
      </c>
      <c r="X20" s="378">
        <v>0</v>
      </c>
      <c r="Y20" s="378">
        <v>0</v>
      </c>
      <c r="Z20" s="378">
        <v>0</v>
      </c>
      <c r="AA20" s="378">
        <v>0</v>
      </c>
      <c r="AB20" s="378">
        <v>0</v>
      </c>
      <c r="AC20" s="378">
        <v>0</v>
      </c>
      <c r="AD20" s="378">
        <v>0</v>
      </c>
      <c r="AE20" s="378">
        <v>0.2</v>
      </c>
      <c r="AF20" s="378">
        <f t="shared" ref="AF20:BX20" si="10">SUM(AF21:AF23)</f>
        <v>8.1999999999999993</v>
      </c>
      <c r="AG20" s="378">
        <f t="shared" si="10"/>
        <v>19.8</v>
      </c>
      <c r="AH20" s="378">
        <f t="shared" si="10"/>
        <v>47</v>
      </c>
      <c r="AI20" s="378">
        <f t="shared" si="10"/>
        <v>79</v>
      </c>
      <c r="AJ20" s="378">
        <f t="shared" si="10"/>
        <v>125.00000000000001</v>
      </c>
      <c r="AK20" s="378">
        <f t="shared" si="10"/>
        <v>173</v>
      </c>
      <c r="AL20" s="378">
        <f t="shared" si="10"/>
        <v>236</v>
      </c>
      <c r="AM20" s="378">
        <f t="shared" si="10"/>
        <v>304</v>
      </c>
      <c r="AN20" s="378">
        <f t="shared" si="10"/>
        <v>356</v>
      </c>
      <c r="AO20" s="378">
        <f t="shared" si="10"/>
        <v>422</v>
      </c>
      <c r="AP20" s="378">
        <f t="shared" si="10"/>
        <v>514</v>
      </c>
      <c r="AQ20" s="378">
        <f t="shared" si="10"/>
        <v>596.22199999999998</v>
      </c>
      <c r="AR20" s="378">
        <f t="shared" si="10"/>
        <v>675.34</v>
      </c>
      <c r="AS20" s="378">
        <f t="shared" si="10"/>
        <v>769.49900000000002</v>
      </c>
      <c r="AT20" s="378">
        <f t="shared" si="10"/>
        <v>883.25800000000027</v>
      </c>
      <c r="AU20" s="378">
        <f t="shared" si="10"/>
        <v>1061.8779999999999</v>
      </c>
      <c r="AV20" s="378">
        <f t="shared" si="10"/>
        <v>68.302000000000007</v>
      </c>
      <c r="AW20" s="378">
        <f t="shared" si="10"/>
        <v>0</v>
      </c>
      <c r="AX20" s="378">
        <f t="shared" si="10"/>
        <v>0</v>
      </c>
      <c r="AY20" s="378">
        <f t="shared" si="10"/>
        <v>0</v>
      </c>
      <c r="AZ20" s="378">
        <f t="shared" si="10"/>
        <v>0</v>
      </c>
      <c r="BA20" s="378">
        <f t="shared" si="10"/>
        <v>0</v>
      </c>
      <c r="BB20" s="378">
        <f t="shared" si="10"/>
        <v>0</v>
      </c>
      <c r="BC20" s="378">
        <f t="shared" si="10"/>
        <v>0</v>
      </c>
      <c r="BD20" s="378">
        <f t="shared" si="10"/>
        <v>0</v>
      </c>
      <c r="BE20" s="378">
        <f t="shared" si="10"/>
        <v>0</v>
      </c>
      <c r="BF20" s="378">
        <f t="shared" si="10"/>
        <v>0</v>
      </c>
      <c r="BG20" s="378">
        <f t="shared" si="10"/>
        <v>0</v>
      </c>
      <c r="BH20" s="378">
        <f t="shared" si="10"/>
        <v>0</v>
      </c>
      <c r="BI20" s="378">
        <f t="shared" si="10"/>
        <v>0</v>
      </c>
      <c r="BJ20" s="378">
        <f t="shared" si="10"/>
        <v>0</v>
      </c>
      <c r="BK20" s="378">
        <f t="shared" si="10"/>
        <v>0</v>
      </c>
      <c r="BL20" s="378">
        <f t="shared" si="10"/>
        <v>0</v>
      </c>
      <c r="BM20" s="378">
        <f t="shared" si="10"/>
        <v>0</v>
      </c>
      <c r="BN20" s="378">
        <f t="shared" si="10"/>
        <v>0</v>
      </c>
      <c r="BO20" s="378">
        <f t="shared" si="10"/>
        <v>0</v>
      </c>
      <c r="BP20" s="378">
        <f t="shared" si="10"/>
        <v>0</v>
      </c>
      <c r="BQ20" s="378">
        <f t="shared" si="10"/>
        <v>0</v>
      </c>
      <c r="BR20" s="378">
        <f t="shared" si="10"/>
        <v>0</v>
      </c>
      <c r="BS20" s="378">
        <f t="shared" si="10"/>
        <v>0</v>
      </c>
      <c r="BT20" s="378">
        <f t="shared" si="10"/>
        <v>0</v>
      </c>
      <c r="BU20" s="378">
        <f t="shared" si="10"/>
        <v>0</v>
      </c>
      <c r="BV20" s="378">
        <f t="shared" si="10"/>
        <v>0</v>
      </c>
      <c r="BW20" s="378">
        <f t="shared" si="10"/>
        <v>0</v>
      </c>
      <c r="BX20" s="377">
        <f t="shared" si="10"/>
        <v>0</v>
      </c>
    </row>
    <row r="21" spans="1:76">
      <c r="A21" s="334"/>
      <c r="B21" s="376" t="s">
        <v>532</v>
      </c>
      <c r="C21" s="375"/>
      <c r="D21" s="372">
        <v>0</v>
      </c>
      <c r="E21" s="372">
        <v>0</v>
      </c>
      <c r="F21" s="372">
        <v>0</v>
      </c>
      <c r="G21" s="372">
        <v>0</v>
      </c>
      <c r="H21" s="372">
        <v>0</v>
      </c>
      <c r="I21" s="372">
        <v>0</v>
      </c>
      <c r="J21" s="372">
        <v>0</v>
      </c>
      <c r="K21" s="372">
        <v>0</v>
      </c>
      <c r="L21" s="372">
        <v>0</v>
      </c>
      <c r="M21" s="372">
        <v>0</v>
      </c>
      <c r="N21" s="372">
        <v>0</v>
      </c>
      <c r="O21" s="372">
        <v>0</v>
      </c>
      <c r="P21" s="372">
        <v>0</v>
      </c>
      <c r="Q21" s="372">
        <v>0</v>
      </c>
      <c r="R21" s="372">
        <v>0</v>
      </c>
      <c r="S21" s="372">
        <v>0</v>
      </c>
      <c r="T21" s="372">
        <v>0</v>
      </c>
      <c r="U21" s="372">
        <v>0</v>
      </c>
      <c r="V21" s="372">
        <v>0</v>
      </c>
      <c r="W21" s="372">
        <v>0</v>
      </c>
      <c r="X21" s="372">
        <v>0</v>
      </c>
      <c r="Y21" s="372">
        <v>0</v>
      </c>
      <c r="Z21" s="372">
        <v>0</v>
      </c>
      <c r="AA21" s="372">
        <v>0</v>
      </c>
      <c r="AB21" s="372">
        <v>0</v>
      </c>
      <c r="AC21" s="372">
        <v>0</v>
      </c>
      <c r="AD21" s="372">
        <v>0</v>
      </c>
      <c r="AE21" s="372">
        <v>0</v>
      </c>
      <c r="AF21" s="372">
        <v>0.81776216467309248</v>
      </c>
      <c r="AG21" s="372">
        <v>4.0289296143389386</v>
      </c>
      <c r="AH21" s="372">
        <v>9.1014969282685811</v>
      </c>
      <c r="AI21" s="372">
        <v>11.640236243555856</v>
      </c>
      <c r="AJ21" s="372">
        <v>13.630234353478913</v>
      </c>
      <c r="AK21" s="372">
        <v>15.590189419879557</v>
      </c>
      <c r="AL21" s="372">
        <v>17.539349755901764</v>
      </c>
      <c r="AM21" s="372">
        <v>18.772171160752329</v>
      </c>
      <c r="AN21" s="372">
        <v>18.932891833284359</v>
      </c>
      <c r="AO21" s="372">
        <v>19.456935976129234</v>
      </c>
      <c r="AP21" s="372">
        <v>20.544119957107366</v>
      </c>
      <c r="AQ21" s="372">
        <v>21.373524682261195</v>
      </c>
      <c r="AR21" s="372">
        <v>22.393906028598739</v>
      </c>
      <c r="AS21" s="372">
        <v>23.906947632296195</v>
      </c>
      <c r="AT21" s="372">
        <v>26.429268414933048</v>
      </c>
      <c r="AU21" s="372">
        <v>30.590785383135724</v>
      </c>
      <c r="AV21" s="372">
        <v>1.9676571350371104</v>
      </c>
      <c r="AW21" s="372">
        <v>0</v>
      </c>
      <c r="AX21" s="372">
        <v>0</v>
      </c>
      <c r="AY21" s="372">
        <v>0</v>
      </c>
      <c r="AZ21" s="372">
        <v>0</v>
      </c>
      <c r="BA21" s="372">
        <v>0</v>
      </c>
      <c r="BB21" s="372">
        <v>0</v>
      </c>
      <c r="BC21" s="372">
        <v>0</v>
      </c>
      <c r="BD21" s="372">
        <v>0</v>
      </c>
      <c r="BE21" s="372">
        <v>0</v>
      </c>
      <c r="BF21" s="372">
        <v>0</v>
      </c>
      <c r="BG21" s="372">
        <v>0</v>
      </c>
      <c r="BH21" s="372">
        <v>0</v>
      </c>
      <c r="BI21" s="372">
        <v>0</v>
      </c>
      <c r="BJ21" s="372">
        <v>0</v>
      </c>
      <c r="BK21" s="372">
        <v>0</v>
      </c>
      <c r="BL21" s="372">
        <v>0</v>
      </c>
      <c r="BM21" s="372">
        <v>0</v>
      </c>
      <c r="BN21" s="372">
        <v>0</v>
      </c>
      <c r="BO21" s="372">
        <v>0</v>
      </c>
      <c r="BP21" s="372">
        <v>0</v>
      </c>
      <c r="BQ21" s="372">
        <v>0</v>
      </c>
      <c r="BR21" s="372">
        <v>0</v>
      </c>
      <c r="BS21" s="372">
        <v>0</v>
      </c>
      <c r="BT21" s="372">
        <v>0</v>
      </c>
      <c r="BU21" s="372">
        <v>0</v>
      </c>
      <c r="BV21" s="372">
        <v>0</v>
      </c>
      <c r="BW21" s="372">
        <v>0</v>
      </c>
      <c r="BX21" s="371">
        <v>0</v>
      </c>
    </row>
    <row r="22" spans="1:76">
      <c r="A22" s="334"/>
      <c r="B22" s="376" t="s">
        <v>344</v>
      </c>
      <c r="C22" s="375"/>
      <c r="D22" s="372">
        <v>0</v>
      </c>
      <c r="E22" s="372">
        <v>0</v>
      </c>
      <c r="F22" s="372">
        <v>0</v>
      </c>
      <c r="G22" s="372">
        <v>0</v>
      </c>
      <c r="H22" s="372">
        <v>0</v>
      </c>
      <c r="I22" s="372">
        <v>0</v>
      </c>
      <c r="J22" s="372">
        <v>0</v>
      </c>
      <c r="K22" s="372">
        <v>0</v>
      </c>
      <c r="L22" s="372">
        <v>0</v>
      </c>
      <c r="M22" s="372">
        <v>0</v>
      </c>
      <c r="N22" s="372">
        <v>0</v>
      </c>
      <c r="O22" s="372">
        <v>0</v>
      </c>
      <c r="P22" s="372">
        <v>0</v>
      </c>
      <c r="Q22" s="372">
        <v>0</v>
      </c>
      <c r="R22" s="372">
        <v>0</v>
      </c>
      <c r="S22" s="372">
        <v>0</v>
      </c>
      <c r="T22" s="372">
        <v>0</v>
      </c>
      <c r="U22" s="372">
        <v>0</v>
      </c>
      <c r="V22" s="372">
        <v>0</v>
      </c>
      <c r="W22" s="372">
        <v>0</v>
      </c>
      <c r="X22" s="372">
        <v>0</v>
      </c>
      <c r="Y22" s="372">
        <v>0</v>
      </c>
      <c r="Z22" s="372">
        <v>0</v>
      </c>
      <c r="AA22" s="372">
        <v>0</v>
      </c>
      <c r="AB22" s="372">
        <v>0</v>
      </c>
      <c r="AC22" s="372">
        <v>0</v>
      </c>
      <c r="AD22" s="372">
        <v>0</v>
      </c>
      <c r="AE22" s="372">
        <v>0</v>
      </c>
      <c r="AF22" s="372">
        <v>7.3822378353269071</v>
      </c>
      <c r="AG22" s="372">
        <v>15.771070385661062</v>
      </c>
      <c r="AH22" s="372">
        <v>37.898503071731419</v>
      </c>
      <c r="AI22" s="372">
        <v>64.855703618254054</v>
      </c>
      <c r="AJ22" s="372">
        <v>96.569209265311542</v>
      </c>
      <c r="AK22" s="372">
        <v>127.84580671123882</v>
      </c>
      <c r="AL22" s="372">
        <v>169.68592537968243</v>
      </c>
      <c r="AM22" s="372">
        <v>214.43796792257592</v>
      </c>
      <c r="AN22" s="372">
        <v>245.28870869995595</v>
      </c>
      <c r="AO22" s="372">
        <v>282.49343254041281</v>
      </c>
      <c r="AP22" s="372">
        <v>335.26923366467042</v>
      </c>
      <c r="AQ22" s="372">
        <v>380.55923785764566</v>
      </c>
      <c r="AR22" s="372">
        <v>421.4691414374301</v>
      </c>
      <c r="AS22" s="372">
        <v>470.12556674757064</v>
      </c>
      <c r="AT22" s="372">
        <v>529.02542592395196</v>
      </c>
      <c r="AU22" s="372">
        <v>628.73314831467371</v>
      </c>
      <c r="AV22" s="372">
        <v>40.441304458882144</v>
      </c>
      <c r="AW22" s="372">
        <v>0</v>
      </c>
      <c r="AX22" s="372">
        <v>0</v>
      </c>
      <c r="AY22" s="372">
        <v>0</v>
      </c>
      <c r="AZ22" s="372">
        <v>0</v>
      </c>
      <c r="BA22" s="372">
        <v>0</v>
      </c>
      <c r="BB22" s="372">
        <v>0</v>
      </c>
      <c r="BC22" s="372">
        <v>0</v>
      </c>
      <c r="BD22" s="372">
        <v>0</v>
      </c>
      <c r="BE22" s="372">
        <v>0</v>
      </c>
      <c r="BF22" s="372">
        <v>0</v>
      </c>
      <c r="BG22" s="372">
        <v>0</v>
      </c>
      <c r="BH22" s="372">
        <v>0</v>
      </c>
      <c r="BI22" s="372">
        <v>0</v>
      </c>
      <c r="BJ22" s="372">
        <v>0</v>
      </c>
      <c r="BK22" s="372">
        <v>0</v>
      </c>
      <c r="BL22" s="372">
        <v>0</v>
      </c>
      <c r="BM22" s="372">
        <v>0</v>
      </c>
      <c r="BN22" s="372">
        <v>0</v>
      </c>
      <c r="BO22" s="372">
        <v>0</v>
      </c>
      <c r="BP22" s="372">
        <v>0</v>
      </c>
      <c r="BQ22" s="372">
        <v>0</v>
      </c>
      <c r="BR22" s="372">
        <v>0</v>
      </c>
      <c r="BS22" s="372">
        <v>0</v>
      </c>
      <c r="BT22" s="372">
        <v>0</v>
      </c>
      <c r="BU22" s="372">
        <v>0</v>
      </c>
      <c r="BV22" s="372">
        <v>0</v>
      </c>
      <c r="BW22" s="372">
        <v>0</v>
      </c>
      <c r="BX22" s="371">
        <v>0</v>
      </c>
    </row>
    <row r="23" spans="1:76" s="285" customFormat="1" ht="25.5" customHeight="1" thickBot="1">
      <c r="A23" s="390"/>
      <c r="B23" s="389" t="s">
        <v>345</v>
      </c>
      <c r="C23" s="388"/>
      <c r="D23" s="387">
        <v>0</v>
      </c>
      <c r="E23" s="387">
        <v>0</v>
      </c>
      <c r="F23" s="387">
        <v>0</v>
      </c>
      <c r="G23" s="387">
        <v>0</v>
      </c>
      <c r="H23" s="387">
        <v>0</v>
      </c>
      <c r="I23" s="387">
        <v>0</v>
      </c>
      <c r="J23" s="387">
        <v>0</v>
      </c>
      <c r="K23" s="387">
        <v>0</v>
      </c>
      <c r="L23" s="387">
        <v>0</v>
      </c>
      <c r="M23" s="387">
        <v>0</v>
      </c>
      <c r="N23" s="387">
        <v>0</v>
      </c>
      <c r="O23" s="387">
        <v>0</v>
      </c>
      <c r="P23" s="387">
        <v>0</v>
      </c>
      <c r="Q23" s="387">
        <v>0</v>
      </c>
      <c r="R23" s="387">
        <v>0</v>
      </c>
      <c r="S23" s="387">
        <v>0</v>
      </c>
      <c r="T23" s="387">
        <v>0</v>
      </c>
      <c r="U23" s="387">
        <v>0</v>
      </c>
      <c r="V23" s="387">
        <v>0</v>
      </c>
      <c r="W23" s="387">
        <v>0</v>
      </c>
      <c r="X23" s="387">
        <v>0</v>
      </c>
      <c r="Y23" s="387">
        <v>0</v>
      </c>
      <c r="Z23" s="387">
        <v>0</v>
      </c>
      <c r="AA23" s="387">
        <v>0</v>
      </c>
      <c r="AB23" s="387">
        <v>0</v>
      </c>
      <c r="AC23" s="387">
        <v>0</v>
      </c>
      <c r="AD23" s="387">
        <v>0</v>
      </c>
      <c r="AE23" s="387">
        <v>0</v>
      </c>
      <c r="AF23" s="387">
        <v>0</v>
      </c>
      <c r="AG23" s="387">
        <v>0</v>
      </c>
      <c r="AH23" s="387">
        <v>0</v>
      </c>
      <c r="AI23" s="387">
        <v>2.5040601381900864</v>
      </c>
      <c r="AJ23" s="387">
        <v>14.800556381209555</v>
      </c>
      <c r="AK23" s="387">
        <v>29.564003868881628</v>
      </c>
      <c r="AL23" s="387">
        <v>48.774724864415802</v>
      </c>
      <c r="AM23" s="387">
        <v>70.789860916671742</v>
      </c>
      <c r="AN23" s="387">
        <v>91.778399466759709</v>
      </c>
      <c r="AO23" s="387">
        <v>120.04963148345799</v>
      </c>
      <c r="AP23" s="387">
        <v>158.18664637822221</v>
      </c>
      <c r="AQ23" s="387">
        <v>194.28923746009318</v>
      </c>
      <c r="AR23" s="387">
        <v>231.47695253397123</v>
      </c>
      <c r="AS23" s="387">
        <v>275.4664856201332</v>
      </c>
      <c r="AT23" s="387">
        <v>327.80330566111519</v>
      </c>
      <c r="AU23" s="387">
        <v>402.55406630219051</v>
      </c>
      <c r="AV23" s="387">
        <v>25.893038406080755</v>
      </c>
      <c r="AW23" s="387">
        <v>0</v>
      </c>
      <c r="AX23" s="387">
        <v>0</v>
      </c>
      <c r="AY23" s="387">
        <v>0</v>
      </c>
      <c r="AZ23" s="387">
        <v>0</v>
      </c>
      <c r="BA23" s="387">
        <v>0</v>
      </c>
      <c r="BB23" s="387">
        <v>0</v>
      </c>
      <c r="BC23" s="387">
        <v>0</v>
      </c>
      <c r="BD23" s="387">
        <v>0</v>
      </c>
      <c r="BE23" s="387">
        <v>0</v>
      </c>
      <c r="BF23" s="387">
        <v>0</v>
      </c>
      <c r="BG23" s="387">
        <v>0</v>
      </c>
      <c r="BH23" s="387">
        <v>0</v>
      </c>
      <c r="BI23" s="387">
        <v>0</v>
      </c>
      <c r="BJ23" s="387">
        <v>0</v>
      </c>
      <c r="BK23" s="387">
        <v>0</v>
      </c>
      <c r="BL23" s="387">
        <v>0</v>
      </c>
      <c r="BM23" s="387">
        <v>0</v>
      </c>
      <c r="BN23" s="387">
        <v>0</v>
      </c>
      <c r="BO23" s="387">
        <v>0</v>
      </c>
      <c r="BP23" s="387">
        <v>0</v>
      </c>
      <c r="BQ23" s="387">
        <v>0</v>
      </c>
      <c r="BR23" s="387">
        <v>0</v>
      </c>
      <c r="BS23" s="387">
        <v>0</v>
      </c>
      <c r="BT23" s="387">
        <v>0</v>
      </c>
      <c r="BU23" s="387">
        <v>0</v>
      </c>
      <c r="BV23" s="387">
        <v>0</v>
      </c>
      <c r="BW23" s="387">
        <v>0</v>
      </c>
      <c r="BX23" s="386">
        <v>0</v>
      </c>
    </row>
    <row r="24" spans="1:76" ht="26.1" customHeight="1">
      <c r="A24" s="299"/>
      <c r="B24" s="41" t="s">
        <v>535</v>
      </c>
      <c r="C24" s="316"/>
      <c r="D24" s="401" t="s">
        <v>151</v>
      </c>
      <c r="E24" s="401" t="s">
        <v>150</v>
      </c>
      <c r="F24" s="401" t="s">
        <v>149</v>
      </c>
      <c r="G24" s="401" t="s">
        <v>148</v>
      </c>
      <c r="H24" s="401" t="s">
        <v>147</v>
      </c>
      <c r="I24" s="401" t="s">
        <v>146</v>
      </c>
      <c r="J24" s="401" t="s">
        <v>145</v>
      </c>
      <c r="K24" s="401" t="s">
        <v>144</v>
      </c>
      <c r="L24" s="401" t="s">
        <v>143</v>
      </c>
      <c r="M24" s="401" t="s">
        <v>142</v>
      </c>
      <c r="N24" s="401" t="s">
        <v>141</v>
      </c>
      <c r="O24" s="401" t="s">
        <v>140</v>
      </c>
      <c r="P24" s="401" t="s">
        <v>139</v>
      </c>
      <c r="Q24" s="401" t="s">
        <v>138</v>
      </c>
      <c r="R24" s="401" t="s">
        <v>137</v>
      </c>
      <c r="S24" s="401" t="s">
        <v>136</v>
      </c>
      <c r="T24" s="401" t="s">
        <v>135</v>
      </c>
      <c r="U24" s="401" t="s">
        <v>134</v>
      </c>
      <c r="V24" s="401" t="s">
        <v>133</v>
      </c>
      <c r="W24" s="401" t="s">
        <v>132</v>
      </c>
      <c r="X24" s="401" t="s">
        <v>131</v>
      </c>
      <c r="Y24" s="401" t="s">
        <v>130</v>
      </c>
      <c r="Z24" s="401" t="s">
        <v>129</v>
      </c>
      <c r="AA24" s="401" t="s">
        <v>128</v>
      </c>
      <c r="AB24" s="401" t="s">
        <v>127</v>
      </c>
      <c r="AC24" s="401" t="s">
        <v>126</v>
      </c>
      <c r="AD24" s="401" t="s">
        <v>125</v>
      </c>
      <c r="AE24" s="401" t="s">
        <v>124</v>
      </c>
      <c r="AF24" s="401" t="s">
        <v>123</v>
      </c>
      <c r="AG24" s="401" t="s">
        <v>122</v>
      </c>
      <c r="AH24" s="401" t="s">
        <v>121</v>
      </c>
      <c r="AI24" s="401" t="s">
        <v>120</v>
      </c>
      <c r="AJ24" s="401" t="s">
        <v>119</v>
      </c>
      <c r="AK24" s="401" t="s">
        <v>118</v>
      </c>
      <c r="AL24" s="401" t="s">
        <v>117</v>
      </c>
      <c r="AM24" s="401" t="s">
        <v>116</v>
      </c>
      <c r="AN24" s="401" t="s">
        <v>115</v>
      </c>
      <c r="AO24" s="401" t="s">
        <v>114</v>
      </c>
      <c r="AP24" s="401" t="s">
        <v>113</v>
      </c>
      <c r="AQ24" s="401" t="s">
        <v>112</v>
      </c>
      <c r="AR24" s="401" t="s">
        <v>111</v>
      </c>
      <c r="AS24" s="401" t="s">
        <v>110</v>
      </c>
      <c r="AT24" s="401" t="s">
        <v>109</v>
      </c>
      <c r="AU24" s="401" t="s">
        <v>108</v>
      </c>
      <c r="AV24" s="401" t="s">
        <v>107</v>
      </c>
      <c r="AW24" s="401" t="s">
        <v>106</v>
      </c>
      <c r="AX24" s="401" t="s">
        <v>105</v>
      </c>
      <c r="AY24" s="401" t="s">
        <v>104</v>
      </c>
      <c r="AZ24" s="401" t="s">
        <v>103</v>
      </c>
      <c r="BA24" s="401" t="s">
        <v>102</v>
      </c>
      <c r="BB24" s="401" t="s">
        <v>101</v>
      </c>
      <c r="BC24" s="401" t="s">
        <v>100</v>
      </c>
      <c r="BD24" s="401" t="s">
        <v>99</v>
      </c>
      <c r="BE24" s="401" t="s">
        <v>98</v>
      </c>
      <c r="BF24" s="401" t="s">
        <v>97</v>
      </c>
      <c r="BG24" s="401" t="s">
        <v>96</v>
      </c>
      <c r="BH24" s="401" t="s">
        <v>95</v>
      </c>
      <c r="BI24" s="401" t="s">
        <v>94</v>
      </c>
      <c r="BJ24" s="401" t="s">
        <v>93</v>
      </c>
      <c r="BK24" s="401" t="s">
        <v>92</v>
      </c>
      <c r="BL24" s="401" t="s">
        <v>91</v>
      </c>
      <c r="BM24" s="401" t="s">
        <v>90</v>
      </c>
      <c r="BN24" s="401" t="s">
        <v>89</v>
      </c>
      <c r="BO24" s="401" t="s">
        <v>88</v>
      </c>
      <c r="BP24" s="401" t="s">
        <v>87</v>
      </c>
      <c r="BQ24" s="401" t="s">
        <v>86</v>
      </c>
      <c r="BR24" s="401" t="s">
        <v>85</v>
      </c>
      <c r="BS24" s="401" t="s">
        <v>84</v>
      </c>
      <c r="BT24" s="401" t="s">
        <v>83</v>
      </c>
      <c r="BU24" s="400" t="s">
        <v>82</v>
      </c>
      <c r="BV24" s="400" t="s">
        <v>81</v>
      </c>
      <c r="BW24" s="400" t="s">
        <v>80</v>
      </c>
      <c r="BX24" s="399" t="s">
        <v>79</v>
      </c>
    </row>
    <row r="25" spans="1:76" ht="15.75">
      <c r="A25" s="299"/>
      <c r="B25" s="338" t="s">
        <v>409</v>
      </c>
      <c r="C25" s="337"/>
      <c r="D25" s="398" t="s">
        <v>77</v>
      </c>
      <c r="E25" s="398" t="s">
        <v>77</v>
      </c>
      <c r="F25" s="398" t="s">
        <v>77</v>
      </c>
      <c r="G25" s="398" t="s">
        <v>77</v>
      </c>
      <c r="H25" s="398" t="s">
        <v>77</v>
      </c>
      <c r="I25" s="398" t="s">
        <v>77</v>
      </c>
      <c r="J25" s="398" t="s">
        <v>77</v>
      </c>
      <c r="K25" s="398" t="s">
        <v>77</v>
      </c>
      <c r="L25" s="398" t="s">
        <v>77</v>
      </c>
      <c r="M25" s="398" t="s">
        <v>77</v>
      </c>
      <c r="N25" s="398" t="s">
        <v>77</v>
      </c>
      <c r="O25" s="398" t="s">
        <v>77</v>
      </c>
      <c r="P25" s="398" t="s">
        <v>77</v>
      </c>
      <c r="Q25" s="398" t="s">
        <v>77</v>
      </c>
      <c r="R25" s="398" t="s">
        <v>77</v>
      </c>
      <c r="S25" s="398" t="s">
        <v>77</v>
      </c>
      <c r="T25" s="398" t="s">
        <v>77</v>
      </c>
      <c r="U25" s="398" t="s">
        <v>77</v>
      </c>
      <c r="V25" s="398" t="s">
        <v>77</v>
      </c>
      <c r="W25" s="398" t="s">
        <v>77</v>
      </c>
      <c r="X25" s="398" t="s">
        <v>77</v>
      </c>
      <c r="Y25" s="398" t="s">
        <v>77</v>
      </c>
      <c r="Z25" s="398" t="s">
        <v>77</v>
      </c>
      <c r="AA25" s="398" t="s">
        <v>77</v>
      </c>
      <c r="AB25" s="398" t="s">
        <v>77</v>
      </c>
      <c r="AC25" s="398" t="s">
        <v>77</v>
      </c>
      <c r="AD25" s="398" t="s">
        <v>77</v>
      </c>
      <c r="AE25" s="398" t="s">
        <v>77</v>
      </c>
      <c r="AF25" s="398" t="s">
        <v>77</v>
      </c>
      <c r="AG25" s="398" t="s">
        <v>77</v>
      </c>
      <c r="AH25" s="398" t="s">
        <v>77</v>
      </c>
      <c r="AI25" s="398" t="s">
        <v>77</v>
      </c>
      <c r="AJ25" s="398" t="s">
        <v>77</v>
      </c>
      <c r="AK25" s="398" t="s">
        <v>77</v>
      </c>
      <c r="AL25" s="398" t="s">
        <v>77</v>
      </c>
      <c r="AM25" s="398" t="s">
        <v>77</v>
      </c>
      <c r="AN25" s="398" t="s">
        <v>77</v>
      </c>
      <c r="AO25" s="398" t="s">
        <v>77</v>
      </c>
      <c r="AP25" s="398" t="s">
        <v>77</v>
      </c>
      <c r="AQ25" s="398" t="s">
        <v>77</v>
      </c>
      <c r="AR25" s="398" t="s">
        <v>77</v>
      </c>
      <c r="AS25" s="398" t="s">
        <v>77</v>
      </c>
      <c r="AT25" s="398" t="s">
        <v>77</v>
      </c>
      <c r="AU25" s="398" t="s">
        <v>77</v>
      </c>
      <c r="AV25" s="398" t="s">
        <v>77</v>
      </c>
      <c r="AW25" s="398" t="s">
        <v>77</v>
      </c>
      <c r="AX25" s="398" t="s">
        <v>77</v>
      </c>
      <c r="AY25" s="398" t="s">
        <v>77</v>
      </c>
      <c r="AZ25" s="398" t="s">
        <v>77</v>
      </c>
      <c r="BA25" s="398" t="s">
        <v>77</v>
      </c>
      <c r="BB25" s="398" t="s">
        <v>77</v>
      </c>
      <c r="BC25" s="398" t="s">
        <v>77</v>
      </c>
      <c r="BD25" s="398" t="s">
        <v>77</v>
      </c>
      <c r="BE25" s="398" t="s">
        <v>77</v>
      </c>
      <c r="BF25" s="398" t="s">
        <v>77</v>
      </c>
      <c r="BG25" s="398" t="s">
        <v>77</v>
      </c>
      <c r="BH25" s="398" t="s">
        <v>77</v>
      </c>
      <c r="BI25" s="398" t="s">
        <v>77</v>
      </c>
      <c r="BJ25" s="398" t="s">
        <v>77</v>
      </c>
      <c r="BK25" s="398" t="s">
        <v>77</v>
      </c>
      <c r="BL25" s="398" t="s">
        <v>77</v>
      </c>
      <c r="BM25" s="398" t="s">
        <v>77</v>
      </c>
      <c r="BN25" s="398" t="s">
        <v>77</v>
      </c>
      <c r="BO25" s="398" t="s">
        <v>77</v>
      </c>
      <c r="BP25" s="398" t="s">
        <v>77</v>
      </c>
      <c r="BQ25" s="398" t="s">
        <v>77</v>
      </c>
      <c r="BR25" s="398" t="s">
        <v>77</v>
      </c>
      <c r="BS25" s="398" t="s">
        <v>76</v>
      </c>
      <c r="BT25" s="397" t="s">
        <v>76</v>
      </c>
      <c r="BU25" s="397" t="s">
        <v>76</v>
      </c>
      <c r="BV25" s="397" t="s">
        <v>76</v>
      </c>
      <c r="BW25" s="397" t="s">
        <v>76</v>
      </c>
      <c r="BX25" s="396" t="s">
        <v>76</v>
      </c>
    </row>
    <row r="26" spans="1:76" s="318" customFormat="1" ht="24" customHeight="1">
      <c r="A26" s="385"/>
      <c r="B26" s="41" t="s">
        <v>67</v>
      </c>
      <c r="C26" s="395"/>
      <c r="D26" s="378">
        <v>0</v>
      </c>
      <c r="E26" s="378">
        <v>0</v>
      </c>
      <c r="F26" s="378">
        <v>0</v>
      </c>
      <c r="G26" s="378">
        <v>0</v>
      </c>
      <c r="H26" s="378">
        <v>0</v>
      </c>
      <c r="I26" s="378">
        <v>0</v>
      </c>
      <c r="J26" s="378">
        <v>0</v>
      </c>
      <c r="K26" s="378">
        <v>0</v>
      </c>
      <c r="L26" s="378">
        <v>0</v>
      </c>
      <c r="M26" s="378">
        <v>0</v>
      </c>
      <c r="N26" s="378">
        <v>0</v>
      </c>
      <c r="O26" s="378">
        <v>0</v>
      </c>
      <c r="P26" s="378">
        <v>0</v>
      </c>
      <c r="Q26" s="378">
        <v>0</v>
      </c>
      <c r="R26" s="378">
        <v>0</v>
      </c>
      <c r="S26" s="378">
        <v>0</v>
      </c>
      <c r="T26" s="378">
        <v>0</v>
      </c>
      <c r="U26" s="378">
        <v>0</v>
      </c>
      <c r="V26" s="378">
        <v>0</v>
      </c>
      <c r="W26" s="378">
        <v>0</v>
      </c>
      <c r="X26" s="378">
        <v>0</v>
      </c>
      <c r="Y26" s="378">
        <v>0</v>
      </c>
      <c r="Z26" s="378">
        <v>0</v>
      </c>
      <c r="AA26" s="378">
        <f t="shared" ref="AA26:BF26" si="11">SUM(AA27,AA32,AA36,AA37,AA42)</f>
        <v>69.312592931488041</v>
      </c>
      <c r="AB26" s="378">
        <f t="shared" si="11"/>
        <v>247.95767195767195</v>
      </c>
      <c r="AC26" s="378">
        <f t="shared" si="11"/>
        <v>353.45063538611919</v>
      </c>
      <c r="AD26" s="378">
        <f t="shared" si="11"/>
        <v>516.33622808454857</v>
      </c>
      <c r="AE26" s="378">
        <f t="shared" si="11"/>
        <v>639.77984312174556</v>
      </c>
      <c r="AF26" s="378">
        <f t="shared" si="11"/>
        <v>795.80740826888416</v>
      </c>
      <c r="AG26" s="378">
        <f t="shared" si="11"/>
        <v>964.14495572503461</v>
      </c>
      <c r="AH26" s="378">
        <f t="shared" si="11"/>
        <v>1002.7244181751016</v>
      </c>
      <c r="AI26" s="378">
        <f t="shared" si="11"/>
        <v>1119.2907464576901</v>
      </c>
      <c r="AJ26" s="378">
        <f t="shared" si="11"/>
        <v>1296.0802613159124</v>
      </c>
      <c r="AK26" s="378">
        <f t="shared" si="11"/>
        <v>1543.3197642627133</v>
      </c>
      <c r="AL26" s="378">
        <f t="shared" si="11"/>
        <v>1836.67719627764</v>
      </c>
      <c r="AM26" s="378">
        <f t="shared" si="11"/>
        <v>2198.1640880366094</v>
      </c>
      <c r="AN26" s="378">
        <f t="shared" si="11"/>
        <v>2423.958386980481</v>
      </c>
      <c r="AO26" s="378">
        <f t="shared" si="11"/>
        <v>2716.8070695054744</v>
      </c>
      <c r="AP26" s="378">
        <f t="shared" si="11"/>
        <v>3050.1693331776246</v>
      </c>
      <c r="AQ26" s="378">
        <f t="shared" si="11"/>
        <v>3338.7403890843898</v>
      </c>
      <c r="AR26" s="378">
        <f t="shared" si="11"/>
        <v>3519.4384781435515</v>
      </c>
      <c r="AS26" s="378">
        <f t="shared" si="11"/>
        <v>3749.7954208468932</v>
      </c>
      <c r="AT26" s="378">
        <f t="shared" si="11"/>
        <v>4069.2212894619834</v>
      </c>
      <c r="AU26" s="378">
        <f t="shared" si="11"/>
        <v>4696.8164468710629</v>
      </c>
      <c r="AV26" s="378">
        <f t="shared" si="11"/>
        <v>5948.3442112678367</v>
      </c>
      <c r="AW26" s="378">
        <f t="shared" si="11"/>
        <v>7376.9309539799797</v>
      </c>
      <c r="AX26" s="378">
        <f t="shared" si="11"/>
        <v>8119.9032839217416</v>
      </c>
      <c r="AY26" s="378">
        <f t="shared" si="11"/>
        <v>9299.3297196032054</v>
      </c>
      <c r="AZ26" s="378">
        <f t="shared" si="11"/>
        <v>10252.978270157189</v>
      </c>
      <c r="BA26" s="378">
        <f t="shared" si="11"/>
        <v>10927.386585030468</v>
      </c>
      <c r="BB26" s="378">
        <f t="shared" si="11"/>
        <v>11506.994585660548</v>
      </c>
      <c r="BC26" s="378">
        <f t="shared" si="11"/>
        <v>12081.370875401884</v>
      </c>
      <c r="BD26" s="378">
        <f t="shared" si="11"/>
        <v>12528.600022055582</v>
      </c>
      <c r="BE26" s="378">
        <f t="shared" si="11"/>
        <v>13309.385298641941</v>
      </c>
      <c r="BF26" s="378">
        <f t="shared" si="11"/>
        <v>13767.39720300441</v>
      </c>
      <c r="BG26" s="378">
        <f t="shared" ref="BG26:BX26" si="12">SUM(BG27,BG32,BG36,BG37,BG42)</f>
        <v>14457.181341310719</v>
      </c>
      <c r="BH26" s="378">
        <f t="shared" si="12"/>
        <v>14921.217917614675</v>
      </c>
      <c r="BI26" s="378">
        <f t="shared" si="12"/>
        <v>15491.124549391991</v>
      </c>
      <c r="BJ26" s="378">
        <f t="shared" si="12"/>
        <v>15999.024632414872</v>
      </c>
      <c r="BK26" s="378">
        <f t="shared" si="12"/>
        <v>16720.161453212346</v>
      </c>
      <c r="BL26" s="378">
        <f t="shared" si="12"/>
        <v>17391.793457346084</v>
      </c>
      <c r="BM26" s="378">
        <f t="shared" si="12"/>
        <v>18403.157735391316</v>
      </c>
      <c r="BN26" s="378">
        <f t="shared" si="12"/>
        <v>18490.806704481052</v>
      </c>
      <c r="BO26" s="378">
        <f t="shared" si="12"/>
        <v>19016.196535430554</v>
      </c>
      <c r="BP26" s="378">
        <f t="shared" si="12"/>
        <v>19759.952233106153</v>
      </c>
      <c r="BQ26" s="378">
        <f t="shared" si="12"/>
        <v>19753.00713479254</v>
      </c>
      <c r="BR26" s="378">
        <f t="shared" si="12"/>
        <v>20998.572120558998</v>
      </c>
      <c r="BS26" s="378">
        <f t="shared" si="12"/>
        <v>21134.279190833946</v>
      </c>
      <c r="BT26" s="378">
        <f t="shared" si="12"/>
        <v>20349.224376156832</v>
      </c>
      <c r="BU26" s="378">
        <f t="shared" si="12"/>
        <v>19609.659903894819</v>
      </c>
      <c r="BV26" s="378">
        <f t="shared" si="12"/>
        <v>19387.707015478136</v>
      </c>
      <c r="BW26" s="378">
        <f t="shared" si="12"/>
        <v>19385.032119212618</v>
      </c>
      <c r="BX26" s="377">
        <f t="shared" si="12"/>
        <v>19309.691682300578</v>
      </c>
    </row>
    <row r="27" spans="1:76" s="318" customFormat="1" ht="26.1" customHeight="1">
      <c r="A27" s="321"/>
      <c r="B27" s="392" t="s">
        <v>253</v>
      </c>
      <c r="C27" s="41"/>
      <c r="D27" s="378">
        <v>0</v>
      </c>
      <c r="E27" s="378">
        <v>0</v>
      </c>
      <c r="F27" s="378">
        <v>0</v>
      </c>
      <c r="G27" s="378">
        <v>0</v>
      </c>
      <c r="H27" s="378">
        <v>0</v>
      </c>
      <c r="I27" s="378">
        <v>0</v>
      </c>
      <c r="J27" s="378">
        <v>0</v>
      </c>
      <c r="K27" s="378">
        <v>0</v>
      </c>
      <c r="L27" s="378">
        <v>0</v>
      </c>
      <c r="M27" s="378">
        <v>0</v>
      </c>
      <c r="N27" s="378">
        <v>0</v>
      </c>
      <c r="O27" s="378">
        <v>0</v>
      </c>
      <c r="P27" s="378">
        <v>0</v>
      </c>
      <c r="Q27" s="378">
        <v>0</v>
      </c>
      <c r="R27" s="378">
        <v>0</v>
      </c>
      <c r="S27" s="378">
        <v>0</v>
      </c>
      <c r="T27" s="378">
        <v>0</v>
      </c>
      <c r="U27" s="378">
        <v>0</v>
      </c>
      <c r="V27" s="378">
        <v>0</v>
      </c>
      <c r="W27" s="378">
        <v>0</v>
      </c>
      <c r="X27" s="378">
        <v>0</v>
      </c>
      <c r="Y27" s="378">
        <v>0</v>
      </c>
      <c r="Z27" s="378">
        <v>0</v>
      </c>
      <c r="AA27" s="378">
        <f t="shared" ref="AA27:BF27" si="13">SUM(AA28:AA30)</f>
        <v>0</v>
      </c>
      <c r="AB27" s="378">
        <f t="shared" si="13"/>
        <v>0</v>
      </c>
      <c r="AC27" s="378">
        <f t="shared" si="13"/>
        <v>0</v>
      </c>
      <c r="AD27" s="378">
        <f t="shared" si="13"/>
        <v>0</v>
      </c>
      <c r="AE27" s="378">
        <f t="shared" si="13"/>
        <v>0</v>
      </c>
      <c r="AF27" s="378">
        <f t="shared" si="13"/>
        <v>0</v>
      </c>
      <c r="AG27" s="378">
        <f t="shared" si="13"/>
        <v>0</v>
      </c>
      <c r="AH27" s="378">
        <f t="shared" si="13"/>
        <v>0</v>
      </c>
      <c r="AI27" s="378">
        <f t="shared" si="13"/>
        <v>0</v>
      </c>
      <c r="AJ27" s="378">
        <f t="shared" si="13"/>
        <v>0</v>
      </c>
      <c r="AK27" s="378">
        <f t="shared" si="13"/>
        <v>0</v>
      </c>
      <c r="AL27" s="378">
        <f t="shared" si="13"/>
        <v>0</v>
      </c>
      <c r="AM27" s="378">
        <f t="shared" si="13"/>
        <v>0</v>
      </c>
      <c r="AN27" s="378">
        <f t="shared" si="13"/>
        <v>0</v>
      </c>
      <c r="AO27" s="378">
        <f t="shared" si="13"/>
        <v>0</v>
      </c>
      <c r="AP27" s="378">
        <f t="shared" si="13"/>
        <v>0</v>
      </c>
      <c r="AQ27" s="378">
        <f t="shared" si="13"/>
        <v>0</v>
      </c>
      <c r="AR27" s="378">
        <f t="shared" si="13"/>
        <v>0</v>
      </c>
      <c r="AS27" s="378">
        <f t="shared" si="13"/>
        <v>0</v>
      </c>
      <c r="AT27" s="378">
        <f t="shared" si="13"/>
        <v>0</v>
      </c>
      <c r="AU27" s="378">
        <f t="shared" si="13"/>
        <v>0</v>
      </c>
      <c r="AV27" s="378">
        <f t="shared" si="13"/>
        <v>3264.9121574024016</v>
      </c>
      <c r="AW27" s="378">
        <f t="shared" si="13"/>
        <v>4477.2289967699635</v>
      </c>
      <c r="AX27" s="378">
        <f t="shared" si="13"/>
        <v>4987.2050001580328</v>
      </c>
      <c r="AY27" s="378">
        <f t="shared" si="13"/>
        <v>5896.3267098676324</v>
      </c>
      <c r="AZ27" s="378">
        <f t="shared" si="13"/>
        <v>6692.4928033707029</v>
      </c>
      <c r="BA27" s="378">
        <f t="shared" si="13"/>
        <v>7241.5086340411362</v>
      </c>
      <c r="BB27" s="378">
        <f t="shared" si="13"/>
        <v>7650.3110822979588</v>
      </c>
      <c r="BC27" s="378">
        <f t="shared" si="13"/>
        <v>8061.0763861469914</v>
      </c>
      <c r="BD27" s="378">
        <f t="shared" si="13"/>
        <v>8414.3077166960757</v>
      </c>
      <c r="BE27" s="378">
        <f t="shared" si="13"/>
        <v>9024.3052414177473</v>
      </c>
      <c r="BF27" s="378">
        <f t="shared" si="13"/>
        <v>9423.5248835837701</v>
      </c>
      <c r="BG27" s="378">
        <f t="shared" ref="BG27:BX27" si="14">SUM(BG28:BG30)</f>
        <v>9929.730977707075</v>
      </c>
      <c r="BH27" s="378">
        <f t="shared" si="14"/>
        <v>10257.255703744675</v>
      </c>
      <c r="BI27" s="378">
        <f t="shared" si="14"/>
        <v>10644.433284443901</v>
      </c>
      <c r="BJ27" s="378">
        <f t="shared" si="14"/>
        <v>11009.382951350843</v>
      </c>
      <c r="BK27" s="378">
        <f t="shared" si="14"/>
        <v>11527.704023245147</v>
      </c>
      <c r="BL27" s="378">
        <f t="shared" si="14"/>
        <v>11995.548861115436</v>
      </c>
      <c r="BM27" s="378">
        <f t="shared" si="14"/>
        <v>12730.228936314197</v>
      </c>
      <c r="BN27" s="378">
        <f t="shared" si="14"/>
        <v>12839.30905355283</v>
      </c>
      <c r="BO27" s="378">
        <f t="shared" si="14"/>
        <v>13345.453466617317</v>
      </c>
      <c r="BP27" s="378">
        <f t="shared" si="14"/>
        <v>14036.934284011941</v>
      </c>
      <c r="BQ27" s="378">
        <f t="shared" si="14"/>
        <v>14094.533779478239</v>
      </c>
      <c r="BR27" s="378">
        <f t="shared" si="14"/>
        <v>13936.243855349197</v>
      </c>
      <c r="BS27" s="378">
        <f t="shared" si="14"/>
        <v>12991.806735457681</v>
      </c>
      <c r="BT27" s="378">
        <f t="shared" si="14"/>
        <v>9923.196627787438</v>
      </c>
      <c r="BU27" s="378">
        <f t="shared" si="14"/>
        <v>6202.8098611624246</v>
      </c>
      <c r="BV27" s="378">
        <f t="shared" si="14"/>
        <v>4949.6110540803529</v>
      </c>
      <c r="BW27" s="378">
        <f t="shared" si="14"/>
        <v>4706.1660433870693</v>
      </c>
      <c r="BX27" s="377">
        <f t="shared" si="14"/>
        <v>4409.2795691285928</v>
      </c>
    </row>
    <row r="28" spans="1:76">
      <c r="A28" s="316"/>
      <c r="B28" s="296" t="s">
        <v>532</v>
      </c>
      <c r="C28" s="296"/>
      <c r="D28" s="372">
        <v>0</v>
      </c>
      <c r="E28" s="372">
        <v>0</v>
      </c>
      <c r="F28" s="372">
        <v>0</v>
      </c>
      <c r="G28" s="372">
        <v>0</v>
      </c>
      <c r="H28" s="372">
        <v>0</v>
      </c>
      <c r="I28" s="372">
        <v>0</v>
      </c>
      <c r="J28" s="372">
        <v>0</v>
      </c>
      <c r="K28" s="372">
        <v>0</v>
      </c>
      <c r="L28" s="372">
        <v>0</v>
      </c>
      <c r="M28" s="372">
        <v>0</v>
      </c>
      <c r="N28" s="372">
        <v>0</v>
      </c>
      <c r="O28" s="372">
        <v>0</v>
      </c>
      <c r="P28" s="372">
        <v>0</v>
      </c>
      <c r="Q28" s="372">
        <v>0</v>
      </c>
      <c r="R28" s="372">
        <v>0</v>
      </c>
      <c r="S28" s="372">
        <v>0</v>
      </c>
      <c r="T28" s="372">
        <v>0</v>
      </c>
      <c r="U28" s="372">
        <v>0</v>
      </c>
      <c r="V28" s="372">
        <v>0</v>
      </c>
      <c r="W28" s="372">
        <v>0</v>
      </c>
      <c r="X28" s="372">
        <v>0</v>
      </c>
      <c r="Y28" s="372">
        <v>0</v>
      </c>
      <c r="Z28" s="372">
        <v>0</v>
      </c>
      <c r="AA28" s="372">
        <v>0</v>
      </c>
      <c r="AB28" s="372">
        <v>0</v>
      </c>
      <c r="AC28" s="372">
        <v>0</v>
      </c>
      <c r="AD28" s="372">
        <v>0</v>
      </c>
      <c r="AE28" s="372">
        <v>0</v>
      </c>
      <c r="AF28" s="372">
        <v>0</v>
      </c>
      <c r="AG28" s="372">
        <v>0</v>
      </c>
      <c r="AH28" s="372">
        <v>0</v>
      </c>
      <c r="AI28" s="372">
        <v>0</v>
      </c>
      <c r="AJ28" s="372">
        <v>0</v>
      </c>
      <c r="AK28" s="372">
        <v>0</v>
      </c>
      <c r="AL28" s="372">
        <v>0</v>
      </c>
      <c r="AM28" s="372">
        <v>0</v>
      </c>
      <c r="AN28" s="372">
        <v>0</v>
      </c>
      <c r="AO28" s="372">
        <v>0</v>
      </c>
      <c r="AP28" s="372">
        <v>0</v>
      </c>
      <c r="AQ28" s="372">
        <v>0</v>
      </c>
      <c r="AR28" s="372">
        <v>0</v>
      </c>
      <c r="AS28" s="372">
        <v>0</v>
      </c>
      <c r="AT28" s="372">
        <v>0</v>
      </c>
      <c r="AU28" s="372">
        <v>0</v>
      </c>
      <c r="AV28" s="372">
        <v>383.00299442960539</v>
      </c>
      <c r="AW28" s="372">
        <v>525.21845300556583</v>
      </c>
      <c r="AX28" s="372">
        <v>582.80414484052005</v>
      </c>
      <c r="AY28" s="372">
        <v>678.36602250623002</v>
      </c>
      <c r="AZ28" s="372">
        <v>659.54840869402358</v>
      </c>
      <c r="BA28" s="372">
        <v>714.31365782442617</v>
      </c>
      <c r="BB28" s="372">
        <v>760.67018413434209</v>
      </c>
      <c r="BC28" s="372">
        <v>806.63489303556844</v>
      </c>
      <c r="BD28" s="372">
        <v>845.1454363390036</v>
      </c>
      <c r="BE28" s="372">
        <v>923.84943780584558</v>
      </c>
      <c r="BF28" s="372">
        <v>1018.5656637823822</v>
      </c>
      <c r="BG28" s="372">
        <v>1039.2534982923116</v>
      </c>
      <c r="BH28" s="372">
        <v>1069.1630736741545</v>
      </c>
      <c r="BI28" s="372">
        <v>1140.9384835800879</v>
      </c>
      <c r="BJ28" s="372">
        <v>1169.6563750504097</v>
      </c>
      <c r="BK28" s="372">
        <v>1214.8328085939002</v>
      </c>
      <c r="BL28" s="372">
        <v>1260.4363593083485</v>
      </c>
      <c r="BM28" s="372">
        <v>1324.3963078194165</v>
      </c>
      <c r="BN28" s="372">
        <v>1319.1116987053249</v>
      </c>
      <c r="BO28" s="372">
        <v>1396.2962172737678</v>
      </c>
      <c r="BP28" s="372">
        <v>1453.4653075798078</v>
      </c>
      <c r="BQ28" s="372">
        <v>1498.6956072896596</v>
      </c>
      <c r="BR28" s="372">
        <v>1734.7705902733428</v>
      </c>
      <c r="BS28" s="372">
        <v>1772.2718936555004</v>
      </c>
      <c r="BT28" s="372">
        <v>1768.1411826516101</v>
      </c>
      <c r="BU28" s="372">
        <v>1792.2969320062493</v>
      </c>
      <c r="BV28" s="372">
        <v>1830.253795632136</v>
      </c>
      <c r="BW28" s="372">
        <v>1876.6171845245058</v>
      </c>
      <c r="BX28" s="371">
        <v>1885.4857233602031</v>
      </c>
    </row>
    <row r="29" spans="1:76">
      <c r="A29" s="316"/>
      <c r="B29" s="296" t="s">
        <v>344</v>
      </c>
      <c r="C29" s="296"/>
      <c r="D29" s="372">
        <v>0</v>
      </c>
      <c r="E29" s="372">
        <v>0</v>
      </c>
      <c r="F29" s="372">
        <v>0</v>
      </c>
      <c r="G29" s="372">
        <v>0</v>
      </c>
      <c r="H29" s="372">
        <v>0</v>
      </c>
      <c r="I29" s="372">
        <v>0</v>
      </c>
      <c r="J29" s="372">
        <v>0</v>
      </c>
      <c r="K29" s="372">
        <v>0</v>
      </c>
      <c r="L29" s="372">
        <v>0</v>
      </c>
      <c r="M29" s="372">
        <v>0</v>
      </c>
      <c r="N29" s="372">
        <v>0</v>
      </c>
      <c r="O29" s="372">
        <v>0</v>
      </c>
      <c r="P29" s="372">
        <v>0</v>
      </c>
      <c r="Q29" s="372">
        <v>0</v>
      </c>
      <c r="R29" s="372">
        <v>0</v>
      </c>
      <c r="S29" s="372">
        <v>0</v>
      </c>
      <c r="T29" s="372">
        <v>0</v>
      </c>
      <c r="U29" s="372">
        <v>0</v>
      </c>
      <c r="V29" s="372">
        <v>0</v>
      </c>
      <c r="W29" s="372">
        <v>0</v>
      </c>
      <c r="X29" s="372">
        <v>0</v>
      </c>
      <c r="Y29" s="372">
        <v>0</v>
      </c>
      <c r="Z29" s="372">
        <v>0</v>
      </c>
      <c r="AA29" s="372">
        <v>0</v>
      </c>
      <c r="AB29" s="372">
        <v>0</v>
      </c>
      <c r="AC29" s="372">
        <v>0</v>
      </c>
      <c r="AD29" s="372">
        <v>0</v>
      </c>
      <c r="AE29" s="372">
        <v>0</v>
      </c>
      <c r="AF29" s="372">
        <v>0</v>
      </c>
      <c r="AG29" s="372">
        <v>0</v>
      </c>
      <c r="AH29" s="372">
        <v>0</v>
      </c>
      <c r="AI29" s="372">
        <v>0</v>
      </c>
      <c r="AJ29" s="372">
        <v>0</v>
      </c>
      <c r="AK29" s="372">
        <v>0</v>
      </c>
      <c r="AL29" s="372">
        <v>0</v>
      </c>
      <c r="AM29" s="372">
        <v>0</v>
      </c>
      <c r="AN29" s="372">
        <v>0</v>
      </c>
      <c r="AO29" s="372">
        <v>0</v>
      </c>
      <c r="AP29" s="372">
        <v>0</v>
      </c>
      <c r="AQ29" s="372">
        <v>0</v>
      </c>
      <c r="AR29" s="372">
        <v>0</v>
      </c>
      <c r="AS29" s="372">
        <v>0</v>
      </c>
      <c r="AT29" s="372">
        <v>0</v>
      </c>
      <c r="AU29" s="372">
        <v>0</v>
      </c>
      <c r="AV29" s="372">
        <v>2045.4819935114151</v>
      </c>
      <c r="AW29" s="372">
        <v>2805.0038874572392</v>
      </c>
      <c r="AX29" s="372">
        <v>3094.3508154091846</v>
      </c>
      <c r="AY29" s="372">
        <v>3654.6469200245469</v>
      </c>
      <c r="AZ29" s="372">
        <v>4228.7692151894889</v>
      </c>
      <c r="BA29" s="372">
        <v>4519.4701088572137</v>
      </c>
      <c r="BB29" s="372">
        <v>4688.9526810209809</v>
      </c>
      <c r="BC29" s="372">
        <v>4854.585960593151</v>
      </c>
      <c r="BD29" s="372">
        <v>4997.7037086518903</v>
      </c>
      <c r="BE29" s="372">
        <v>5296.2332674416011</v>
      </c>
      <c r="BF29" s="372">
        <v>5485.8251005666489</v>
      </c>
      <c r="BG29" s="372">
        <v>5747.4793379665671</v>
      </c>
      <c r="BH29" s="372">
        <v>5876.0003016856699</v>
      </c>
      <c r="BI29" s="372">
        <v>6014.5440123999597</v>
      </c>
      <c r="BJ29" s="372">
        <v>6160.3800440774939</v>
      </c>
      <c r="BK29" s="372">
        <v>6388.3826256173043</v>
      </c>
      <c r="BL29" s="372">
        <v>6609.8705679838267</v>
      </c>
      <c r="BM29" s="372">
        <v>6973.9254808922306</v>
      </c>
      <c r="BN29" s="372">
        <v>6979.4386951467377</v>
      </c>
      <c r="BO29" s="372">
        <v>7327.9141344860191</v>
      </c>
      <c r="BP29" s="372">
        <v>7754.6431533013401</v>
      </c>
      <c r="BQ29" s="372">
        <v>7709.9478983678036</v>
      </c>
      <c r="BR29" s="372">
        <v>7141.3748471783965</v>
      </c>
      <c r="BS29" s="372">
        <v>6377.6177503028912</v>
      </c>
      <c r="BT29" s="372">
        <v>3806.010767319965</v>
      </c>
      <c r="BU29" s="372">
        <v>798.69110819663422</v>
      </c>
      <c r="BV29" s="372">
        <v>-0.17380226501196769</v>
      </c>
      <c r="BW29" s="372">
        <v>-0.14007129442133906</v>
      </c>
      <c r="BX29" s="371">
        <v>-0.13188570946385539</v>
      </c>
    </row>
    <row r="30" spans="1:76">
      <c r="A30" s="316"/>
      <c r="B30" s="296" t="s">
        <v>345</v>
      </c>
      <c r="C30" s="296"/>
      <c r="D30" s="372">
        <v>0</v>
      </c>
      <c r="E30" s="372">
        <v>0</v>
      </c>
      <c r="F30" s="372">
        <v>0</v>
      </c>
      <c r="G30" s="372">
        <v>0</v>
      </c>
      <c r="H30" s="372">
        <v>0</v>
      </c>
      <c r="I30" s="372">
        <v>0</v>
      </c>
      <c r="J30" s="372">
        <v>0</v>
      </c>
      <c r="K30" s="372">
        <v>0</v>
      </c>
      <c r="L30" s="372">
        <v>0</v>
      </c>
      <c r="M30" s="372">
        <v>0</v>
      </c>
      <c r="N30" s="372">
        <v>0</v>
      </c>
      <c r="O30" s="372">
        <v>0</v>
      </c>
      <c r="P30" s="372">
        <v>0</v>
      </c>
      <c r="Q30" s="372">
        <v>0</v>
      </c>
      <c r="R30" s="372">
        <v>0</v>
      </c>
      <c r="S30" s="372">
        <v>0</v>
      </c>
      <c r="T30" s="372">
        <v>0</v>
      </c>
      <c r="U30" s="372">
        <v>0</v>
      </c>
      <c r="V30" s="372">
        <v>0</v>
      </c>
      <c r="W30" s="372">
        <v>0</v>
      </c>
      <c r="X30" s="372">
        <v>0</v>
      </c>
      <c r="Y30" s="372">
        <v>0</v>
      </c>
      <c r="Z30" s="372">
        <v>0</v>
      </c>
      <c r="AA30" s="372">
        <v>0</v>
      </c>
      <c r="AB30" s="372">
        <v>0</v>
      </c>
      <c r="AC30" s="372">
        <v>0</v>
      </c>
      <c r="AD30" s="372">
        <v>0</v>
      </c>
      <c r="AE30" s="372">
        <v>0</v>
      </c>
      <c r="AF30" s="372">
        <v>0</v>
      </c>
      <c r="AG30" s="372">
        <v>0</v>
      </c>
      <c r="AH30" s="372">
        <v>0</v>
      </c>
      <c r="AI30" s="372">
        <v>0</v>
      </c>
      <c r="AJ30" s="372">
        <v>0</v>
      </c>
      <c r="AK30" s="372">
        <v>0</v>
      </c>
      <c r="AL30" s="372">
        <v>0</v>
      </c>
      <c r="AM30" s="372">
        <v>0</v>
      </c>
      <c r="AN30" s="372">
        <v>0</v>
      </c>
      <c r="AO30" s="372">
        <v>0</v>
      </c>
      <c r="AP30" s="372">
        <v>0</v>
      </c>
      <c r="AQ30" s="372">
        <v>0</v>
      </c>
      <c r="AR30" s="372">
        <v>0</v>
      </c>
      <c r="AS30" s="372">
        <v>0</v>
      </c>
      <c r="AT30" s="372">
        <v>0</v>
      </c>
      <c r="AU30" s="372">
        <v>0</v>
      </c>
      <c r="AV30" s="372">
        <v>836.42716946138125</v>
      </c>
      <c r="AW30" s="372">
        <v>1147.0066563071587</v>
      </c>
      <c r="AX30" s="372">
        <v>1310.0500399083278</v>
      </c>
      <c r="AY30" s="372">
        <v>1563.3137673368558</v>
      </c>
      <c r="AZ30" s="372">
        <v>1804.1751794871909</v>
      </c>
      <c r="BA30" s="372">
        <v>2007.7248673594963</v>
      </c>
      <c r="BB30" s="372">
        <v>2200.6882171426359</v>
      </c>
      <c r="BC30" s="372">
        <v>2399.8555325182715</v>
      </c>
      <c r="BD30" s="372">
        <v>2571.4585717051814</v>
      </c>
      <c r="BE30" s="372">
        <v>2804.2225361702995</v>
      </c>
      <c r="BF30" s="372">
        <v>2919.1341192347386</v>
      </c>
      <c r="BG30" s="372">
        <v>3142.9981414481958</v>
      </c>
      <c r="BH30" s="372">
        <v>3312.0923283848506</v>
      </c>
      <c r="BI30" s="372">
        <v>3488.9507884638529</v>
      </c>
      <c r="BJ30" s="372">
        <v>3679.3465322229385</v>
      </c>
      <c r="BK30" s="372">
        <v>3924.4885890339428</v>
      </c>
      <c r="BL30" s="372">
        <v>4125.2419338232621</v>
      </c>
      <c r="BM30" s="372">
        <v>4431.9071476025492</v>
      </c>
      <c r="BN30" s="372">
        <v>4540.7586597007667</v>
      </c>
      <c r="BO30" s="372">
        <v>4621.2431148575306</v>
      </c>
      <c r="BP30" s="372">
        <v>4828.8258231307937</v>
      </c>
      <c r="BQ30" s="372">
        <v>4885.8902738207753</v>
      </c>
      <c r="BR30" s="372">
        <v>5060.0984178974577</v>
      </c>
      <c r="BS30" s="372">
        <v>4841.9170914992892</v>
      </c>
      <c r="BT30" s="372">
        <v>4349.0446778158621</v>
      </c>
      <c r="BU30" s="372">
        <v>3611.8218209595411</v>
      </c>
      <c r="BV30" s="372">
        <v>3119.5310607132292</v>
      </c>
      <c r="BW30" s="372">
        <v>2829.6889301569845</v>
      </c>
      <c r="BX30" s="371">
        <v>2523.9257314778533</v>
      </c>
    </row>
    <row r="31" spans="1:76" ht="26.25" customHeight="1">
      <c r="A31" s="334"/>
      <c r="B31" s="394" t="s">
        <v>533</v>
      </c>
      <c r="C31" s="375"/>
      <c r="D31" s="372">
        <v>0</v>
      </c>
      <c r="E31" s="372">
        <v>0</v>
      </c>
      <c r="F31" s="372">
        <v>0</v>
      </c>
      <c r="G31" s="372">
        <v>0</v>
      </c>
      <c r="H31" s="372">
        <v>0</v>
      </c>
      <c r="I31" s="372">
        <v>0</v>
      </c>
      <c r="J31" s="372">
        <v>0</v>
      </c>
      <c r="K31" s="372">
        <v>0</v>
      </c>
      <c r="L31" s="372">
        <v>0</v>
      </c>
      <c r="M31" s="372">
        <v>0</v>
      </c>
      <c r="N31" s="372">
        <v>0</v>
      </c>
      <c r="O31" s="372">
        <v>0</v>
      </c>
      <c r="P31" s="372">
        <v>0</v>
      </c>
      <c r="Q31" s="372">
        <v>0</v>
      </c>
      <c r="R31" s="372">
        <v>0</v>
      </c>
      <c r="S31" s="372">
        <v>0</v>
      </c>
      <c r="T31" s="372">
        <v>0</v>
      </c>
      <c r="U31" s="372">
        <v>0</v>
      </c>
      <c r="V31" s="372">
        <v>0</v>
      </c>
      <c r="W31" s="372">
        <v>0</v>
      </c>
      <c r="X31" s="372">
        <v>0</v>
      </c>
      <c r="Y31" s="372">
        <v>0</v>
      </c>
      <c r="Z31" s="372">
        <v>0</v>
      </c>
      <c r="AA31" s="372">
        <v>0</v>
      </c>
      <c r="AB31" s="372">
        <v>0</v>
      </c>
      <c r="AC31" s="372">
        <v>0</v>
      </c>
      <c r="AD31" s="372">
        <v>0</v>
      </c>
      <c r="AE31" s="372">
        <v>0</v>
      </c>
      <c r="AF31" s="372">
        <v>0</v>
      </c>
      <c r="AG31" s="372">
        <v>0</v>
      </c>
      <c r="AH31" s="372">
        <v>0</v>
      </c>
      <c r="AI31" s="372">
        <v>0</v>
      </c>
      <c r="AJ31" s="372">
        <v>0</v>
      </c>
      <c r="AK31" s="372">
        <v>0</v>
      </c>
      <c r="AL31" s="372">
        <v>0</v>
      </c>
      <c r="AM31" s="372">
        <v>0</v>
      </c>
      <c r="AN31" s="372">
        <v>0</v>
      </c>
      <c r="AO31" s="372">
        <v>0</v>
      </c>
      <c r="AP31" s="372">
        <v>0</v>
      </c>
      <c r="AQ31" s="372">
        <v>0</v>
      </c>
      <c r="AR31" s="372">
        <v>0</v>
      </c>
      <c r="AS31" s="372">
        <v>0</v>
      </c>
      <c r="AT31" s="372">
        <v>0</v>
      </c>
      <c r="AU31" s="372">
        <v>0</v>
      </c>
      <c r="AV31" s="372">
        <v>0</v>
      </c>
      <c r="AW31" s="372">
        <v>0</v>
      </c>
      <c r="AX31" s="372">
        <v>0</v>
      </c>
      <c r="AY31" s="372">
        <v>0</v>
      </c>
      <c r="AZ31" s="372">
        <v>0</v>
      </c>
      <c r="BA31" s="372">
        <v>0</v>
      </c>
      <c r="BB31" s="372">
        <v>0</v>
      </c>
      <c r="BC31" s="372">
        <v>0</v>
      </c>
      <c r="BD31" s="372">
        <v>0</v>
      </c>
      <c r="BE31" s="372">
        <v>0</v>
      </c>
      <c r="BF31" s="372">
        <v>7.4529963847898024</v>
      </c>
      <c r="BG31" s="372">
        <v>7.7691785350571436</v>
      </c>
      <c r="BH31" s="372">
        <v>8.330872749327856</v>
      </c>
      <c r="BI31" s="372">
        <v>8.8345290965585495</v>
      </c>
      <c r="BJ31" s="372">
        <v>9.2410384984528413</v>
      </c>
      <c r="BK31" s="372">
        <v>13.413779405706839</v>
      </c>
      <c r="BL31" s="372">
        <v>10.808323815341572</v>
      </c>
      <c r="BM31" s="372">
        <v>11.46697915506744</v>
      </c>
      <c r="BN31" s="372">
        <v>14.550956084664884</v>
      </c>
      <c r="BO31" s="372">
        <v>17.272770137255915</v>
      </c>
      <c r="BP31" s="372">
        <v>19.292848467702743</v>
      </c>
      <c r="BQ31" s="372">
        <v>19.372015208485532</v>
      </c>
      <c r="BR31" s="372">
        <v>19.154456056437347</v>
      </c>
      <c r="BS31" s="372">
        <v>17.856388980487992</v>
      </c>
      <c r="BT31" s="372">
        <v>13.638785006864326</v>
      </c>
      <c r="BU31" s="372">
        <v>8.5253566273144763</v>
      </c>
      <c r="BV31" s="372">
        <v>6.8029167985208945</v>
      </c>
      <c r="BW31" s="372">
        <v>6.4683175472532302</v>
      </c>
      <c r="BX31" s="371">
        <v>6.0602664982073398</v>
      </c>
    </row>
    <row r="32" spans="1:76" ht="26.25" customHeight="1">
      <c r="A32" s="334"/>
      <c r="B32" s="373" t="s">
        <v>225</v>
      </c>
      <c r="C32" s="375"/>
      <c r="D32" s="378">
        <v>0</v>
      </c>
      <c r="E32" s="378">
        <v>0</v>
      </c>
      <c r="F32" s="378">
        <v>0</v>
      </c>
      <c r="G32" s="378">
        <v>0</v>
      </c>
      <c r="H32" s="378">
        <v>0</v>
      </c>
      <c r="I32" s="378">
        <v>0</v>
      </c>
      <c r="J32" s="378">
        <v>0</v>
      </c>
      <c r="K32" s="378">
        <v>0</v>
      </c>
      <c r="L32" s="378">
        <v>0</v>
      </c>
      <c r="M32" s="378">
        <v>0</v>
      </c>
      <c r="N32" s="378">
        <v>0</v>
      </c>
      <c r="O32" s="378">
        <v>0</v>
      </c>
      <c r="P32" s="378">
        <v>0</v>
      </c>
      <c r="Q32" s="378">
        <v>0</v>
      </c>
      <c r="R32" s="378">
        <v>0</v>
      </c>
      <c r="S32" s="378">
        <v>0</v>
      </c>
      <c r="T32" s="378">
        <v>0</v>
      </c>
      <c r="U32" s="378">
        <v>0</v>
      </c>
      <c r="V32" s="378">
        <v>0</v>
      </c>
      <c r="W32" s="378">
        <v>0</v>
      </c>
      <c r="X32" s="378">
        <v>0</v>
      </c>
      <c r="Y32" s="378">
        <v>0</v>
      </c>
      <c r="Z32" s="378">
        <v>0</v>
      </c>
      <c r="AA32" s="378">
        <f t="shared" ref="AA32:BF32" si="15">SUM(AA33:AA34)</f>
        <v>0</v>
      </c>
      <c r="AB32" s="378">
        <f t="shared" si="15"/>
        <v>0</v>
      </c>
      <c r="AC32" s="378">
        <f t="shared" si="15"/>
        <v>0</v>
      </c>
      <c r="AD32" s="378">
        <f t="shared" si="15"/>
        <v>0</v>
      </c>
      <c r="AE32" s="378">
        <f t="shared" si="15"/>
        <v>0</v>
      </c>
      <c r="AF32" s="378">
        <f t="shared" si="15"/>
        <v>0</v>
      </c>
      <c r="AG32" s="378">
        <f t="shared" si="15"/>
        <v>0</v>
      </c>
      <c r="AH32" s="378">
        <f t="shared" si="15"/>
        <v>0</v>
      </c>
      <c r="AI32" s="378">
        <f t="shared" si="15"/>
        <v>0</v>
      </c>
      <c r="AJ32" s="378">
        <f t="shared" si="15"/>
        <v>0</v>
      </c>
      <c r="AK32" s="378">
        <f t="shared" si="15"/>
        <v>0</v>
      </c>
      <c r="AL32" s="378">
        <f t="shared" si="15"/>
        <v>0</v>
      </c>
      <c r="AM32" s="378">
        <f t="shared" si="15"/>
        <v>0</v>
      </c>
      <c r="AN32" s="378">
        <f t="shared" si="15"/>
        <v>0</v>
      </c>
      <c r="AO32" s="378">
        <f t="shared" si="15"/>
        <v>0</v>
      </c>
      <c r="AP32" s="378">
        <f t="shared" si="15"/>
        <v>0</v>
      </c>
      <c r="AQ32" s="378">
        <f t="shared" si="15"/>
        <v>0</v>
      </c>
      <c r="AR32" s="378">
        <f t="shared" si="15"/>
        <v>0</v>
      </c>
      <c r="AS32" s="378">
        <f t="shared" si="15"/>
        <v>0</v>
      </c>
      <c r="AT32" s="378">
        <f t="shared" si="15"/>
        <v>0</v>
      </c>
      <c r="AU32" s="378">
        <f t="shared" si="15"/>
        <v>0</v>
      </c>
      <c r="AV32" s="378">
        <f t="shared" si="15"/>
        <v>0</v>
      </c>
      <c r="AW32" s="378">
        <f t="shared" si="15"/>
        <v>0</v>
      </c>
      <c r="AX32" s="378">
        <f t="shared" si="15"/>
        <v>0</v>
      </c>
      <c r="AY32" s="378">
        <f t="shared" si="15"/>
        <v>0</v>
      </c>
      <c r="AZ32" s="378">
        <f t="shared" si="15"/>
        <v>0</v>
      </c>
      <c r="BA32" s="378">
        <f t="shared" si="15"/>
        <v>0</v>
      </c>
      <c r="BB32" s="378">
        <f t="shared" si="15"/>
        <v>0</v>
      </c>
      <c r="BC32" s="378">
        <f t="shared" si="15"/>
        <v>0</v>
      </c>
      <c r="BD32" s="378">
        <f t="shared" si="15"/>
        <v>0</v>
      </c>
      <c r="BE32" s="378">
        <f t="shared" si="15"/>
        <v>0</v>
      </c>
      <c r="BF32" s="378">
        <f t="shared" si="15"/>
        <v>0</v>
      </c>
      <c r="BG32" s="378">
        <f t="shared" ref="BG32:BX32" si="16">SUM(BG33:BG34)</f>
        <v>0</v>
      </c>
      <c r="BH32" s="378">
        <f t="shared" si="16"/>
        <v>0</v>
      </c>
      <c r="BI32" s="378">
        <f t="shared" si="16"/>
        <v>0</v>
      </c>
      <c r="BJ32" s="378">
        <f t="shared" si="16"/>
        <v>0</v>
      </c>
      <c r="BK32" s="378">
        <f t="shared" si="16"/>
        <v>0</v>
      </c>
      <c r="BL32" s="378">
        <f t="shared" si="16"/>
        <v>0</v>
      </c>
      <c r="BM32" s="378">
        <f t="shared" si="16"/>
        <v>0</v>
      </c>
      <c r="BN32" s="378">
        <f t="shared" si="16"/>
        <v>0</v>
      </c>
      <c r="BO32" s="378">
        <f t="shared" si="16"/>
        <v>0</v>
      </c>
      <c r="BP32" s="378">
        <f t="shared" si="16"/>
        <v>0</v>
      </c>
      <c r="BQ32" s="378">
        <f t="shared" si="16"/>
        <v>164.41854857471665</v>
      </c>
      <c r="BR32" s="378">
        <f t="shared" si="16"/>
        <v>1580.2315913198011</v>
      </c>
      <c r="BS32" s="378">
        <f t="shared" si="16"/>
        <v>2642.4621353681941</v>
      </c>
      <c r="BT32" s="378">
        <f t="shared" si="16"/>
        <v>4905.8494897648379</v>
      </c>
      <c r="BU32" s="378">
        <f t="shared" si="16"/>
        <v>7899.1593814422758</v>
      </c>
      <c r="BV32" s="378">
        <f t="shared" si="16"/>
        <v>8908.3127574612408</v>
      </c>
      <c r="BW32" s="378">
        <f t="shared" si="16"/>
        <v>9126.4371473798165</v>
      </c>
      <c r="BX32" s="377">
        <f t="shared" si="16"/>
        <v>9358.1947133170524</v>
      </c>
    </row>
    <row r="33" spans="1:76">
      <c r="A33" s="334"/>
      <c r="B33" s="376" t="s">
        <v>344</v>
      </c>
      <c r="C33" s="375"/>
      <c r="D33" s="372">
        <v>0</v>
      </c>
      <c r="E33" s="372">
        <v>0</v>
      </c>
      <c r="F33" s="372">
        <v>0</v>
      </c>
      <c r="G33" s="372">
        <v>0</v>
      </c>
      <c r="H33" s="372">
        <v>0</v>
      </c>
      <c r="I33" s="372">
        <v>0</v>
      </c>
      <c r="J33" s="372">
        <v>0</v>
      </c>
      <c r="K33" s="372">
        <v>0</v>
      </c>
      <c r="L33" s="372">
        <v>0</v>
      </c>
      <c r="M33" s="372">
        <v>0</v>
      </c>
      <c r="N33" s="372">
        <v>0</v>
      </c>
      <c r="O33" s="372">
        <v>0</v>
      </c>
      <c r="P33" s="372">
        <v>0</v>
      </c>
      <c r="Q33" s="372">
        <v>0</v>
      </c>
      <c r="R33" s="372">
        <v>0</v>
      </c>
      <c r="S33" s="372">
        <v>0</v>
      </c>
      <c r="T33" s="372">
        <v>0</v>
      </c>
      <c r="U33" s="372">
        <v>0</v>
      </c>
      <c r="V33" s="372">
        <v>0</v>
      </c>
      <c r="W33" s="372">
        <v>0</v>
      </c>
      <c r="X33" s="372">
        <v>0</v>
      </c>
      <c r="Y33" s="372">
        <v>0</v>
      </c>
      <c r="Z33" s="372">
        <v>0</v>
      </c>
      <c r="AA33" s="372">
        <v>0</v>
      </c>
      <c r="AB33" s="372">
        <v>0</v>
      </c>
      <c r="AC33" s="372">
        <v>0</v>
      </c>
      <c r="AD33" s="372">
        <v>0</v>
      </c>
      <c r="AE33" s="372">
        <v>0</v>
      </c>
      <c r="AF33" s="372">
        <v>0</v>
      </c>
      <c r="AG33" s="372">
        <v>0</v>
      </c>
      <c r="AH33" s="372">
        <v>0</v>
      </c>
      <c r="AI33" s="372">
        <v>0</v>
      </c>
      <c r="AJ33" s="372">
        <v>0</v>
      </c>
      <c r="AK33" s="372">
        <v>0</v>
      </c>
      <c r="AL33" s="372">
        <v>0</v>
      </c>
      <c r="AM33" s="372">
        <v>0</v>
      </c>
      <c r="AN33" s="372">
        <v>0</v>
      </c>
      <c r="AO33" s="372">
        <v>0</v>
      </c>
      <c r="AP33" s="372">
        <v>0</v>
      </c>
      <c r="AQ33" s="372">
        <v>0</v>
      </c>
      <c r="AR33" s="372">
        <v>0</v>
      </c>
      <c r="AS33" s="372">
        <v>0</v>
      </c>
      <c r="AT33" s="372">
        <v>0</v>
      </c>
      <c r="AU33" s="372">
        <v>0</v>
      </c>
      <c r="AV33" s="372">
        <v>0</v>
      </c>
      <c r="AW33" s="372">
        <v>0</v>
      </c>
      <c r="AX33" s="372">
        <v>0</v>
      </c>
      <c r="AY33" s="372">
        <v>0</v>
      </c>
      <c r="AZ33" s="372">
        <v>0</v>
      </c>
      <c r="BA33" s="372">
        <v>0</v>
      </c>
      <c r="BB33" s="372">
        <v>0</v>
      </c>
      <c r="BC33" s="372">
        <v>0</v>
      </c>
      <c r="BD33" s="372">
        <v>0</v>
      </c>
      <c r="BE33" s="372">
        <v>0</v>
      </c>
      <c r="BF33" s="372">
        <v>0</v>
      </c>
      <c r="BG33" s="372">
        <v>0</v>
      </c>
      <c r="BH33" s="372">
        <v>0</v>
      </c>
      <c r="BI33" s="372">
        <v>0</v>
      </c>
      <c r="BJ33" s="372">
        <v>0</v>
      </c>
      <c r="BK33" s="372">
        <v>0</v>
      </c>
      <c r="BL33" s="372">
        <v>0</v>
      </c>
      <c r="BM33" s="372">
        <v>0</v>
      </c>
      <c r="BN33" s="372">
        <v>0</v>
      </c>
      <c r="BO33" s="372">
        <v>0</v>
      </c>
      <c r="BP33" s="372">
        <v>0</v>
      </c>
      <c r="BQ33" s="372">
        <v>158.8233844268326</v>
      </c>
      <c r="BR33" s="372">
        <v>1484.7126860943165</v>
      </c>
      <c r="BS33" s="372">
        <v>2484.1784089839098</v>
      </c>
      <c r="BT33" s="372">
        <v>4471.5100219477017</v>
      </c>
      <c r="BU33" s="372">
        <v>7010.5382297158631</v>
      </c>
      <c r="BV33" s="372">
        <v>7799.5372364270479</v>
      </c>
      <c r="BW33" s="372">
        <v>7950.3014946974172</v>
      </c>
      <c r="BX33" s="371">
        <v>8118.6222766023193</v>
      </c>
    </row>
    <row r="34" spans="1:76">
      <c r="A34" s="334"/>
      <c r="B34" s="376" t="s">
        <v>345</v>
      </c>
      <c r="C34" s="375"/>
      <c r="D34" s="372">
        <v>0</v>
      </c>
      <c r="E34" s="372">
        <v>0</v>
      </c>
      <c r="F34" s="372">
        <v>0</v>
      </c>
      <c r="G34" s="372">
        <v>0</v>
      </c>
      <c r="H34" s="372">
        <v>0</v>
      </c>
      <c r="I34" s="372">
        <v>0</v>
      </c>
      <c r="J34" s="372">
        <v>0</v>
      </c>
      <c r="K34" s="372">
        <v>0</v>
      </c>
      <c r="L34" s="372">
        <v>0</v>
      </c>
      <c r="M34" s="372">
        <v>0</v>
      </c>
      <c r="N34" s="372">
        <v>0</v>
      </c>
      <c r="O34" s="372">
        <v>0</v>
      </c>
      <c r="P34" s="372">
        <v>0</v>
      </c>
      <c r="Q34" s="372">
        <v>0</v>
      </c>
      <c r="R34" s="372">
        <v>0</v>
      </c>
      <c r="S34" s="372">
        <v>0</v>
      </c>
      <c r="T34" s="372">
        <v>0</v>
      </c>
      <c r="U34" s="372">
        <v>0</v>
      </c>
      <c r="V34" s="372">
        <v>0</v>
      </c>
      <c r="W34" s="372">
        <v>0</v>
      </c>
      <c r="X34" s="372">
        <v>0</v>
      </c>
      <c r="Y34" s="372">
        <v>0</v>
      </c>
      <c r="Z34" s="372">
        <v>0</v>
      </c>
      <c r="AA34" s="372">
        <v>0</v>
      </c>
      <c r="AB34" s="372">
        <v>0</v>
      </c>
      <c r="AC34" s="372">
        <v>0</v>
      </c>
      <c r="AD34" s="372">
        <v>0</v>
      </c>
      <c r="AE34" s="372">
        <v>0</v>
      </c>
      <c r="AF34" s="372">
        <v>0</v>
      </c>
      <c r="AG34" s="372">
        <v>0</v>
      </c>
      <c r="AH34" s="372">
        <v>0</v>
      </c>
      <c r="AI34" s="372">
        <v>0</v>
      </c>
      <c r="AJ34" s="372">
        <v>0</v>
      </c>
      <c r="AK34" s="372">
        <v>0</v>
      </c>
      <c r="AL34" s="372">
        <v>0</v>
      </c>
      <c r="AM34" s="372">
        <v>0</v>
      </c>
      <c r="AN34" s="372">
        <v>0</v>
      </c>
      <c r="AO34" s="372">
        <v>0</v>
      </c>
      <c r="AP34" s="372">
        <v>0</v>
      </c>
      <c r="AQ34" s="372">
        <v>0</v>
      </c>
      <c r="AR34" s="372">
        <v>0</v>
      </c>
      <c r="AS34" s="372">
        <v>0</v>
      </c>
      <c r="AT34" s="372">
        <v>0</v>
      </c>
      <c r="AU34" s="372">
        <v>0</v>
      </c>
      <c r="AV34" s="372">
        <v>0</v>
      </c>
      <c r="AW34" s="372">
        <v>0</v>
      </c>
      <c r="AX34" s="372">
        <v>0</v>
      </c>
      <c r="AY34" s="372">
        <v>0</v>
      </c>
      <c r="AZ34" s="372">
        <v>0</v>
      </c>
      <c r="BA34" s="372">
        <v>0</v>
      </c>
      <c r="BB34" s="372">
        <v>0</v>
      </c>
      <c r="BC34" s="372">
        <v>0</v>
      </c>
      <c r="BD34" s="372">
        <v>0</v>
      </c>
      <c r="BE34" s="372">
        <v>0</v>
      </c>
      <c r="BF34" s="372">
        <v>0</v>
      </c>
      <c r="BG34" s="372">
        <v>0</v>
      </c>
      <c r="BH34" s="372">
        <v>0</v>
      </c>
      <c r="BI34" s="372">
        <v>0</v>
      </c>
      <c r="BJ34" s="372">
        <v>0</v>
      </c>
      <c r="BK34" s="372">
        <v>0</v>
      </c>
      <c r="BL34" s="372">
        <v>0</v>
      </c>
      <c r="BM34" s="372">
        <v>0</v>
      </c>
      <c r="BN34" s="372">
        <v>0</v>
      </c>
      <c r="BO34" s="372">
        <v>0</v>
      </c>
      <c r="BP34" s="372">
        <v>0</v>
      </c>
      <c r="BQ34" s="372">
        <v>5.5951641478840415</v>
      </c>
      <c r="BR34" s="372">
        <v>95.518905225484531</v>
      </c>
      <c r="BS34" s="372">
        <v>158.28372638428456</v>
      </c>
      <c r="BT34" s="372">
        <v>434.33946781713655</v>
      </c>
      <c r="BU34" s="372">
        <v>888.62115172641268</v>
      </c>
      <c r="BV34" s="372">
        <v>1108.7755210341934</v>
      </c>
      <c r="BW34" s="372">
        <v>1176.1356526824</v>
      </c>
      <c r="BX34" s="371">
        <v>1239.5724367147325</v>
      </c>
    </row>
    <row r="35" spans="1:76" ht="25.5" customHeight="1">
      <c r="A35" s="380"/>
      <c r="B35" s="393" t="s">
        <v>533</v>
      </c>
      <c r="C35" s="375"/>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v>0.22598254567200285</v>
      </c>
      <c r="BR35" s="372">
        <v>2.1719250100026866</v>
      </c>
      <c r="BS35" s="372">
        <v>3.6318914463657266</v>
      </c>
      <c r="BT35" s="372">
        <v>6.7427693894095988</v>
      </c>
      <c r="BU35" s="372">
        <v>10.856878139123213</v>
      </c>
      <c r="BV35" s="372">
        <v>12.243893478105045</v>
      </c>
      <c r="BW35" s="372">
        <v>12.543691191527582</v>
      </c>
      <c r="BX35" s="371">
        <v>12.862226814078973</v>
      </c>
    </row>
    <row r="36" spans="1:76" s="318" customFormat="1" ht="25.5" customHeight="1">
      <c r="A36" s="380"/>
      <c r="B36" s="379" t="s">
        <v>260</v>
      </c>
      <c r="C36" s="391"/>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v>4.8839589636606977</v>
      </c>
      <c r="BR36" s="378">
        <v>6.105260322000003</v>
      </c>
      <c r="BS36" s="378">
        <v>7.0932020968075022</v>
      </c>
      <c r="BT36" s="378">
        <v>8.0639857765750929</v>
      </c>
      <c r="BU36" s="378">
        <v>9.0664169843958362</v>
      </c>
      <c r="BV36" s="378">
        <v>10.078729299372826</v>
      </c>
      <c r="BW36" s="378">
        <v>11.071290041415677</v>
      </c>
      <c r="BX36" s="377">
        <v>12.014826006827112</v>
      </c>
    </row>
    <row r="37" spans="1:76" s="318" customFormat="1" ht="26.1" customHeight="1">
      <c r="A37" s="221"/>
      <c r="B37" s="392" t="s">
        <v>259</v>
      </c>
      <c r="C37" s="391"/>
      <c r="D37" s="378">
        <v>0</v>
      </c>
      <c r="E37" s="378">
        <v>0</v>
      </c>
      <c r="F37" s="378">
        <v>0</v>
      </c>
      <c r="G37" s="378">
        <v>0</v>
      </c>
      <c r="H37" s="378">
        <v>0</v>
      </c>
      <c r="I37" s="378">
        <v>0</v>
      </c>
      <c r="J37" s="378">
        <v>0</v>
      </c>
      <c r="K37" s="378">
        <v>0</v>
      </c>
      <c r="L37" s="378">
        <v>0</v>
      </c>
      <c r="M37" s="378">
        <v>0</v>
      </c>
      <c r="N37" s="378">
        <v>0</v>
      </c>
      <c r="O37" s="378">
        <v>0</v>
      </c>
      <c r="P37" s="378">
        <v>0</v>
      </c>
      <c r="Q37" s="378">
        <v>0</v>
      </c>
      <c r="R37" s="378">
        <v>0</v>
      </c>
      <c r="S37" s="378">
        <v>0</v>
      </c>
      <c r="T37" s="378">
        <v>0</v>
      </c>
      <c r="U37" s="378">
        <v>0</v>
      </c>
      <c r="V37" s="378">
        <v>0</v>
      </c>
      <c r="W37" s="378">
        <v>0</v>
      </c>
      <c r="X37" s="378">
        <v>0</v>
      </c>
      <c r="Y37" s="378">
        <v>0</v>
      </c>
      <c r="Z37" s="378">
        <v>0</v>
      </c>
      <c r="AA37" s="378">
        <v>69.312592931488041</v>
      </c>
      <c r="AB37" s="378">
        <v>247.95767195767195</v>
      </c>
      <c r="AC37" s="378">
        <f t="shared" ref="AC37:BX37" si="17">SUM(AC38:AC40)</f>
        <v>353.45063538611919</v>
      </c>
      <c r="AD37" s="378">
        <f t="shared" si="17"/>
        <v>516.33622808454857</v>
      </c>
      <c r="AE37" s="378">
        <f t="shared" si="17"/>
        <v>638.44835541493649</v>
      </c>
      <c r="AF37" s="378">
        <f t="shared" si="17"/>
        <v>747.64784555445726</v>
      </c>
      <c r="AG37" s="378">
        <f t="shared" si="17"/>
        <v>861.78533039873059</v>
      </c>
      <c r="AH37" s="378">
        <f t="shared" si="17"/>
        <v>783.52419652752121</v>
      </c>
      <c r="AI37" s="378">
        <f t="shared" si="17"/>
        <v>803.49085727855618</v>
      </c>
      <c r="AJ37" s="378">
        <f t="shared" si="17"/>
        <v>875.27498166788882</v>
      </c>
      <c r="AK37" s="378">
        <f t="shared" si="17"/>
        <v>1012.5159487210644</v>
      </c>
      <c r="AL37" s="378">
        <f t="shared" si="17"/>
        <v>1158.342582315945</v>
      </c>
      <c r="AM37" s="378">
        <f t="shared" si="17"/>
        <v>1361.8162998474613</v>
      </c>
      <c r="AN37" s="378">
        <f t="shared" si="17"/>
        <v>1498.0687026832156</v>
      </c>
      <c r="AO37" s="378">
        <f t="shared" si="17"/>
        <v>1682.0664708310067</v>
      </c>
      <c r="AP37" s="378">
        <f t="shared" si="17"/>
        <v>1837.6503561835805</v>
      </c>
      <c r="AQ37" s="378">
        <f t="shared" si="17"/>
        <v>2005.9731536197241</v>
      </c>
      <c r="AR37" s="378">
        <f t="shared" si="17"/>
        <v>2103.6607372659723</v>
      </c>
      <c r="AS37" s="378">
        <f t="shared" si="17"/>
        <v>2253.2057345323606</v>
      </c>
      <c r="AT37" s="378">
        <f t="shared" si="17"/>
        <v>2482.5773054690972</v>
      </c>
      <c r="AU37" s="378">
        <f t="shared" si="17"/>
        <v>2895.0578916421673</v>
      </c>
      <c r="AV37" s="378">
        <f t="shared" si="17"/>
        <v>2570.4178175324782</v>
      </c>
      <c r="AW37" s="378">
        <f t="shared" si="17"/>
        <v>2899.7019572100162</v>
      </c>
      <c r="AX37" s="378">
        <f t="shared" si="17"/>
        <v>3132.6982837637092</v>
      </c>
      <c r="AY37" s="378">
        <f t="shared" si="17"/>
        <v>3403.003009735573</v>
      </c>
      <c r="AZ37" s="378">
        <f t="shared" si="17"/>
        <v>3560.4854667864875</v>
      </c>
      <c r="BA37" s="378">
        <f t="shared" si="17"/>
        <v>3685.877950989332</v>
      </c>
      <c r="BB37" s="378">
        <f t="shared" si="17"/>
        <v>3856.6835033625898</v>
      </c>
      <c r="BC37" s="378">
        <f t="shared" si="17"/>
        <v>4020.2944892548935</v>
      </c>
      <c r="BD37" s="378">
        <f t="shared" si="17"/>
        <v>4114.2923053595059</v>
      </c>
      <c r="BE37" s="378">
        <f t="shared" si="17"/>
        <v>4285.0800572241933</v>
      </c>
      <c r="BF37" s="378">
        <f t="shared" si="17"/>
        <v>4343.8723194206405</v>
      </c>
      <c r="BG37" s="378">
        <f t="shared" si="17"/>
        <v>4527.4503636036434</v>
      </c>
      <c r="BH37" s="378">
        <f t="shared" si="17"/>
        <v>4663.9622138699988</v>
      </c>
      <c r="BI37" s="378">
        <f t="shared" si="17"/>
        <v>4846.6912649480892</v>
      </c>
      <c r="BJ37" s="378">
        <f t="shared" si="17"/>
        <v>4989.6416810640294</v>
      </c>
      <c r="BK37" s="378">
        <f t="shared" si="17"/>
        <v>5192.4574299671976</v>
      </c>
      <c r="BL37" s="378">
        <f t="shared" si="17"/>
        <v>5396.2445962306483</v>
      </c>
      <c r="BM37" s="378">
        <f t="shared" si="17"/>
        <v>5672.928799077119</v>
      </c>
      <c r="BN37" s="378">
        <f t="shared" si="17"/>
        <v>5651.4976509282224</v>
      </c>
      <c r="BO37" s="378">
        <f t="shared" si="17"/>
        <v>5670.7430688132363</v>
      </c>
      <c r="BP37" s="378">
        <f t="shared" si="17"/>
        <v>5723.0179490942128</v>
      </c>
      <c r="BQ37" s="378">
        <f t="shared" si="17"/>
        <v>5489.170847775923</v>
      </c>
      <c r="BR37" s="378">
        <f t="shared" si="17"/>
        <v>5475.9914135679992</v>
      </c>
      <c r="BS37" s="378">
        <f t="shared" si="17"/>
        <v>5492.9171179112645</v>
      </c>
      <c r="BT37" s="378">
        <f t="shared" si="17"/>
        <v>5512.1142728279829</v>
      </c>
      <c r="BU37" s="378">
        <f t="shared" si="17"/>
        <v>5498.6242443057208</v>
      </c>
      <c r="BV37" s="378">
        <f t="shared" si="17"/>
        <v>5519.7044746371685</v>
      </c>
      <c r="BW37" s="378">
        <f t="shared" si="17"/>
        <v>5541.3576384043163</v>
      </c>
      <c r="BX37" s="377">
        <f t="shared" si="17"/>
        <v>5530.2025738481052</v>
      </c>
    </row>
    <row r="38" spans="1:76">
      <c r="A38" s="334"/>
      <c r="B38" s="376" t="s">
        <v>532</v>
      </c>
      <c r="C38" s="375"/>
      <c r="D38" s="372">
        <v>0</v>
      </c>
      <c r="E38" s="372">
        <v>0</v>
      </c>
      <c r="F38" s="372">
        <v>0</v>
      </c>
      <c r="G38" s="372">
        <v>0</v>
      </c>
      <c r="H38" s="372">
        <v>0</v>
      </c>
      <c r="I38" s="372">
        <v>0</v>
      </c>
      <c r="J38" s="372">
        <v>0</v>
      </c>
      <c r="K38" s="372">
        <v>0</v>
      </c>
      <c r="L38" s="372">
        <v>0</v>
      </c>
      <c r="M38" s="372">
        <v>0</v>
      </c>
      <c r="N38" s="372">
        <v>0</v>
      </c>
      <c r="O38" s="372">
        <v>0</v>
      </c>
      <c r="P38" s="372">
        <v>0</v>
      </c>
      <c r="Q38" s="372">
        <v>0</v>
      </c>
      <c r="R38" s="372">
        <v>0</v>
      </c>
      <c r="S38" s="372">
        <v>0</v>
      </c>
      <c r="T38" s="372">
        <v>0</v>
      </c>
      <c r="U38" s="372">
        <v>0</v>
      </c>
      <c r="V38" s="372">
        <v>0</v>
      </c>
      <c r="W38" s="372">
        <v>0</v>
      </c>
      <c r="X38" s="372">
        <v>0</v>
      </c>
      <c r="Y38" s="372">
        <v>0</v>
      </c>
      <c r="Z38" s="372">
        <v>0</v>
      </c>
      <c r="AA38" s="372">
        <v>0</v>
      </c>
      <c r="AB38" s="372">
        <v>0</v>
      </c>
      <c r="AC38" s="372">
        <v>75.476437764744205</v>
      </c>
      <c r="AD38" s="372">
        <v>108.06986839731894</v>
      </c>
      <c r="AE38" s="372">
        <v>127.93919303395394</v>
      </c>
      <c r="AF38" s="372">
        <v>142.58760422322098</v>
      </c>
      <c r="AG38" s="372">
        <v>159.37817774648093</v>
      </c>
      <c r="AH38" s="372">
        <v>135.76661087307838</v>
      </c>
      <c r="AI38" s="372">
        <v>134.11338883516979</v>
      </c>
      <c r="AJ38" s="372">
        <v>135.89993041349285</v>
      </c>
      <c r="AK38" s="372">
        <v>143.44658657972465</v>
      </c>
      <c r="AL38" s="372">
        <v>156.13248445707731</v>
      </c>
      <c r="AM38" s="372">
        <v>164.72502934620374</v>
      </c>
      <c r="AN38" s="372">
        <v>169.31816021751862</v>
      </c>
      <c r="AO38" s="372">
        <v>181.98439311204191</v>
      </c>
      <c r="AP38" s="372">
        <v>189.78022992325631</v>
      </c>
      <c r="AQ38" s="372">
        <v>201.21619891622504</v>
      </c>
      <c r="AR38" s="372">
        <v>204.07766846032229</v>
      </c>
      <c r="AS38" s="372">
        <v>206.49426657974956</v>
      </c>
      <c r="AT38" s="372">
        <v>224.30201232653303</v>
      </c>
      <c r="AU38" s="372">
        <v>258.78013072319595</v>
      </c>
      <c r="AV38" s="372">
        <v>0</v>
      </c>
      <c r="AW38" s="372">
        <v>0</v>
      </c>
      <c r="AX38" s="372">
        <v>0</v>
      </c>
      <c r="AY38" s="372">
        <v>0</v>
      </c>
      <c r="AZ38" s="372">
        <v>0</v>
      </c>
      <c r="BA38" s="372">
        <v>0</v>
      </c>
      <c r="BB38" s="372">
        <v>0</v>
      </c>
      <c r="BC38" s="372">
        <v>0</v>
      </c>
      <c r="BD38" s="372">
        <v>0</v>
      </c>
      <c r="BE38" s="372">
        <v>0</v>
      </c>
      <c r="BF38" s="372">
        <v>0</v>
      </c>
      <c r="BG38" s="372">
        <v>0</v>
      </c>
      <c r="BH38" s="372">
        <v>0</v>
      </c>
      <c r="BI38" s="372">
        <v>0</v>
      </c>
      <c r="BJ38" s="372">
        <v>0</v>
      </c>
      <c r="BK38" s="372">
        <v>0</v>
      </c>
      <c r="BL38" s="372">
        <v>0</v>
      </c>
      <c r="BM38" s="372">
        <v>0</v>
      </c>
      <c r="BN38" s="372">
        <v>0</v>
      </c>
      <c r="BO38" s="372">
        <v>0</v>
      </c>
      <c r="BP38" s="372">
        <v>0</v>
      </c>
      <c r="BQ38" s="372">
        <v>0</v>
      </c>
      <c r="BR38" s="372">
        <v>0</v>
      </c>
      <c r="BS38" s="372">
        <v>0</v>
      </c>
      <c r="BT38" s="372">
        <v>0</v>
      </c>
      <c r="BU38" s="372">
        <v>0</v>
      </c>
      <c r="BV38" s="372">
        <v>0</v>
      </c>
      <c r="BW38" s="372">
        <v>0</v>
      </c>
      <c r="BX38" s="371">
        <v>0</v>
      </c>
    </row>
    <row r="39" spans="1:76">
      <c r="A39" s="334"/>
      <c r="B39" s="376" t="s">
        <v>344</v>
      </c>
      <c r="C39" s="375"/>
      <c r="D39" s="372">
        <v>0</v>
      </c>
      <c r="E39" s="372">
        <v>0</v>
      </c>
      <c r="F39" s="372">
        <v>0</v>
      </c>
      <c r="G39" s="372">
        <v>0</v>
      </c>
      <c r="H39" s="372">
        <v>0</v>
      </c>
      <c r="I39" s="372">
        <v>0</v>
      </c>
      <c r="J39" s="372">
        <v>0</v>
      </c>
      <c r="K39" s="372">
        <v>0</v>
      </c>
      <c r="L39" s="372">
        <v>0</v>
      </c>
      <c r="M39" s="372">
        <v>0</v>
      </c>
      <c r="N39" s="372">
        <v>0</v>
      </c>
      <c r="O39" s="372">
        <v>0</v>
      </c>
      <c r="P39" s="372">
        <v>0</v>
      </c>
      <c r="Q39" s="372">
        <v>0</v>
      </c>
      <c r="R39" s="372">
        <v>0</v>
      </c>
      <c r="S39" s="372">
        <v>0</v>
      </c>
      <c r="T39" s="372">
        <v>0</v>
      </c>
      <c r="U39" s="372">
        <v>0</v>
      </c>
      <c r="V39" s="372">
        <v>0</v>
      </c>
      <c r="W39" s="372">
        <v>0</v>
      </c>
      <c r="X39" s="372">
        <v>0</v>
      </c>
      <c r="Y39" s="372">
        <v>0</v>
      </c>
      <c r="Z39" s="372">
        <v>0</v>
      </c>
      <c r="AA39" s="372">
        <v>0</v>
      </c>
      <c r="AB39" s="372">
        <v>0</v>
      </c>
      <c r="AC39" s="372">
        <v>98.487546839361343</v>
      </c>
      <c r="AD39" s="372">
        <v>150.11995732117782</v>
      </c>
      <c r="AE39" s="372">
        <v>182.45154334367336</v>
      </c>
      <c r="AF39" s="372">
        <v>217.16117449591619</v>
      </c>
      <c r="AG39" s="372">
        <v>243.13416860600276</v>
      </c>
      <c r="AH39" s="372">
        <v>219.64020603466903</v>
      </c>
      <c r="AI39" s="372">
        <v>227.18986490037634</v>
      </c>
      <c r="AJ39" s="372">
        <v>236.10429785939024</v>
      </c>
      <c r="AK39" s="372">
        <v>276.12898985132512</v>
      </c>
      <c r="AL39" s="372">
        <v>309.17934669168278</v>
      </c>
      <c r="AM39" s="372">
        <v>360.73324430661091</v>
      </c>
      <c r="AN39" s="372">
        <v>387.10754161900803</v>
      </c>
      <c r="AO39" s="372">
        <v>421.32062977282368</v>
      </c>
      <c r="AP39" s="372">
        <v>458.47954210846768</v>
      </c>
      <c r="AQ39" s="372">
        <v>488.23881682556174</v>
      </c>
      <c r="AR39" s="372">
        <v>495.38395395858322</v>
      </c>
      <c r="AS39" s="372">
        <v>520.35003157937626</v>
      </c>
      <c r="AT39" s="372">
        <v>559.27864821764206</v>
      </c>
      <c r="AU39" s="372">
        <v>619.59431974809945</v>
      </c>
      <c r="AV39" s="372">
        <v>0</v>
      </c>
      <c r="AW39" s="372">
        <v>0</v>
      </c>
      <c r="AX39" s="372">
        <v>0</v>
      </c>
      <c r="AY39" s="372">
        <v>0</v>
      </c>
      <c r="AZ39" s="372">
        <v>0</v>
      </c>
      <c r="BA39" s="372">
        <v>0</v>
      </c>
      <c r="BB39" s="372">
        <v>0</v>
      </c>
      <c r="BC39" s="372">
        <v>0</v>
      </c>
      <c r="BD39" s="372">
        <v>0</v>
      </c>
      <c r="BE39" s="372">
        <v>0</v>
      </c>
      <c r="BF39" s="372">
        <v>0</v>
      </c>
      <c r="BG39" s="372">
        <v>0</v>
      </c>
      <c r="BH39" s="372">
        <v>0</v>
      </c>
      <c r="BI39" s="372">
        <v>0</v>
      </c>
      <c r="BJ39" s="372">
        <v>0</v>
      </c>
      <c r="BK39" s="372">
        <v>0</v>
      </c>
      <c r="BL39" s="372">
        <v>0</v>
      </c>
      <c r="BM39" s="372">
        <v>0</v>
      </c>
      <c r="BN39" s="372">
        <v>0</v>
      </c>
      <c r="BO39" s="372">
        <v>0</v>
      </c>
      <c r="BP39" s="372">
        <v>0</v>
      </c>
      <c r="BQ39" s="372">
        <v>0</v>
      </c>
      <c r="BR39" s="372">
        <v>0</v>
      </c>
      <c r="BS39" s="372">
        <v>0</v>
      </c>
      <c r="BT39" s="372">
        <v>0</v>
      </c>
      <c r="BU39" s="372">
        <v>0</v>
      </c>
      <c r="BV39" s="372">
        <v>0</v>
      </c>
      <c r="BW39" s="372">
        <v>0</v>
      </c>
      <c r="BX39" s="371">
        <v>0</v>
      </c>
    </row>
    <row r="40" spans="1:76">
      <c r="A40" s="334"/>
      <c r="B40" s="376" t="s">
        <v>345</v>
      </c>
      <c r="C40" s="375"/>
      <c r="D40" s="372">
        <v>0</v>
      </c>
      <c r="E40" s="372">
        <v>0</v>
      </c>
      <c r="F40" s="372">
        <v>0</v>
      </c>
      <c r="G40" s="372">
        <v>0</v>
      </c>
      <c r="H40" s="372">
        <v>0</v>
      </c>
      <c r="I40" s="372">
        <v>0</v>
      </c>
      <c r="J40" s="372">
        <v>0</v>
      </c>
      <c r="K40" s="372">
        <v>0</v>
      </c>
      <c r="L40" s="372">
        <v>0</v>
      </c>
      <c r="M40" s="372">
        <v>0</v>
      </c>
      <c r="N40" s="372">
        <v>0</v>
      </c>
      <c r="O40" s="372">
        <v>0</v>
      </c>
      <c r="P40" s="372">
        <v>0</v>
      </c>
      <c r="Q40" s="372">
        <v>0</v>
      </c>
      <c r="R40" s="372">
        <v>0</v>
      </c>
      <c r="S40" s="372">
        <v>0</v>
      </c>
      <c r="T40" s="372">
        <v>0</v>
      </c>
      <c r="U40" s="372">
        <v>0</v>
      </c>
      <c r="V40" s="372">
        <v>0</v>
      </c>
      <c r="W40" s="372">
        <v>0</v>
      </c>
      <c r="X40" s="372">
        <v>0</v>
      </c>
      <c r="Y40" s="372">
        <v>0</v>
      </c>
      <c r="Z40" s="372">
        <v>0</v>
      </c>
      <c r="AA40" s="372">
        <v>0</v>
      </c>
      <c r="AB40" s="372">
        <v>0</v>
      </c>
      <c r="AC40" s="372">
        <v>179.48665078201367</v>
      </c>
      <c r="AD40" s="372">
        <v>258.1464023660518</v>
      </c>
      <c r="AE40" s="372">
        <v>328.05761903730917</v>
      </c>
      <c r="AF40" s="372">
        <v>387.89906683532018</v>
      </c>
      <c r="AG40" s="372">
        <v>459.27298404624696</v>
      </c>
      <c r="AH40" s="372">
        <v>428.11737961977383</v>
      </c>
      <c r="AI40" s="372">
        <v>442.18760354300997</v>
      </c>
      <c r="AJ40" s="372">
        <v>503.27075339500567</v>
      </c>
      <c r="AK40" s="372">
        <v>592.94037229001469</v>
      </c>
      <c r="AL40" s="372">
        <v>693.03075116718503</v>
      </c>
      <c r="AM40" s="372">
        <v>836.35802619464653</v>
      </c>
      <c r="AN40" s="372">
        <v>941.64300084668901</v>
      </c>
      <c r="AO40" s="372">
        <v>1078.7614479461411</v>
      </c>
      <c r="AP40" s="372">
        <v>1189.3905841518565</v>
      </c>
      <c r="AQ40" s="372">
        <v>1316.5181378779373</v>
      </c>
      <c r="AR40" s="372">
        <v>1404.1991148470668</v>
      </c>
      <c r="AS40" s="372">
        <v>1526.3614363732347</v>
      </c>
      <c r="AT40" s="372">
        <v>1698.9966449249218</v>
      </c>
      <c r="AU40" s="372">
        <v>2016.6834411708717</v>
      </c>
      <c r="AV40" s="372">
        <v>2570.4178175324782</v>
      </c>
      <c r="AW40" s="372">
        <v>2899.7019572100162</v>
      </c>
      <c r="AX40" s="372">
        <v>3132.6982837637092</v>
      </c>
      <c r="AY40" s="372">
        <v>3403.003009735573</v>
      </c>
      <c r="AZ40" s="372">
        <v>3560.4854667864875</v>
      </c>
      <c r="BA40" s="372">
        <v>3685.877950989332</v>
      </c>
      <c r="BB40" s="372">
        <v>3856.6835033625898</v>
      </c>
      <c r="BC40" s="372">
        <v>4020.2944892548935</v>
      </c>
      <c r="BD40" s="372">
        <v>4114.2923053595059</v>
      </c>
      <c r="BE40" s="372">
        <v>4285.0800572241933</v>
      </c>
      <c r="BF40" s="372">
        <v>4343.8723194206405</v>
      </c>
      <c r="BG40" s="372">
        <v>4527.4503636036434</v>
      </c>
      <c r="BH40" s="372">
        <v>4663.9622138699988</v>
      </c>
      <c r="BI40" s="372">
        <v>4846.6912649480892</v>
      </c>
      <c r="BJ40" s="372">
        <v>4989.6416810640294</v>
      </c>
      <c r="BK40" s="372">
        <v>5192.4574299671976</v>
      </c>
      <c r="BL40" s="372">
        <v>5396.2445962306483</v>
      </c>
      <c r="BM40" s="372">
        <v>5672.928799077119</v>
      </c>
      <c r="BN40" s="372">
        <v>5651.4976509282224</v>
      </c>
      <c r="BO40" s="372">
        <v>5670.7430688132363</v>
      </c>
      <c r="BP40" s="372">
        <v>5723.0179490942128</v>
      </c>
      <c r="BQ40" s="372">
        <v>5489.170847775923</v>
      </c>
      <c r="BR40" s="372">
        <v>5475.9914135679992</v>
      </c>
      <c r="BS40" s="372">
        <v>5492.9171179112645</v>
      </c>
      <c r="BT40" s="372">
        <v>5512.1142728279829</v>
      </c>
      <c r="BU40" s="372">
        <v>5498.6242443057208</v>
      </c>
      <c r="BV40" s="372">
        <v>5519.7044746371685</v>
      </c>
      <c r="BW40" s="372">
        <v>5541.3576384043163</v>
      </c>
      <c r="BX40" s="371">
        <v>5530.2025738481052</v>
      </c>
    </row>
    <row r="41" spans="1:76" ht="25.5" customHeight="1">
      <c r="A41" s="334"/>
      <c r="B41" s="374" t="s">
        <v>533</v>
      </c>
      <c r="C41" s="375"/>
      <c r="D41" s="372">
        <v>0</v>
      </c>
      <c r="E41" s="372">
        <v>0</v>
      </c>
      <c r="F41" s="372">
        <v>0</v>
      </c>
      <c r="G41" s="372">
        <v>0</v>
      </c>
      <c r="H41" s="372">
        <v>0</v>
      </c>
      <c r="I41" s="372">
        <v>0</v>
      </c>
      <c r="J41" s="372">
        <v>0</v>
      </c>
      <c r="K41" s="372">
        <v>0</v>
      </c>
      <c r="L41" s="372">
        <v>0</v>
      </c>
      <c r="M41" s="372">
        <v>0</v>
      </c>
      <c r="N41" s="372">
        <v>0</v>
      </c>
      <c r="O41" s="372">
        <v>0</v>
      </c>
      <c r="P41" s="372">
        <v>0</v>
      </c>
      <c r="Q41" s="372">
        <v>0</v>
      </c>
      <c r="R41" s="372">
        <v>0</v>
      </c>
      <c r="S41" s="372">
        <v>0</v>
      </c>
      <c r="T41" s="372">
        <v>0</v>
      </c>
      <c r="U41" s="372">
        <v>0</v>
      </c>
      <c r="V41" s="372">
        <v>0</v>
      </c>
      <c r="W41" s="372">
        <v>0</v>
      </c>
      <c r="X41" s="372">
        <v>0</v>
      </c>
      <c r="Y41" s="372">
        <v>0</v>
      </c>
      <c r="Z41" s="372">
        <v>0</v>
      </c>
      <c r="AA41" s="372">
        <v>0</v>
      </c>
      <c r="AB41" s="372">
        <v>0</v>
      </c>
      <c r="AC41" s="372">
        <v>0</v>
      </c>
      <c r="AD41" s="372">
        <v>0</v>
      </c>
      <c r="AE41" s="372">
        <v>0</v>
      </c>
      <c r="AF41" s="372">
        <v>0</v>
      </c>
      <c r="AG41" s="372">
        <v>0</v>
      </c>
      <c r="AH41" s="372">
        <v>0</v>
      </c>
      <c r="AI41" s="372">
        <v>0</v>
      </c>
      <c r="AJ41" s="372">
        <v>0</v>
      </c>
      <c r="AK41" s="372">
        <v>0</v>
      </c>
      <c r="AL41" s="372">
        <v>0</v>
      </c>
      <c r="AM41" s="372">
        <v>0</v>
      </c>
      <c r="AN41" s="372">
        <v>0</v>
      </c>
      <c r="AO41" s="372">
        <v>0</v>
      </c>
      <c r="AP41" s="372">
        <v>0</v>
      </c>
      <c r="AQ41" s="372">
        <v>0</v>
      </c>
      <c r="AR41" s="372">
        <v>0</v>
      </c>
      <c r="AS41" s="372">
        <v>0</v>
      </c>
      <c r="AT41" s="372">
        <v>0</v>
      </c>
      <c r="AU41" s="372">
        <v>0</v>
      </c>
      <c r="AV41" s="372">
        <v>0</v>
      </c>
      <c r="AW41" s="372">
        <v>0</v>
      </c>
      <c r="AX41" s="372">
        <v>0</v>
      </c>
      <c r="AY41" s="372">
        <v>0</v>
      </c>
      <c r="AZ41" s="372">
        <v>0</v>
      </c>
      <c r="BA41" s="372">
        <v>0</v>
      </c>
      <c r="BB41" s="372">
        <v>0</v>
      </c>
      <c r="BC41" s="372">
        <v>0</v>
      </c>
      <c r="BD41" s="372">
        <v>0</v>
      </c>
      <c r="BE41" s="372">
        <v>0</v>
      </c>
      <c r="BF41" s="372">
        <v>0</v>
      </c>
      <c r="BG41" s="372">
        <v>1.0522939550349901</v>
      </c>
      <c r="BH41" s="372">
        <v>1.107630573586379</v>
      </c>
      <c r="BI41" s="372">
        <v>1.0682324395308971</v>
      </c>
      <c r="BJ41" s="372">
        <v>0.92607431368624216</v>
      </c>
      <c r="BK41" s="372">
        <v>1.1247168912435379</v>
      </c>
      <c r="BL41" s="372">
        <v>1.643689707115664</v>
      </c>
      <c r="BM41" s="372">
        <v>2.612258002091473</v>
      </c>
      <c r="BN41" s="372">
        <v>3.2375917275110964</v>
      </c>
      <c r="BO41" s="372">
        <v>3.8352843095381366</v>
      </c>
      <c r="BP41" s="372">
        <v>4.810575303823093</v>
      </c>
      <c r="BQ41" s="372">
        <v>5.9084994463323746</v>
      </c>
      <c r="BR41" s="372">
        <v>8.4875451022506638</v>
      </c>
      <c r="BS41" s="372">
        <v>8.5137791972576213</v>
      </c>
      <c r="BT41" s="372">
        <v>8.5435339404419945</v>
      </c>
      <c r="BU41" s="372">
        <v>8.5226249913830792</v>
      </c>
      <c r="BV41" s="372">
        <v>8.5552984183831065</v>
      </c>
      <c r="BW41" s="372">
        <v>8.5888598669318981</v>
      </c>
      <c r="BX41" s="371">
        <v>8.5715700090068552</v>
      </c>
    </row>
    <row r="42" spans="1:76" s="318" customFormat="1" ht="26.1" customHeight="1">
      <c r="A42" s="221"/>
      <c r="B42" s="373" t="s">
        <v>231</v>
      </c>
      <c r="C42" s="391"/>
      <c r="D42" s="378">
        <v>0</v>
      </c>
      <c r="E42" s="378">
        <v>0</v>
      </c>
      <c r="F42" s="378">
        <v>0</v>
      </c>
      <c r="G42" s="378">
        <v>0</v>
      </c>
      <c r="H42" s="378">
        <v>0</v>
      </c>
      <c r="I42" s="378">
        <v>0</v>
      </c>
      <c r="J42" s="378">
        <v>0</v>
      </c>
      <c r="K42" s="378">
        <v>0</v>
      </c>
      <c r="L42" s="378">
        <v>0</v>
      </c>
      <c r="M42" s="378">
        <v>0</v>
      </c>
      <c r="N42" s="378">
        <v>0</v>
      </c>
      <c r="O42" s="378">
        <v>0</v>
      </c>
      <c r="P42" s="378">
        <v>0</v>
      </c>
      <c r="Q42" s="378">
        <v>0</v>
      </c>
      <c r="R42" s="378">
        <v>0</v>
      </c>
      <c r="S42" s="378">
        <v>0</v>
      </c>
      <c r="T42" s="378">
        <v>0</v>
      </c>
      <c r="U42" s="378">
        <v>0</v>
      </c>
      <c r="V42" s="378">
        <v>0</v>
      </c>
      <c r="W42" s="378">
        <v>0</v>
      </c>
      <c r="X42" s="378">
        <v>0</v>
      </c>
      <c r="Y42" s="378">
        <v>0</v>
      </c>
      <c r="Z42" s="378">
        <v>0</v>
      </c>
      <c r="AA42" s="378">
        <v>0</v>
      </c>
      <c r="AB42" s="378">
        <v>0</v>
      </c>
      <c r="AC42" s="378">
        <v>0</v>
      </c>
      <c r="AD42" s="378">
        <v>0</v>
      </c>
      <c r="AE42" s="378">
        <v>1.3314877068090436</v>
      </c>
      <c r="AF42" s="378">
        <f t="shared" ref="AF42:BX42" si="18">SUM(AF43:AF45)</f>
        <v>48.15956271442694</v>
      </c>
      <c r="AG42" s="378">
        <f t="shared" si="18"/>
        <v>102.35962532630396</v>
      </c>
      <c r="AH42" s="378">
        <f t="shared" si="18"/>
        <v>219.20022164758035</v>
      </c>
      <c r="AI42" s="378">
        <f t="shared" si="18"/>
        <v>315.79988917913403</v>
      </c>
      <c r="AJ42" s="378">
        <f t="shared" si="18"/>
        <v>420.80527964802354</v>
      </c>
      <c r="AK42" s="378">
        <f t="shared" si="18"/>
        <v>530.80381554164899</v>
      </c>
      <c r="AL42" s="378">
        <f t="shared" si="18"/>
        <v>678.33461396169491</v>
      </c>
      <c r="AM42" s="378">
        <f t="shared" si="18"/>
        <v>836.34778818914788</v>
      </c>
      <c r="AN42" s="378">
        <f t="shared" si="18"/>
        <v>925.88968429726526</v>
      </c>
      <c r="AO42" s="378">
        <f t="shared" si="18"/>
        <v>1034.7405986744677</v>
      </c>
      <c r="AP42" s="378">
        <f t="shared" si="18"/>
        <v>1212.5189769940441</v>
      </c>
      <c r="AQ42" s="378">
        <f t="shared" si="18"/>
        <v>1332.7672354646659</v>
      </c>
      <c r="AR42" s="378">
        <f t="shared" si="18"/>
        <v>1415.7777408775792</v>
      </c>
      <c r="AS42" s="378">
        <f t="shared" si="18"/>
        <v>1496.5896863145326</v>
      </c>
      <c r="AT42" s="378">
        <f t="shared" si="18"/>
        <v>1586.643983992886</v>
      </c>
      <c r="AU42" s="378">
        <f t="shared" si="18"/>
        <v>1801.7585552288954</v>
      </c>
      <c r="AV42" s="378">
        <f t="shared" si="18"/>
        <v>113.01423633295656</v>
      </c>
      <c r="AW42" s="378">
        <f t="shared" si="18"/>
        <v>0</v>
      </c>
      <c r="AX42" s="378">
        <f t="shared" si="18"/>
        <v>0</v>
      </c>
      <c r="AY42" s="378">
        <f t="shared" si="18"/>
        <v>0</v>
      </c>
      <c r="AZ42" s="378">
        <f t="shared" si="18"/>
        <v>0</v>
      </c>
      <c r="BA42" s="378">
        <f t="shared" si="18"/>
        <v>0</v>
      </c>
      <c r="BB42" s="378">
        <f t="shared" si="18"/>
        <v>0</v>
      </c>
      <c r="BC42" s="378">
        <f t="shared" si="18"/>
        <v>0</v>
      </c>
      <c r="BD42" s="378">
        <f t="shared" si="18"/>
        <v>0</v>
      </c>
      <c r="BE42" s="378">
        <f t="shared" si="18"/>
        <v>0</v>
      </c>
      <c r="BF42" s="378">
        <f t="shared" si="18"/>
        <v>0</v>
      </c>
      <c r="BG42" s="378">
        <f t="shared" si="18"/>
        <v>0</v>
      </c>
      <c r="BH42" s="378">
        <f t="shared" si="18"/>
        <v>0</v>
      </c>
      <c r="BI42" s="378">
        <f t="shared" si="18"/>
        <v>0</v>
      </c>
      <c r="BJ42" s="378">
        <f t="shared" si="18"/>
        <v>0</v>
      </c>
      <c r="BK42" s="378">
        <f t="shared" si="18"/>
        <v>0</v>
      </c>
      <c r="BL42" s="378">
        <f t="shared" si="18"/>
        <v>0</v>
      </c>
      <c r="BM42" s="378">
        <f t="shared" si="18"/>
        <v>0</v>
      </c>
      <c r="BN42" s="378">
        <f t="shared" si="18"/>
        <v>0</v>
      </c>
      <c r="BO42" s="378">
        <f t="shared" si="18"/>
        <v>0</v>
      </c>
      <c r="BP42" s="378">
        <f t="shared" si="18"/>
        <v>0</v>
      </c>
      <c r="BQ42" s="378">
        <f t="shared" si="18"/>
        <v>0</v>
      </c>
      <c r="BR42" s="378">
        <f t="shared" si="18"/>
        <v>0</v>
      </c>
      <c r="BS42" s="378">
        <f t="shared" si="18"/>
        <v>0</v>
      </c>
      <c r="BT42" s="378">
        <f t="shared" si="18"/>
        <v>0</v>
      </c>
      <c r="BU42" s="378">
        <f t="shared" si="18"/>
        <v>0</v>
      </c>
      <c r="BV42" s="378">
        <f t="shared" si="18"/>
        <v>0</v>
      </c>
      <c r="BW42" s="378">
        <f t="shared" si="18"/>
        <v>0</v>
      </c>
      <c r="BX42" s="377">
        <f t="shared" si="18"/>
        <v>0</v>
      </c>
    </row>
    <row r="43" spans="1:76">
      <c r="A43" s="334"/>
      <c r="B43" s="376" t="s">
        <v>532</v>
      </c>
      <c r="C43" s="375"/>
      <c r="D43" s="372">
        <v>0</v>
      </c>
      <c r="E43" s="372">
        <v>0</v>
      </c>
      <c r="F43" s="372">
        <v>0</v>
      </c>
      <c r="G43" s="372">
        <v>0</v>
      </c>
      <c r="H43" s="372">
        <v>0</v>
      </c>
      <c r="I43" s="372">
        <v>0</v>
      </c>
      <c r="J43" s="372">
        <v>0</v>
      </c>
      <c r="K43" s="372">
        <v>0</v>
      </c>
      <c r="L43" s="372">
        <v>0</v>
      </c>
      <c r="M43" s="372">
        <v>0</v>
      </c>
      <c r="N43" s="372">
        <v>0</v>
      </c>
      <c r="O43" s="372">
        <v>0</v>
      </c>
      <c r="P43" s="372">
        <v>0</v>
      </c>
      <c r="Q43" s="372">
        <v>0</v>
      </c>
      <c r="R43" s="372">
        <v>0</v>
      </c>
      <c r="S43" s="372">
        <v>0</v>
      </c>
      <c r="T43" s="372">
        <v>0</v>
      </c>
      <c r="U43" s="372">
        <v>0</v>
      </c>
      <c r="V43" s="372">
        <v>0</v>
      </c>
      <c r="W43" s="372">
        <v>0</v>
      </c>
      <c r="X43" s="372">
        <v>0</v>
      </c>
      <c r="Y43" s="372">
        <v>0</v>
      </c>
      <c r="Z43" s="372">
        <v>0</v>
      </c>
      <c r="AA43" s="372">
        <v>0</v>
      </c>
      <c r="AB43" s="372">
        <v>0</v>
      </c>
      <c r="AC43" s="372">
        <v>0</v>
      </c>
      <c r="AD43" s="372">
        <v>0</v>
      </c>
      <c r="AE43" s="372">
        <v>0</v>
      </c>
      <c r="AF43" s="372">
        <v>4.8028132018365035</v>
      </c>
      <c r="AG43" s="372">
        <v>20.828268979282022</v>
      </c>
      <c r="AH43" s="372">
        <v>42.447875404281803</v>
      </c>
      <c r="AI43" s="372">
        <v>46.531459692833906</v>
      </c>
      <c r="AJ43" s="372">
        <v>45.885396630270328</v>
      </c>
      <c r="AK43" s="372">
        <v>47.834289185486213</v>
      </c>
      <c r="AL43" s="372">
        <v>50.413339177155812</v>
      </c>
      <c r="AM43" s="372">
        <v>51.644946808563546</v>
      </c>
      <c r="AN43" s="372">
        <v>49.240924838072829</v>
      </c>
      <c r="AO43" s="372">
        <v>47.70825019030984</v>
      </c>
      <c r="AP43" s="372">
        <v>48.463298275553989</v>
      </c>
      <c r="AQ43" s="372">
        <v>47.777393995714775</v>
      </c>
      <c r="AR43" s="372">
        <v>46.946417636441382</v>
      </c>
      <c r="AS43" s="372">
        <v>46.496345359456114</v>
      </c>
      <c r="AT43" s="372">
        <v>47.476320318510233</v>
      </c>
      <c r="AU43" s="372">
        <v>51.905406529974101</v>
      </c>
      <c r="AV43" s="372">
        <v>3.2557358273741936</v>
      </c>
      <c r="AW43" s="372">
        <v>0</v>
      </c>
      <c r="AX43" s="372">
        <v>0</v>
      </c>
      <c r="AY43" s="372">
        <v>0</v>
      </c>
      <c r="AZ43" s="372">
        <v>0</v>
      </c>
      <c r="BA43" s="372">
        <v>0</v>
      </c>
      <c r="BB43" s="372">
        <v>0</v>
      </c>
      <c r="BC43" s="372">
        <v>0</v>
      </c>
      <c r="BD43" s="372">
        <v>0</v>
      </c>
      <c r="BE43" s="372">
        <v>0</v>
      </c>
      <c r="BF43" s="372">
        <v>0</v>
      </c>
      <c r="BG43" s="372">
        <v>0</v>
      </c>
      <c r="BH43" s="372">
        <v>0</v>
      </c>
      <c r="BI43" s="372">
        <v>0</v>
      </c>
      <c r="BJ43" s="372">
        <v>0</v>
      </c>
      <c r="BK43" s="372">
        <v>0</v>
      </c>
      <c r="BL43" s="372">
        <v>0</v>
      </c>
      <c r="BM43" s="372">
        <v>0</v>
      </c>
      <c r="BN43" s="372">
        <v>0</v>
      </c>
      <c r="BO43" s="372">
        <v>0</v>
      </c>
      <c r="BP43" s="372">
        <v>0</v>
      </c>
      <c r="BQ43" s="372">
        <v>0</v>
      </c>
      <c r="BR43" s="372">
        <v>0</v>
      </c>
      <c r="BS43" s="372">
        <v>0</v>
      </c>
      <c r="BT43" s="372">
        <v>0</v>
      </c>
      <c r="BU43" s="372">
        <v>0</v>
      </c>
      <c r="BV43" s="372">
        <v>0</v>
      </c>
      <c r="BW43" s="372">
        <v>0</v>
      </c>
      <c r="BX43" s="371">
        <v>0</v>
      </c>
    </row>
    <row r="44" spans="1:76">
      <c r="A44" s="334"/>
      <c r="B44" s="376" t="s">
        <v>344</v>
      </c>
      <c r="C44" s="375"/>
      <c r="D44" s="372">
        <v>0</v>
      </c>
      <c r="E44" s="372">
        <v>0</v>
      </c>
      <c r="F44" s="372">
        <v>0</v>
      </c>
      <c r="G44" s="372">
        <v>0</v>
      </c>
      <c r="H44" s="372">
        <v>0</v>
      </c>
      <c r="I44" s="372">
        <v>0</v>
      </c>
      <c r="J44" s="372">
        <v>0</v>
      </c>
      <c r="K44" s="372">
        <v>0</v>
      </c>
      <c r="L44" s="372">
        <v>0</v>
      </c>
      <c r="M44" s="372">
        <v>0</v>
      </c>
      <c r="N44" s="372">
        <v>0</v>
      </c>
      <c r="O44" s="372">
        <v>0</v>
      </c>
      <c r="P44" s="372">
        <v>0</v>
      </c>
      <c r="Q44" s="372">
        <v>0</v>
      </c>
      <c r="R44" s="372">
        <v>0</v>
      </c>
      <c r="S44" s="372">
        <v>0</v>
      </c>
      <c r="T44" s="372">
        <v>0</v>
      </c>
      <c r="U44" s="372">
        <v>0</v>
      </c>
      <c r="V44" s="372">
        <v>0</v>
      </c>
      <c r="W44" s="372">
        <v>0</v>
      </c>
      <c r="X44" s="372">
        <v>0</v>
      </c>
      <c r="Y44" s="372">
        <v>0</v>
      </c>
      <c r="Z44" s="372">
        <v>0</v>
      </c>
      <c r="AA44" s="372">
        <v>0</v>
      </c>
      <c r="AB44" s="372">
        <v>0</v>
      </c>
      <c r="AC44" s="372">
        <v>0</v>
      </c>
      <c r="AD44" s="372">
        <v>0</v>
      </c>
      <c r="AE44" s="372">
        <v>0</v>
      </c>
      <c r="AF44" s="372">
        <v>43.356749512590433</v>
      </c>
      <c r="AG44" s="372">
        <v>81.531356347021926</v>
      </c>
      <c r="AH44" s="372">
        <v>176.75234624329855</v>
      </c>
      <c r="AI44" s="372">
        <v>259.25853183897965</v>
      </c>
      <c r="AJ44" s="372">
        <v>325.09466488222341</v>
      </c>
      <c r="AK44" s="372">
        <v>392.26035840072666</v>
      </c>
      <c r="AL44" s="372">
        <v>487.72812155576207</v>
      </c>
      <c r="AM44" s="372">
        <v>589.94973742046648</v>
      </c>
      <c r="AN44" s="372">
        <v>637.95023893226426</v>
      </c>
      <c r="AO44" s="372">
        <v>692.67161968832249</v>
      </c>
      <c r="AP44" s="372">
        <v>790.89554128533723</v>
      </c>
      <c r="AQ44" s="372">
        <v>850.68461641817078</v>
      </c>
      <c r="AR44" s="372">
        <v>883.56476576820216</v>
      </c>
      <c r="AS44" s="372">
        <v>914.34176583359908</v>
      </c>
      <c r="AT44" s="372">
        <v>950.31690561705898</v>
      </c>
      <c r="AU44" s="372">
        <v>1066.8130697989425</v>
      </c>
      <c r="AV44" s="372">
        <v>66.91521682716693</v>
      </c>
      <c r="AW44" s="372">
        <v>0</v>
      </c>
      <c r="AX44" s="372">
        <v>0</v>
      </c>
      <c r="AY44" s="372">
        <v>0</v>
      </c>
      <c r="AZ44" s="372">
        <v>0</v>
      </c>
      <c r="BA44" s="372">
        <v>0</v>
      </c>
      <c r="BB44" s="372">
        <v>0</v>
      </c>
      <c r="BC44" s="372">
        <v>0</v>
      </c>
      <c r="BD44" s="372">
        <v>0</v>
      </c>
      <c r="BE44" s="372">
        <v>0</v>
      </c>
      <c r="BF44" s="372">
        <v>0</v>
      </c>
      <c r="BG44" s="372">
        <v>0</v>
      </c>
      <c r="BH44" s="372">
        <v>0</v>
      </c>
      <c r="BI44" s="372">
        <v>0</v>
      </c>
      <c r="BJ44" s="372">
        <v>0</v>
      </c>
      <c r="BK44" s="372">
        <v>0</v>
      </c>
      <c r="BL44" s="372">
        <v>0</v>
      </c>
      <c r="BM44" s="372">
        <v>0</v>
      </c>
      <c r="BN44" s="372">
        <v>0</v>
      </c>
      <c r="BO44" s="372">
        <v>0</v>
      </c>
      <c r="BP44" s="372">
        <v>0</v>
      </c>
      <c r="BQ44" s="372">
        <v>0</v>
      </c>
      <c r="BR44" s="372">
        <v>0</v>
      </c>
      <c r="BS44" s="372">
        <v>0</v>
      </c>
      <c r="BT44" s="372">
        <v>0</v>
      </c>
      <c r="BU44" s="372">
        <v>0</v>
      </c>
      <c r="BV44" s="372">
        <v>0</v>
      </c>
      <c r="BW44" s="372">
        <v>0</v>
      </c>
      <c r="BX44" s="371">
        <v>0</v>
      </c>
    </row>
    <row r="45" spans="1:76" s="285" customFormat="1" ht="25.5" customHeight="1" thickBot="1">
      <c r="A45" s="390"/>
      <c r="B45" s="389" t="s">
        <v>345</v>
      </c>
      <c r="C45" s="388"/>
      <c r="D45" s="387">
        <v>0</v>
      </c>
      <c r="E45" s="387">
        <v>0</v>
      </c>
      <c r="F45" s="387">
        <v>0</v>
      </c>
      <c r="G45" s="387">
        <v>0</v>
      </c>
      <c r="H45" s="387">
        <v>0</v>
      </c>
      <c r="I45" s="387">
        <v>0</v>
      </c>
      <c r="J45" s="387">
        <v>0</v>
      </c>
      <c r="K45" s="387">
        <v>0</v>
      </c>
      <c r="L45" s="387">
        <v>0</v>
      </c>
      <c r="M45" s="387">
        <v>0</v>
      </c>
      <c r="N45" s="387">
        <v>0</v>
      </c>
      <c r="O45" s="387">
        <v>0</v>
      </c>
      <c r="P45" s="387">
        <v>0</v>
      </c>
      <c r="Q45" s="387">
        <v>0</v>
      </c>
      <c r="R45" s="387">
        <v>0</v>
      </c>
      <c r="S45" s="387">
        <v>0</v>
      </c>
      <c r="T45" s="387">
        <v>0</v>
      </c>
      <c r="U45" s="387">
        <v>0</v>
      </c>
      <c r="V45" s="387">
        <v>0</v>
      </c>
      <c r="W45" s="387">
        <v>0</v>
      </c>
      <c r="X45" s="387">
        <v>0</v>
      </c>
      <c r="Y45" s="387">
        <v>0</v>
      </c>
      <c r="Z45" s="387">
        <v>0</v>
      </c>
      <c r="AA45" s="387">
        <v>0</v>
      </c>
      <c r="AB45" s="387">
        <v>0</v>
      </c>
      <c r="AC45" s="387">
        <v>0</v>
      </c>
      <c r="AD45" s="387">
        <v>0</v>
      </c>
      <c r="AE45" s="387">
        <v>0</v>
      </c>
      <c r="AF45" s="387">
        <v>0</v>
      </c>
      <c r="AG45" s="387">
        <v>0</v>
      </c>
      <c r="AH45" s="387">
        <v>0</v>
      </c>
      <c r="AI45" s="387">
        <v>10.009897647320459</v>
      </c>
      <c r="AJ45" s="387">
        <v>49.825218135529802</v>
      </c>
      <c r="AK45" s="387">
        <v>90.709167955436058</v>
      </c>
      <c r="AL45" s="387">
        <v>140.19315322877702</v>
      </c>
      <c r="AM45" s="387">
        <v>194.75310396011781</v>
      </c>
      <c r="AN45" s="387">
        <v>238.69852052692821</v>
      </c>
      <c r="AO45" s="387">
        <v>294.36072879583537</v>
      </c>
      <c r="AP45" s="387">
        <v>373.16013743315295</v>
      </c>
      <c r="AQ45" s="387">
        <v>434.30522505078039</v>
      </c>
      <c r="AR45" s="387">
        <v>485.26655747293569</v>
      </c>
      <c r="AS45" s="387">
        <v>535.75157512147757</v>
      </c>
      <c r="AT45" s="387">
        <v>588.85075805731674</v>
      </c>
      <c r="AU45" s="387">
        <v>683.04007889997888</v>
      </c>
      <c r="AV45" s="387">
        <v>42.843283678415432</v>
      </c>
      <c r="AW45" s="387">
        <v>0</v>
      </c>
      <c r="AX45" s="387">
        <v>0</v>
      </c>
      <c r="AY45" s="387">
        <v>0</v>
      </c>
      <c r="AZ45" s="387">
        <v>0</v>
      </c>
      <c r="BA45" s="387">
        <v>0</v>
      </c>
      <c r="BB45" s="387">
        <v>0</v>
      </c>
      <c r="BC45" s="387">
        <v>0</v>
      </c>
      <c r="BD45" s="387">
        <v>0</v>
      </c>
      <c r="BE45" s="387">
        <v>0</v>
      </c>
      <c r="BF45" s="387">
        <v>0</v>
      </c>
      <c r="BG45" s="387">
        <v>0</v>
      </c>
      <c r="BH45" s="387">
        <v>0</v>
      </c>
      <c r="BI45" s="387">
        <v>0</v>
      </c>
      <c r="BJ45" s="387">
        <v>0</v>
      </c>
      <c r="BK45" s="387">
        <v>0</v>
      </c>
      <c r="BL45" s="387">
        <v>0</v>
      </c>
      <c r="BM45" s="387">
        <v>0</v>
      </c>
      <c r="BN45" s="387">
        <v>0</v>
      </c>
      <c r="BO45" s="387">
        <v>0</v>
      </c>
      <c r="BP45" s="387">
        <v>0</v>
      </c>
      <c r="BQ45" s="387">
        <v>0</v>
      </c>
      <c r="BR45" s="387">
        <v>0</v>
      </c>
      <c r="BS45" s="387">
        <v>0</v>
      </c>
      <c r="BT45" s="387">
        <v>0</v>
      </c>
      <c r="BU45" s="387">
        <v>0</v>
      </c>
      <c r="BV45" s="387">
        <v>0</v>
      </c>
      <c r="BW45" s="387">
        <v>0</v>
      </c>
      <c r="BX45" s="386">
        <v>0</v>
      </c>
    </row>
    <row r="46" spans="1:76" ht="39.75" customHeight="1">
      <c r="A46" s="347"/>
      <c r="B46" s="326" t="s">
        <v>534</v>
      </c>
      <c r="C46" s="346"/>
      <c r="D46" s="324" t="s">
        <v>485</v>
      </c>
      <c r="E46" s="324" t="s">
        <v>484</v>
      </c>
      <c r="F46" s="324" t="s">
        <v>483</v>
      </c>
      <c r="G46" s="324" t="s">
        <v>482</v>
      </c>
      <c r="H46" s="324" t="s">
        <v>481</v>
      </c>
      <c r="I46" s="324" t="s">
        <v>480</v>
      </c>
      <c r="J46" s="324" t="s">
        <v>479</v>
      </c>
      <c r="K46" s="324" t="s">
        <v>478</v>
      </c>
      <c r="L46" s="324" t="s">
        <v>477</v>
      </c>
      <c r="M46" s="324" t="s">
        <v>476</v>
      </c>
      <c r="N46" s="324" t="s">
        <v>475</v>
      </c>
      <c r="O46" s="324" t="s">
        <v>474</v>
      </c>
      <c r="P46" s="324" t="s">
        <v>473</v>
      </c>
      <c r="Q46" s="324" t="s">
        <v>472</v>
      </c>
      <c r="R46" s="324" t="s">
        <v>471</v>
      </c>
      <c r="S46" s="324" t="s">
        <v>470</v>
      </c>
      <c r="T46" s="324" t="s">
        <v>469</v>
      </c>
      <c r="U46" s="324" t="s">
        <v>468</v>
      </c>
      <c r="V46" s="324" t="s">
        <v>467</v>
      </c>
      <c r="W46" s="324" t="s">
        <v>466</v>
      </c>
      <c r="X46" s="324" t="s">
        <v>465</v>
      </c>
      <c r="Y46" s="324" t="s">
        <v>464</v>
      </c>
      <c r="Z46" s="324" t="s">
        <v>463</v>
      </c>
      <c r="AA46" s="324" t="s">
        <v>462</v>
      </c>
      <c r="AB46" s="324" t="s">
        <v>461</v>
      </c>
      <c r="AC46" s="324" t="s">
        <v>460</v>
      </c>
      <c r="AD46" s="324" t="s">
        <v>459</v>
      </c>
      <c r="AE46" s="324" t="s">
        <v>458</v>
      </c>
      <c r="AF46" s="324" t="s">
        <v>457</v>
      </c>
      <c r="AG46" s="324" t="s">
        <v>456</v>
      </c>
      <c r="AH46" s="324" t="s">
        <v>455</v>
      </c>
      <c r="AI46" s="324" t="s">
        <v>454</v>
      </c>
      <c r="AJ46" s="324" t="s">
        <v>453</v>
      </c>
      <c r="AK46" s="324" t="s">
        <v>452</v>
      </c>
      <c r="AL46" s="324" t="s">
        <v>451</v>
      </c>
      <c r="AM46" s="324" t="s">
        <v>450</v>
      </c>
      <c r="AN46" s="324" t="s">
        <v>449</v>
      </c>
      <c r="AO46" s="324" t="s">
        <v>448</v>
      </c>
      <c r="AP46" s="324" t="s">
        <v>447</v>
      </c>
      <c r="AQ46" s="324" t="s">
        <v>446</v>
      </c>
      <c r="AR46" s="324" t="s">
        <v>445</v>
      </c>
      <c r="AS46" s="324" t="s">
        <v>444</v>
      </c>
      <c r="AT46" s="324" t="s">
        <v>443</v>
      </c>
      <c r="AU46" s="324" t="s">
        <v>442</v>
      </c>
      <c r="AV46" s="324" t="s">
        <v>441</v>
      </c>
      <c r="AW46" s="324" t="s">
        <v>440</v>
      </c>
      <c r="AX46" s="324" t="s">
        <v>439</v>
      </c>
      <c r="AY46" s="324" t="s">
        <v>438</v>
      </c>
      <c r="AZ46" s="324" t="s">
        <v>437</v>
      </c>
      <c r="BA46" s="324" t="s">
        <v>436</v>
      </c>
      <c r="BB46" s="324" t="s">
        <v>435</v>
      </c>
      <c r="BC46" s="324" t="s">
        <v>434</v>
      </c>
      <c r="BD46" s="324" t="s">
        <v>433</v>
      </c>
      <c r="BE46" s="324" t="s">
        <v>432</v>
      </c>
      <c r="BF46" s="324" t="s">
        <v>431</v>
      </c>
      <c r="BG46" s="324" t="s">
        <v>430</v>
      </c>
      <c r="BH46" s="324" t="s">
        <v>429</v>
      </c>
      <c r="BI46" s="324" t="s">
        <v>428</v>
      </c>
      <c r="BJ46" s="324" t="s">
        <v>427</v>
      </c>
      <c r="BK46" s="324" t="s">
        <v>426</v>
      </c>
      <c r="BL46" s="324" t="s">
        <v>425</v>
      </c>
      <c r="BM46" s="324" t="s">
        <v>424</v>
      </c>
      <c r="BN46" s="324" t="s">
        <v>423</v>
      </c>
      <c r="BO46" s="324" t="s">
        <v>422</v>
      </c>
      <c r="BP46" s="324" t="s">
        <v>421</v>
      </c>
      <c r="BQ46" s="324" t="s">
        <v>420</v>
      </c>
      <c r="BR46" s="324" t="s">
        <v>419</v>
      </c>
      <c r="BS46" s="324" t="s">
        <v>418</v>
      </c>
      <c r="BT46" s="324" t="s">
        <v>417</v>
      </c>
      <c r="BU46" s="323" t="s">
        <v>416</v>
      </c>
      <c r="BV46" s="323" t="s">
        <v>415</v>
      </c>
      <c r="BW46" s="323" t="s">
        <v>414</v>
      </c>
      <c r="BX46" s="322" t="s">
        <v>413</v>
      </c>
    </row>
    <row r="47" spans="1:76" ht="26.1" customHeight="1">
      <c r="A47" s="385"/>
      <c r="B47" s="41" t="s">
        <v>67</v>
      </c>
      <c r="C47" s="375"/>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78"/>
      <c r="AW47" s="378"/>
      <c r="AX47" s="378"/>
      <c r="AY47" s="378">
        <v>2937</v>
      </c>
      <c r="AZ47" s="378">
        <v>3144</v>
      </c>
      <c r="BA47" s="378">
        <v>3369</v>
      </c>
      <c r="BB47" s="378">
        <v>3496</v>
      </c>
      <c r="BC47" s="378">
        <v>3599</v>
      </c>
      <c r="BD47" s="378">
        <v>3719</v>
      </c>
      <c r="BE47" s="378">
        <v>3863</v>
      </c>
      <c r="BF47" s="378">
        <v>4000</v>
      </c>
      <c r="BG47" s="378">
        <v>4154</v>
      </c>
      <c r="BH47" s="378">
        <v>4290</v>
      </c>
      <c r="BI47" s="378">
        <v>4406</v>
      </c>
      <c r="BJ47" s="378">
        <v>4518</v>
      </c>
      <c r="BK47" s="378">
        <v>4641</v>
      </c>
      <c r="BL47" s="378">
        <v>4771</v>
      </c>
      <c r="BM47" s="378">
        <v>4909</v>
      </c>
      <c r="BN47" s="378">
        <v>4987</v>
      </c>
      <c r="BO47" s="378">
        <v>5009</v>
      </c>
      <c r="BP47" s="378">
        <v>5017</v>
      </c>
      <c r="BQ47" s="378">
        <v>4964</v>
      </c>
      <c r="BR47" s="378">
        <v>5042</v>
      </c>
      <c r="BS47" s="378">
        <v>5186</v>
      </c>
      <c r="BT47" s="378">
        <v>5147</v>
      </c>
      <c r="BU47" s="378">
        <v>4938</v>
      </c>
      <c r="BV47" s="378">
        <v>4864</v>
      </c>
      <c r="BW47" s="378">
        <v>4877</v>
      </c>
      <c r="BX47" s="377">
        <v>4905</v>
      </c>
    </row>
    <row r="48" spans="1:76" ht="15.75">
      <c r="A48" s="385"/>
      <c r="B48" s="375" t="s">
        <v>269</v>
      </c>
      <c r="C48" s="375"/>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72">
        <v>1873</v>
      </c>
      <c r="AW48" s="372">
        <v>2243</v>
      </c>
      <c r="AX48" s="372">
        <v>2501</v>
      </c>
      <c r="AY48" s="372">
        <v>2770</v>
      </c>
      <c r="AZ48" s="372">
        <v>2987</v>
      </c>
      <c r="BA48" s="372">
        <v>3202</v>
      </c>
      <c r="BB48" s="372">
        <v>3318</v>
      </c>
      <c r="BC48" s="372">
        <v>3406</v>
      </c>
      <c r="BD48" s="372">
        <v>3515</v>
      </c>
      <c r="BE48" s="372">
        <v>3646</v>
      </c>
      <c r="BF48" s="372">
        <v>3775</v>
      </c>
      <c r="BG48" s="372">
        <v>3931</v>
      </c>
      <c r="BH48" s="372">
        <v>4082</v>
      </c>
      <c r="BI48" s="372">
        <v>4202</v>
      </c>
      <c r="BJ48" s="372">
        <v>4319</v>
      </c>
      <c r="BK48" s="372">
        <v>4446</v>
      </c>
      <c r="BL48" s="372">
        <v>4577</v>
      </c>
      <c r="BM48" s="372">
        <v>4713</v>
      </c>
      <c r="BN48" s="372">
        <v>4796</v>
      </c>
      <c r="BO48" s="372">
        <v>4821</v>
      </c>
      <c r="BP48" s="372">
        <v>4831</v>
      </c>
      <c r="BQ48" s="372">
        <v>4784</v>
      </c>
      <c r="BR48" s="372">
        <v>4856</v>
      </c>
      <c r="BS48" s="372">
        <v>4993</v>
      </c>
      <c r="BT48" s="372">
        <v>4946</v>
      </c>
      <c r="BU48" s="372">
        <v>4731</v>
      </c>
      <c r="BV48" s="372">
        <v>4655</v>
      </c>
      <c r="BW48" s="372">
        <v>4660</v>
      </c>
      <c r="BX48" s="371">
        <v>4686</v>
      </c>
    </row>
    <row r="49" spans="1:76" ht="15.75">
      <c r="A49" s="385"/>
      <c r="B49" s="375" t="s">
        <v>268</v>
      </c>
      <c r="C49" s="375"/>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78"/>
      <c r="AW49" s="378"/>
      <c r="AX49" s="378"/>
      <c r="AY49" s="372">
        <v>167</v>
      </c>
      <c r="AZ49" s="372">
        <v>157</v>
      </c>
      <c r="BA49" s="372">
        <v>167</v>
      </c>
      <c r="BB49" s="372">
        <v>178</v>
      </c>
      <c r="BC49" s="372">
        <v>193</v>
      </c>
      <c r="BD49" s="372">
        <v>204</v>
      </c>
      <c r="BE49" s="372">
        <v>217</v>
      </c>
      <c r="BF49" s="372">
        <v>225</v>
      </c>
      <c r="BG49" s="372">
        <v>223</v>
      </c>
      <c r="BH49" s="372">
        <v>208</v>
      </c>
      <c r="BI49" s="372">
        <v>204</v>
      </c>
      <c r="BJ49" s="372">
        <v>199</v>
      </c>
      <c r="BK49" s="372">
        <v>195</v>
      </c>
      <c r="BL49" s="372">
        <v>193</v>
      </c>
      <c r="BM49" s="372">
        <v>196</v>
      </c>
      <c r="BN49" s="372">
        <v>192</v>
      </c>
      <c r="BO49" s="372">
        <v>188</v>
      </c>
      <c r="BP49" s="372">
        <v>187</v>
      </c>
      <c r="BQ49" s="372">
        <v>180</v>
      </c>
      <c r="BR49" s="372">
        <v>186</v>
      </c>
      <c r="BS49" s="372">
        <v>193</v>
      </c>
      <c r="BT49" s="372">
        <v>201</v>
      </c>
      <c r="BU49" s="372">
        <v>208</v>
      </c>
      <c r="BV49" s="372">
        <v>209</v>
      </c>
      <c r="BW49" s="372">
        <v>217</v>
      </c>
      <c r="BX49" s="371">
        <v>219</v>
      </c>
    </row>
    <row r="50" spans="1:76" s="318" customFormat="1" ht="26.1" customHeight="1">
      <c r="A50" s="321"/>
      <c r="B50" s="276" t="s">
        <v>253</v>
      </c>
      <c r="C50" s="383"/>
      <c r="D50" s="378">
        <v>0</v>
      </c>
      <c r="E50" s="378">
        <v>0</v>
      </c>
      <c r="F50" s="378">
        <v>0</v>
      </c>
      <c r="G50" s="378">
        <v>0</v>
      </c>
      <c r="H50" s="378">
        <v>0</v>
      </c>
      <c r="I50" s="378">
        <v>0</v>
      </c>
      <c r="J50" s="378">
        <v>0</v>
      </c>
      <c r="K50" s="378">
        <v>0</v>
      </c>
      <c r="L50" s="378">
        <v>0</v>
      </c>
      <c r="M50" s="378">
        <v>0</v>
      </c>
      <c r="N50" s="378">
        <v>0</v>
      </c>
      <c r="O50" s="378">
        <v>0</v>
      </c>
      <c r="P50" s="378">
        <v>0</v>
      </c>
      <c r="Q50" s="378">
        <v>0</v>
      </c>
      <c r="R50" s="378">
        <v>0</v>
      </c>
      <c r="S50" s="378">
        <v>0</v>
      </c>
      <c r="T50" s="378">
        <v>0</v>
      </c>
      <c r="U50" s="378">
        <v>0</v>
      </c>
      <c r="V50" s="378">
        <v>0</v>
      </c>
      <c r="W50" s="378">
        <v>0</v>
      </c>
      <c r="X50" s="378">
        <v>0</v>
      </c>
      <c r="Y50" s="378">
        <v>0</v>
      </c>
      <c r="Z50" s="378">
        <v>0</v>
      </c>
      <c r="AA50" s="378">
        <v>0</v>
      </c>
      <c r="AB50" s="378">
        <v>0</v>
      </c>
      <c r="AC50" s="378">
        <v>0</v>
      </c>
      <c r="AD50" s="378">
        <v>0</v>
      </c>
      <c r="AE50" s="378">
        <v>0</v>
      </c>
      <c r="AF50" s="378">
        <v>0</v>
      </c>
      <c r="AG50" s="378">
        <v>0</v>
      </c>
      <c r="AH50" s="378">
        <v>0</v>
      </c>
      <c r="AI50" s="378">
        <v>0</v>
      </c>
      <c r="AJ50" s="378">
        <v>0</v>
      </c>
      <c r="AK50" s="378">
        <v>0</v>
      </c>
      <c r="AL50" s="378">
        <v>0</v>
      </c>
      <c r="AM50" s="378">
        <v>0</v>
      </c>
      <c r="AN50" s="378">
        <v>0</v>
      </c>
      <c r="AO50" s="378">
        <v>0</v>
      </c>
      <c r="AP50" s="378">
        <v>0</v>
      </c>
      <c r="AQ50" s="378">
        <v>0</v>
      </c>
      <c r="AR50" s="378">
        <v>0</v>
      </c>
      <c r="AS50" s="378">
        <v>0</v>
      </c>
      <c r="AT50" s="378">
        <v>0</v>
      </c>
      <c r="AU50" s="378">
        <v>0</v>
      </c>
      <c r="AV50" s="378">
        <v>1045</v>
      </c>
      <c r="AW50" s="378">
        <v>1286</v>
      </c>
      <c r="AX50" s="378">
        <v>1466</v>
      </c>
      <c r="AY50" s="378">
        <v>1669</v>
      </c>
      <c r="AZ50" s="378">
        <v>1846</v>
      </c>
      <c r="BA50" s="378">
        <v>2004</v>
      </c>
      <c r="BB50" s="378">
        <v>2092</v>
      </c>
      <c r="BC50" s="378">
        <v>2165</v>
      </c>
      <c r="BD50" s="378">
        <v>2255</v>
      </c>
      <c r="BE50" s="378">
        <v>2368</v>
      </c>
      <c r="BF50" s="378">
        <v>2490</v>
      </c>
      <c r="BG50" s="378">
        <v>2607</v>
      </c>
      <c r="BH50" s="378">
        <v>2701</v>
      </c>
      <c r="BI50" s="378">
        <v>2777</v>
      </c>
      <c r="BJ50" s="378">
        <v>2852</v>
      </c>
      <c r="BK50" s="378">
        <v>2941</v>
      </c>
      <c r="BL50" s="378">
        <v>3034</v>
      </c>
      <c r="BM50" s="378">
        <v>3133</v>
      </c>
      <c r="BN50" s="378">
        <v>3205</v>
      </c>
      <c r="BO50" s="378">
        <v>3253</v>
      </c>
      <c r="BP50" s="378">
        <v>3307</v>
      </c>
      <c r="BQ50" s="378">
        <v>3307</v>
      </c>
      <c r="BR50" s="378">
        <v>3207</v>
      </c>
      <c r="BS50" s="378">
        <v>2994</v>
      </c>
      <c r="BT50" s="378">
        <v>2365</v>
      </c>
      <c r="BU50" s="378">
        <v>1449</v>
      </c>
      <c r="BV50" s="378">
        <v>1130</v>
      </c>
      <c r="BW50" s="378">
        <v>1075</v>
      </c>
      <c r="BX50" s="377">
        <v>1020</v>
      </c>
    </row>
    <row r="51" spans="1:76" s="318" customFormat="1" ht="15.75">
      <c r="A51" s="321"/>
      <c r="B51" s="375" t="s">
        <v>269</v>
      </c>
      <c r="C51" s="383"/>
      <c r="D51" s="372">
        <v>0</v>
      </c>
      <c r="E51" s="372">
        <v>0</v>
      </c>
      <c r="F51" s="372">
        <v>0</v>
      </c>
      <c r="G51" s="372">
        <v>0</v>
      </c>
      <c r="H51" s="372">
        <v>0</v>
      </c>
      <c r="I51" s="372">
        <v>0</v>
      </c>
      <c r="J51" s="372">
        <v>0</v>
      </c>
      <c r="K51" s="372">
        <v>0</v>
      </c>
      <c r="L51" s="372">
        <v>0</v>
      </c>
      <c r="M51" s="372">
        <v>0</v>
      </c>
      <c r="N51" s="372">
        <v>0</v>
      </c>
      <c r="O51" s="372">
        <v>0</v>
      </c>
      <c r="P51" s="372">
        <v>0</v>
      </c>
      <c r="Q51" s="372">
        <v>0</v>
      </c>
      <c r="R51" s="372">
        <v>0</v>
      </c>
      <c r="S51" s="372">
        <v>0</v>
      </c>
      <c r="T51" s="372">
        <v>0</v>
      </c>
      <c r="U51" s="372">
        <v>0</v>
      </c>
      <c r="V51" s="372">
        <v>0</v>
      </c>
      <c r="W51" s="372">
        <v>0</v>
      </c>
      <c r="X51" s="372">
        <v>0</v>
      </c>
      <c r="Y51" s="372">
        <v>0</v>
      </c>
      <c r="Z51" s="372">
        <v>0</v>
      </c>
      <c r="AA51" s="372">
        <v>0</v>
      </c>
      <c r="AB51" s="372">
        <v>0</v>
      </c>
      <c r="AC51" s="372">
        <v>0</v>
      </c>
      <c r="AD51" s="372">
        <v>0</v>
      </c>
      <c r="AE51" s="372">
        <v>0</v>
      </c>
      <c r="AF51" s="372">
        <v>0</v>
      </c>
      <c r="AG51" s="372">
        <v>0</v>
      </c>
      <c r="AH51" s="372">
        <v>0</v>
      </c>
      <c r="AI51" s="372">
        <v>0</v>
      </c>
      <c r="AJ51" s="372">
        <v>0</v>
      </c>
      <c r="AK51" s="372">
        <v>0</v>
      </c>
      <c r="AL51" s="372">
        <v>0</v>
      </c>
      <c r="AM51" s="372">
        <v>0</v>
      </c>
      <c r="AN51" s="372">
        <v>0</v>
      </c>
      <c r="AO51" s="372">
        <v>0</v>
      </c>
      <c r="AP51" s="372">
        <v>0</v>
      </c>
      <c r="AQ51" s="372">
        <v>0</v>
      </c>
      <c r="AR51" s="372">
        <v>0</v>
      </c>
      <c r="AS51" s="372">
        <v>0</v>
      </c>
      <c r="AT51" s="372">
        <v>0</v>
      </c>
      <c r="AU51" s="372">
        <v>0</v>
      </c>
      <c r="AV51" s="372">
        <v>983</v>
      </c>
      <c r="AW51" s="372">
        <v>1281</v>
      </c>
      <c r="AX51" s="372">
        <v>1455</v>
      </c>
      <c r="AY51" s="372">
        <v>1655</v>
      </c>
      <c r="AZ51" s="372">
        <v>1835</v>
      </c>
      <c r="BA51" s="372">
        <v>1995</v>
      </c>
      <c r="BB51" s="372">
        <v>2080</v>
      </c>
      <c r="BC51" s="372">
        <v>2150</v>
      </c>
      <c r="BD51" s="372">
        <v>2239</v>
      </c>
      <c r="BE51" s="372">
        <v>2350</v>
      </c>
      <c r="BF51" s="372">
        <v>2471</v>
      </c>
      <c r="BG51" s="372">
        <v>2588</v>
      </c>
      <c r="BH51" s="372">
        <v>2682</v>
      </c>
      <c r="BI51" s="372">
        <v>2757</v>
      </c>
      <c r="BJ51" s="372">
        <v>2830</v>
      </c>
      <c r="BK51" s="372">
        <v>2918</v>
      </c>
      <c r="BL51" s="372">
        <v>3009</v>
      </c>
      <c r="BM51" s="372">
        <v>3106</v>
      </c>
      <c r="BN51" s="372">
        <v>3177</v>
      </c>
      <c r="BO51" s="372">
        <v>3224</v>
      </c>
      <c r="BP51" s="372">
        <v>3278</v>
      </c>
      <c r="BQ51" s="372">
        <v>3278</v>
      </c>
      <c r="BR51" s="372">
        <v>3179</v>
      </c>
      <c r="BS51" s="372">
        <v>2964</v>
      </c>
      <c r="BT51" s="372">
        <v>2336</v>
      </c>
      <c r="BU51" s="372">
        <v>1424</v>
      </c>
      <c r="BV51" s="372">
        <v>1105</v>
      </c>
      <c r="BW51" s="372">
        <v>1049</v>
      </c>
      <c r="BX51" s="371">
        <v>992</v>
      </c>
    </row>
    <row r="52" spans="1:76">
      <c r="A52" s="316"/>
      <c r="B52" s="296" t="s">
        <v>282</v>
      </c>
      <c r="C52" s="382"/>
      <c r="D52" s="372">
        <v>0</v>
      </c>
      <c r="E52" s="372">
        <v>0</v>
      </c>
      <c r="F52" s="372">
        <v>0</v>
      </c>
      <c r="G52" s="372">
        <v>0</v>
      </c>
      <c r="H52" s="372">
        <v>0</v>
      </c>
      <c r="I52" s="372">
        <v>0</v>
      </c>
      <c r="J52" s="372">
        <v>0</v>
      </c>
      <c r="K52" s="372">
        <v>0</v>
      </c>
      <c r="L52" s="372">
        <v>0</v>
      </c>
      <c r="M52" s="372">
        <v>0</v>
      </c>
      <c r="N52" s="372">
        <v>0</v>
      </c>
      <c r="O52" s="372">
        <v>0</v>
      </c>
      <c r="P52" s="372">
        <v>0</v>
      </c>
      <c r="Q52" s="372">
        <v>0</v>
      </c>
      <c r="R52" s="372">
        <v>0</v>
      </c>
      <c r="S52" s="372">
        <v>0</v>
      </c>
      <c r="T52" s="372">
        <v>0</v>
      </c>
      <c r="U52" s="372">
        <v>0</v>
      </c>
      <c r="V52" s="372">
        <v>0</v>
      </c>
      <c r="W52" s="372">
        <v>0</v>
      </c>
      <c r="X52" s="372">
        <v>0</v>
      </c>
      <c r="Y52" s="372">
        <v>0</v>
      </c>
      <c r="Z52" s="372">
        <v>0</v>
      </c>
      <c r="AA52" s="372">
        <v>0</v>
      </c>
      <c r="AB52" s="372">
        <v>0</v>
      </c>
      <c r="AC52" s="372">
        <v>0</v>
      </c>
      <c r="AD52" s="372">
        <v>0</v>
      </c>
      <c r="AE52" s="372">
        <v>0</v>
      </c>
      <c r="AF52" s="372">
        <v>0</v>
      </c>
      <c r="AG52" s="372">
        <v>0</v>
      </c>
      <c r="AH52" s="372">
        <v>0</v>
      </c>
      <c r="AI52" s="372">
        <v>0</v>
      </c>
      <c r="AJ52" s="372">
        <v>0</v>
      </c>
      <c r="AK52" s="372">
        <v>0</v>
      </c>
      <c r="AL52" s="372">
        <v>0</v>
      </c>
      <c r="AM52" s="372">
        <v>0</v>
      </c>
      <c r="AN52" s="372">
        <v>0</v>
      </c>
      <c r="AO52" s="372">
        <v>0</v>
      </c>
      <c r="AP52" s="372">
        <v>0</v>
      </c>
      <c r="AQ52" s="372">
        <v>0</v>
      </c>
      <c r="AR52" s="372">
        <v>0</v>
      </c>
      <c r="AS52" s="372">
        <v>0</v>
      </c>
      <c r="AT52" s="372">
        <v>0</v>
      </c>
      <c r="AU52" s="372">
        <v>0</v>
      </c>
      <c r="AV52" s="372">
        <v>99</v>
      </c>
      <c r="AW52" s="372">
        <v>128</v>
      </c>
      <c r="AX52" s="372">
        <v>145</v>
      </c>
      <c r="AY52" s="372">
        <v>164</v>
      </c>
      <c r="AZ52" s="372">
        <v>181</v>
      </c>
      <c r="BA52" s="372">
        <v>197</v>
      </c>
      <c r="BB52" s="372">
        <v>207</v>
      </c>
      <c r="BC52" s="372">
        <v>216</v>
      </c>
      <c r="BD52" s="372">
        <v>226</v>
      </c>
      <c r="BE52" s="372">
        <v>239</v>
      </c>
      <c r="BF52" s="372">
        <v>258</v>
      </c>
      <c r="BG52" s="372">
        <v>270</v>
      </c>
      <c r="BH52" s="372">
        <v>279</v>
      </c>
      <c r="BI52" s="372">
        <v>286</v>
      </c>
      <c r="BJ52" s="372">
        <v>292</v>
      </c>
      <c r="BK52" s="372">
        <v>300</v>
      </c>
      <c r="BL52" s="372">
        <v>310</v>
      </c>
      <c r="BM52" s="372">
        <v>322</v>
      </c>
      <c r="BN52" s="372">
        <v>331</v>
      </c>
      <c r="BO52" s="372">
        <v>339</v>
      </c>
      <c r="BP52" s="372">
        <v>350</v>
      </c>
      <c r="BQ52" s="372">
        <v>362</v>
      </c>
      <c r="BR52" s="372">
        <v>380</v>
      </c>
      <c r="BS52" s="372">
        <v>395</v>
      </c>
      <c r="BT52" s="372">
        <v>405</v>
      </c>
      <c r="BU52" s="372">
        <v>416</v>
      </c>
      <c r="BV52" s="372">
        <v>428</v>
      </c>
      <c r="BW52" s="372">
        <v>438</v>
      </c>
      <c r="BX52" s="371">
        <v>445</v>
      </c>
    </row>
    <row r="53" spans="1:76">
      <c r="A53" s="316"/>
      <c r="B53" s="296" t="s">
        <v>281</v>
      </c>
      <c r="C53" s="382"/>
      <c r="D53" s="372">
        <v>0</v>
      </c>
      <c r="E53" s="372">
        <v>0</v>
      </c>
      <c r="F53" s="372">
        <v>0</v>
      </c>
      <c r="G53" s="372">
        <v>0</v>
      </c>
      <c r="H53" s="372">
        <v>0</v>
      </c>
      <c r="I53" s="372">
        <v>0</v>
      </c>
      <c r="J53" s="372">
        <v>0</v>
      </c>
      <c r="K53" s="372">
        <v>0</v>
      </c>
      <c r="L53" s="372">
        <v>0</v>
      </c>
      <c r="M53" s="372">
        <v>0</v>
      </c>
      <c r="N53" s="372">
        <v>0</v>
      </c>
      <c r="O53" s="372">
        <v>0</v>
      </c>
      <c r="P53" s="372">
        <v>0</v>
      </c>
      <c r="Q53" s="372">
        <v>0</v>
      </c>
      <c r="R53" s="372">
        <v>0</v>
      </c>
      <c r="S53" s="372">
        <v>0</v>
      </c>
      <c r="T53" s="372">
        <v>0</v>
      </c>
      <c r="U53" s="372">
        <v>0</v>
      </c>
      <c r="V53" s="372">
        <v>0</v>
      </c>
      <c r="W53" s="372">
        <v>0</v>
      </c>
      <c r="X53" s="372">
        <v>0</v>
      </c>
      <c r="Y53" s="372">
        <v>0</v>
      </c>
      <c r="Z53" s="372">
        <v>0</v>
      </c>
      <c r="AA53" s="372">
        <v>0</v>
      </c>
      <c r="AB53" s="372">
        <v>0</v>
      </c>
      <c r="AC53" s="372">
        <v>0</v>
      </c>
      <c r="AD53" s="372">
        <v>0</v>
      </c>
      <c r="AE53" s="372">
        <v>0</v>
      </c>
      <c r="AF53" s="372">
        <v>0</v>
      </c>
      <c r="AG53" s="372">
        <v>0</v>
      </c>
      <c r="AH53" s="372">
        <v>0</v>
      </c>
      <c r="AI53" s="372">
        <v>0</v>
      </c>
      <c r="AJ53" s="372">
        <v>0</v>
      </c>
      <c r="AK53" s="372">
        <v>0</v>
      </c>
      <c r="AL53" s="372">
        <v>0</v>
      </c>
      <c r="AM53" s="372">
        <v>0</v>
      </c>
      <c r="AN53" s="372">
        <v>0</v>
      </c>
      <c r="AO53" s="372">
        <v>0</v>
      </c>
      <c r="AP53" s="372">
        <v>0</v>
      </c>
      <c r="AQ53" s="372">
        <v>0</v>
      </c>
      <c r="AR53" s="372">
        <v>0</v>
      </c>
      <c r="AS53" s="372">
        <v>0</v>
      </c>
      <c r="AT53" s="372">
        <v>0</v>
      </c>
      <c r="AU53" s="372">
        <v>0</v>
      </c>
      <c r="AV53" s="372">
        <v>591</v>
      </c>
      <c r="AW53" s="372">
        <v>796</v>
      </c>
      <c r="AX53" s="372">
        <v>908</v>
      </c>
      <c r="AY53" s="372">
        <v>1039</v>
      </c>
      <c r="AZ53" s="372">
        <v>1151</v>
      </c>
      <c r="BA53" s="372">
        <v>1243</v>
      </c>
      <c r="BB53" s="372">
        <v>1278</v>
      </c>
      <c r="BC53" s="372">
        <v>1302</v>
      </c>
      <c r="BD53" s="372">
        <v>1339</v>
      </c>
      <c r="BE53" s="372">
        <v>1396</v>
      </c>
      <c r="BF53" s="372">
        <v>1477</v>
      </c>
      <c r="BG53" s="372">
        <v>1539</v>
      </c>
      <c r="BH53" s="372">
        <v>1582</v>
      </c>
      <c r="BI53" s="372">
        <v>1612</v>
      </c>
      <c r="BJ53" s="372">
        <v>1641</v>
      </c>
      <c r="BK53" s="372">
        <v>1676</v>
      </c>
      <c r="BL53" s="372">
        <v>1715</v>
      </c>
      <c r="BM53" s="372">
        <v>1761</v>
      </c>
      <c r="BN53" s="372">
        <v>1800</v>
      </c>
      <c r="BO53" s="372">
        <v>1828</v>
      </c>
      <c r="BP53" s="372">
        <v>1858</v>
      </c>
      <c r="BQ53" s="372">
        <v>1847</v>
      </c>
      <c r="BR53" s="372">
        <v>1734</v>
      </c>
      <c r="BS53" s="372">
        <v>1527</v>
      </c>
      <c r="BT53" s="372">
        <v>988</v>
      </c>
      <c r="BU53" s="372">
        <v>230</v>
      </c>
      <c r="BV53" s="372">
        <v>4</v>
      </c>
      <c r="BW53" s="372">
        <v>4</v>
      </c>
      <c r="BX53" s="371">
        <v>4</v>
      </c>
    </row>
    <row r="54" spans="1:76">
      <c r="A54" s="316"/>
      <c r="B54" s="296" t="s">
        <v>280</v>
      </c>
      <c r="C54" s="336"/>
      <c r="D54" s="372">
        <v>0</v>
      </c>
      <c r="E54" s="372">
        <v>0</v>
      </c>
      <c r="F54" s="372">
        <v>0</v>
      </c>
      <c r="G54" s="372">
        <v>0</v>
      </c>
      <c r="H54" s="372">
        <v>0</v>
      </c>
      <c r="I54" s="372">
        <v>0</v>
      </c>
      <c r="J54" s="372">
        <v>0</v>
      </c>
      <c r="K54" s="372">
        <v>0</v>
      </c>
      <c r="L54" s="372">
        <v>0</v>
      </c>
      <c r="M54" s="372">
        <v>0</v>
      </c>
      <c r="N54" s="372">
        <v>0</v>
      </c>
      <c r="O54" s="372">
        <v>0</v>
      </c>
      <c r="P54" s="372">
        <v>0</v>
      </c>
      <c r="Q54" s="372">
        <v>0</v>
      </c>
      <c r="R54" s="372">
        <v>0</v>
      </c>
      <c r="S54" s="372">
        <v>0</v>
      </c>
      <c r="T54" s="372">
        <v>0</v>
      </c>
      <c r="U54" s="372">
        <v>0</v>
      </c>
      <c r="V54" s="372">
        <v>0</v>
      </c>
      <c r="W54" s="372">
        <v>0</v>
      </c>
      <c r="X54" s="372">
        <v>0</v>
      </c>
      <c r="Y54" s="372">
        <v>0</v>
      </c>
      <c r="Z54" s="372">
        <v>0</v>
      </c>
      <c r="AA54" s="372">
        <v>0</v>
      </c>
      <c r="AB54" s="372">
        <v>0</v>
      </c>
      <c r="AC54" s="372">
        <v>0</v>
      </c>
      <c r="AD54" s="372">
        <v>0</v>
      </c>
      <c r="AE54" s="372">
        <v>0</v>
      </c>
      <c r="AF54" s="372">
        <v>0</v>
      </c>
      <c r="AG54" s="372">
        <v>0</v>
      </c>
      <c r="AH54" s="372">
        <v>0</v>
      </c>
      <c r="AI54" s="372">
        <v>0</v>
      </c>
      <c r="AJ54" s="372">
        <v>0</v>
      </c>
      <c r="AK54" s="372">
        <v>0</v>
      </c>
      <c r="AL54" s="372">
        <v>0</v>
      </c>
      <c r="AM54" s="372">
        <v>0</v>
      </c>
      <c r="AN54" s="372">
        <v>0</v>
      </c>
      <c r="AO54" s="372">
        <v>0</v>
      </c>
      <c r="AP54" s="372">
        <v>0</v>
      </c>
      <c r="AQ54" s="372">
        <v>0</v>
      </c>
      <c r="AR54" s="372">
        <v>0</v>
      </c>
      <c r="AS54" s="372">
        <v>0</v>
      </c>
      <c r="AT54" s="372">
        <v>0</v>
      </c>
      <c r="AU54" s="372">
        <v>0</v>
      </c>
      <c r="AV54" s="372">
        <v>292</v>
      </c>
      <c r="AW54" s="372">
        <v>357</v>
      </c>
      <c r="AX54" s="372">
        <v>402</v>
      </c>
      <c r="AY54" s="372">
        <v>452</v>
      </c>
      <c r="AZ54" s="372">
        <v>503</v>
      </c>
      <c r="BA54" s="372">
        <v>555</v>
      </c>
      <c r="BB54" s="372">
        <v>595</v>
      </c>
      <c r="BC54" s="372">
        <v>632</v>
      </c>
      <c r="BD54" s="372">
        <v>674</v>
      </c>
      <c r="BE54" s="372">
        <v>715</v>
      </c>
      <c r="BF54" s="372">
        <v>736</v>
      </c>
      <c r="BG54" s="372">
        <v>779</v>
      </c>
      <c r="BH54" s="372">
        <v>821</v>
      </c>
      <c r="BI54" s="372">
        <v>859</v>
      </c>
      <c r="BJ54" s="372">
        <v>897</v>
      </c>
      <c r="BK54" s="372">
        <v>942</v>
      </c>
      <c r="BL54" s="372">
        <v>984</v>
      </c>
      <c r="BM54" s="372">
        <v>1023</v>
      </c>
      <c r="BN54" s="372">
        <v>1046</v>
      </c>
      <c r="BO54" s="372">
        <v>1057</v>
      </c>
      <c r="BP54" s="372">
        <v>1070</v>
      </c>
      <c r="BQ54" s="372">
        <v>1070</v>
      </c>
      <c r="BR54" s="372">
        <v>1066</v>
      </c>
      <c r="BS54" s="372">
        <v>1042</v>
      </c>
      <c r="BT54" s="372">
        <v>943</v>
      </c>
      <c r="BU54" s="372">
        <v>778</v>
      </c>
      <c r="BV54" s="372">
        <v>673</v>
      </c>
      <c r="BW54" s="372">
        <v>606</v>
      </c>
      <c r="BX54" s="371">
        <v>543</v>
      </c>
    </row>
    <row r="55" spans="1:76">
      <c r="A55" s="316"/>
      <c r="B55" s="375" t="s">
        <v>268</v>
      </c>
      <c r="C55" s="336"/>
      <c r="D55" s="372">
        <v>0</v>
      </c>
      <c r="E55" s="372">
        <v>0</v>
      </c>
      <c r="F55" s="372">
        <v>0</v>
      </c>
      <c r="G55" s="372">
        <v>0</v>
      </c>
      <c r="H55" s="372">
        <v>0</v>
      </c>
      <c r="I55" s="372">
        <v>0</v>
      </c>
      <c r="J55" s="372">
        <v>0</v>
      </c>
      <c r="K55" s="372">
        <v>0</v>
      </c>
      <c r="L55" s="372">
        <v>0</v>
      </c>
      <c r="M55" s="372">
        <v>0</v>
      </c>
      <c r="N55" s="372">
        <v>0</v>
      </c>
      <c r="O55" s="372">
        <v>0</v>
      </c>
      <c r="P55" s="372">
        <v>0</v>
      </c>
      <c r="Q55" s="372">
        <v>0</v>
      </c>
      <c r="R55" s="372">
        <v>0</v>
      </c>
      <c r="S55" s="372">
        <v>0</v>
      </c>
      <c r="T55" s="372">
        <v>0</v>
      </c>
      <c r="U55" s="372">
        <v>0</v>
      </c>
      <c r="V55" s="372">
        <v>0</v>
      </c>
      <c r="W55" s="372">
        <v>0</v>
      </c>
      <c r="X55" s="372">
        <v>0</v>
      </c>
      <c r="Y55" s="372">
        <v>0</v>
      </c>
      <c r="Z55" s="372">
        <v>0</v>
      </c>
      <c r="AA55" s="372">
        <v>0</v>
      </c>
      <c r="AB55" s="372">
        <v>0</v>
      </c>
      <c r="AC55" s="372">
        <v>0</v>
      </c>
      <c r="AD55" s="372">
        <v>0</v>
      </c>
      <c r="AE55" s="372">
        <v>0</v>
      </c>
      <c r="AF55" s="372">
        <v>0</v>
      </c>
      <c r="AG55" s="372">
        <v>0</v>
      </c>
      <c r="AH55" s="372">
        <v>0</v>
      </c>
      <c r="AI55" s="372">
        <v>0</v>
      </c>
      <c r="AJ55" s="372">
        <v>0</v>
      </c>
      <c r="AK55" s="372">
        <v>0</v>
      </c>
      <c r="AL55" s="372">
        <v>0</v>
      </c>
      <c r="AM55" s="372">
        <v>0</v>
      </c>
      <c r="AN55" s="372">
        <v>0</v>
      </c>
      <c r="AO55" s="372">
        <v>0</v>
      </c>
      <c r="AP55" s="372">
        <v>0</v>
      </c>
      <c r="AQ55" s="372">
        <v>0</v>
      </c>
      <c r="AR55" s="372">
        <v>0</v>
      </c>
      <c r="AS55" s="372">
        <v>0</v>
      </c>
      <c r="AT55" s="372">
        <v>0</v>
      </c>
      <c r="AU55" s="372">
        <v>0</v>
      </c>
      <c r="AV55" s="372">
        <v>62</v>
      </c>
      <c r="AW55" s="372">
        <v>5</v>
      </c>
      <c r="AX55" s="372">
        <v>11</v>
      </c>
      <c r="AY55" s="372">
        <v>14</v>
      </c>
      <c r="AZ55" s="372">
        <v>11</v>
      </c>
      <c r="BA55" s="372">
        <v>9</v>
      </c>
      <c r="BB55" s="372">
        <v>12</v>
      </c>
      <c r="BC55" s="372">
        <v>15</v>
      </c>
      <c r="BD55" s="372">
        <v>16</v>
      </c>
      <c r="BE55" s="372">
        <v>18</v>
      </c>
      <c r="BF55" s="372">
        <v>19</v>
      </c>
      <c r="BG55" s="372">
        <v>19</v>
      </c>
      <c r="BH55" s="372">
        <v>19</v>
      </c>
      <c r="BI55" s="372">
        <v>20</v>
      </c>
      <c r="BJ55" s="372">
        <v>22</v>
      </c>
      <c r="BK55" s="372">
        <v>23</v>
      </c>
      <c r="BL55" s="372">
        <v>24</v>
      </c>
      <c r="BM55" s="372">
        <v>27</v>
      </c>
      <c r="BN55" s="372">
        <v>28</v>
      </c>
      <c r="BO55" s="372">
        <v>29</v>
      </c>
      <c r="BP55" s="372">
        <v>29</v>
      </c>
      <c r="BQ55" s="372">
        <v>29</v>
      </c>
      <c r="BR55" s="372">
        <v>28</v>
      </c>
      <c r="BS55" s="372">
        <v>30</v>
      </c>
      <c r="BT55" s="372">
        <v>28</v>
      </c>
      <c r="BU55" s="372">
        <v>25</v>
      </c>
      <c r="BV55" s="372">
        <v>25</v>
      </c>
      <c r="BW55" s="372">
        <v>26</v>
      </c>
      <c r="BX55" s="371">
        <v>28</v>
      </c>
    </row>
    <row r="56" spans="1:76" ht="15.75">
      <c r="A56" s="380"/>
      <c r="B56" s="296" t="s">
        <v>282</v>
      </c>
      <c r="C56" s="336"/>
      <c r="D56" s="372"/>
      <c r="E56" s="372"/>
      <c r="F56" s="372"/>
      <c r="G56" s="372"/>
      <c r="H56" s="372"/>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372"/>
      <c r="AP56" s="372"/>
      <c r="AQ56" s="372"/>
      <c r="AR56" s="372"/>
      <c r="AS56" s="372"/>
      <c r="AT56" s="372"/>
      <c r="AU56" s="372"/>
      <c r="AV56" s="372"/>
      <c r="AW56" s="372"/>
      <c r="AX56" s="372"/>
      <c r="AY56" s="372"/>
      <c r="AZ56" s="372"/>
      <c r="BA56" s="372"/>
      <c r="BB56" s="372"/>
      <c r="BC56" s="372"/>
      <c r="BD56" s="372"/>
      <c r="BE56" s="372"/>
      <c r="BF56" s="372"/>
      <c r="BG56" s="372"/>
      <c r="BH56" s="372"/>
      <c r="BI56" s="372"/>
      <c r="BJ56" s="372"/>
      <c r="BK56" s="372"/>
      <c r="BL56" s="372"/>
      <c r="BM56" s="372"/>
      <c r="BN56" s="372"/>
      <c r="BO56" s="372"/>
      <c r="BP56" s="372"/>
      <c r="BQ56" s="372">
        <v>0</v>
      </c>
      <c r="BR56" s="372">
        <v>0</v>
      </c>
      <c r="BS56" s="372">
        <v>1</v>
      </c>
      <c r="BT56" s="372">
        <v>1</v>
      </c>
      <c r="BU56" s="372">
        <v>1</v>
      </c>
      <c r="BV56" s="372">
        <v>1</v>
      </c>
      <c r="BW56" s="372">
        <v>1</v>
      </c>
      <c r="BX56" s="371">
        <v>1</v>
      </c>
    </row>
    <row r="57" spans="1:76" ht="15.75">
      <c r="A57" s="380"/>
      <c r="B57" s="296" t="s">
        <v>281</v>
      </c>
      <c r="C57" s="336"/>
      <c r="D57" s="372"/>
      <c r="E57" s="372"/>
      <c r="F57" s="372"/>
      <c r="G57" s="372"/>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72"/>
      <c r="BC57" s="372"/>
      <c r="BD57" s="372"/>
      <c r="BE57" s="372"/>
      <c r="BF57" s="372"/>
      <c r="BG57" s="372"/>
      <c r="BH57" s="372"/>
      <c r="BI57" s="372"/>
      <c r="BJ57" s="372"/>
      <c r="BK57" s="372"/>
      <c r="BL57" s="372"/>
      <c r="BM57" s="372"/>
      <c r="BN57" s="372"/>
      <c r="BO57" s="372"/>
      <c r="BP57" s="372"/>
      <c r="BQ57" s="372">
        <v>19</v>
      </c>
      <c r="BR57" s="372">
        <v>17</v>
      </c>
      <c r="BS57" s="372">
        <v>14</v>
      </c>
      <c r="BT57" s="372">
        <v>8</v>
      </c>
      <c r="BU57" s="372">
        <v>2</v>
      </c>
      <c r="BV57" s="372">
        <v>0</v>
      </c>
      <c r="BW57" s="372">
        <v>0</v>
      </c>
      <c r="BX57" s="371">
        <v>0</v>
      </c>
    </row>
    <row r="58" spans="1:76" ht="15.75">
      <c r="A58" s="380"/>
      <c r="B58" s="296" t="s">
        <v>280</v>
      </c>
      <c r="C58" s="336"/>
      <c r="D58" s="372"/>
      <c r="E58" s="372"/>
      <c r="F58" s="372"/>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2"/>
      <c r="AY58" s="372"/>
      <c r="AZ58" s="372"/>
      <c r="BA58" s="372"/>
      <c r="BB58" s="372"/>
      <c r="BC58" s="372"/>
      <c r="BD58" s="372"/>
      <c r="BE58" s="372"/>
      <c r="BF58" s="372"/>
      <c r="BG58" s="372"/>
      <c r="BH58" s="372"/>
      <c r="BI58" s="372"/>
      <c r="BJ58" s="372"/>
      <c r="BK58" s="372"/>
      <c r="BL58" s="372"/>
      <c r="BM58" s="372"/>
      <c r="BN58" s="372"/>
      <c r="BO58" s="372"/>
      <c r="BP58" s="372"/>
      <c r="BQ58" s="372">
        <v>9</v>
      </c>
      <c r="BR58" s="372">
        <v>10</v>
      </c>
      <c r="BS58" s="372">
        <v>15</v>
      </c>
      <c r="BT58" s="372">
        <v>19</v>
      </c>
      <c r="BU58" s="372">
        <v>22</v>
      </c>
      <c r="BV58" s="372">
        <v>24</v>
      </c>
      <c r="BW58" s="372">
        <v>26</v>
      </c>
      <c r="BX58" s="371">
        <v>27</v>
      </c>
    </row>
    <row r="59" spans="1:76" ht="25.5" customHeight="1">
      <c r="A59" s="380"/>
      <c r="B59" s="381" t="s">
        <v>533</v>
      </c>
      <c r="C59" s="336"/>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2"/>
      <c r="AY59" s="372"/>
      <c r="AZ59" s="372"/>
      <c r="BA59" s="372"/>
      <c r="BB59" s="372"/>
      <c r="BC59" s="372"/>
      <c r="BD59" s="372"/>
      <c r="BE59" s="372"/>
      <c r="BF59" s="372"/>
      <c r="BG59" s="372">
        <v>2</v>
      </c>
      <c r="BH59" s="372">
        <v>3</v>
      </c>
      <c r="BI59" s="372">
        <v>3</v>
      </c>
      <c r="BJ59" s="372">
        <v>3</v>
      </c>
      <c r="BK59" s="372">
        <v>4</v>
      </c>
      <c r="BL59" s="372">
        <v>3</v>
      </c>
      <c r="BM59" s="372">
        <v>3</v>
      </c>
      <c r="BN59" s="372">
        <v>4</v>
      </c>
      <c r="BO59" s="372">
        <v>4</v>
      </c>
      <c r="BP59" s="372">
        <v>4</v>
      </c>
      <c r="BQ59" s="372">
        <v>4</v>
      </c>
      <c r="BR59" s="372">
        <v>4</v>
      </c>
      <c r="BS59" s="372">
        <v>4</v>
      </c>
      <c r="BT59" s="372">
        <v>3</v>
      </c>
      <c r="BU59" s="372">
        <v>2</v>
      </c>
      <c r="BV59" s="372">
        <v>2</v>
      </c>
      <c r="BW59" s="372">
        <v>1</v>
      </c>
      <c r="BX59" s="371">
        <v>1</v>
      </c>
    </row>
    <row r="60" spans="1:76" ht="24" customHeight="1">
      <c r="A60" s="316"/>
      <c r="B60" s="373" t="s">
        <v>225</v>
      </c>
      <c r="C60" s="336"/>
      <c r="D60" s="378">
        <v>0</v>
      </c>
      <c r="E60" s="378">
        <v>0</v>
      </c>
      <c r="F60" s="378">
        <v>0</v>
      </c>
      <c r="G60" s="378">
        <v>0</v>
      </c>
      <c r="H60" s="378">
        <v>0</v>
      </c>
      <c r="I60" s="378">
        <v>0</v>
      </c>
      <c r="J60" s="378">
        <v>0</v>
      </c>
      <c r="K60" s="378">
        <v>0</v>
      </c>
      <c r="L60" s="378">
        <v>0</v>
      </c>
      <c r="M60" s="378">
        <v>0</v>
      </c>
      <c r="N60" s="378">
        <v>0</v>
      </c>
      <c r="O60" s="378">
        <v>0</v>
      </c>
      <c r="P60" s="378">
        <v>0</v>
      </c>
      <c r="Q60" s="378">
        <v>0</v>
      </c>
      <c r="R60" s="378">
        <v>0</v>
      </c>
      <c r="S60" s="378">
        <v>0</v>
      </c>
      <c r="T60" s="378">
        <v>0</v>
      </c>
      <c r="U60" s="378">
        <v>0</v>
      </c>
      <c r="V60" s="378">
        <v>0</v>
      </c>
      <c r="W60" s="378">
        <v>0</v>
      </c>
      <c r="X60" s="378">
        <v>0</v>
      </c>
      <c r="Y60" s="378">
        <v>0</v>
      </c>
      <c r="Z60" s="378">
        <v>0</v>
      </c>
      <c r="AA60" s="378">
        <v>0</v>
      </c>
      <c r="AB60" s="378">
        <v>0</v>
      </c>
      <c r="AC60" s="378">
        <v>0</v>
      </c>
      <c r="AD60" s="378">
        <v>0</v>
      </c>
      <c r="AE60" s="378">
        <v>0</v>
      </c>
      <c r="AF60" s="378">
        <v>0</v>
      </c>
      <c r="AG60" s="378">
        <v>0</v>
      </c>
      <c r="AH60" s="378">
        <v>0</v>
      </c>
      <c r="AI60" s="378">
        <v>0</v>
      </c>
      <c r="AJ60" s="378">
        <v>0</v>
      </c>
      <c r="AK60" s="378">
        <v>0</v>
      </c>
      <c r="AL60" s="378">
        <v>0</v>
      </c>
      <c r="AM60" s="378">
        <v>0</v>
      </c>
      <c r="AN60" s="378">
        <v>0</v>
      </c>
      <c r="AO60" s="378">
        <v>0</v>
      </c>
      <c r="AP60" s="378">
        <v>0</v>
      </c>
      <c r="AQ60" s="378">
        <v>0</v>
      </c>
      <c r="AR60" s="378">
        <v>0</v>
      </c>
      <c r="AS60" s="378">
        <v>0</v>
      </c>
      <c r="AT60" s="378">
        <v>0</v>
      </c>
      <c r="AU60" s="378">
        <v>0</v>
      </c>
      <c r="AV60" s="378">
        <v>0</v>
      </c>
      <c r="AW60" s="378">
        <v>0</v>
      </c>
      <c r="AX60" s="378">
        <v>0</v>
      </c>
      <c r="AY60" s="378">
        <v>0</v>
      </c>
      <c r="AZ60" s="378">
        <v>0</v>
      </c>
      <c r="BA60" s="378">
        <v>0</v>
      </c>
      <c r="BB60" s="378">
        <v>0</v>
      </c>
      <c r="BC60" s="378">
        <v>0</v>
      </c>
      <c r="BD60" s="378">
        <v>0</v>
      </c>
      <c r="BE60" s="378">
        <v>0</v>
      </c>
      <c r="BF60" s="378">
        <v>0</v>
      </c>
      <c r="BG60" s="378">
        <v>0</v>
      </c>
      <c r="BH60" s="378">
        <v>0</v>
      </c>
      <c r="BI60" s="378">
        <v>0</v>
      </c>
      <c r="BJ60" s="378">
        <v>0</v>
      </c>
      <c r="BK60" s="378">
        <v>0</v>
      </c>
      <c r="BL60" s="378">
        <v>0</v>
      </c>
      <c r="BM60" s="378">
        <v>0</v>
      </c>
      <c r="BN60" s="378">
        <v>0</v>
      </c>
      <c r="BO60" s="378">
        <v>0</v>
      </c>
      <c r="BP60" s="378">
        <v>0</v>
      </c>
      <c r="BQ60" s="378">
        <v>14</v>
      </c>
      <c r="BR60" s="378">
        <v>211</v>
      </c>
      <c r="BS60" s="378">
        <v>578</v>
      </c>
      <c r="BT60" s="378">
        <v>1129</v>
      </c>
      <c r="BU60" s="378">
        <v>1830</v>
      </c>
      <c r="BV60" s="378">
        <v>2069</v>
      </c>
      <c r="BW60" s="378">
        <v>2129</v>
      </c>
      <c r="BX60" s="377">
        <v>2208</v>
      </c>
    </row>
    <row r="61" spans="1:76">
      <c r="A61" s="316"/>
      <c r="B61" s="375" t="s">
        <v>269</v>
      </c>
      <c r="C61" s="336"/>
      <c r="D61" s="372">
        <v>0</v>
      </c>
      <c r="E61" s="372">
        <v>0</v>
      </c>
      <c r="F61" s="372">
        <v>0</v>
      </c>
      <c r="G61" s="372">
        <v>0</v>
      </c>
      <c r="H61" s="372">
        <v>0</v>
      </c>
      <c r="I61" s="372">
        <v>0</v>
      </c>
      <c r="J61" s="372">
        <v>0</v>
      </c>
      <c r="K61" s="372">
        <v>0</v>
      </c>
      <c r="L61" s="372">
        <v>0</v>
      </c>
      <c r="M61" s="372">
        <v>0</v>
      </c>
      <c r="N61" s="372">
        <v>0</v>
      </c>
      <c r="O61" s="372">
        <v>0</v>
      </c>
      <c r="P61" s="372">
        <v>0</v>
      </c>
      <c r="Q61" s="372">
        <v>0</v>
      </c>
      <c r="R61" s="372">
        <v>0</v>
      </c>
      <c r="S61" s="372">
        <v>0</v>
      </c>
      <c r="T61" s="372">
        <v>0</v>
      </c>
      <c r="U61" s="372">
        <v>0</v>
      </c>
      <c r="V61" s="372">
        <v>0</v>
      </c>
      <c r="W61" s="372">
        <v>0</v>
      </c>
      <c r="X61" s="372">
        <v>0</v>
      </c>
      <c r="Y61" s="372">
        <v>0</v>
      </c>
      <c r="Z61" s="372">
        <v>0</v>
      </c>
      <c r="AA61" s="372">
        <v>0</v>
      </c>
      <c r="AB61" s="372">
        <v>0</v>
      </c>
      <c r="AC61" s="372">
        <v>0</v>
      </c>
      <c r="AD61" s="372">
        <v>0</v>
      </c>
      <c r="AE61" s="372">
        <v>0</v>
      </c>
      <c r="AF61" s="372">
        <v>0</v>
      </c>
      <c r="AG61" s="372">
        <v>0</v>
      </c>
      <c r="AH61" s="372">
        <v>0</v>
      </c>
      <c r="AI61" s="372">
        <v>0</v>
      </c>
      <c r="AJ61" s="372">
        <v>0</v>
      </c>
      <c r="AK61" s="372">
        <v>0</v>
      </c>
      <c r="AL61" s="372">
        <v>0</v>
      </c>
      <c r="AM61" s="372">
        <v>0</v>
      </c>
      <c r="AN61" s="372">
        <v>0</v>
      </c>
      <c r="AO61" s="372">
        <v>0</v>
      </c>
      <c r="AP61" s="372">
        <v>0</v>
      </c>
      <c r="AQ61" s="372">
        <v>0</v>
      </c>
      <c r="AR61" s="372">
        <v>0</v>
      </c>
      <c r="AS61" s="372">
        <v>0</v>
      </c>
      <c r="AT61" s="372">
        <v>0</v>
      </c>
      <c r="AU61" s="372">
        <v>0</v>
      </c>
      <c r="AV61" s="372">
        <v>0</v>
      </c>
      <c r="AW61" s="372">
        <v>0</v>
      </c>
      <c r="AX61" s="372">
        <v>0</v>
      </c>
      <c r="AY61" s="372">
        <v>0</v>
      </c>
      <c r="AZ61" s="372">
        <v>0</v>
      </c>
      <c r="BA61" s="372">
        <v>0</v>
      </c>
      <c r="BB61" s="372">
        <v>0</v>
      </c>
      <c r="BC61" s="372">
        <v>0</v>
      </c>
      <c r="BD61" s="372">
        <v>0</v>
      </c>
      <c r="BE61" s="372">
        <v>0</v>
      </c>
      <c r="BF61" s="372">
        <v>0</v>
      </c>
      <c r="BG61" s="372">
        <v>0</v>
      </c>
      <c r="BH61" s="372">
        <v>0</v>
      </c>
      <c r="BI61" s="372">
        <v>0</v>
      </c>
      <c r="BJ61" s="372">
        <v>0</v>
      </c>
      <c r="BK61" s="372">
        <v>0</v>
      </c>
      <c r="BL61" s="372">
        <v>0</v>
      </c>
      <c r="BM61" s="372">
        <v>0</v>
      </c>
      <c r="BN61" s="372">
        <v>0</v>
      </c>
      <c r="BO61" s="372">
        <v>0</v>
      </c>
      <c r="BP61" s="372">
        <v>0</v>
      </c>
      <c r="BQ61" s="372">
        <v>14</v>
      </c>
      <c r="BR61" s="372">
        <v>209</v>
      </c>
      <c r="BS61" s="372">
        <v>572</v>
      </c>
      <c r="BT61" s="372">
        <v>1117</v>
      </c>
      <c r="BU61" s="372">
        <v>1811</v>
      </c>
      <c r="BV61" s="372">
        <v>2048</v>
      </c>
      <c r="BW61" s="372">
        <v>2105</v>
      </c>
      <c r="BX61" s="371">
        <v>2185</v>
      </c>
    </row>
    <row r="62" spans="1:76">
      <c r="A62" s="316"/>
      <c r="B62" s="296" t="s">
        <v>281</v>
      </c>
      <c r="C62" s="336"/>
      <c r="D62" s="372">
        <v>0</v>
      </c>
      <c r="E62" s="372">
        <v>0</v>
      </c>
      <c r="F62" s="372">
        <v>0</v>
      </c>
      <c r="G62" s="372">
        <v>0</v>
      </c>
      <c r="H62" s="372">
        <v>0</v>
      </c>
      <c r="I62" s="372">
        <v>0</v>
      </c>
      <c r="J62" s="372">
        <v>0</v>
      </c>
      <c r="K62" s="372">
        <v>0</v>
      </c>
      <c r="L62" s="372">
        <v>0</v>
      </c>
      <c r="M62" s="372">
        <v>0</v>
      </c>
      <c r="N62" s="372">
        <v>0</v>
      </c>
      <c r="O62" s="372">
        <v>0</v>
      </c>
      <c r="P62" s="372">
        <v>0</v>
      </c>
      <c r="Q62" s="372">
        <v>0</v>
      </c>
      <c r="R62" s="372">
        <v>0</v>
      </c>
      <c r="S62" s="372">
        <v>0</v>
      </c>
      <c r="T62" s="372">
        <v>0</v>
      </c>
      <c r="U62" s="372">
        <v>0</v>
      </c>
      <c r="V62" s="372">
        <v>0</v>
      </c>
      <c r="W62" s="372">
        <v>0</v>
      </c>
      <c r="X62" s="372">
        <v>0</v>
      </c>
      <c r="Y62" s="372">
        <v>0</v>
      </c>
      <c r="Z62" s="372">
        <v>0</v>
      </c>
      <c r="AA62" s="372">
        <v>0</v>
      </c>
      <c r="AB62" s="372">
        <v>0</v>
      </c>
      <c r="AC62" s="372">
        <v>0</v>
      </c>
      <c r="AD62" s="372">
        <v>0</v>
      </c>
      <c r="AE62" s="372">
        <v>0</v>
      </c>
      <c r="AF62" s="372">
        <v>0</v>
      </c>
      <c r="AG62" s="372">
        <v>0</v>
      </c>
      <c r="AH62" s="372">
        <v>0</v>
      </c>
      <c r="AI62" s="372">
        <v>0</v>
      </c>
      <c r="AJ62" s="372">
        <v>0</v>
      </c>
      <c r="AK62" s="372">
        <v>0</v>
      </c>
      <c r="AL62" s="372">
        <v>0</v>
      </c>
      <c r="AM62" s="372">
        <v>0</v>
      </c>
      <c r="AN62" s="372">
        <v>0</v>
      </c>
      <c r="AO62" s="372">
        <v>0</v>
      </c>
      <c r="AP62" s="372">
        <v>0</v>
      </c>
      <c r="AQ62" s="372">
        <v>0</v>
      </c>
      <c r="AR62" s="372">
        <v>0</v>
      </c>
      <c r="AS62" s="372">
        <v>0</v>
      </c>
      <c r="AT62" s="372">
        <v>0</v>
      </c>
      <c r="AU62" s="372">
        <v>0</v>
      </c>
      <c r="AV62" s="372">
        <v>0</v>
      </c>
      <c r="AW62" s="372">
        <v>0</v>
      </c>
      <c r="AX62" s="372">
        <v>0</v>
      </c>
      <c r="AY62" s="372">
        <v>0</v>
      </c>
      <c r="AZ62" s="372">
        <v>0</v>
      </c>
      <c r="BA62" s="372">
        <v>0</v>
      </c>
      <c r="BB62" s="372">
        <v>0</v>
      </c>
      <c r="BC62" s="372">
        <v>0</v>
      </c>
      <c r="BD62" s="372">
        <v>0</v>
      </c>
      <c r="BE62" s="372">
        <v>0</v>
      </c>
      <c r="BF62" s="372">
        <v>0</v>
      </c>
      <c r="BG62" s="372">
        <v>0</v>
      </c>
      <c r="BH62" s="372">
        <v>0</v>
      </c>
      <c r="BI62" s="372">
        <v>0</v>
      </c>
      <c r="BJ62" s="372">
        <v>0</v>
      </c>
      <c r="BK62" s="372">
        <v>0</v>
      </c>
      <c r="BL62" s="372">
        <v>0</v>
      </c>
      <c r="BM62" s="372">
        <v>0</v>
      </c>
      <c r="BN62" s="372">
        <v>0</v>
      </c>
      <c r="BO62" s="372">
        <v>0</v>
      </c>
      <c r="BP62" s="372">
        <v>0</v>
      </c>
      <c r="BQ62" s="372">
        <v>14</v>
      </c>
      <c r="BR62" s="372">
        <v>197</v>
      </c>
      <c r="BS62" s="372">
        <v>522</v>
      </c>
      <c r="BT62" s="372">
        <v>988</v>
      </c>
      <c r="BU62" s="372">
        <v>1556</v>
      </c>
      <c r="BV62" s="372">
        <v>1722</v>
      </c>
      <c r="BW62" s="372">
        <v>1749</v>
      </c>
      <c r="BX62" s="371">
        <v>1793</v>
      </c>
    </row>
    <row r="63" spans="1:76">
      <c r="A63" s="316"/>
      <c r="B63" s="296" t="s">
        <v>280</v>
      </c>
      <c r="C63" s="336"/>
      <c r="D63" s="372">
        <v>0</v>
      </c>
      <c r="E63" s="372">
        <v>0</v>
      </c>
      <c r="F63" s="372">
        <v>0</v>
      </c>
      <c r="G63" s="372">
        <v>0</v>
      </c>
      <c r="H63" s="372">
        <v>0</v>
      </c>
      <c r="I63" s="372">
        <v>0</v>
      </c>
      <c r="J63" s="372">
        <v>0</v>
      </c>
      <c r="K63" s="372">
        <v>0</v>
      </c>
      <c r="L63" s="372">
        <v>0</v>
      </c>
      <c r="M63" s="372">
        <v>0</v>
      </c>
      <c r="N63" s="372">
        <v>0</v>
      </c>
      <c r="O63" s="372">
        <v>0</v>
      </c>
      <c r="P63" s="372">
        <v>0</v>
      </c>
      <c r="Q63" s="372">
        <v>0</v>
      </c>
      <c r="R63" s="372">
        <v>0</v>
      </c>
      <c r="S63" s="372">
        <v>0</v>
      </c>
      <c r="T63" s="372">
        <v>0</v>
      </c>
      <c r="U63" s="372">
        <v>0</v>
      </c>
      <c r="V63" s="372">
        <v>0</v>
      </c>
      <c r="W63" s="372">
        <v>0</v>
      </c>
      <c r="X63" s="372">
        <v>0</v>
      </c>
      <c r="Y63" s="372">
        <v>0</v>
      </c>
      <c r="Z63" s="372">
        <v>0</v>
      </c>
      <c r="AA63" s="372">
        <v>0</v>
      </c>
      <c r="AB63" s="372">
        <v>0</v>
      </c>
      <c r="AC63" s="372">
        <v>0</v>
      </c>
      <c r="AD63" s="372">
        <v>0</v>
      </c>
      <c r="AE63" s="372">
        <v>0</v>
      </c>
      <c r="AF63" s="372">
        <v>0</v>
      </c>
      <c r="AG63" s="372">
        <v>0</v>
      </c>
      <c r="AH63" s="372">
        <v>0</v>
      </c>
      <c r="AI63" s="372">
        <v>0</v>
      </c>
      <c r="AJ63" s="372">
        <v>0</v>
      </c>
      <c r="AK63" s="372">
        <v>0</v>
      </c>
      <c r="AL63" s="372">
        <v>0</v>
      </c>
      <c r="AM63" s="372">
        <v>0</v>
      </c>
      <c r="AN63" s="372">
        <v>0</v>
      </c>
      <c r="AO63" s="372">
        <v>0</v>
      </c>
      <c r="AP63" s="372">
        <v>0</v>
      </c>
      <c r="AQ63" s="372">
        <v>0</v>
      </c>
      <c r="AR63" s="372">
        <v>0</v>
      </c>
      <c r="AS63" s="372">
        <v>0</v>
      </c>
      <c r="AT63" s="372">
        <v>0</v>
      </c>
      <c r="AU63" s="372">
        <v>0</v>
      </c>
      <c r="AV63" s="372">
        <v>0</v>
      </c>
      <c r="AW63" s="372">
        <v>0</v>
      </c>
      <c r="AX63" s="372">
        <v>0</v>
      </c>
      <c r="AY63" s="372">
        <v>0</v>
      </c>
      <c r="AZ63" s="372">
        <v>0</v>
      </c>
      <c r="BA63" s="372">
        <v>0</v>
      </c>
      <c r="BB63" s="372">
        <v>0</v>
      </c>
      <c r="BC63" s="372">
        <v>0</v>
      </c>
      <c r="BD63" s="372">
        <v>0</v>
      </c>
      <c r="BE63" s="372">
        <v>0</v>
      </c>
      <c r="BF63" s="372">
        <v>0</v>
      </c>
      <c r="BG63" s="372">
        <v>0</v>
      </c>
      <c r="BH63" s="372">
        <v>0</v>
      </c>
      <c r="BI63" s="372">
        <v>0</v>
      </c>
      <c r="BJ63" s="372">
        <v>0</v>
      </c>
      <c r="BK63" s="372">
        <v>0</v>
      </c>
      <c r="BL63" s="372">
        <v>0</v>
      </c>
      <c r="BM63" s="372">
        <v>0</v>
      </c>
      <c r="BN63" s="372">
        <v>0</v>
      </c>
      <c r="BO63" s="372">
        <v>0</v>
      </c>
      <c r="BP63" s="372">
        <v>0</v>
      </c>
      <c r="BQ63" s="372">
        <v>1</v>
      </c>
      <c r="BR63" s="372">
        <v>12</v>
      </c>
      <c r="BS63" s="372">
        <v>49</v>
      </c>
      <c r="BT63" s="372">
        <v>129</v>
      </c>
      <c r="BU63" s="372">
        <v>255</v>
      </c>
      <c r="BV63" s="372">
        <v>327</v>
      </c>
      <c r="BW63" s="372">
        <v>356</v>
      </c>
      <c r="BX63" s="371">
        <v>391</v>
      </c>
    </row>
    <row r="64" spans="1:76">
      <c r="A64" s="316"/>
      <c r="B64" s="375" t="s">
        <v>268</v>
      </c>
      <c r="C64" s="336"/>
      <c r="D64" s="372">
        <v>0</v>
      </c>
      <c r="E64" s="372">
        <v>0</v>
      </c>
      <c r="F64" s="372">
        <v>0</v>
      </c>
      <c r="G64" s="372">
        <v>0</v>
      </c>
      <c r="H64" s="372">
        <v>0</v>
      </c>
      <c r="I64" s="372">
        <v>0</v>
      </c>
      <c r="J64" s="372">
        <v>0</v>
      </c>
      <c r="K64" s="372">
        <v>0</v>
      </c>
      <c r="L64" s="372">
        <v>0</v>
      </c>
      <c r="M64" s="372">
        <v>0</v>
      </c>
      <c r="N64" s="372">
        <v>0</v>
      </c>
      <c r="O64" s="372">
        <v>0</v>
      </c>
      <c r="P64" s="372">
        <v>0</v>
      </c>
      <c r="Q64" s="372">
        <v>0</v>
      </c>
      <c r="R64" s="372">
        <v>0</v>
      </c>
      <c r="S64" s="372">
        <v>0</v>
      </c>
      <c r="T64" s="372">
        <v>0</v>
      </c>
      <c r="U64" s="372">
        <v>0</v>
      </c>
      <c r="V64" s="372">
        <v>0</v>
      </c>
      <c r="W64" s="372">
        <v>0</v>
      </c>
      <c r="X64" s="372">
        <v>0</v>
      </c>
      <c r="Y64" s="372">
        <v>0</v>
      </c>
      <c r="Z64" s="372">
        <v>0</v>
      </c>
      <c r="AA64" s="372">
        <v>0</v>
      </c>
      <c r="AB64" s="372">
        <v>0</v>
      </c>
      <c r="AC64" s="372">
        <v>0</v>
      </c>
      <c r="AD64" s="372">
        <v>0</v>
      </c>
      <c r="AE64" s="372">
        <v>0</v>
      </c>
      <c r="AF64" s="372">
        <v>0</v>
      </c>
      <c r="AG64" s="372">
        <v>0</v>
      </c>
      <c r="AH64" s="372">
        <v>0</v>
      </c>
      <c r="AI64" s="372">
        <v>0</v>
      </c>
      <c r="AJ64" s="372">
        <v>0</v>
      </c>
      <c r="AK64" s="372">
        <v>0</v>
      </c>
      <c r="AL64" s="372">
        <v>0</v>
      </c>
      <c r="AM64" s="372">
        <v>0</v>
      </c>
      <c r="AN64" s="372">
        <v>0</v>
      </c>
      <c r="AO64" s="372">
        <v>0</v>
      </c>
      <c r="AP64" s="372">
        <v>0</v>
      </c>
      <c r="AQ64" s="372">
        <v>0</v>
      </c>
      <c r="AR64" s="372">
        <v>0</v>
      </c>
      <c r="AS64" s="372">
        <v>0</v>
      </c>
      <c r="AT64" s="372">
        <v>0</v>
      </c>
      <c r="AU64" s="372">
        <v>0</v>
      </c>
      <c r="AV64" s="372">
        <v>0</v>
      </c>
      <c r="AW64" s="372">
        <v>0</v>
      </c>
      <c r="AX64" s="372">
        <v>0</v>
      </c>
      <c r="AY64" s="372">
        <v>0</v>
      </c>
      <c r="AZ64" s="372">
        <v>0</v>
      </c>
      <c r="BA64" s="372">
        <v>0</v>
      </c>
      <c r="BB64" s="372">
        <v>0</v>
      </c>
      <c r="BC64" s="372">
        <v>0</v>
      </c>
      <c r="BD64" s="372">
        <v>0</v>
      </c>
      <c r="BE64" s="372">
        <v>0</v>
      </c>
      <c r="BF64" s="372">
        <v>0</v>
      </c>
      <c r="BG64" s="372">
        <v>0</v>
      </c>
      <c r="BH64" s="372">
        <v>0</v>
      </c>
      <c r="BI64" s="372">
        <v>0</v>
      </c>
      <c r="BJ64" s="372">
        <v>0</v>
      </c>
      <c r="BK64" s="372">
        <v>0</v>
      </c>
      <c r="BL64" s="372">
        <v>0</v>
      </c>
      <c r="BM64" s="372">
        <v>0</v>
      </c>
      <c r="BN64" s="372">
        <v>0</v>
      </c>
      <c r="BO64" s="372">
        <v>0</v>
      </c>
      <c r="BP64" s="372">
        <v>0</v>
      </c>
      <c r="BQ64" s="372">
        <v>0</v>
      </c>
      <c r="BR64" s="372">
        <v>2</v>
      </c>
      <c r="BS64" s="372">
        <v>6</v>
      </c>
      <c r="BT64" s="372">
        <v>12</v>
      </c>
      <c r="BU64" s="372">
        <v>19</v>
      </c>
      <c r="BV64" s="372">
        <v>20</v>
      </c>
      <c r="BW64" s="372">
        <v>24</v>
      </c>
      <c r="BX64" s="371">
        <v>23</v>
      </c>
    </row>
    <row r="65" spans="1:76" ht="15.75">
      <c r="A65" s="380"/>
      <c r="B65" s="296" t="s">
        <v>281</v>
      </c>
      <c r="C65" s="336"/>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72"/>
      <c r="BL65" s="372"/>
      <c r="BM65" s="372"/>
      <c r="BN65" s="372"/>
      <c r="BO65" s="372"/>
      <c r="BP65" s="372"/>
      <c r="BQ65" s="372">
        <v>0</v>
      </c>
      <c r="BR65" s="372">
        <v>2</v>
      </c>
      <c r="BS65" s="372">
        <v>6</v>
      </c>
      <c r="BT65" s="372">
        <v>10</v>
      </c>
      <c r="BU65" s="372">
        <v>17</v>
      </c>
      <c r="BV65" s="372">
        <v>17</v>
      </c>
      <c r="BW65" s="372">
        <v>20</v>
      </c>
      <c r="BX65" s="371">
        <v>19</v>
      </c>
    </row>
    <row r="66" spans="1:76" ht="15.75">
      <c r="A66" s="380"/>
      <c r="B66" s="296" t="s">
        <v>280</v>
      </c>
      <c r="C66" s="336"/>
      <c r="D66" s="372"/>
      <c r="E66" s="372"/>
      <c r="F66" s="372"/>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72"/>
      <c r="BL66" s="372"/>
      <c r="BM66" s="372"/>
      <c r="BN66" s="372"/>
      <c r="BO66" s="372"/>
      <c r="BP66" s="372"/>
      <c r="BQ66" s="372">
        <v>0</v>
      </c>
      <c r="BR66" s="372">
        <v>0</v>
      </c>
      <c r="BS66" s="372">
        <v>1</v>
      </c>
      <c r="BT66" s="372">
        <v>2</v>
      </c>
      <c r="BU66" s="372">
        <v>2</v>
      </c>
      <c r="BV66" s="372">
        <v>3</v>
      </c>
      <c r="BW66" s="372">
        <v>4</v>
      </c>
      <c r="BX66" s="371">
        <v>4</v>
      </c>
    </row>
    <row r="67" spans="1:76" ht="27" customHeight="1">
      <c r="A67" s="380"/>
      <c r="B67" s="381" t="s">
        <v>533</v>
      </c>
      <c r="C67" s="336"/>
      <c r="D67" s="372"/>
      <c r="E67" s="372"/>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v>0</v>
      </c>
      <c r="BR67" s="372">
        <v>0</v>
      </c>
      <c r="BS67" s="372">
        <v>1</v>
      </c>
      <c r="BT67" s="372">
        <v>2</v>
      </c>
      <c r="BU67" s="372">
        <v>2</v>
      </c>
      <c r="BV67" s="372">
        <v>3</v>
      </c>
      <c r="BW67" s="372">
        <v>3</v>
      </c>
      <c r="BX67" s="371">
        <v>3</v>
      </c>
    </row>
    <row r="68" spans="1:76" ht="25.5" customHeight="1">
      <c r="A68" s="380"/>
      <c r="B68" s="379" t="s">
        <v>260</v>
      </c>
      <c r="C68" s="336"/>
      <c r="D68" s="372"/>
      <c r="E68" s="372"/>
      <c r="F68" s="372"/>
      <c r="G68" s="372"/>
      <c r="H68" s="372"/>
      <c r="I68" s="372"/>
      <c r="J68" s="372"/>
      <c r="K68" s="372"/>
      <c r="L68" s="372"/>
      <c r="M68" s="372"/>
      <c r="N68" s="372"/>
      <c r="O68" s="372"/>
      <c r="P68" s="372"/>
      <c r="Q68" s="372"/>
      <c r="R68" s="372"/>
      <c r="S68" s="372"/>
      <c r="T68" s="372"/>
      <c r="U68" s="372"/>
      <c r="V68" s="372"/>
      <c r="W68" s="372"/>
      <c r="X68" s="372"/>
      <c r="Y68" s="372"/>
      <c r="Z68" s="372"/>
      <c r="AA68" s="372"/>
      <c r="AB68" s="372"/>
      <c r="AC68" s="372"/>
      <c r="AD68" s="372"/>
      <c r="AE68" s="372"/>
      <c r="AF68" s="372"/>
      <c r="AG68" s="372"/>
      <c r="AH68" s="372"/>
      <c r="AI68" s="372"/>
      <c r="AJ68" s="372"/>
      <c r="AK68" s="372"/>
      <c r="AL68" s="372"/>
      <c r="AM68" s="372"/>
      <c r="AN68" s="372"/>
      <c r="AO68" s="372"/>
      <c r="AP68" s="372"/>
      <c r="AQ68" s="372"/>
      <c r="AR68" s="372"/>
      <c r="AS68" s="372"/>
      <c r="AT68" s="372"/>
      <c r="AU68" s="372"/>
      <c r="AV68" s="372"/>
      <c r="AW68" s="372"/>
      <c r="AX68" s="372"/>
      <c r="AY68" s="372"/>
      <c r="AZ68" s="372"/>
      <c r="BA68" s="372"/>
      <c r="BB68" s="372"/>
      <c r="BC68" s="372"/>
      <c r="BD68" s="372"/>
      <c r="BE68" s="372"/>
      <c r="BF68" s="372"/>
      <c r="BG68" s="372"/>
      <c r="BH68" s="372"/>
      <c r="BI68" s="372"/>
      <c r="BJ68" s="372"/>
      <c r="BK68" s="372"/>
      <c r="BL68" s="372"/>
      <c r="BM68" s="372"/>
      <c r="BN68" s="372"/>
      <c r="BO68" s="372"/>
      <c r="BP68" s="372"/>
      <c r="BQ68" s="372">
        <v>1</v>
      </c>
      <c r="BR68" s="372">
        <v>1</v>
      </c>
      <c r="BS68" s="372">
        <v>1</v>
      </c>
      <c r="BT68" s="372">
        <v>1</v>
      </c>
      <c r="BU68" s="372">
        <v>1</v>
      </c>
      <c r="BV68" s="372">
        <v>1</v>
      </c>
      <c r="BW68" s="372">
        <v>1</v>
      </c>
      <c r="BX68" s="371">
        <v>1</v>
      </c>
    </row>
    <row r="69" spans="1:76" s="318" customFormat="1" ht="26.1" customHeight="1">
      <c r="A69" s="221"/>
      <c r="B69" s="373" t="s">
        <v>259</v>
      </c>
      <c r="C69" s="321"/>
      <c r="D69" s="372">
        <v>0</v>
      </c>
      <c r="E69" s="372">
        <v>0</v>
      </c>
      <c r="F69" s="372">
        <v>0</v>
      </c>
      <c r="G69" s="372">
        <v>0</v>
      </c>
      <c r="H69" s="372">
        <v>0</v>
      </c>
      <c r="I69" s="372">
        <v>0</v>
      </c>
      <c r="J69" s="372">
        <v>0</v>
      </c>
      <c r="K69" s="372">
        <v>0</v>
      </c>
      <c r="L69" s="372">
        <v>0</v>
      </c>
      <c r="M69" s="372">
        <v>0</v>
      </c>
      <c r="N69" s="372">
        <v>0</v>
      </c>
      <c r="O69" s="372">
        <v>0</v>
      </c>
      <c r="P69" s="372">
        <v>0</v>
      </c>
      <c r="Q69" s="372">
        <v>0</v>
      </c>
      <c r="R69" s="372">
        <v>0</v>
      </c>
      <c r="S69" s="372">
        <v>0</v>
      </c>
      <c r="T69" s="372">
        <v>0</v>
      </c>
      <c r="U69" s="372">
        <v>0</v>
      </c>
      <c r="V69" s="372">
        <v>0</v>
      </c>
      <c r="W69" s="372">
        <v>0</v>
      </c>
      <c r="X69" s="372">
        <v>0</v>
      </c>
      <c r="Y69" s="372">
        <v>0</v>
      </c>
      <c r="Z69" s="372">
        <v>0</v>
      </c>
      <c r="AA69" s="372">
        <v>0</v>
      </c>
      <c r="AB69" s="372">
        <v>0</v>
      </c>
      <c r="AC69" s="372">
        <v>0</v>
      </c>
      <c r="AD69" s="372">
        <v>0</v>
      </c>
      <c r="AE69" s="372">
        <v>0</v>
      </c>
      <c r="AF69" s="372">
        <v>0</v>
      </c>
      <c r="AG69" s="372">
        <v>0</v>
      </c>
      <c r="AH69" s="372">
        <v>0</v>
      </c>
      <c r="AI69" s="372">
        <v>0</v>
      </c>
      <c r="AJ69" s="372">
        <v>0</v>
      </c>
      <c r="AK69" s="372">
        <v>0</v>
      </c>
      <c r="AL69" s="372">
        <v>0</v>
      </c>
      <c r="AM69" s="372">
        <v>0</v>
      </c>
      <c r="AN69" s="372">
        <v>0</v>
      </c>
      <c r="AO69" s="372">
        <v>0</v>
      </c>
      <c r="AP69" s="372">
        <v>0</v>
      </c>
      <c r="AQ69" s="372">
        <v>0</v>
      </c>
      <c r="AR69" s="372">
        <v>0</v>
      </c>
      <c r="AS69" s="372">
        <v>0</v>
      </c>
      <c r="AT69" s="372">
        <v>0</v>
      </c>
      <c r="AU69" s="372">
        <v>0</v>
      </c>
      <c r="AV69" s="372">
        <v>0</v>
      </c>
      <c r="AW69" s="372">
        <v>0</v>
      </c>
      <c r="AX69" s="372">
        <v>0</v>
      </c>
      <c r="AY69" s="378">
        <v>1268</v>
      </c>
      <c r="AZ69" s="378">
        <v>1298</v>
      </c>
      <c r="BA69" s="378">
        <v>1365</v>
      </c>
      <c r="BB69" s="378">
        <v>1404</v>
      </c>
      <c r="BC69" s="378">
        <v>1434</v>
      </c>
      <c r="BD69" s="378">
        <v>1464</v>
      </c>
      <c r="BE69" s="378">
        <v>1495</v>
      </c>
      <c r="BF69" s="378">
        <v>1510</v>
      </c>
      <c r="BG69" s="378">
        <v>1547</v>
      </c>
      <c r="BH69" s="378">
        <v>1589</v>
      </c>
      <c r="BI69" s="378">
        <v>1629</v>
      </c>
      <c r="BJ69" s="378">
        <v>1666</v>
      </c>
      <c r="BK69" s="378">
        <v>1700</v>
      </c>
      <c r="BL69" s="378">
        <v>1737</v>
      </c>
      <c r="BM69" s="378">
        <v>1776</v>
      </c>
      <c r="BN69" s="378">
        <v>1782</v>
      </c>
      <c r="BO69" s="378">
        <v>1756</v>
      </c>
      <c r="BP69" s="378">
        <v>1710</v>
      </c>
      <c r="BQ69" s="378">
        <v>1642</v>
      </c>
      <c r="BR69" s="378">
        <v>1623</v>
      </c>
      <c r="BS69" s="378">
        <v>1614</v>
      </c>
      <c r="BT69" s="378">
        <v>1653</v>
      </c>
      <c r="BU69" s="378">
        <v>1659</v>
      </c>
      <c r="BV69" s="378">
        <v>1665</v>
      </c>
      <c r="BW69" s="378">
        <v>1673</v>
      </c>
      <c r="BX69" s="377">
        <v>1677</v>
      </c>
    </row>
    <row r="70" spans="1:76" s="318" customFormat="1" ht="15.75">
      <c r="A70" s="221"/>
      <c r="B70" s="375" t="s">
        <v>269</v>
      </c>
      <c r="C70" s="321"/>
      <c r="D70" s="372">
        <v>0</v>
      </c>
      <c r="E70" s="372">
        <v>0</v>
      </c>
      <c r="F70" s="372">
        <v>0</v>
      </c>
      <c r="G70" s="372">
        <v>0</v>
      </c>
      <c r="H70" s="372">
        <v>0</v>
      </c>
      <c r="I70" s="372">
        <v>0</v>
      </c>
      <c r="J70" s="372">
        <v>0</v>
      </c>
      <c r="K70" s="372">
        <v>0</v>
      </c>
      <c r="L70" s="372">
        <v>0</v>
      </c>
      <c r="M70" s="372">
        <v>0</v>
      </c>
      <c r="N70" s="372">
        <v>0</v>
      </c>
      <c r="O70" s="372">
        <v>0</v>
      </c>
      <c r="P70" s="372">
        <v>0</v>
      </c>
      <c r="Q70" s="372">
        <v>0</v>
      </c>
      <c r="R70" s="372">
        <v>0</v>
      </c>
      <c r="S70" s="372">
        <v>0</v>
      </c>
      <c r="T70" s="372">
        <v>0</v>
      </c>
      <c r="U70" s="372">
        <v>0</v>
      </c>
      <c r="V70" s="372">
        <v>0</v>
      </c>
      <c r="W70" s="372">
        <v>0</v>
      </c>
      <c r="X70" s="372">
        <v>0</v>
      </c>
      <c r="Y70" s="372">
        <v>0</v>
      </c>
      <c r="Z70" s="372">
        <v>0</v>
      </c>
      <c r="AA70" s="372">
        <v>0</v>
      </c>
      <c r="AB70" s="372">
        <v>0</v>
      </c>
      <c r="AC70" s="372">
        <v>143</v>
      </c>
      <c r="AD70" s="372">
        <v>170</v>
      </c>
      <c r="AE70" s="372">
        <v>193</v>
      </c>
      <c r="AF70" s="372">
        <v>217</v>
      </c>
      <c r="AG70" s="372">
        <v>243</v>
      </c>
      <c r="AH70" s="372">
        <v>264</v>
      </c>
      <c r="AI70" s="372">
        <v>278</v>
      </c>
      <c r="AJ70" s="372">
        <v>314</v>
      </c>
      <c r="AK70" s="372">
        <v>350</v>
      </c>
      <c r="AL70" s="372">
        <v>388</v>
      </c>
      <c r="AM70" s="372">
        <v>441</v>
      </c>
      <c r="AN70" s="372">
        <v>507</v>
      </c>
      <c r="AO70" s="372">
        <v>562</v>
      </c>
      <c r="AP70" s="372">
        <v>611</v>
      </c>
      <c r="AQ70" s="372">
        <v>677</v>
      </c>
      <c r="AR70" s="372">
        <v>737</v>
      </c>
      <c r="AS70" s="372">
        <v>798</v>
      </c>
      <c r="AT70" s="372">
        <v>875</v>
      </c>
      <c r="AU70" s="372">
        <v>988</v>
      </c>
      <c r="AV70" s="372">
        <v>890</v>
      </c>
      <c r="AW70" s="372">
        <v>962</v>
      </c>
      <c r="AX70" s="372">
        <v>1046</v>
      </c>
      <c r="AY70" s="372">
        <v>1115</v>
      </c>
      <c r="AZ70" s="372">
        <v>1152</v>
      </c>
      <c r="BA70" s="372">
        <v>1207</v>
      </c>
      <c r="BB70" s="372">
        <v>1238</v>
      </c>
      <c r="BC70" s="372">
        <v>1256</v>
      </c>
      <c r="BD70" s="372">
        <v>1276</v>
      </c>
      <c r="BE70" s="372">
        <v>1296</v>
      </c>
      <c r="BF70" s="372">
        <v>1304</v>
      </c>
      <c r="BG70" s="372">
        <v>1343</v>
      </c>
      <c r="BH70" s="372">
        <v>1400</v>
      </c>
      <c r="BI70" s="372">
        <v>1445</v>
      </c>
      <c r="BJ70" s="372">
        <v>1489</v>
      </c>
      <c r="BK70" s="372">
        <v>1528</v>
      </c>
      <c r="BL70" s="372">
        <v>1568</v>
      </c>
      <c r="BM70" s="372">
        <v>1607</v>
      </c>
      <c r="BN70" s="372">
        <v>1619</v>
      </c>
      <c r="BO70" s="372">
        <v>1597</v>
      </c>
      <c r="BP70" s="372">
        <v>1553</v>
      </c>
      <c r="BQ70" s="372">
        <v>1491</v>
      </c>
      <c r="BR70" s="372">
        <v>1468</v>
      </c>
      <c r="BS70" s="372">
        <v>1458</v>
      </c>
      <c r="BT70" s="372">
        <v>1492</v>
      </c>
      <c r="BU70" s="372">
        <v>1495</v>
      </c>
      <c r="BV70" s="372">
        <v>1501</v>
      </c>
      <c r="BW70" s="372">
        <v>1507</v>
      </c>
      <c r="BX70" s="371">
        <v>1509</v>
      </c>
    </row>
    <row r="71" spans="1:76">
      <c r="A71" s="334"/>
      <c r="B71" s="376" t="s">
        <v>532</v>
      </c>
      <c r="C71" s="316"/>
      <c r="D71" s="372">
        <v>0</v>
      </c>
      <c r="E71" s="372">
        <v>0</v>
      </c>
      <c r="F71" s="372">
        <v>0</v>
      </c>
      <c r="G71" s="372">
        <v>0</v>
      </c>
      <c r="H71" s="372">
        <v>0</v>
      </c>
      <c r="I71" s="372">
        <v>0</v>
      </c>
      <c r="J71" s="372">
        <v>0</v>
      </c>
      <c r="K71" s="372">
        <v>0</v>
      </c>
      <c r="L71" s="372">
        <v>0</v>
      </c>
      <c r="M71" s="372">
        <v>0</v>
      </c>
      <c r="N71" s="372">
        <v>0</v>
      </c>
      <c r="O71" s="372">
        <v>0</v>
      </c>
      <c r="P71" s="372">
        <v>0</v>
      </c>
      <c r="Q71" s="372">
        <v>0</v>
      </c>
      <c r="R71" s="372">
        <v>0</v>
      </c>
      <c r="S71" s="372">
        <v>0</v>
      </c>
      <c r="T71" s="372">
        <v>0</v>
      </c>
      <c r="U71" s="372">
        <v>0</v>
      </c>
      <c r="V71" s="372">
        <v>0</v>
      </c>
      <c r="W71" s="372">
        <v>0</v>
      </c>
      <c r="X71" s="372">
        <v>0</v>
      </c>
      <c r="Y71" s="372">
        <v>0</v>
      </c>
      <c r="Z71" s="372">
        <v>0</v>
      </c>
      <c r="AA71" s="372">
        <v>0</v>
      </c>
      <c r="AB71" s="372">
        <v>0</v>
      </c>
      <c r="AC71" s="372">
        <v>30</v>
      </c>
      <c r="AD71" s="372">
        <v>35</v>
      </c>
      <c r="AE71" s="372">
        <v>39</v>
      </c>
      <c r="AF71" s="372">
        <v>41</v>
      </c>
      <c r="AG71" s="372">
        <v>45</v>
      </c>
      <c r="AH71" s="372">
        <v>46</v>
      </c>
      <c r="AI71" s="372">
        <v>47</v>
      </c>
      <c r="AJ71" s="372">
        <v>49</v>
      </c>
      <c r="AK71" s="372">
        <v>50</v>
      </c>
      <c r="AL71" s="372">
        <v>53</v>
      </c>
      <c r="AM71" s="372">
        <v>54</v>
      </c>
      <c r="AN71" s="372">
        <v>58</v>
      </c>
      <c r="AO71" s="372">
        <v>61</v>
      </c>
      <c r="AP71" s="372">
        <v>64</v>
      </c>
      <c r="AQ71" s="372">
        <v>68</v>
      </c>
      <c r="AR71" s="372">
        <v>72</v>
      </c>
      <c r="AS71" s="372">
        <v>74</v>
      </c>
      <c r="AT71" s="372">
        <v>80</v>
      </c>
      <c r="AU71" s="372">
        <v>90</v>
      </c>
      <c r="AV71" s="372">
        <v>0</v>
      </c>
      <c r="AW71" s="372">
        <v>0</v>
      </c>
      <c r="AX71" s="372">
        <v>0</v>
      </c>
      <c r="AY71" s="372">
        <v>0</v>
      </c>
      <c r="AZ71" s="372">
        <v>0</v>
      </c>
      <c r="BA71" s="372">
        <v>0</v>
      </c>
      <c r="BB71" s="372">
        <v>0</v>
      </c>
      <c r="BC71" s="372">
        <v>0</v>
      </c>
      <c r="BD71" s="372">
        <v>0</v>
      </c>
      <c r="BE71" s="372">
        <v>0</v>
      </c>
      <c r="BF71" s="372">
        <v>0</v>
      </c>
      <c r="BG71" s="372">
        <v>0</v>
      </c>
      <c r="BH71" s="372">
        <v>0</v>
      </c>
      <c r="BI71" s="372">
        <v>0</v>
      </c>
      <c r="BJ71" s="372">
        <v>0</v>
      </c>
      <c r="BK71" s="372">
        <v>0</v>
      </c>
      <c r="BL71" s="372">
        <v>0</v>
      </c>
      <c r="BM71" s="372">
        <v>0</v>
      </c>
      <c r="BN71" s="372">
        <v>0</v>
      </c>
      <c r="BO71" s="372">
        <v>0</v>
      </c>
      <c r="BP71" s="372">
        <v>0</v>
      </c>
      <c r="BQ71" s="372">
        <v>0</v>
      </c>
      <c r="BR71" s="372">
        <v>0</v>
      </c>
      <c r="BS71" s="372">
        <v>0</v>
      </c>
      <c r="BT71" s="372">
        <v>0</v>
      </c>
      <c r="BU71" s="372">
        <v>0</v>
      </c>
      <c r="BV71" s="372">
        <v>0</v>
      </c>
      <c r="BW71" s="372">
        <v>0</v>
      </c>
      <c r="BX71" s="371">
        <v>0</v>
      </c>
    </row>
    <row r="72" spans="1:76">
      <c r="A72" s="334"/>
      <c r="B72" s="376" t="s">
        <v>344</v>
      </c>
      <c r="C72" s="316"/>
      <c r="D72" s="372">
        <v>0</v>
      </c>
      <c r="E72" s="372">
        <v>0</v>
      </c>
      <c r="F72" s="372">
        <v>0</v>
      </c>
      <c r="G72" s="372">
        <v>0</v>
      </c>
      <c r="H72" s="372">
        <v>0</v>
      </c>
      <c r="I72" s="372">
        <v>0</v>
      </c>
      <c r="J72" s="372">
        <v>0</v>
      </c>
      <c r="K72" s="372">
        <v>0</v>
      </c>
      <c r="L72" s="372">
        <v>0</v>
      </c>
      <c r="M72" s="372">
        <v>0</v>
      </c>
      <c r="N72" s="372">
        <v>0</v>
      </c>
      <c r="O72" s="372">
        <v>0</v>
      </c>
      <c r="P72" s="372">
        <v>0</v>
      </c>
      <c r="Q72" s="372">
        <v>0</v>
      </c>
      <c r="R72" s="372">
        <v>0</v>
      </c>
      <c r="S72" s="372">
        <v>0</v>
      </c>
      <c r="T72" s="372">
        <v>0</v>
      </c>
      <c r="U72" s="372">
        <v>0</v>
      </c>
      <c r="V72" s="372">
        <v>0</v>
      </c>
      <c r="W72" s="372">
        <v>0</v>
      </c>
      <c r="X72" s="372">
        <v>0</v>
      </c>
      <c r="Y72" s="372">
        <v>0</v>
      </c>
      <c r="Z72" s="372">
        <v>0</v>
      </c>
      <c r="AA72" s="372">
        <v>0</v>
      </c>
      <c r="AB72" s="372">
        <v>0</v>
      </c>
      <c r="AC72" s="372">
        <v>41</v>
      </c>
      <c r="AD72" s="372">
        <v>51</v>
      </c>
      <c r="AE72" s="372">
        <v>56</v>
      </c>
      <c r="AF72" s="372">
        <v>64</v>
      </c>
      <c r="AG72" s="372">
        <v>70</v>
      </c>
      <c r="AH72" s="372">
        <v>76</v>
      </c>
      <c r="AI72" s="372">
        <v>80</v>
      </c>
      <c r="AJ72" s="372">
        <v>86</v>
      </c>
      <c r="AK72" s="372">
        <v>97</v>
      </c>
      <c r="AL72" s="372">
        <v>105</v>
      </c>
      <c r="AM72" s="372">
        <v>118</v>
      </c>
      <c r="AN72" s="372">
        <v>132</v>
      </c>
      <c r="AO72" s="372">
        <v>142</v>
      </c>
      <c r="AP72" s="372">
        <v>154</v>
      </c>
      <c r="AQ72" s="372">
        <v>166</v>
      </c>
      <c r="AR72" s="372">
        <v>176</v>
      </c>
      <c r="AS72" s="372">
        <v>186</v>
      </c>
      <c r="AT72" s="372">
        <v>199</v>
      </c>
      <c r="AU72" s="372">
        <v>212</v>
      </c>
      <c r="AV72" s="372">
        <v>0</v>
      </c>
      <c r="AW72" s="372">
        <v>0</v>
      </c>
      <c r="AX72" s="372">
        <v>0</v>
      </c>
      <c r="AY72" s="372">
        <v>0</v>
      </c>
      <c r="AZ72" s="372">
        <v>0</v>
      </c>
      <c r="BA72" s="372">
        <v>0</v>
      </c>
      <c r="BB72" s="372">
        <v>0</v>
      </c>
      <c r="BC72" s="372">
        <v>0</v>
      </c>
      <c r="BD72" s="372">
        <v>0</v>
      </c>
      <c r="BE72" s="372">
        <v>0</v>
      </c>
      <c r="BF72" s="372">
        <v>0</v>
      </c>
      <c r="BG72" s="372">
        <v>0</v>
      </c>
      <c r="BH72" s="372">
        <v>0</v>
      </c>
      <c r="BI72" s="372">
        <v>0</v>
      </c>
      <c r="BJ72" s="372">
        <v>0</v>
      </c>
      <c r="BK72" s="372">
        <v>0</v>
      </c>
      <c r="BL72" s="372">
        <v>0</v>
      </c>
      <c r="BM72" s="372">
        <v>0</v>
      </c>
      <c r="BN72" s="372">
        <v>0</v>
      </c>
      <c r="BO72" s="372">
        <v>0</v>
      </c>
      <c r="BP72" s="372">
        <v>0</v>
      </c>
      <c r="BQ72" s="372">
        <v>0</v>
      </c>
      <c r="BR72" s="372">
        <v>0</v>
      </c>
      <c r="BS72" s="372">
        <v>0</v>
      </c>
      <c r="BT72" s="372">
        <v>0</v>
      </c>
      <c r="BU72" s="372">
        <v>0</v>
      </c>
      <c r="BV72" s="372">
        <v>0</v>
      </c>
      <c r="BW72" s="372">
        <v>0</v>
      </c>
      <c r="BX72" s="371">
        <v>0</v>
      </c>
    </row>
    <row r="73" spans="1:76">
      <c r="A73" s="334"/>
      <c r="B73" s="376" t="s">
        <v>345</v>
      </c>
      <c r="C73" s="316"/>
      <c r="D73" s="372">
        <v>0</v>
      </c>
      <c r="E73" s="372">
        <v>0</v>
      </c>
      <c r="F73" s="372">
        <v>0</v>
      </c>
      <c r="G73" s="372">
        <v>0</v>
      </c>
      <c r="H73" s="372">
        <v>0</v>
      </c>
      <c r="I73" s="372">
        <v>0</v>
      </c>
      <c r="J73" s="372">
        <v>0</v>
      </c>
      <c r="K73" s="372">
        <v>0</v>
      </c>
      <c r="L73" s="372">
        <v>0</v>
      </c>
      <c r="M73" s="372">
        <v>0</v>
      </c>
      <c r="N73" s="372">
        <v>0</v>
      </c>
      <c r="O73" s="372">
        <v>0</v>
      </c>
      <c r="P73" s="372">
        <v>0</v>
      </c>
      <c r="Q73" s="372">
        <v>0</v>
      </c>
      <c r="R73" s="372">
        <v>0</v>
      </c>
      <c r="S73" s="372">
        <v>0</v>
      </c>
      <c r="T73" s="372">
        <v>0</v>
      </c>
      <c r="U73" s="372">
        <v>0</v>
      </c>
      <c r="V73" s="372">
        <v>0</v>
      </c>
      <c r="W73" s="372">
        <v>0</v>
      </c>
      <c r="X73" s="372">
        <v>0</v>
      </c>
      <c r="Y73" s="372">
        <v>0</v>
      </c>
      <c r="Z73" s="372">
        <v>0</v>
      </c>
      <c r="AA73" s="372">
        <v>0</v>
      </c>
      <c r="AB73" s="372">
        <v>0</v>
      </c>
      <c r="AC73" s="372">
        <v>72</v>
      </c>
      <c r="AD73" s="372">
        <v>84</v>
      </c>
      <c r="AE73" s="372">
        <v>99</v>
      </c>
      <c r="AF73" s="372">
        <v>112</v>
      </c>
      <c r="AG73" s="372">
        <v>129</v>
      </c>
      <c r="AH73" s="372">
        <v>143</v>
      </c>
      <c r="AI73" s="372">
        <v>151</v>
      </c>
      <c r="AJ73" s="372">
        <v>179</v>
      </c>
      <c r="AK73" s="372">
        <v>203</v>
      </c>
      <c r="AL73" s="372">
        <v>230</v>
      </c>
      <c r="AM73" s="372">
        <v>269</v>
      </c>
      <c r="AN73" s="372">
        <v>317</v>
      </c>
      <c r="AO73" s="372">
        <v>359</v>
      </c>
      <c r="AP73" s="372">
        <v>394</v>
      </c>
      <c r="AQ73" s="372">
        <v>443</v>
      </c>
      <c r="AR73" s="372">
        <v>490</v>
      </c>
      <c r="AS73" s="372">
        <v>538</v>
      </c>
      <c r="AT73" s="372">
        <v>596</v>
      </c>
      <c r="AU73" s="372">
        <v>686</v>
      </c>
      <c r="AV73" s="372">
        <v>890</v>
      </c>
      <c r="AW73" s="372">
        <v>962</v>
      </c>
      <c r="AX73" s="372">
        <v>1046</v>
      </c>
      <c r="AY73" s="372">
        <v>1115</v>
      </c>
      <c r="AZ73" s="372">
        <v>1152</v>
      </c>
      <c r="BA73" s="372">
        <v>1207</v>
      </c>
      <c r="BB73" s="372">
        <v>1238</v>
      </c>
      <c r="BC73" s="372">
        <v>1256</v>
      </c>
      <c r="BD73" s="372">
        <v>1276</v>
      </c>
      <c r="BE73" s="372">
        <v>1296</v>
      </c>
      <c r="BF73" s="372">
        <v>1304</v>
      </c>
      <c r="BG73" s="372">
        <v>1343</v>
      </c>
      <c r="BH73" s="372">
        <v>1400</v>
      </c>
      <c r="BI73" s="372">
        <v>1445</v>
      </c>
      <c r="BJ73" s="372">
        <v>1489</v>
      </c>
      <c r="BK73" s="372">
        <v>1528</v>
      </c>
      <c r="BL73" s="372">
        <v>1568</v>
      </c>
      <c r="BM73" s="372">
        <v>1607</v>
      </c>
      <c r="BN73" s="372">
        <v>1619</v>
      </c>
      <c r="BO73" s="372">
        <v>1597</v>
      </c>
      <c r="BP73" s="372">
        <v>1553</v>
      </c>
      <c r="BQ73" s="372">
        <v>1491</v>
      </c>
      <c r="BR73" s="372">
        <v>1468</v>
      </c>
      <c r="BS73" s="372">
        <v>1458</v>
      </c>
      <c r="BT73" s="372">
        <v>1492</v>
      </c>
      <c r="BU73" s="372">
        <v>1495</v>
      </c>
      <c r="BV73" s="372">
        <v>1501</v>
      </c>
      <c r="BW73" s="372">
        <v>1507</v>
      </c>
      <c r="BX73" s="371">
        <v>1509</v>
      </c>
    </row>
    <row r="74" spans="1:76">
      <c r="A74" s="334"/>
      <c r="B74" s="375" t="s">
        <v>268</v>
      </c>
      <c r="C74" s="316"/>
      <c r="D74" s="372">
        <v>0</v>
      </c>
      <c r="E74" s="372">
        <v>0</v>
      </c>
      <c r="F74" s="372">
        <v>0</v>
      </c>
      <c r="G74" s="372">
        <v>0</v>
      </c>
      <c r="H74" s="372">
        <v>0</v>
      </c>
      <c r="I74" s="372">
        <v>0</v>
      </c>
      <c r="J74" s="372">
        <v>0</v>
      </c>
      <c r="K74" s="372">
        <v>0</v>
      </c>
      <c r="L74" s="372">
        <v>0</v>
      </c>
      <c r="M74" s="372">
        <v>0</v>
      </c>
      <c r="N74" s="372">
        <v>0</v>
      </c>
      <c r="O74" s="372">
        <v>0</v>
      </c>
      <c r="P74" s="372">
        <v>0</v>
      </c>
      <c r="Q74" s="372">
        <v>0</v>
      </c>
      <c r="R74" s="372">
        <v>0</v>
      </c>
      <c r="S74" s="372">
        <v>0</v>
      </c>
      <c r="T74" s="372">
        <v>0</v>
      </c>
      <c r="U74" s="372">
        <v>0</v>
      </c>
      <c r="V74" s="372">
        <v>0</v>
      </c>
      <c r="W74" s="372">
        <v>0</v>
      </c>
      <c r="X74" s="372">
        <v>0</v>
      </c>
      <c r="Y74" s="372">
        <v>0</v>
      </c>
      <c r="Z74" s="372">
        <v>0</v>
      </c>
      <c r="AA74" s="372">
        <v>0</v>
      </c>
      <c r="AB74" s="372">
        <v>0</v>
      </c>
      <c r="AC74" s="372">
        <v>0</v>
      </c>
      <c r="AD74" s="372">
        <v>0</v>
      </c>
      <c r="AE74" s="372">
        <v>0</v>
      </c>
      <c r="AF74" s="372">
        <v>0</v>
      </c>
      <c r="AG74" s="372">
        <v>0</v>
      </c>
      <c r="AH74" s="372">
        <v>0</v>
      </c>
      <c r="AI74" s="372">
        <v>0</v>
      </c>
      <c r="AJ74" s="372">
        <v>0</v>
      </c>
      <c r="AK74" s="372">
        <v>0</v>
      </c>
      <c r="AL74" s="372">
        <v>0</v>
      </c>
      <c r="AM74" s="372">
        <v>0</v>
      </c>
      <c r="AN74" s="372">
        <v>0</v>
      </c>
      <c r="AO74" s="372">
        <v>0</v>
      </c>
      <c r="AP74" s="372">
        <v>0</v>
      </c>
      <c r="AQ74" s="372">
        <v>0</v>
      </c>
      <c r="AR74" s="372">
        <v>0</v>
      </c>
      <c r="AS74" s="372">
        <v>0</v>
      </c>
      <c r="AT74" s="372">
        <v>0</v>
      </c>
      <c r="AU74" s="372">
        <v>0</v>
      </c>
      <c r="AV74" s="372">
        <v>0</v>
      </c>
      <c r="AW74" s="372">
        <v>0</v>
      </c>
      <c r="AX74" s="372">
        <v>0</v>
      </c>
      <c r="AY74" s="372">
        <v>153</v>
      </c>
      <c r="AZ74" s="372">
        <v>146</v>
      </c>
      <c r="BA74" s="372">
        <v>158</v>
      </c>
      <c r="BB74" s="372">
        <v>166</v>
      </c>
      <c r="BC74" s="372">
        <v>178</v>
      </c>
      <c r="BD74" s="372">
        <v>188</v>
      </c>
      <c r="BE74" s="372">
        <v>199</v>
      </c>
      <c r="BF74" s="372">
        <v>206</v>
      </c>
      <c r="BG74" s="372">
        <v>204</v>
      </c>
      <c r="BH74" s="372">
        <v>189</v>
      </c>
      <c r="BI74" s="372">
        <v>184</v>
      </c>
      <c r="BJ74" s="372">
        <v>177</v>
      </c>
      <c r="BK74" s="372">
        <v>172</v>
      </c>
      <c r="BL74" s="372">
        <v>169</v>
      </c>
      <c r="BM74" s="372">
        <v>169</v>
      </c>
      <c r="BN74" s="372">
        <v>163</v>
      </c>
      <c r="BO74" s="372">
        <v>160</v>
      </c>
      <c r="BP74" s="372">
        <v>158</v>
      </c>
      <c r="BQ74" s="372">
        <v>151</v>
      </c>
      <c r="BR74" s="372">
        <v>156</v>
      </c>
      <c r="BS74" s="372">
        <v>156</v>
      </c>
      <c r="BT74" s="372">
        <v>161</v>
      </c>
      <c r="BU74" s="372">
        <v>164</v>
      </c>
      <c r="BV74" s="372">
        <v>164</v>
      </c>
      <c r="BW74" s="372">
        <v>166</v>
      </c>
      <c r="BX74" s="371">
        <v>168</v>
      </c>
    </row>
    <row r="75" spans="1:76" ht="25.5" customHeight="1">
      <c r="A75" s="334"/>
      <c r="B75" s="374" t="s">
        <v>533</v>
      </c>
      <c r="C75" s="316"/>
      <c r="D75" s="372"/>
      <c r="E75" s="372"/>
      <c r="F75" s="372"/>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2"/>
      <c r="AG75" s="372"/>
      <c r="AH75" s="372"/>
      <c r="AI75" s="372"/>
      <c r="AJ75" s="372"/>
      <c r="AK75" s="372"/>
      <c r="AL75" s="372"/>
      <c r="AM75" s="372"/>
      <c r="AN75" s="372"/>
      <c r="AO75" s="372"/>
      <c r="AP75" s="372"/>
      <c r="AQ75" s="372"/>
      <c r="AR75" s="372"/>
      <c r="AS75" s="372"/>
      <c r="AT75" s="372"/>
      <c r="AU75" s="372"/>
      <c r="AV75" s="372"/>
      <c r="AW75" s="372"/>
      <c r="AX75" s="372"/>
      <c r="AY75" s="372"/>
      <c r="AZ75" s="372"/>
      <c r="BA75" s="372"/>
      <c r="BB75" s="372"/>
      <c r="BC75" s="372"/>
      <c r="BD75" s="372"/>
      <c r="BE75" s="372"/>
      <c r="BF75" s="372"/>
      <c r="BG75" s="372">
        <v>0</v>
      </c>
      <c r="BH75" s="372">
        <v>0</v>
      </c>
      <c r="BI75" s="372">
        <v>0</v>
      </c>
      <c r="BJ75" s="372">
        <v>0</v>
      </c>
      <c r="BK75" s="372">
        <v>0</v>
      </c>
      <c r="BL75" s="372">
        <v>0</v>
      </c>
      <c r="BM75" s="372">
        <v>1</v>
      </c>
      <c r="BN75" s="372">
        <v>1</v>
      </c>
      <c r="BO75" s="372">
        <v>1</v>
      </c>
      <c r="BP75" s="372">
        <v>1</v>
      </c>
      <c r="BQ75" s="372">
        <v>2</v>
      </c>
      <c r="BR75" s="372">
        <v>2</v>
      </c>
      <c r="BS75" s="372">
        <v>2</v>
      </c>
      <c r="BT75" s="372">
        <v>2</v>
      </c>
      <c r="BU75" s="372">
        <v>2</v>
      </c>
      <c r="BV75" s="372">
        <v>2</v>
      </c>
      <c r="BW75" s="372">
        <v>2</v>
      </c>
      <c r="BX75" s="371">
        <v>2</v>
      </c>
    </row>
    <row r="76" spans="1:76" s="318" customFormat="1" ht="26.1" customHeight="1">
      <c r="A76" s="221"/>
      <c r="B76" s="373" t="s">
        <v>231</v>
      </c>
      <c r="C76" s="321"/>
      <c r="D76" s="372">
        <v>0</v>
      </c>
      <c r="E76" s="372">
        <v>0</v>
      </c>
      <c r="F76" s="372">
        <v>0</v>
      </c>
      <c r="G76" s="372">
        <v>0</v>
      </c>
      <c r="H76" s="372">
        <v>0</v>
      </c>
      <c r="I76" s="372">
        <v>0</v>
      </c>
      <c r="J76" s="372">
        <v>0</v>
      </c>
      <c r="K76" s="372">
        <v>0</v>
      </c>
      <c r="L76" s="372">
        <v>0</v>
      </c>
      <c r="M76" s="372">
        <v>0</v>
      </c>
      <c r="N76" s="372">
        <v>0</v>
      </c>
      <c r="O76" s="372">
        <v>0</v>
      </c>
      <c r="P76" s="372">
        <v>0</v>
      </c>
      <c r="Q76" s="372">
        <v>0</v>
      </c>
      <c r="R76" s="372">
        <v>0</v>
      </c>
      <c r="S76" s="372">
        <v>0</v>
      </c>
      <c r="T76" s="372">
        <v>0</v>
      </c>
      <c r="U76" s="372">
        <v>0</v>
      </c>
      <c r="V76" s="372">
        <v>0</v>
      </c>
      <c r="W76" s="372">
        <v>0</v>
      </c>
      <c r="X76" s="372">
        <v>0</v>
      </c>
      <c r="Y76" s="372">
        <v>0</v>
      </c>
      <c r="Z76" s="372">
        <v>0</v>
      </c>
      <c r="AA76" s="372">
        <v>0</v>
      </c>
      <c r="AB76" s="372">
        <v>0</v>
      </c>
      <c r="AC76" s="372">
        <v>0</v>
      </c>
      <c r="AD76" s="372">
        <v>0</v>
      </c>
      <c r="AE76" s="372">
        <v>0</v>
      </c>
      <c r="AF76" s="372">
        <v>34</v>
      </c>
      <c r="AG76" s="372">
        <v>55</v>
      </c>
      <c r="AH76" s="372">
        <v>75</v>
      </c>
      <c r="AI76" s="372">
        <v>105</v>
      </c>
      <c r="AJ76" s="372">
        <v>147</v>
      </c>
      <c r="AK76" s="372">
        <v>177</v>
      </c>
      <c r="AL76" s="372">
        <v>214</v>
      </c>
      <c r="AM76" s="372">
        <v>263</v>
      </c>
      <c r="AN76" s="372">
        <v>314</v>
      </c>
      <c r="AO76" s="372">
        <v>367</v>
      </c>
      <c r="AP76" s="372">
        <v>422</v>
      </c>
      <c r="AQ76" s="372">
        <v>474</v>
      </c>
      <c r="AR76" s="372">
        <v>520</v>
      </c>
      <c r="AS76" s="372">
        <v>565</v>
      </c>
      <c r="AT76" s="372">
        <v>607</v>
      </c>
      <c r="AU76" s="372">
        <v>654</v>
      </c>
      <c r="AV76" s="372">
        <v>0</v>
      </c>
      <c r="AW76" s="372">
        <v>0</v>
      </c>
      <c r="AX76" s="372">
        <v>0</v>
      </c>
      <c r="AY76" s="372">
        <v>0</v>
      </c>
      <c r="AZ76" s="372">
        <v>0</v>
      </c>
      <c r="BA76" s="372">
        <v>0</v>
      </c>
      <c r="BB76" s="372">
        <v>0</v>
      </c>
      <c r="BC76" s="372">
        <v>0</v>
      </c>
      <c r="BD76" s="372">
        <v>0</v>
      </c>
      <c r="BE76" s="372">
        <v>0</v>
      </c>
      <c r="BF76" s="372">
        <v>0</v>
      </c>
      <c r="BG76" s="372">
        <v>0</v>
      </c>
      <c r="BH76" s="372">
        <v>0</v>
      </c>
      <c r="BI76" s="372">
        <v>0</v>
      </c>
      <c r="BJ76" s="372">
        <v>0</v>
      </c>
      <c r="BK76" s="372">
        <v>0</v>
      </c>
      <c r="BL76" s="372">
        <v>0</v>
      </c>
      <c r="BM76" s="372">
        <v>0</v>
      </c>
      <c r="BN76" s="372">
        <v>0</v>
      </c>
      <c r="BO76" s="372">
        <v>0</v>
      </c>
      <c r="BP76" s="372">
        <v>0</v>
      </c>
      <c r="BQ76" s="372">
        <v>0</v>
      </c>
      <c r="BR76" s="372">
        <v>0</v>
      </c>
      <c r="BS76" s="372">
        <v>0</v>
      </c>
      <c r="BT76" s="372">
        <v>0</v>
      </c>
      <c r="BU76" s="372">
        <v>0</v>
      </c>
      <c r="BV76" s="372">
        <v>0</v>
      </c>
      <c r="BW76" s="372">
        <v>0</v>
      </c>
      <c r="BX76" s="371">
        <v>0</v>
      </c>
    </row>
    <row r="77" spans="1:76">
      <c r="A77" s="334"/>
      <c r="B77" s="296" t="s">
        <v>532</v>
      </c>
      <c r="C77" s="316"/>
      <c r="D77" s="372">
        <v>0</v>
      </c>
      <c r="E77" s="372">
        <v>0</v>
      </c>
      <c r="F77" s="372">
        <v>0</v>
      </c>
      <c r="G77" s="372">
        <v>0</v>
      </c>
      <c r="H77" s="372">
        <v>0</v>
      </c>
      <c r="I77" s="372">
        <v>0</v>
      </c>
      <c r="J77" s="372">
        <v>0</v>
      </c>
      <c r="K77" s="372">
        <v>0</v>
      </c>
      <c r="L77" s="372">
        <v>0</v>
      </c>
      <c r="M77" s="372">
        <v>0</v>
      </c>
      <c r="N77" s="372">
        <v>0</v>
      </c>
      <c r="O77" s="372">
        <v>0</v>
      </c>
      <c r="P77" s="372">
        <v>0</v>
      </c>
      <c r="Q77" s="372">
        <v>0</v>
      </c>
      <c r="R77" s="372">
        <v>0</v>
      </c>
      <c r="S77" s="372">
        <v>0</v>
      </c>
      <c r="T77" s="372">
        <v>0</v>
      </c>
      <c r="U77" s="372">
        <v>0</v>
      </c>
      <c r="V77" s="372">
        <v>0</v>
      </c>
      <c r="W77" s="372">
        <v>0</v>
      </c>
      <c r="X77" s="372">
        <v>0</v>
      </c>
      <c r="Y77" s="372">
        <v>0</v>
      </c>
      <c r="Z77" s="372">
        <v>0</v>
      </c>
      <c r="AA77" s="372">
        <v>0</v>
      </c>
      <c r="AB77" s="372">
        <v>0</v>
      </c>
      <c r="AC77" s="372">
        <v>0</v>
      </c>
      <c r="AD77" s="372">
        <v>0</v>
      </c>
      <c r="AE77" s="372">
        <v>0</v>
      </c>
      <c r="AF77" s="372">
        <v>3</v>
      </c>
      <c r="AG77" s="372">
        <v>11</v>
      </c>
      <c r="AH77" s="372">
        <v>15</v>
      </c>
      <c r="AI77" s="372">
        <v>15</v>
      </c>
      <c r="AJ77" s="372">
        <v>16</v>
      </c>
      <c r="AK77" s="372">
        <v>16</v>
      </c>
      <c r="AL77" s="372">
        <v>16</v>
      </c>
      <c r="AM77" s="372">
        <v>16</v>
      </c>
      <c r="AN77" s="372">
        <v>17</v>
      </c>
      <c r="AO77" s="372">
        <v>17</v>
      </c>
      <c r="AP77" s="372">
        <v>17</v>
      </c>
      <c r="AQ77" s="372">
        <v>17</v>
      </c>
      <c r="AR77" s="372">
        <v>17</v>
      </c>
      <c r="AS77" s="372">
        <v>18</v>
      </c>
      <c r="AT77" s="372">
        <v>18</v>
      </c>
      <c r="AU77" s="372">
        <v>19</v>
      </c>
      <c r="AV77" s="372">
        <v>0</v>
      </c>
      <c r="AW77" s="372">
        <v>0</v>
      </c>
      <c r="AX77" s="372">
        <v>0</v>
      </c>
      <c r="AY77" s="372">
        <v>0</v>
      </c>
      <c r="AZ77" s="372">
        <v>0</v>
      </c>
      <c r="BA77" s="372">
        <v>0</v>
      </c>
      <c r="BB77" s="372">
        <v>0</v>
      </c>
      <c r="BC77" s="372">
        <v>0</v>
      </c>
      <c r="BD77" s="372">
        <v>0</v>
      </c>
      <c r="BE77" s="372">
        <v>0</v>
      </c>
      <c r="BF77" s="372">
        <v>0</v>
      </c>
      <c r="BG77" s="372">
        <v>0</v>
      </c>
      <c r="BH77" s="372">
        <v>0</v>
      </c>
      <c r="BI77" s="372">
        <v>0</v>
      </c>
      <c r="BJ77" s="372">
        <v>0</v>
      </c>
      <c r="BK77" s="372">
        <v>0</v>
      </c>
      <c r="BL77" s="372">
        <v>0</v>
      </c>
      <c r="BM77" s="372">
        <v>0</v>
      </c>
      <c r="BN77" s="372">
        <v>0</v>
      </c>
      <c r="BO77" s="372">
        <v>0</v>
      </c>
      <c r="BP77" s="372">
        <v>0</v>
      </c>
      <c r="BQ77" s="372">
        <v>0</v>
      </c>
      <c r="BR77" s="372">
        <v>0</v>
      </c>
      <c r="BS77" s="372">
        <v>0</v>
      </c>
      <c r="BT77" s="372">
        <v>0</v>
      </c>
      <c r="BU77" s="372">
        <v>0</v>
      </c>
      <c r="BV77" s="372">
        <v>0</v>
      </c>
      <c r="BW77" s="372">
        <v>0</v>
      </c>
      <c r="BX77" s="371">
        <v>0</v>
      </c>
    </row>
    <row r="78" spans="1:76">
      <c r="A78" s="334"/>
      <c r="B78" s="296" t="s">
        <v>344</v>
      </c>
      <c r="C78" s="316"/>
      <c r="D78" s="372">
        <v>0</v>
      </c>
      <c r="E78" s="372">
        <v>0</v>
      </c>
      <c r="F78" s="372">
        <v>0</v>
      </c>
      <c r="G78" s="372">
        <v>0</v>
      </c>
      <c r="H78" s="372">
        <v>0</v>
      </c>
      <c r="I78" s="372">
        <v>0</v>
      </c>
      <c r="J78" s="372">
        <v>0</v>
      </c>
      <c r="K78" s="372">
        <v>0</v>
      </c>
      <c r="L78" s="372">
        <v>0</v>
      </c>
      <c r="M78" s="372">
        <v>0</v>
      </c>
      <c r="N78" s="372">
        <v>0</v>
      </c>
      <c r="O78" s="372">
        <v>0</v>
      </c>
      <c r="P78" s="372">
        <v>0</v>
      </c>
      <c r="Q78" s="372">
        <v>0</v>
      </c>
      <c r="R78" s="372">
        <v>0</v>
      </c>
      <c r="S78" s="372">
        <v>0</v>
      </c>
      <c r="T78" s="372">
        <v>0</v>
      </c>
      <c r="U78" s="372">
        <v>0</v>
      </c>
      <c r="V78" s="372">
        <v>0</v>
      </c>
      <c r="W78" s="372">
        <v>0</v>
      </c>
      <c r="X78" s="372">
        <v>0</v>
      </c>
      <c r="Y78" s="372">
        <v>0</v>
      </c>
      <c r="Z78" s="372">
        <v>0</v>
      </c>
      <c r="AA78" s="372">
        <v>0</v>
      </c>
      <c r="AB78" s="372">
        <v>0</v>
      </c>
      <c r="AC78" s="372">
        <v>0</v>
      </c>
      <c r="AD78" s="372">
        <v>0</v>
      </c>
      <c r="AE78" s="372">
        <v>0</v>
      </c>
      <c r="AF78" s="372">
        <v>31</v>
      </c>
      <c r="AG78" s="372">
        <v>44</v>
      </c>
      <c r="AH78" s="372">
        <v>61</v>
      </c>
      <c r="AI78" s="372">
        <v>86</v>
      </c>
      <c r="AJ78" s="372">
        <v>114</v>
      </c>
      <c r="AK78" s="372">
        <v>131</v>
      </c>
      <c r="AL78" s="372">
        <v>154</v>
      </c>
      <c r="AM78" s="372">
        <v>185</v>
      </c>
      <c r="AN78" s="372">
        <v>216</v>
      </c>
      <c r="AO78" s="372">
        <v>246</v>
      </c>
      <c r="AP78" s="372">
        <v>275</v>
      </c>
      <c r="AQ78" s="372">
        <v>303</v>
      </c>
      <c r="AR78" s="372">
        <v>325</v>
      </c>
      <c r="AS78" s="372">
        <v>345</v>
      </c>
      <c r="AT78" s="372">
        <v>364</v>
      </c>
      <c r="AU78" s="372">
        <v>387</v>
      </c>
      <c r="AV78" s="372">
        <v>0</v>
      </c>
      <c r="AW78" s="372">
        <v>0</v>
      </c>
      <c r="AX78" s="372">
        <v>0</v>
      </c>
      <c r="AY78" s="372">
        <v>0</v>
      </c>
      <c r="AZ78" s="372">
        <v>0</v>
      </c>
      <c r="BA78" s="372">
        <v>0</v>
      </c>
      <c r="BB78" s="372">
        <v>0</v>
      </c>
      <c r="BC78" s="372">
        <v>0</v>
      </c>
      <c r="BD78" s="372">
        <v>0</v>
      </c>
      <c r="BE78" s="372">
        <v>0</v>
      </c>
      <c r="BF78" s="372">
        <v>0</v>
      </c>
      <c r="BG78" s="372">
        <v>0</v>
      </c>
      <c r="BH78" s="372">
        <v>0</v>
      </c>
      <c r="BI78" s="372">
        <v>0</v>
      </c>
      <c r="BJ78" s="372">
        <v>0</v>
      </c>
      <c r="BK78" s="372">
        <v>0</v>
      </c>
      <c r="BL78" s="372">
        <v>0</v>
      </c>
      <c r="BM78" s="372">
        <v>0</v>
      </c>
      <c r="BN78" s="372">
        <v>0</v>
      </c>
      <c r="BO78" s="372">
        <v>0</v>
      </c>
      <c r="BP78" s="372">
        <v>0</v>
      </c>
      <c r="BQ78" s="372">
        <v>0</v>
      </c>
      <c r="BR78" s="372">
        <v>0</v>
      </c>
      <c r="BS78" s="372">
        <v>0</v>
      </c>
      <c r="BT78" s="372">
        <v>0</v>
      </c>
      <c r="BU78" s="372">
        <v>0</v>
      </c>
      <c r="BV78" s="372">
        <v>0</v>
      </c>
      <c r="BW78" s="372">
        <v>0</v>
      </c>
      <c r="BX78" s="371">
        <v>0</v>
      </c>
    </row>
    <row r="79" spans="1:76">
      <c r="A79" s="334"/>
      <c r="B79" s="296" t="s">
        <v>345</v>
      </c>
      <c r="C79" s="316"/>
      <c r="D79" s="372">
        <v>0</v>
      </c>
      <c r="E79" s="372">
        <v>0</v>
      </c>
      <c r="F79" s="372">
        <v>0</v>
      </c>
      <c r="G79" s="372">
        <v>0</v>
      </c>
      <c r="H79" s="372">
        <v>0</v>
      </c>
      <c r="I79" s="372">
        <v>0</v>
      </c>
      <c r="J79" s="372">
        <v>0</v>
      </c>
      <c r="K79" s="372">
        <v>0</v>
      </c>
      <c r="L79" s="372">
        <v>0</v>
      </c>
      <c r="M79" s="372">
        <v>0</v>
      </c>
      <c r="N79" s="372">
        <v>0</v>
      </c>
      <c r="O79" s="372">
        <v>0</v>
      </c>
      <c r="P79" s="372">
        <v>0</v>
      </c>
      <c r="Q79" s="372">
        <v>0</v>
      </c>
      <c r="R79" s="372">
        <v>0</v>
      </c>
      <c r="S79" s="372">
        <v>0</v>
      </c>
      <c r="T79" s="372">
        <v>0</v>
      </c>
      <c r="U79" s="372">
        <v>0</v>
      </c>
      <c r="V79" s="372">
        <v>0</v>
      </c>
      <c r="W79" s="372">
        <v>0</v>
      </c>
      <c r="X79" s="372">
        <v>0</v>
      </c>
      <c r="Y79" s="372">
        <v>0</v>
      </c>
      <c r="Z79" s="372">
        <v>0</v>
      </c>
      <c r="AA79" s="372">
        <v>0</v>
      </c>
      <c r="AB79" s="372">
        <v>0</v>
      </c>
      <c r="AC79" s="372">
        <v>0</v>
      </c>
      <c r="AD79" s="372">
        <v>0</v>
      </c>
      <c r="AE79" s="372">
        <v>0</v>
      </c>
      <c r="AF79" s="372">
        <v>0</v>
      </c>
      <c r="AG79" s="372">
        <v>0</v>
      </c>
      <c r="AH79" s="372">
        <v>0</v>
      </c>
      <c r="AI79" s="372">
        <v>3</v>
      </c>
      <c r="AJ79" s="372">
        <v>17</v>
      </c>
      <c r="AK79" s="372">
        <v>30</v>
      </c>
      <c r="AL79" s="372">
        <v>44</v>
      </c>
      <c r="AM79" s="372">
        <v>61</v>
      </c>
      <c r="AN79" s="372">
        <v>81</v>
      </c>
      <c r="AO79" s="372">
        <v>104</v>
      </c>
      <c r="AP79" s="372">
        <v>130</v>
      </c>
      <c r="AQ79" s="372">
        <v>155</v>
      </c>
      <c r="AR79" s="372">
        <v>178</v>
      </c>
      <c r="AS79" s="372">
        <v>202</v>
      </c>
      <c r="AT79" s="372">
        <v>225</v>
      </c>
      <c r="AU79" s="372">
        <v>248</v>
      </c>
      <c r="AV79" s="372">
        <v>0</v>
      </c>
      <c r="AW79" s="372">
        <v>0</v>
      </c>
      <c r="AX79" s="372">
        <v>0</v>
      </c>
      <c r="AY79" s="372">
        <v>0</v>
      </c>
      <c r="AZ79" s="372">
        <v>0</v>
      </c>
      <c r="BA79" s="372">
        <v>0</v>
      </c>
      <c r="BB79" s="372">
        <v>0</v>
      </c>
      <c r="BC79" s="372">
        <v>0</v>
      </c>
      <c r="BD79" s="372">
        <v>0</v>
      </c>
      <c r="BE79" s="372">
        <v>0</v>
      </c>
      <c r="BF79" s="372">
        <v>0</v>
      </c>
      <c r="BG79" s="372">
        <v>0</v>
      </c>
      <c r="BH79" s="372">
        <v>0</v>
      </c>
      <c r="BI79" s="372">
        <v>0</v>
      </c>
      <c r="BJ79" s="372">
        <v>0</v>
      </c>
      <c r="BK79" s="372">
        <v>0</v>
      </c>
      <c r="BL79" s="372">
        <v>0</v>
      </c>
      <c r="BM79" s="372">
        <v>0</v>
      </c>
      <c r="BN79" s="372">
        <v>0</v>
      </c>
      <c r="BO79" s="372">
        <v>0</v>
      </c>
      <c r="BP79" s="372">
        <v>0</v>
      </c>
      <c r="BQ79" s="372">
        <v>0</v>
      </c>
      <c r="BR79" s="372">
        <v>0</v>
      </c>
      <c r="BS79" s="372">
        <v>0</v>
      </c>
      <c r="BT79" s="372">
        <v>0</v>
      </c>
      <c r="BU79" s="372">
        <v>0</v>
      </c>
      <c r="BV79" s="372">
        <v>0</v>
      </c>
      <c r="BW79" s="372">
        <v>0</v>
      </c>
      <c r="BX79" s="371">
        <v>0</v>
      </c>
    </row>
    <row r="80" spans="1:76" ht="15.75" thickBot="1">
      <c r="A80" s="266"/>
      <c r="B80" s="370"/>
      <c r="C80" s="266"/>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69"/>
      <c r="AY80" s="369"/>
      <c r="AZ80" s="369"/>
      <c r="BA80" s="369"/>
      <c r="BB80" s="369"/>
      <c r="BC80" s="369"/>
      <c r="BD80" s="369"/>
      <c r="BE80" s="369"/>
      <c r="BF80" s="369"/>
      <c r="BG80" s="369"/>
      <c r="BH80" s="369"/>
      <c r="BI80" s="369"/>
      <c r="BJ80" s="369"/>
      <c r="BK80" s="369"/>
      <c r="BL80" s="369"/>
      <c r="BM80" s="369"/>
      <c r="BN80" s="369"/>
      <c r="BO80" s="369"/>
      <c r="BP80" s="369"/>
      <c r="BQ80" s="369"/>
      <c r="BR80" s="369"/>
      <c r="BS80" s="369"/>
      <c r="BT80" s="369"/>
      <c r="BU80" s="369"/>
      <c r="BV80" s="369"/>
      <c r="BW80" s="369"/>
      <c r="BX80" s="36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2" customWidth="1"/>
    <col min="76" max="76" width="12.7109375" style="261" customWidth="1"/>
    <col min="77" max="16384" width="9.140625" style="261"/>
  </cols>
  <sheetData>
    <row r="1" spans="1:76" s="308" customFormat="1" ht="24.95" customHeight="1" thickBot="1">
      <c r="A1" s="30" t="s">
        <v>64</v>
      </c>
      <c r="B1" s="77" t="s">
        <v>153</v>
      </c>
      <c r="C1" s="76"/>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09"/>
    </row>
    <row r="2" spans="1:76" ht="15.75" customHeight="1">
      <c r="A2" s="26" t="str">
        <f>Notes!A2</f>
        <v>Summer Budget</v>
      </c>
      <c r="B2" s="26" t="s">
        <v>557</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4" customHeight="1">
      <c r="A4" s="340"/>
      <c r="B4" s="128" t="s">
        <v>67</v>
      </c>
      <c r="C4" s="41"/>
      <c r="D4" s="320">
        <v>0</v>
      </c>
      <c r="E4" s="320">
        <v>0</v>
      </c>
      <c r="F4" s="320">
        <v>0</v>
      </c>
      <c r="G4" s="320">
        <v>0</v>
      </c>
      <c r="H4" s="320">
        <v>0</v>
      </c>
      <c r="I4" s="320">
        <v>0</v>
      </c>
      <c r="J4" s="320">
        <v>0</v>
      </c>
      <c r="K4" s="320">
        <v>0</v>
      </c>
      <c r="L4" s="320">
        <v>0</v>
      </c>
      <c r="M4" s="320">
        <v>0</v>
      </c>
      <c r="N4" s="320">
        <v>0</v>
      </c>
      <c r="O4" s="320">
        <v>0</v>
      </c>
      <c r="P4" s="320">
        <v>0</v>
      </c>
      <c r="Q4" s="320">
        <v>0</v>
      </c>
      <c r="R4" s="320">
        <v>0</v>
      </c>
      <c r="S4" s="320">
        <v>0</v>
      </c>
      <c r="T4" s="320">
        <v>0</v>
      </c>
      <c r="U4" s="320">
        <v>0</v>
      </c>
      <c r="V4" s="320">
        <v>0</v>
      </c>
      <c r="W4" s="320">
        <v>0</v>
      </c>
      <c r="X4" s="320">
        <v>0</v>
      </c>
      <c r="Y4" s="320">
        <v>0</v>
      </c>
      <c r="Z4" s="320">
        <v>22</v>
      </c>
      <c r="AA4" s="320">
        <v>20</v>
      </c>
      <c r="AB4" s="320">
        <v>105</v>
      </c>
      <c r="AC4" s="320">
        <v>225</v>
      </c>
      <c r="AD4" s="320">
        <v>138</v>
      </c>
      <c r="AE4" s="320">
        <v>194</v>
      </c>
      <c r="AF4" s="320">
        <v>201</v>
      </c>
      <c r="AG4" s="320">
        <v>684</v>
      </c>
      <c r="AH4" s="320">
        <v>721</v>
      </c>
      <c r="AI4" s="320">
        <v>793</v>
      </c>
      <c r="AJ4" s="320">
        <v>1024</v>
      </c>
      <c r="AK4" s="320">
        <v>1655.6</v>
      </c>
      <c r="AL4" s="320">
        <v>2128</v>
      </c>
      <c r="AM4" s="320">
        <v>2516</v>
      </c>
      <c r="AN4" s="320">
        <v>2833</v>
      </c>
      <c r="AO4" s="320">
        <v>3177</v>
      </c>
      <c r="AP4" s="320">
        <v>3415</v>
      </c>
      <c r="AQ4" s="320">
        <v>3536</v>
      </c>
      <c r="AR4" s="320">
        <v>3723.4489999999996</v>
      </c>
      <c r="AS4" s="320">
        <v>4232.5369999999994</v>
      </c>
      <c r="AT4" s="320">
        <v>5095.3410000000003</v>
      </c>
      <c r="AU4" s="320">
        <v>6358.652</v>
      </c>
      <c r="AV4" s="320">
        <v>7812.0959999999995</v>
      </c>
      <c r="AW4" s="320">
        <v>9216.8450000000012</v>
      </c>
      <c r="AX4" s="320">
        <v>10103.235919999999</v>
      </c>
      <c r="AY4" s="320">
        <v>10874.666694000003</v>
      </c>
      <c r="AZ4" s="320">
        <v>11379.761964999998</v>
      </c>
      <c r="BA4" s="320">
        <v>11176.396122999999</v>
      </c>
      <c r="BB4" s="320">
        <v>11064.804220000002</v>
      </c>
      <c r="BC4" s="320">
        <v>11064.103816674598</v>
      </c>
      <c r="BD4" s="320">
        <v>11162.3689748</v>
      </c>
      <c r="BE4" s="320">
        <v>11588.695131</v>
      </c>
      <c r="BF4" s="320">
        <v>12636.220416</v>
      </c>
      <c r="BG4" s="320">
        <v>12347.373120710001</v>
      </c>
      <c r="BH4" s="320">
        <v>13157.570061439999</v>
      </c>
      <c r="BI4" s="320">
        <v>13928.205135</v>
      </c>
      <c r="BJ4" s="320">
        <v>14840.547586000004</v>
      </c>
      <c r="BK4" s="320">
        <v>15731.800594999997</v>
      </c>
      <c r="BL4" s="320">
        <f t="shared" ref="BL4:BX4" si="0">SUM(BL5:BL7)</f>
        <v>17103.441162000006</v>
      </c>
      <c r="BM4" s="320">
        <f t="shared" si="0"/>
        <v>19989.231178000002</v>
      </c>
      <c r="BN4" s="320">
        <f t="shared" si="0"/>
        <v>21426.990300999998</v>
      </c>
      <c r="BO4" s="320">
        <f t="shared" si="0"/>
        <v>22820.290123000006</v>
      </c>
      <c r="BP4" s="320">
        <f t="shared" si="0"/>
        <v>23891.683865000003</v>
      </c>
      <c r="BQ4" s="320">
        <f t="shared" si="0"/>
        <v>24177.032744</v>
      </c>
      <c r="BR4" s="320">
        <f t="shared" si="0"/>
        <v>24312.559216000005</v>
      </c>
      <c r="BS4" s="320">
        <f t="shared" si="0"/>
        <v>24225.917111294722</v>
      </c>
      <c r="BT4" s="320">
        <f t="shared" si="0"/>
        <v>24032.343023125704</v>
      </c>
      <c r="BU4" s="320">
        <f t="shared" si="0"/>
        <v>23612.203948490795</v>
      </c>
      <c r="BV4" s="320">
        <f t="shared" si="0"/>
        <v>23352.622552511002</v>
      </c>
      <c r="BW4" s="320">
        <f t="shared" si="0"/>
        <v>23027.669458463221</v>
      </c>
      <c r="BX4" s="411">
        <f t="shared" si="0"/>
        <v>23288.221835145778</v>
      </c>
    </row>
    <row r="5" spans="1:76" s="318" customFormat="1" ht="15.75">
      <c r="A5" s="355"/>
      <c r="B5" s="37" t="s">
        <v>244</v>
      </c>
      <c r="C5" s="41"/>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20"/>
      <c r="BH5" s="320"/>
      <c r="BI5" s="320"/>
      <c r="BJ5" s="320"/>
      <c r="BK5" s="320"/>
      <c r="BL5" s="315">
        <v>15141.776923958705</v>
      </c>
      <c r="BM5" s="315">
        <v>16923.255930776253</v>
      </c>
      <c r="BN5" s="315">
        <v>18018.287469340114</v>
      </c>
      <c r="BO5" s="315">
        <v>19055.311208911484</v>
      </c>
      <c r="BP5" s="315">
        <v>19879.676398880401</v>
      </c>
      <c r="BQ5" s="315">
        <v>20527.846029426455</v>
      </c>
      <c r="BR5" s="315">
        <v>21402.318550799508</v>
      </c>
      <c r="BS5" s="315">
        <v>22110.533649625799</v>
      </c>
      <c r="BT5" s="315">
        <v>21872.719528844194</v>
      </c>
      <c r="BU5" s="315">
        <v>21473.678552127181</v>
      </c>
      <c r="BV5" s="315">
        <v>21162.883094669363</v>
      </c>
      <c r="BW5" s="315">
        <v>20801.744328176857</v>
      </c>
      <c r="BX5" s="314">
        <v>21010.696341025319</v>
      </c>
    </row>
    <row r="6" spans="1:76" s="318" customFormat="1" ht="15.75">
      <c r="A6" s="355"/>
      <c r="B6" s="37" t="s">
        <v>243</v>
      </c>
      <c r="C6" s="41"/>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15">
        <v>1613.425236041295</v>
      </c>
      <c r="BM6" s="315">
        <v>2679.9444862237456</v>
      </c>
      <c r="BN6" s="315">
        <v>3009.2036966598816</v>
      </c>
      <c r="BO6" s="315">
        <v>3331.7742650885075</v>
      </c>
      <c r="BP6" s="315">
        <v>3573.0294971195963</v>
      </c>
      <c r="BQ6" s="315">
        <v>3177.9950345735565</v>
      </c>
      <c r="BR6" s="315">
        <v>2354.2813232004974</v>
      </c>
      <c r="BS6" s="315">
        <v>1632.6502197788786</v>
      </c>
      <c r="BT6" s="315">
        <v>1673.0065991556185</v>
      </c>
      <c r="BU6" s="315">
        <v>1640.843437302359</v>
      </c>
      <c r="BV6" s="315">
        <v>1678.0191877638424</v>
      </c>
      <c r="BW6" s="315">
        <v>1703.1191633158303</v>
      </c>
      <c r="BX6" s="314">
        <v>1742.9705393727054</v>
      </c>
    </row>
    <row r="7" spans="1:76" s="318" customFormat="1" ht="15.75">
      <c r="A7" s="355"/>
      <c r="B7" s="37" t="s">
        <v>242</v>
      </c>
      <c r="C7" s="41"/>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320"/>
      <c r="AN7" s="320"/>
      <c r="AO7" s="320"/>
      <c r="AP7" s="320"/>
      <c r="AQ7" s="320"/>
      <c r="AR7" s="320"/>
      <c r="AS7" s="320"/>
      <c r="AT7" s="320"/>
      <c r="AU7" s="320"/>
      <c r="AV7" s="320"/>
      <c r="AW7" s="320"/>
      <c r="AX7" s="320"/>
      <c r="AY7" s="320"/>
      <c r="AZ7" s="320"/>
      <c r="BA7" s="320"/>
      <c r="BB7" s="320"/>
      <c r="BC7" s="320"/>
      <c r="BD7" s="320"/>
      <c r="BE7" s="320"/>
      <c r="BF7" s="320"/>
      <c r="BG7" s="320"/>
      <c r="BH7" s="320"/>
      <c r="BI7" s="320"/>
      <c r="BJ7" s="320"/>
      <c r="BK7" s="320"/>
      <c r="BL7" s="315">
        <v>348.23900200000571</v>
      </c>
      <c r="BM7" s="315">
        <v>386.0307610000018</v>
      </c>
      <c r="BN7" s="315">
        <v>399.49913500000184</v>
      </c>
      <c r="BO7" s="315">
        <v>433.20464900001389</v>
      </c>
      <c r="BP7" s="315">
        <v>438.97796900000321</v>
      </c>
      <c r="BQ7" s="315">
        <v>471.19167999998899</v>
      </c>
      <c r="BR7" s="315">
        <v>555.95934199999829</v>
      </c>
      <c r="BS7" s="315">
        <v>482.73324189004416</v>
      </c>
      <c r="BT7" s="315">
        <v>486.61689512589146</v>
      </c>
      <c r="BU7" s="315">
        <v>497.68195906125402</v>
      </c>
      <c r="BV7" s="315">
        <v>511.72027007779616</v>
      </c>
      <c r="BW7" s="315">
        <v>522.80596697053261</v>
      </c>
      <c r="BX7" s="314">
        <v>534.55495474775307</v>
      </c>
    </row>
    <row r="8" spans="1:76" s="98" customFormat="1" ht="26.1" customHeight="1">
      <c r="A8" s="38"/>
      <c r="B8" s="152" t="s">
        <v>543</v>
      </c>
      <c r="C8" s="38"/>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6"/>
    </row>
    <row r="9" spans="1:76" s="98" customFormat="1">
      <c r="A9" s="38"/>
      <c r="B9" s="37" t="s">
        <v>542</v>
      </c>
      <c r="C9" s="38"/>
      <c r="D9" s="315" t="s">
        <v>496</v>
      </c>
      <c r="E9" s="315" t="s">
        <v>496</v>
      </c>
      <c r="F9" s="315" t="s">
        <v>496</v>
      </c>
      <c r="G9" s="315" t="s">
        <v>496</v>
      </c>
      <c r="H9" s="315" t="s">
        <v>496</v>
      </c>
      <c r="I9" s="315" t="s">
        <v>496</v>
      </c>
      <c r="J9" s="315" t="s">
        <v>496</v>
      </c>
      <c r="K9" s="315" t="s">
        <v>496</v>
      </c>
      <c r="L9" s="315" t="s">
        <v>496</v>
      </c>
      <c r="M9" s="315" t="s">
        <v>496</v>
      </c>
      <c r="N9" s="315" t="s">
        <v>496</v>
      </c>
      <c r="O9" s="315" t="s">
        <v>496</v>
      </c>
      <c r="P9" s="315" t="s">
        <v>496</v>
      </c>
      <c r="Q9" s="315" t="s">
        <v>496</v>
      </c>
      <c r="R9" s="315" t="s">
        <v>496</v>
      </c>
      <c r="S9" s="315" t="s">
        <v>496</v>
      </c>
      <c r="T9" s="315" t="s">
        <v>496</v>
      </c>
      <c r="U9" s="315" t="s">
        <v>496</v>
      </c>
      <c r="V9" s="315" t="s">
        <v>496</v>
      </c>
      <c r="W9" s="315" t="s">
        <v>496</v>
      </c>
      <c r="X9" s="315" t="s">
        <v>496</v>
      </c>
      <c r="Y9" s="315" t="s">
        <v>496</v>
      </c>
      <c r="Z9" s="315">
        <v>22</v>
      </c>
      <c r="AA9" s="315">
        <v>20</v>
      </c>
      <c r="AB9" s="315">
        <v>90</v>
      </c>
      <c r="AC9" s="315">
        <v>196</v>
      </c>
      <c r="AD9" s="315">
        <v>122</v>
      </c>
      <c r="AE9" s="315">
        <v>162</v>
      </c>
      <c r="AF9" s="315">
        <v>174</v>
      </c>
      <c r="AG9" s="315">
        <v>541</v>
      </c>
      <c r="AH9" s="315">
        <v>574</v>
      </c>
      <c r="AI9" s="315">
        <v>636</v>
      </c>
      <c r="AJ9" s="315">
        <v>841</v>
      </c>
      <c r="AK9" s="315">
        <v>1385.6</v>
      </c>
      <c r="AL9" s="315">
        <v>1777</v>
      </c>
      <c r="AM9" s="315">
        <v>1980</v>
      </c>
      <c r="AN9" s="315">
        <v>2146</v>
      </c>
      <c r="AO9" s="315">
        <v>2296</v>
      </c>
      <c r="AP9" s="315">
        <v>2419</v>
      </c>
      <c r="AQ9" s="315">
        <v>2506</v>
      </c>
      <c r="AR9" s="315">
        <v>2652.7289999999998</v>
      </c>
      <c r="AS9" s="315">
        <v>2867.1709999999998</v>
      </c>
      <c r="AT9" s="315">
        <v>3328.549</v>
      </c>
      <c r="AU9" s="315">
        <v>3945.2429999999999</v>
      </c>
      <c r="AV9" s="315">
        <v>4566.0839999999998</v>
      </c>
      <c r="AW9" s="315">
        <v>5028.2650000000003</v>
      </c>
      <c r="AX9" s="315">
        <v>5228.0419039999988</v>
      </c>
      <c r="AY9" s="315">
        <v>5429.9853480000011</v>
      </c>
      <c r="AZ9" s="315">
        <v>5569.4310189999987</v>
      </c>
      <c r="BA9" s="315">
        <v>5497.5839939999996</v>
      </c>
      <c r="BB9" s="315">
        <v>5404.9490960500016</v>
      </c>
      <c r="BC9" s="315">
        <v>5344.729778154182</v>
      </c>
      <c r="BD9" s="315">
        <v>5258.2568189613457</v>
      </c>
      <c r="BE9" s="315">
        <v>5282.4738553494062</v>
      </c>
      <c r="BF9" s="315">
        <v>5405.2261763595543</v>
      </c>
      <c r="BG9" s="315">
        <v>5029.8907191137514</v>
      </c>
      <c r="BH9" s="315">
        <v>5200.1683993846509</v>
      </c>
      <c r="BI9" s="315">
        <v>5262.5853160000006</v>
      </c>
      <c r="BJ9" s="315">
        <v>5369.7323449999994</v>
      </c>
      <c r="BK9" s="315">
        <v>5453.8794029999999</v>
      </c>
      <c r="BL9" s="315">
        <v>5368.0309110000007</v>
      </c>
      <c r="BM9" s="315">
        <v>5469.598512999999</v>
      </c>
      <c r="BN9" s="315">
        <v>5405.463205</v>
      </c>
      <c r="BO9" s="315">
        <v>5577.661986000001</v>
      </c>
      <c r="BP9" s="315">
        <v>5869.8859560000001</v>
      </c>
      <c r="BQ9" s="315">
        <v>5949.3961390000013</v>
      </c>
      <c r="BR9" s="315">
        <v>5989.3500630000008</v>
      </c>
      <c r="BS9" s="315">
        <v>5978.627945070838</v>
      </c>
      <c r="BT9" s="315">
        <v>5850.5675060566682</v>
      </c>
      <c r="BU9" s="315">
        <v>5862.3361763291814</v>
      </c>
      <c r="BV9" s="315">
        <v>5821.6934532779478</v>
      </c>
      <c r="BW9" s="315">
        <v>5812.1120930599682</v>
      </c>
      <c r="BX9" s="314">
        <v>5974.678570823582</v>
      </c>
    </row>
    <row r="10" spans="1:76" s="98" customFormat="1">
      <c r="A10" s="38"/>
      <c r="B10" s="37" t="s">
        <v>541</v>
      </c>
      <c r="C10" s="38"/>
      <c r="D10" s="315" t="s">
        <v>496</v>
      </c>
      <c r="E10" s="315" t="s">
        <v>496</v>
      </c>
      <c r="F10" s="315" t="s">
        <v>496</v>
      </c>
      <c r="G10" s="315" t="s">
        <v>496</v>
      </c>
      <c r="H10" s="315" t="s">
        <v>496</v>
      </c>
      <c r="I10" s="315" t="s">
        <v>496</v>
      </c>
      <c r="J10" s="315" t="s">
        <v>496</v>
      </c>
      <c r="K10" s="315" t="s">
        <v>496</v>
      </c>
      <c r="L10" s="315" t="s">
        <v>496</v>
      </c>
      <c r="M10" s="315" t="s">
        <v>496</v>
      </c>
      <c r="N10" s="315" t="s">
        <v>496</v>
      </c>
      <c r="O10" s="315" t="s">
        <v>496</v>
      </c>
      <c r="P10" s="315" t="s">
        <v>496</v>
      </c>
      <c r="Q10" s="315" t="s">
        <v>496</v>
      </c>
      <c r="R10" s="315" t="s">
        <v>496</v>
      </c>
      <c r="S10" s="315" t="s">
        <v>496</v>
      </c>
      <c r="T10" s="315" t="s">
        <v>496</v>
      </c>
      <c r="U10" s="315" t="s">
        <v>496</v>
      </c>
      <c r="V10" s="315" t="s">
        <v>496</v>
      </c>
      <c r="W10" s="315" t="s">
        <v>496</v>
      </c>
      <c r="X10" s="315" t="s">
        <v>496</v>
      </c>
      <c r="Y10" s="315" t="s">
        <v>496</v>
      </c>
      <c r="Z10" s="315" t="s">
        <v>496</v>
      </c>
      <c r="AA10" s="315" t="s">
        <v>496</v>
      </c>
      <c r="AB10" s="315" t="s">
        <v>496</v>
      </c>
      <c r="AC10" s="315" t="s">
        <v>496</v>
      </c>
      <c r="AD10" s="315" t="s">
        <v>496</v>
      </c>
      <c r="AE10" s="315" t="s">
        <v>496</v>
      </c>
      <c r="AF10" s="315" t="s">
        <v>496</v>
      </c>
      <c r="AG10" s="315" t="s">
        <v>496</v>
      </c>
      <c r="AH10" s="315" t="s">
        <v>496</v>
      </c>
      <c r="AI10" s="315" t="s">
        <v>496</v>
      </c>
      <c r="AJ10" s="315" t="s">
        <v>496</v>
      </c>
      <c r="AK10" s="315" t="s">
        <v>496</v>
      </c>
      <c r="AL10" s="315" t="s">
        <v>496</v>
      </c>
      <c r="AM10" s="315" t="s">
        <v>496</v>
      </c>
      <c r="AN10" s="315" t="s">
        <v>496</v>
      </c>
      <c r="AO10" s="315" t="s">
        <v>496</v>
      </c>
      <c r="AP10" s="315" t="s">
        <v>496</v>
      </c>
      <c r="AQ10" s="315" t="s">
        <v>496</v>
      </c>
      <c r="AR10" s="315" t="s">
        <v>496</v>
      </c>
      <c r="AS10" s="315" t="s">
        <v>496</v>
      </c>
      <c r="AT10" s="315" t="s">
        <v>496</v>
      </c>
      <c r="AU10" s="315" t="s">
        <v>496</v>
      </c>
      <c r="AV10" s="315" t="s">
        <v>496</v>
      </c>
      <c r="AW10" s="315" t="s">
        <v>496</v>
      </c>
      <c r="AX10" s="315">
        <v>1308.5634420000383</v>
      </c>
      <c r="AY10" s="315">
        <v>1640.2769817999344</v>
      </c>
      <c r="AZ10" s="315">
        <v>1990.7376319759783</v>
      </c>
      <c r="BA10" s="315">
        <v>2242.2150966862773</v>
      </c>
      <c r="BB10" s="315">
        <v>2480.1925472964745</v>
      </c>
      <c r="BC10" s="315">
        <v>2753.0026466072081</v>
      </c>
      <c r="BD10" s="315">
        <v>3053.0684534672382</v>
      </c>
      <c r="BE10" s="315">
        <v>3481.9717405472043</v>
      </c>
      <c r="BF10" s="315">
        <v>4199.332684970158</v>
      </c>
      <c r="BG10" s="315">
        <v>4292.258269780411</v>
      </c>
      <c r="BH10" s="315">
        <v>4603.3960303730873</v>
      </c>
      <c r="BI10" s="315">
        <v>4949.5769554409108</v>
      </c>
      <c r="BJ10" s="315">
        <v>5195.0334294040358</v>
      </c>
      <c r="BK10" s="315">
        <v>5579.7007413789333</v>
      </c>
      <c r="BL10" s="315">
        <v>6111.8128355627241</v>
      </c>
      <c r="BM10" s="315">
        <v>6947.1654035862148</v>
      </c>
      <c r="BN10" s="315">
        <v>7349.7853795119054</v>
      </c>
      <c r="BO10" s="315">
        <v>8026.1615392231415</v>
      </c>
      <c r="BP10" s="315">
        <v>8749.8103466936609</v>
      </c>
      <c r="BQ10" s="315">
        <v>8931.21399210663</v>
      </c>
      <c r="BR10" s="315">
        <v>9222.2107683726244</v>
      </c>
      <c r="BS10" s="315">
        <v>9182.1586125553131</v>
      </c>
      <c r="BT10" s="315">
        <v>9012.3757027632964</v>
      </c>
      <c r="BU10" s="315">
        <v>8684.2355156832837</v>
      </c>
      <c r="BV10" s="315">
        <v>8467.371401440123</v>
      </c>
      <c r="BW10" s="315">
        <v>8238.7037849502794</v>
      </c>
      <c r="BX10" s="314">
        <v>8298.0494731854214</v>
      </c>
    </row>
    <row r="11" spans="1:76" s="98" customFormat="1">
      <c r="A11" s="38"/>
      <c r="B11" s="37" t="s">
        <v>540</v>
      </c>
      <c r="C11" s="38"/>
      <c r="D11" s="315" t="s">
        <v>496</v>
      </c>
      <c r="E11" s="315" t="s">
        <v>496</v>
      </c>
      <c r="F11" s="315" t="s">
        <v>496</v>
      </c>
      <c r="G11" s="315" t="s">
        <v>496</v>
      </c>
      <c r="H11" s="315" t="s">
        <v>496</v>
      </c>
      <c r="I11" s="315" t="s">
        <v>496</v>
      </c>
      <c r="J11" s="315" t="s">
        <v>496</v>
      </c>
      <c r="K11" s="315" t="s">
        <v>496</v>
      </c>
      <c r="L11" s="315" t="s">
        <v>496</v>
      </c>
      <c r="M11" s="315" t="s">
        <v>496</v>
      </c>
      <c r="N11" s="315" t="s">
        <v>496</v>
      </c>
      <c r="O11" s="315" t="s">
        <v>496</v>
      </c>
      <c r="P11" s="315" t="s">
        <v>496</v>
      </c>
      <c r="Q11" s="315" t="s">
        <v>496</v>
      </c>
      <c r="R11" s="315" t="s">
        <v>496</v>
      </c>
      <c r="S11" s="315" t="s">
        <v>496</v>
      </c>
      <c r="T11" s="315" t="s">
        <v>496</v>
      </c>
      <c r="U11" s="315" t="s">
        <v>496</v>
      </c>
      <c r="V11" s="315" t="s">
        <v>496</v>
      </c>
      <c r="W11" s="315" t="s">
        <v>496</v>
      </c>
      <c r="X11" s="315" t="s">
        <v>496</v>
      </c>
      <c r="Y11" s="315" t="s">
        <v>496</v>
      </c>
      <c r="Z11" s="315" t="s">
        <v>496</v>
      </c>
      <c r="AA11" s="315" t="s">
        <v>496</v>
      </c>
      <c r="AB11" s="315" t="s">
        <v>496</v>
      </c>
      <c r="AC11" s="315" t="s">
        <v>496</v>
      </c>
      <c r="AD11" s="315" t="s">
        <v>496</v>
      </c>
      <c r="AE11" s="315" t="s">
        <v>496</v>
      </c>
      <c r="AF11" s="315" t="s">
        <v>496</v>
      </c>
      <c r="AG11" s="315" t="s">
        <v>496</v>
      </c>
      <c r="AH11" s="315" t="s">
        <v>496</v>
      </c>
      <c r="AI11" s="315" t="s">
        <v>496</v>
      </c>
      <c r="AJ11" s="315" t="s">
        <v>496</v>
      </c>
      <c r="AK11" s="315" t="s">
        <v>496</v>
      </c>
      <c r="AL11" s="315" t="s">
        <v>496</v>
      </c>
      <c r="AM11" s="315" t="s">
        <v>496</v>
      </c>
      <c r="AN11" s="315" t="s">
        <v>496</v>
      </c>
      <c r="AO11" s="315" t="s">
        <v>496</v>
      </c>
      <c r="AP11" s="315" t="s">
        <v>496</v>
      </c>
      <c r="AQ11" s="315" t="s">
        <v>496</v>
      </c>
      <c r="AR11" s="315" t="s">
        <v>496</v>
      </c>
      <c r="AS11" s="315" t="s">
        <v>496</v>
      </c>
      <c r="AT11" s="315" t="s">
        <v>496</v>
      </c>
      <c r="AU11" s="315" t="s">
        <v>496</v>
      </c>
      <c r="AV11" s="315" t="s">
        <v>496</v>
      </c>
      <c r="AW11" s="315" t="s">
        <v>496</v>
      </c>
      <c r="AX11" s="315">
        <v>3566.6305739999607</v>
      </c>
      <c r="AY11" s="315">
        <v>3804.4043642000647</v>
      </c>
      <c r="AZ11" s="315">
        <v>3819.5933140240209</v>
      </c>
      <c r="BA11" s="315">
        <v>3436.5970323137235</v>
      </c>
      <c r="BB11" s="315">
        <v>3179.6625766535249</v>
      </c>
      <c r="BC11" s="315">
        <v>2966.3833413927578</v>
      </c>
      <c r="BD11" s="315">
        <v>2851.0551250032404</v>
      </c>
      <c r="BE11" s="315">
        <v>2824.2625689397278</v>
      </c>
      <c r="BF11" s="315">
        <v>3031.6314852320297</v>
      </c>
      <c r="BG11" s="315">
        <v>3027.5829635595874</v>
      </c>
      <c r="BH11" s="315">
        <v>3354.006205881341</v>
      </c>
      <c r="BI11" s="315">
        <v>3716.0428635590897</v>
      </c>
      <c r="BJ11" s="315">
        <v>4275.7818115959699</v>
      </c>
      <c r="BK11" s="315">
        <v>4698.2204506210655</v>
      </c>
      <c r="BL11" s="315">
        <v>5623.5974154372798</v>
      </c>
      <c r="BM11" s="315">
        <v>7572.4672614137844</v>
      </c>
      <c r="BN11" s="315">
        <v>8671.7417164880899</v>
      </c>
      <c r="BO11" s="315">
        <v>9216.4665977768636</v>
      </c>
      <c r="BP11" s="315">
        <v>9271.9875623063472</v>
      </c>
      <c r="BQ11" s="315">
        <v>9296.4226128933697</v>
      </c>
      <c r="BR11" s="315">
        <v>9100.998384627379</v>
      </c>
      <c r="BS11" s="315">
        <v>9065.1305536685686</v>
      </c>
      <c r="BT11" s="315">
        <v>9169.3998143057343</v>
      </c>
      <c r="BU11" s="315">
        <v>9065.6322564783295</v>
      </c>
      <c r="BV11" s="315">
        <v>9063.5576977929322</v>
      </c>
      <c r="BW11" s="315">
        <v>8976.8535804529711</v>
      </c>
      <c r="BX11" s="314">
        <v>9015.4937911367706</v>
      </c>
    </row>
    <row r="12" spans="1:76" s="98" customFormat="1">
      <c r="A12" s="38"/>
      <c r="B12" s="214" t="s">
        <v>539</v>
      </c>
      <c r="C12" s="38"/>
      <c r="D12" s="315" t="s">
        <v>496</v>
      </c>
      <c r="E12" s="315" t="s">
        <v>496</v>
      </c>
      <c r="F12" s="315" t="s">
        <v>496</v>
      </c>
      <c r="G12" s="315" t="s">
        <v>496</v>
      </c>
      <c r="H12" s="315" t="s">
        <v>496</v>
      </c>
      <c r="I12" s="315" t="s">
        <v>496</v>
      </c>
      <c r="J12" s="315" t="s">
        <v>496</v>
      </c>
      <c r="K12" s="315" t="s">
        <v>496</v>
      </c>
      <c r="L12" s="315" t="s">
        <v>496</v>
      </c>
      <c r="M12" s="315" t="s">
        <v>496</v>
      </c>
      <c r="N12" s="315" t="s">
        <v>496</v>
      </c>
      <c r="O12" s="315" t="s">
        <v>496</v>
      </c>
      <c r="P12" s="315" t="s">
        <v>496</v>
      </c>
      <c r="Q12" s="315" t="s">
        <v>496</v>
      </c>
      <c r="R12" s="315" t="s">
        <v>496</v>
      </c>
      <c r="S12" s="315" t="s">
        <v>496</v>
      </c>
      <c r="T12" s="315" t="s">
        <v>496</v>
      </c>
      <c r="U12" s="315" t="s">
        <v>496</v>
      </c>
      <c r="V12" s="315" t="s">
        <v>496</v>
      </c>
      <c r="W12" s="315" t="s">
        <v>496</v>
      </c>
      <c r="X12" s="315" t="s">
        <v>496</v>
      </c>
      <c r="Y12" s="315" t="s">
        <v>496</v>
      </c>
      <c r="Z12" s="315" t="s">
        <v>496</v>
      </c>
      <c r="AA12" s="315" t="s">
        <v>496</v>
      </c>
      <c r="AB12" s="315" t="s">
        <v>496</v>
      </c>
      <c r="AC12" s="315" t="s">
        <v>496</v>
      </c>
      <c r="AD12" s="315" t="s">
        <v>496</v>
      </c>
      <c r="AE12" s="315" t="s">
        <v>496</v>
      </c>
      <c r="AF12" s="315" t="s">
        <v>496</v>
      </c>
      <c r="AG12" s="315" t="s">
        <v>496</v>
      </c>
      <c r="AH12" s="315" t="s">
        <v>496</v>
      </c>
      <c r="AI12" s="315" t="s">
        <v>496</v>
      </c>
      <c r="AJ12" s="315" t="s">
        <v>496</v>
      </c>
      <c r="AK12" s="315" t="s">
        <v>496</v>
      </c>
      <c r="AL12" s="315" t="s">
        <v>496</v>
      </c>
      <c r="AM12" s="315" t="s">
        <v>496</v>
      </c>
      <c r="AN12" s="315" t="s">
        <v>496</v>
      </c>
      <c r="AO12" s="315" t="s">
        <v>496</v>
      </c>
      <c r="AP12" s="315" t="s">
        <v>496</v>
      </c>
      <c r="AQ12" s="315" t="s">
        <v>496</v>
      </c>
      <c r="AR12" s="315" t="s">
        <v>496</v>
      </c>
      <c r="AS12" s="315" t="s">
        <v>496</v>
      </c>
      <c r="AT12" s="315" t="s">
        <v>496</v>
      </c>
      <c r="AU12" s="315" t="s">
        <v>496</v>
      </c>
      <c r="AV12" s="315" t="s">
        <v>496</v>
      </c>
      <c r="AW12" s="315" t="s">
        <v>496</v>
      </c>
      <c r="AX12" s="315" t="s">
        <v>496</v>
      </c>
      <c r="AY12" s="315" t="s">
        <v>496</v>
      </c>
      <c r="AZ12" s="315" t="s">
        <v>496</v>
      </c>
      <c r="BA12" s="315" t="s">
        <v>496</v>
      </c>
      <c r="BB12" s="315" t="s">
        <v>496</v>
      </c>
      <c r="BC12" s="315" t="s">
        <v>496</v>
      </c>
      <c r="BD12" s="315" t="s">
        <v>496</v>
      </c>
      <c r="BE12" s="315" t="s">
        <v>496</v>
      </c>
      <c r="BF12" s="315" t="s">
        <v>496</v>
      </c>
      <c r="BG12" s="315" t="s">
        <v>496</v>
      </c>
      <c r="BH12" s="315" t="s">
        <v>496</v>
      </c>
      <c r="BI12" s="315" t="s">
        <v>496</v>
      </c>
      <c r="BJ12" s="315">
        <v>378.67377499999998</v>
      </c>
      <c r="BK12" s="315">
        <v>421.67804699999999</v>
      </c>
      <c r="BL12" s="315">
        <v>1863.213853579424</v>
      </c>
      <c r="BM12" s="315">
        <v>4769.8138420000005</v>
      </c>
      <c r="BN12" s="315">
        <v>6358.6353639999998</v>
      </c>
      <c r="BO12" s="315">
        <v>7201.4408910000002</v>
      </c>
      <c r="BP12" s="315">
        <v>7480.1284109999988</v>
      </c>
      <c r="BQ12" s="315">
        <v>7692.0312269999995</v>
      </c>
      <c r="BR12" s="315">
        <v>7630.2402050000001</v>
      </c>
      <c r="BS12" s="315">
        <v>7728.5187091382031</v>
      </c>
      <c r="BT12" s="315">
        <v>7914.8487568717055</v>
      </c>
      <c r="BU12" s="315">
        <v>7912.7139773338349</v>
      </c>
      <c r="BV12" s="315">
        <v>7991.710120951825</v>
      </c>
      <c r="BW12" s="315">
        <v>7972.6870055095151</v>
      </c>
      <c r="BX12" s="314">
        <v>8055.6273014247017</v>
      </c>
    </row>
    <row r="13" spans="1:76" s="98" customFormat="1" ht="26.1" customHeight="1">
      <c r="A13" s="38"/>
      <c r="B13" s="37" t="s">
        <v>538</v>
      </c>
      <c r="C13" s="38"/>
      <c r="D13" s="315" t="s">
        <v>496</v>
      </c>
      <c r="E13" s="315" t="s">
        <v>496</v>
      </c>
      <c r="F13" s="315" t="s">
        <v>496</v>
      </c>
      <c r="G13" s="315" t="s">
        <v>496</v>
      </c>
      <c r="H13" s="315" t="s">
        <v>496</v>
      </c>
      <c r="I13" s="315" t="s">
        <v>496</v>
      </c>
      <c r="J13" s="315" t="s">
        <v>496</v>
      </c>
      <c r="K13" s="315" t="s">
        <v>496</v>
      </c>
      <c r="L13" s="315" t="s">
        <v>496</v>
      </c>
      <c r="M13" s="315" t="s">
        <v>496</v>
      </c>
      <c r="N13" s="315" t="s">
        <v>496</v>
      </c>
      <c r="O13" s="315" t="s">
        <v>496</v>
      </c>
      <c r="P13" s="315" t="s">
        <v>496</v>
      </c>
      <c r="Q13" s="315" t="s">
        <v>496</v>
      </c>
      <c r="R13" s="315" t="s">
        <v>496</v>
      </c>
      <c r="S13" s="315" t="s">
        <v>496</v>
      </c>
      <c r="T13" s="315" t="s">
        <v>496</v>
      </c>
      <c r="U13" s="315" t="s">
        <v>496</v>
      </c>
      <c r="V13" s="315" t="s">
        <v>496</v>
      </c>
      <c r="W13" s="315" t="s">
        <v>496</v>
      </c>
      <c r="X13" s="315" t="s">
        <v>496</v>
      </c>
      <c r="Y13" s="315" t="s">
        <v>496</v>
      </c>
      <c r="Z13" s="315" t="s">
        <v>496</v>
      </c>
      <c r="AA13" s="315" t="s">
        <v>496</v>
      </c>
      <c r="AB13" s="315" t="s">
        <v>496</v>
      </c>
      <c r="AC13" s="315" t="s">
        <v>496</v>
      </c>
      <c r="AD13" s="315" t="s">
        <v>496</v>
      </c>
      <c r="AE13" s="315" t="s">
        <v>496</v>
      </c>
      <c r="AF13" s="315" t="s">
        <v>496</v>
      </c>
      <c r="AG13" s="315" t="s">
        <v>496</v>
      </c>
      <c r="AH13" s="315" t="s">
        <v>496</v>
      </c>
      <c r="AI13" s="315" t="s">
        <v>496</v>
      </c>
      <c r="AJ13" s="315" t="s">
        <v>496</v>
      </c>
      <c r="AK13" s="315" t="s">
        <v>496</v>
      </c>
      <c r="AL13" s="315" t="s">
        <v>496</v>
      </c>
      <c r="AM13" s="315" t="s">
        <v>496</v>
      </c>
      <c r="AN13" s="315" t="s">
        <v>496</v>
      </c>
      <c r="AO13" s="315" t="s">
        <v>496</v>
      </c>
      <c r="AP13" s="315" t="s">
        <v>496</v>
      </c>
      <c r="AQ13" s="315" t="s">
        <v>496</v>
      </c>
      <c r="AR13" s="315" t="s">
        <v>496</v>
      </c>
      <c r="AS13" s="315" t="s">
        <v>496</v>
      </c>
      <c r="AT13" s="315" t="s">
        <v>496</v>
      </c>
      <c r="AU13" s="315" t="s">
        <v>496</v>
      </c>
      <c r="AV13" s="315" t="s">
        <v>496</v>
      </c>
      <c r="AW13" s="315" t="s">
        <v>496</v>
      </c>
      <c r="AX13" s="315">
        <f t="shared" ref="AX13:BX13" si="1">SUM(AX9:AX10)</f>
        <v>6536.6053460000367</v>
      </c>
      <c r="AY13" s="315">
        <f t="shared" si="1"/>
        <v>7070.2623297999353</v>
      </c>
      <c r="AZ13" s="315">
        <f t="shared" si="1"/>
        <v>7560.1686509759766</v>
      </c>
      <c r="BA13" s="315">
        <f t="shared" si="1"/>
        <v>7739.7990906862769</v>
      </c>
      <c r="BB13" s="315">
        <f t="shared" si="1"/>
        <v>7885.1416433464765</v>
      </c>
      <c r="BC13" s="315">
        <f t="shared" si="1"/>
        <v>8097.7324247613906</v>
      </c>
      <c r="BD13" s="315">
        <f t="shared" si="1"/>
        <v>8311.3252724285849</v>
      </c>
      <c r="BE13" s="315">
        <f t="shared" si="1"/>
        <v>8764.44559589661</v>
      </c>
      <c r="BF13" s="315">
        <f t="shared" si="1"/>
        <v>9604.5588613297114</v>
      </c>
      <c r="BG13" s="315">
        <f t="shared" si="1"/>
        <v>9322.1489888941614</v>
      </c>
      <c r="BH13" s="315">
        <f t="shared" si="1"/>
        <v>9803.5644297577383</v>
      </c>
      <c r="BI13" s="315">
        <f t="shared" si="1"/>
        <v>10212.162271440911</v>
      </c>
      <c r="BJ13" s="315">
        <f t="shared" si="1"/>
        <v>10564.765774404035</v>
      </c>
      <c r="BK13" s="315">
        <f t="shared" si="1"/>
        <v>11033.580144378933</v>
      </c>
      <c r="BL13" s="315">
        <f t="shared" si="1"/>
        <v>11479.843746562725</v>
      </c>
      <c r="BM13" s="315">
        <f t="shared" si="1"/>
        <v>12416.763916586213</v>
      </c>
      <c r="BN13" s="315">
        <f t="shared" si="1"/>
        <v>12755.248584511904</v>
      </c>
      <c r="BO13" s="315">
        <f t="shared" si="1"/>
        <v>13603.823525223142</v>
      </c>
      <c r="BP13" s="315">
        <f t="shared" si="1"/>
        <v>14619.696302693661</v>
      </c>
      <c r="BQ13" s="315">
        <f t="shared" si="1"/>
        <v>14880.61013110663</v>
      </c>
      <c r="BR13" s="315">
        <f t="shared" si="1"/>
        <v>15211.560831372626</v>
      </c>
      <c r="BS13" s="315">
        <f t="shared" si="1"/>
        <v>15160.78655762615</v>
      </c>
      <c r="BT13" s="315">
        <f t="shared" si="1"/>
        <v>14862.943208819965</v>
      </c>
      <c r="BU13" s="315">
        <f t="shared" si="1"/>
        <v>14546.571692012465</v>
      </c>
      <c r="BV13" s="315">
        <f t="shared" si="1"/>
        <v>14289.064854718072</v>
      </c>
      <c r="BW13" s="315">
        <f t="shared" si="1"/>
        <v>14050.815878010248</v>
      </c>
      <c r="BX13" s="314">
        <f t="shared" si="1"/>
        <v>14272.728044009003</v>
      </c>
    </row>
    <row r="14" spans="1:76" s="98" customFormat="1">
      <c r="A14" s="38"/>
      <c r="B14" s="37" t="s">
        <v>536</v>
      </c>
      <c r="C14" s="38"/>
      <c r="D14" s="315" t="s">
        <v>496</v>
      </c>
      <c r="E14" s="315" t="s">
        <v>496</v>
      </c>
      <c r="F14" s="315" t="s">
        <v>496</v>
      </c>
      <c r="G14" s="315" t="s">
        <v>496</v>
      </c>
      <c r="H14" s="315" t="s">
        <v>496</v>
      </c>
      <c r="I14" s="315" t="s">
        <v>496</v>
      </c>
      <c r="J14" s="315" t="s">
        <v>496</v>
      </c>
      <c r="K14" s="315" t="s">
        <v>496</v>
      </c>
      <c r="L14" s="315" t="s">
        <v>496</v>
      </c>
      <c r="M14" s="315" t="s">
        <v>496</v>
      </c>
      <c r="N14" s="315" t="s">
        <v>496</v>
      </c>
      <c r="O14" s="315" t="s">
        <v>496</v>
      </c>
      <c r="P14" s="315" t="s">
        <v>496</v>
      </c>
      <c r="Q14" s="315" t="s">
        <v>496</v>
      </c>
      <c r="R14" s="315" t="s">
        <v>496</v>
      </c>
      <c r="S14" s="315" t="s">
        <v>496</v>
      </c>
      <c r="T14" s="315" t="s">
        <v>496</v>
      </c>
      <c r="U14" s="315" t="s">
        <v>496</v>
      </c>
      <c r="V14" s="315" t="s">
        <v>496</v>
      </c>
      <c r="W14" s="315" t="s">
        <v>496</v>
      </c>
      <c r="X14" s="315" t="s">
        <v>496</v>
      </c>
      <c r="Y14" s="315" t="s">
        <v>496</v>
      </c>
      <c r="Z14" s="315" t="s">
        <v>496</v>
      </c>
      <c r="AA14" s="315" t="s">
        <v>496</v>
      </c>
      <c r="AB14" s="315">
        <v>15</v>
      </c>
      <c r="AC14" s="315">
        <v>29</v>
      </c>
      <c r="AD14" s="315">
        <v>16</v>
      </c>
      <c r="AE14" s="315">
        <v>32</v>
      </c>
      <c r="AF14" s="315">
        <v>27</v>
      </c>
      <c r="AG14" s="315">
        <v>143</v>
      </c>
      <c r="AH14" s="315">
        <v>147</v>
      </c>
      <c r="AI14" s="315">
        <v>157</v>
      </c>
      <c r="AJ14" s="315">
        <v>183</v>
      </c>
      <c r="AK14" s="315">
        <v>270</v>
      </c>
      <c r="AL14" s="315">
        <v>351</v>
      </c>
      <c r="AM14" s="315">
        <v>536</v>
      </c>
      <c r="AN14" s="315">
        <v>687</v>
      </c>
      <c r="AO14" s="315">
        <v>881</v>
      </c>
      <c r="AP14" s="315">
        <v>996</v>
      </c>
      <c r="AQ14" s="315">
        <v>1030</v>
      </c>
      <c r="AR14" s="315">
        <v>1070.72</v>
      </c>
      <c r="AS14" s="315">
        <v>1365.366</v>
      </c>
      <c r="AT14" s="315">
        <v>1766.7919999999999</v>
      </c>
      <c r="AU14" s="315">
        <v>2413.4090000000001</v>
      </c>
      <c r="AV14" s="315">
        <v>3246.0120000000002</v>
      </c>
      <c r="AW14" s="315">
        <v>4188.58</v>
      </c>
      <c r="AX14" s="315">
        <v>4875.1940159999995</v>
      </c>
      <c r="AY14" s="315">
        <v>5444.6813459999994</v>
      </c>
      <c r="AZ14" s="315">
        <v>5810.3309459999991</v>
      </c>
      <c r="BA14" s="315">
        <v>5678.8121290000008</v>
      </c>
      <c r="BB14" s="315">
        <v>5659.8551239499993</v>
      </c>
      <c r="BC14" s="315">
        <v>5719.3859879999654</v>
      </c>
      <c r="BD14" s="315">
        <v>5904.123578470475</v>
      </c>
      <c r="BE14" s="315">
        <v>6306.2343094869357</v>
      </c>
      <c r="BF14" s="315">
        <v>7230.9641702021872</v>
      </c>
      <c r="BG14" s="315">
        <v>7319.8412333400011</v>
      </c>
      <c r="BH14" s="315">
        <v>7957.4022362544338</v>
      </c>
      <c r="BI14" s="315">
        <v>8665.6198189999996</v>
      </c>
      <c r="BJ14" s="315">
        <v>9470.8152410000057</v>
      </c>
      <c r="BK14" s="315">
        <v>10277.921191999998</v>
      </c>
      <c r="BL14" s="315">
        <v>11735.410251000005</v>
      </c>
      <c r="BM14" s="315">
        <v>14519.632664999999</v>
      </c>
      <c r="BN14" s="315">
        <v>16021.527095999996</v>
      </c>
      <c r="BO14" s="315">
        <v>17242.628137000003</v>
      </c>
      <c r="BP14" s="315">
        <v>18021.797909000008</v>
      </c>
      <c r="BQ14" s="315">
        <v>18227.636605</v>
      </c>
      <c r="BR14" s="315">
        <v>18323.209153000003</v>
      </c>
      <c r="BS14" s="315">
        <v>18247.289166223884</v>
      </c>
      <c r="BT14" s="315">
        <v>18181.775517069029</v>
      </c>
      <c r="BU14" s="315">
        <v>17749.867772161611</v>
      </c>
      <c r="BV14" s="315">
        <v>17530.929099233057</v>
      </c>
      <c r="BW14" s="315">
        <v>17215.557365403249</v>
      </c>
      <c r="BX14" s="314">
        <v>17313.543264322194</v>
      </c>
    </row>
    <row r="15" spans="1:76" s="98" customFormat="1" ht="26.1" customHeight="1">
      <c r="A15" s="204"/>
      <c r="B15" s="204" t="s">
        <v>517</v>
      </c>
      <c r="C15" s="38"/>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4"/>
    </row>
    <row r="16" spans="1:76" s="98" customFormat="1">
      <c r="A16" s="352"/>
      <c r="B16" s="136" t="s">
        <v>516</v>
      </c>
      <c r="C16" s="38"/>
      <c r="D16" s="315" t="s">
        <v>496</v>
      </c>
      <c r="E16" s="315" t="s">
        <v>496</v>
      </c>
      <c r="F16" s="315" t="s">
        <v>496</v>
      </c>
      <c r="G16" s="315" t="s">
        <v>496</v>
      </c>
      <c r="H16" s="315" t="s">
        <v>496</v>
      </c>
      <c r="I16" s="315" t="s">
        <v>496</v>
      </c>
      <c r="J16" s="315" t="s">
        <v>496</v>
      </c>
      <c r="K16" s="315" t="s">
        <v>496</v>
      </c>
      <c r="L16" s="315" t="s">
        <v>496</v>
      </c>
      <c r="M16" s="315" t="s">
        <v>496</v>
      </c>
      <c r="N16" s="315" t="s">
        <v>496</v>
      </c>
      <c r="O16" s="315" t="s">
        <v>496</v>
      </c>
      <c r="P16" s="315" t="s">
        <v>496</v>
      </c>
      <c r="Q16" s="315" t="s">
        <v>496</v>
      </c>
      <c r="R16" s="315" t="s">
        <v>496</v>
      </c>
      <c r="S16" s="315" t="s">
        <v>496</v>
      </c>
      <c r="T16" s="315" t="s">
        <v>496</v>
      </c>
      <c r="U16" s="315" t="s">
        <v>496</v>
      </c>
      <c r="V16" s="315" t="s">
        <v>496</v>
      </c>
      <c r="W16" s="315" t="s">
        <v>496</v>
      </c>
      <c r="X16" s="315" t="s">
        <v>496</v>
      </c>
      <c r="Y16" s="315" t="s">
        <v>496</v>
      </c>
      <c r="Z16" s="315" t="s">
        <v>496</v>
      </c>
      <c r="AA16" s="315" t="s">
        <v>496</v>
      </c>
      <c r="AB16" s="315" t="s">
        <v>496</v>
      </c>
      <c r="AC16" s="315" t="s">
        <v>496</v>
      </c>
      <c r="AD16" s="315" t="s">
        <v>496</v>
      </c>
      <c r="AE16" s="315" t="s">
        <v>496</v>
      </c>
      <c r="AF16" s="315" t="s">
        <v>496</v>
      </c>
      <c r="AG16" s="315" t="s">
        <v>496</v>
      </c>
      <c r="AH16" s="315" t="s">
        <v>496</v>
      </c>
      <c r="AI16" s="315" t="s">
        <v>496</v>
      </c>
      <c r="AJ16" s="315" t="s">
        <v>496</v>
      </c>
      <c r="AK16" s="315" t="s">
        <v>496</v>
      </c>
      <c r="AL16" s="315" t="s">
        <v>496</v>
      </c>
      <c r="AM16" s="315" t="s">
        <v>496</v>
      </c>
      <c r="AN16" s="315" t="s">
        <v>496</v>
      </c>
      <c r="AO16" s="315" t="s">
        <v>496</v>
      </c>
      <c r="AP16" s="315" t="s">
        <v>496</v>
      </c>
      <c r="AQ16" s="315" t="s">
        <v>496</v>
      </c>
      <c r="AR16" s="315" t="s">
        <v>496</v>
      </c>
      <c r="AS16" s="315" t="s">
        <v>496</v>
      </c>
      <c r="AT16" s="315" t="s">
        <v>496</v>
      </c>
      <c r="AU16" s="315" t="s">
        <v>496</v>
      </c>
      <c r="AV16" s="315" t="s">
        <v>496</v>
      </c>
      <c r="AW16" s="315" t="s">
        <v>496</v>
      </c>
      <c r="AX16" s="315" t="s">
        <v>496</v>
      </c>
      <c r="AY16" s="315" t="s">
        <v>496</v>
      </c>
      <c r="AZ16" s="315" t="s">
        <v>496</v>
      </c>
      <c r="BA16" s="315" t="s">
        <v>496</v>
      </c>
      <c r="BB16" s="315" t="s">
        <v>496</v>
      </c>
      <c r="BC16" s="315" t="s">
        <v>496</v>
      </c>
      <c r="BD16" s="315" t="s">
        <v>496</v>
      </c>
      <c r="BE16" s="315" t="s">
        <v>496</v>
      </c>
      <c r="BF16" s="315" t="s">
        <v>496</v>
      </c>
      <c r="BG16" s="315" t="s">
        <v>496</v>
      </c>
      <c r="BH16" s="315" t="s">
        <v>496</v>
      </c>
      <c r="BI16" s="315" t="s">
        <v>496</v>
      </c>
      <c r="BJ16" s="315" t="s">
        <v>496</v>
      </c>
      <c r="BK16" s="315" t="s">
        <v>496</v>
      </c>
      <c r="BL16" s="315">
        <v>1646.9585583274306</v>
      </c>
      <c r="BM16" s="315">
        <v>2732.7185734874533</v>
      </c>
      <c r="BN16" s="315">
        <v>3068.8441160952298</v>
      </c>
      <c r="BO16" s="315">
        <v>3399.1006602323869</v>
      </c>
      <c r="BP16" s="315">
        <v>3643.1656303475538</v>
      </c>
      <c r="BQ16" s="315">
        <v>3243.8566305806921</v>
      </c>
      <c r="BR16" s="315">
        <v>2411.4767290435593</v>
      </c>
      <c r="BS16" s="315">
        <v>1673.1191035029335</v>
      </c>
      <c r="BT16" s="315">
        <v>1711.124972750094</v>
      </c>
      <c r="BU16" s="315">
        <v>1680.5637774375068</v>
      </c>
      <c r="BV16" s="315">
        <v>1719.8619724404111</v>
      </c>
      <c r="BW16" s="315">
        <v>1747.0519551935272</v>
      </c>
      <c r="BX16" s="314">
        <v>1788.8238743744978</v>
      </c>
    </row>
    <row r="17" spans="1:76" s="98" customFormat="1">
      <c r="A17" s="352"/>
      <c r="B17" s="136" t="s">
        <v>8</v>
      </c>
      <c r="C17" s="38"/>
      <c r="D17" s="315" t="s">
        <v>496</v>
      </c>
      <c r="E17" s="315" t="s">
        <v>496</v>
      </c>
      <c r="F17" s="315" t="s">
        <v>496</v>
      </c>
      <c r="G17" s="315" t="s">
        <v>496</v>
      </c>
      <c r="H17" s="315" t="s">
        <v>496</v>
      </c>
      <c r="I17" s="315" t="s">
        <v>496</v>
      </c>
      <c r="J17" s="315" t="s">
        <v>496</v>
      </c>
      <c r="K17" s="315" t="s">
        <v>496</v>
      </c>
      <c r="L17" s="315" t="s">
        <v>496</v>
      </c>
      <c r="M17" s="315" t="s">
        <v>496</v>
      </c>
      <c r="N17" s="315" t="s">
        <v>496</v>
      </c>
      <c r="O17" s="315" t="s">
        <v>496</v>
      </c>
      <c r="P17" s="315" t="s">
        <v>496</v>
      </c>
      <c r="Q17" s="315" t="s">
        <v>496</v>
      </c>
      <c r="R17" s="315" t="s">
        <v>496</v>
      </c>
      <c r="S17" s="315" t="s">
        <v>496</v>
      </c>
      <c r="T17" s="315" t="s">
        <v>496</v>
      </c>
      <c r="U17" s="315" t="s">
        <v>496</v>
      </c>
      <c r="V17" s="315" t="s">
        <v>496</v>
      </c>
      <c r="W17" s="315" t="s">
        <v>496</v>
      </c>
      <c r="X17" s="315" t="s">
        <v>496</v>
      </c>
      <c r="Y17" s="315" t="s">
        <v>496</v>
      </c>
      <c r="Z17" s="315" t="s">
        <v>496</v>
      </c>
      <c r="AA17" s="315" t="s">
        <v>496</v>
      </c>
      <c r="AB17" s="315" t="s">
        <v>496</v>
      </c>
      <c r="AC17" s="315" t="s">
        <v>496</v>
      </c>
      <c r="AD17" s="315" t="s">
        <v>496</v>
      </c>
      <c r="AE17" s="315" t="s">
        <v>496</v>
      </c>
      <c r="AF17" s="315" t="s">
        <v>496</v>
      </c>
      <c r="AG17" s="315" t="s">
        <v>496</v>
      </c>
      <c r="AH17" s="315" t="s">
        <v>496</v>
      </c>
      <c r="AI17" s="315" t="s">
        <v>496</v>
      </c>
      <c r="AJ17" s="315" t="s">
        <v>496</v>
      </c>
      <c r="AK17" s="315" t="s">
        <v>496</v>
      </c>
      <c r="AL17" s="315" t="s">
        <v>496</v>
      </c>
      <c r="AM17" s="315" t="s">
        <v>496</v>
      </c>
      <c r="AN17" s="315" t="s">
        <v>496</v>
      </c>
      <c r="AO17" s="315" t="s">
        <v>496</v>
      </c>
      <c r="AP17" s="315" t="s">
        <v>496</v>
      </c>
      <c r="AQ17" s="315" t="s">
        <v>496</v>
      </c>
      <c r="AR17" s="315" t="s">
        <v>496</v>
      </c>
      <c r="AS17" s="315" t="s">
        <v>496</v>
      </c>
      <c r="AT17" s="315" t="s">
        <v>496</v>
      </c>
      <c r="AU17" s="315" t="s">
        <v>496</v>
      </c>
      <c r="AV17" s="315" t="s">
        <v>496</v>
      </c>
      <c r="AW17" s="315" t="s">
        <v>496</v>
      </c>
      <c r="AX17" s="315" t="s">
        <v>496</v>
      </c>
      <c r="AY17" s="315" t="s">
        <v>496</v>
      </c>
      <c r="AZ17" s="315" t="s">
        <v>496</v>
      </c>
      <c r="BA17" s="315" t="s">
        <v>496</v>
      </c>
      <c r="BB17" s="315" t="s">
        <v>496</v>
      </c>
      <c r="BC17" s="315" t="s">
        <v>496</v>
      </c>
      <c r="BD17" s="315" t="s">
        <v>496</v>
      </c>
      <c r="BE17" s="315" t="s">
        <v>496</v>
      </c>
      <c r="BF17" s="315" t="s">
        <v>496</v>
      </c>
      <c r="BG17" s="315" t="s">
        <v>496</v>
      </c>
      <c r="BH17" s="315" t="s">
        <v>496</v>
      </c>
      <c r="BI17" s="315" t="s">
        <v>496</v>
      </c>
      <c r="BJ17" s="315" t="s">
        <v>496</v>
      </c>
      <c r="BK17" s="315" t="s">
        <v>496</v>
      </c>
      <c r="BL17" s="315">
        <v>4476.9210732179572</v>
      </c>
      <c r="BM17" s="315">
        <v>5069.1288261388017</v>
      </c>
      <c r="BN17" s="315">
        <v>5380.0316400709962</v>
      </c>
      <c r="BO17" s="315">
        <v>5751.430097558853</v>
      </c>
      <c r="BP17" s="315">
        <v>6052.378982463224</v>
      </c>
      <c r="BQ17" s="315">
        <v>6194.7305664864452</v>
      </c>
      <c r="BR17" s="315">
        <v>6676.8685015722076</v>
      </c>
      <c r="BS17" s="315">
        <v>7127.7619588532834</v>
      </c>
      <c r="BT17" s="315">
        <v>7158.5592608788393</v>
      </c>
      <c r="BU17" s="315">
        <v>7134.6362447760093</v>
      </c>
      <c r="BV17" s="315">
        <v>7174.7160994642854</v>
      </c>
      <c r="BW17" s="315">
        <v>7209.8080334995839</v>
      </c>
      <c r="BX17" s="314">
        <v>7373.6431901940277</v>
      </c>
    </row>
    <row r="18" spans="1:76" s="98" customFormat="1">
      <c r="A18" s="352"/>
      <c r="B18" s="136" t="s">
        <v>515</v>
      </c>
      <c r="C18" s="38"/>
      <c r="D18" s="315" t="s">
        <v>496</v>
      </c>
      <c r="E18" s="315" t="s">
        <v>496</v>
      </c>
      <c r="F18" s="315" t="s">
        <v>496</v>
      </c>
      <c r="G18" s="315" t="s">
        <v>496</v>
      </c>
      <c r="H18" s="315" t="s">
        <v>496</v>
      </c>
      <c r="I18" s="315" t="s">
        <v>496</v>
      </c>
      <c r="J18" s="315" t="s">
        <v>496</v>
      </c>
      <c r="K18" s="315" t="s">
        <v>496</v>
      </c>
      <c r="L18" s="315" t="s">
        <v>496</v>
      </c>
      <c r="M18" s="315" t="s">
        <v>496</v>
      </c>
      <c r="N18" s="315" t="s">
        <v>496</v>
      </c>
      <c r="O18" s="315" t="s">
        <v>496</v>
      </c>
      <c r="P18" s="315" t="s">
        <v>496</v>
      </c>
      <c r="Q18" s="315" t="s">
        <v>496</v>
      </c>
      <c r="R18" s="315" t="s">
        <v>496</v>
      </c>
      <c r="S18" s="315" t="s">
        <v>496</v>
      </c>
      <c r="T18" s="315" t="s">
        <v>496</v>
      </c>
      <c r="U18" s="315" t="s">
        <v>496</v>
      </c>
      <c r="V18" s="315" t="s">
        <v>496</v>
      </c>
      <c r="W18" s="315" t="s">
        <v>496</v>
      </c>
      <c r="X18" s="315" t="s">
        <v>496</v>
      </c>
      <c r="Y18" s="315" t="s">
        <v>496</v>
      </c>
      <c r="Z18" s="315" t="s">
        <v>496</v>
      </c>
      <c r="AA18" s="315" t="s">
        <v>496</v>
      </c>
      <c r="AB18" s="315" t="s">
        <v>496</v>
      </c>
      <c r="AC18" s="315" t="s">
        <v>496</v>
      </c>
      <c r="AD18" s="315" t="s">
        <v>496</v>
      </c>
      <c r="AE18" s="315" t="s">
        <v>496</v>
      </c>
      <c r="AF18" s="315" t="s">
        <v>496</v>
      </c>
      <c r="AG18" s="315" t="s">
        <v>496</v>
      </c>
      <c r="AH18" s="315" t="s">
        <v>496</v>
      </c>
      <c r="AI18" s="315" t="s">
        <v>496</v>
      </c>
      <c r="AJ18" s="315" t="s">
        <v>496</v>
      </c>
      <c r="AK18" s="315" t="s">
        <v>496</v>
      </c>
      <c r="AL18" s="315" t="s">
        <v>496</v>
      </c>
      <c r="AM18" s="315" t="s">
        <v>496</v>
      </c>
      <c r="AN18" s="315" t="s">
        <v>496</v>
      </c>
      <c r="AO18" s="315" t="s">
        <v>496</v>
      </c>
      <c r="AP18" s="315" t="s">
        <v>496</v>
      </c>
      <c r="AQ18" s="315" t="s">
        <v>496</v>
      </c>
      <c r="AR18" s="315" t="s">
        <v>496</v>
      </c>
      <c r="AS18" s="315" t="s">
        <v>496</v>
      </c>
      <c r="AT18" s="315" t="s">
        <v>496</v>
      </c>
      <c r="AU18" s="315" t="s">
        <v>496</v>
      </c>
      <c r="AV18" s="315" t="s">
        <v>496</v>
      </c>
      <c r="AW18" s="315" t="s">
        <v>496</v>
      </c>
      <c r="AX18" s="315" t="s">
        <v>496</v>
      </c>
      <c r="AY18" s="315" t="s">
        <v>496</v>
      </c>
      <c r="AZ18" s="315" t="s">
        <v>496</v>
      </c>
      <c r="BA18" s="315" t="s">
        <v>496</v>
      </c>
      <c r="BB18" s="315" t="s">
        <v>496</v>
      </c>
      <c r="BC18" s="315" t="s">
        <v>496</v>
      </c>
      <c r="BD18" s="315" t="s">
        <v>496</v>
      </c>
      <c r="BE18" s="315" t="s">
        <v>496</v>
      </c>
      <c r="BF18" s="315" t="s">
        <v>496</v>
      </c>
      <c r="BG18" s="315" t="s">
        <v>496</v>
      </c>
      <c r="BH18" s="315" t="s">
        <v>496</v>
      </c>
      <c r="BI18" s="315" t="s">
        <v>496</v>
      </c>
      <c r="BJ18" s="315" t="s">
        <v>496</v>
      </c>
      <c r="BK18" s="315" t="s">
        <v>496</v>
      </c>
      <c r="BL18" s="315">
        <v>3278.6721206416673</v>
      </c>
      <c r="BM18" s="315">
        <v>3414.699558166159</v>
      </c>
      <c r="BN18" s="315">
        <v>3246.9003947534702</v>
      </c>
      <c r="BO18" s="315">
        <v>3003.0285087410157</v>
      </c>
      <c r="BP18" s="315">
        <v>2753.7745681369115</v>
      </c>
      <c r="BQ18" s="315">
        <v>2506.0620047714974</v>
      </c>
      <c r="BR18" s="315">
        <v>2378.7298913688851</v>
      </c>
      <c r="BS18" s="315">
        <v>2415.6209973773621</v>
      </c>
      <c r="BT18" s="315">
        <v>2349.2502490570778</v>
      </c>
      <c r="BU18" s="315">
        <v>2086.0678499973865</v>
      </c>
      <c r="BV18" s="315">
        <v>1973.2735180706147</v>
      </c>
      <c r="BW18" s="315">
        <v>1915.1685922752145</v>
      </c>
      <c r="BX18" s="314">
        <v>1931.8418418620679</v>
      </c>
    </row>
    <row r="19" spans="1:76" s="98" customFormat="1">
      <c r="A19" s="352"/>
      <c r="B19" s="136" t="s">
        <v>514</v>
      </c>
      <c r="C19" s="38"/>
      <c r="D19" s="315" t="s">
        <v>496</v>
      </c>
      <c r="E19" s="315" t="s">
        <v>496</v>
      </c>
      <c r="F19" s="315" t="s">
        <v>496</v>
      </c>
      <c r="G19" s="315" t="s">
        <v>496</v>
      </c>
      <c r="H19" s="315" t="s">
        <v>496</v>
      </c>
      <c r="I19" s="315" t="s">
        <v>496</v>
      </c>
      <c r="J19" s="315" t="s">
        <v>496</v>
      </c>
      <c r="K19" s="315" t="s">
        <v>496</v>
      </c>
      <c r="L19" s="315" t="s">
        <v>496</v>
      </c>
      <c r="M19" s="315" t="s">
        <v>496</v>
      </c>
      <c r="N19" s="315" t="s">
        <v>496</v>
      </c>
      <c r="O19" s="315" t="s">
        <v>496</v>
      </c>
      <c r="P19" s="315" t="s">
        <v>496</v>
      </c>
      <c r="Q19" s="315" t="s">
        <v>496</v>
      </c>
      <c r="R19" s="315" t="s">
        <v>496</v>
      </c>
      <c r="S19" s="315" t="s">
        <v>496</v>
      </c>
      <c r="T19" s="315" t="s">
        <v>496</v>
      </c>
      <c r="U19" s="315" t="s">
        <v>496</v>
      </c>
      <c r="V19" s="315" t="s">
        <v>496</v>
      </c>
      <c r="W19" s="315" t="s">
        <v>496</v>
      </c>
      <c r="X19" s="315" t="s">
        <v>496</v>
      </c>
      <c r="Y19" s="315" t="s">
        <v>496</v>
      </c>
      <c r="Z19" s="315" t="s">
        <v>496</v>
      </c>
      <c r="AA19" s="315" t="s">
        <v>496</v>
      </c>
      <c r="AB19" s="315" t="s">
        <v>496</v>
      </c>
      <c r="AC19" s="315" t="s">
        <v>496</v>
      </c>
      <c r="AD19" s="315" t="s">
        <v>496</v>
      </c>
      <c r="AE19" s="315" t="s">
        <v>496</v>
      </c>
      <c r="AF19" s="315" t="s">
        <v>496</v>
      </c>
      <c r="AG19" s="315" t="s">
        <v>496</v>
      </c>
      <c r="AH19" s="315" t="s">
        <v>496</v>
      </c>
      <c r="AI19" s="315" t="s">
        <v>496</v>
      </c>
      <c r="AJ19" s="315" t="s">
        <v>496</v>
      </c>
      <c r="AK19" s="315" t="s">
        <v>496</v>
      </c>
      <c r="AL19" s="315" t="s">
        <v>496</v>
      </c>
      <c r="AM19" s="315" t="s">
        <v>496</v>
      </c>
      <c r="AN19" s="315" t="s">
        <v>496</v>
      </c>
      <c r="AO19" s="315" t="s">
        <v>496</v>
      </c>
      <c r="AP19" s="315" t="s">
        <v>496</v>
      </c>
      <c r="AQ19" s="315" t="s">
        <v>496</v>
      </c>
      <c r="AR19" s="315" t="s">
        <v>496</v>
      </c>
      <c r="AS19" s="315" t="s">
        <v>496</v>
      </c>
      <c r="AT19" s="315" t="s">
        <v>496</v>
      </c>
      <c r="AU19" s="315" t="s">
        <v>496</v>
      </c>
      <c r="AV19" s="315" t="s">
        <v>496</v>
      </c>
      <c r="AW19" s="315" t="s">
        <v>496</v>
      </c>
      <c r="AX19" s="315" t="s">
        <v>496</v>
      </c>
      <c r="AY19" s="315" t="s">
        <v>496</v>
      </c>
      <c r="AZ19" s="315" t="s">
        <v>496</v>
      </c>
      <c r="BA19" s="315" t="s">
        <v>496</v>
      </c>
      <c r="BB19" s="315" t="s">
        <v>496</v>
      </c>
      <c r="BC19" s="315" t="s">
        <v>496</v>
      </c>
      <c r="BD19" s="315" t="s">
        <v>496</v>
      </c>
      <c r="BE19" s="315" t="s">
        <v>496</v>
      </c>
      <c r="BF19" s="315" t="s">
        <v>496</v>
      </c>
      <c r="BG19" s="315" t="s">
        <v>496</v>
      </c>
      <c r="BH19" s="315" t="s">
        <v>496</v>
      </c>
      <c r="BI19" s="315" t="s">
        <v>496</v>
      </c>
      <c r="BJ19" s="315" t="s">
        <v>496</v>
      </c>
      <c r="BK19" s="315" t="s">
        <v>496</v>
      </c>
      <c r="BL19" s="315">
        <v>315.32689004851829</v>
      </c>
      <c r="BM19" s="315">
        <v>391.93425198433891</v>
      </c>
      <c r="BN19" s="315">
        <v>465.09166515156534</v>
      </c>
      <c r="BO19" s="315">
        <v>540.50149467791391</v>
      </c>
      <c r="BP19" s="315">
        <v>625.86468595983229</v>
      </c>
      <c r="BQ19" s="315">
        <v>695.45629058905502</v>
      </c>
      <c r="BR19" s="315">
        <v>781.11045730832632</v>
      </c>
      <c r="BS19" s="315">
        <v>856.63771436434411</v>
      </c>
      <c r="BT19" s="315">
        <v>884.69937169337049</v>
      </c>
      <c r="BU19" s="315">
        <v>913.54861259772281</v>
      </c>
      <c r="BV19" s="315">
        <v>956.74178174533336</v>
      </c>
      <c r="BW19" s="315">
        <v>989.35358169449205</v>
      </c>
      <c r="BX19" s="314">
        <v>1039.3046040805293</v>
      </c>
    </row>
    <row r="20" spans="1:76" s="98" customFormat="1">
      <c r="A20" s="352"/>
      <c r="B20" s="136" t="s">
        <v>556</v>
      </c>
      <c r="C20" s="38"/>
      <c r="D20" s="315" t="s">
        <v>496</v>
      </c>
      <c r="E20" s="315" t="s">
        <v>496</v>
      </c>
      <c r="F20" s="315" t="s">
        <v>496</v>
      </c>
      <c r="G20" s="315" t="s">
        <v>496</v>
      </c>
      <c r="H20" s="315" t="s">
        <v>496</v>
      </c>
      <c r="I20" s="315" t="s">
        <v>496</v>
      </c>
      <c r="J20" s="315" t="s">
        <v>496</v>
      </c>
      <c r="K20" s="315" t="s">
        <v>496</v>
      </c>
      <c r="L20" s="315" t="s">
        <v>496</v>
      </c>
      <c r="M20" s="315" t="s">
        <v>496</v>
      </c>
      <c r="N20" s="315" t="s">
        <v>496</v>
      </c>
      <c r="O20" s="315" t="s">
        <v>496</v>
      </c>
      <c r="P20" s="315" t="s">
        <v>496</v>
      </c>
      <c r="Q20" s="315" t="s">
        <v>496</v>
      </c>
      <c r="R20" s="315" t="s">
        <v>496</v>
      </c>
      <c r="S20" s="315" t="s">
        <v>496</v>
      </c>
      <c r="T20" s="315" t="s">
        <v>496</v>
      </c>
      <c r="U20" s="315" t="s">
        <v>496</v>
      </c>
      <c r="V20" s="315" t="s">
        <v>496</v>
      </c>
      <c r="W20" s="315" t="s">
        <v>496</v>
      </c>
      <c r="X20" s="315" t="s">
        <v>496</v>
      </c>
      <c r="Y20" s="315" t="s">
        <v>496</v>
      </c>
      <c r="Z20" s="315" t="s">
        <v>496</v>
      </c>
      <c r="AA20" s="315" t="s">
        <v>496</v>
      </c>
      <c r="AB20" s="315" t="s">
        <v>496</v>
      </c>
      <c r="AC20" s="315" t="s">
        <v>496</v>
      </c>
      <c r="AD20" s="315" t="s">
        <v>496</v>
      </c>
      <c r="AE20" s="315" t="s">
        <v>496</v>
      </c>
      <c r="AF20" s="315" t="s">
        <v>496</v>
      </c>
      <c r="AG20" s="315" t="s">
        <v>496</v>
      </c>
      <c r="AH20" s="315" t="s">
        <v>496</v>
      </c>
      <c r="AI20" s="315" t="s">
        <v>496</v>
      </c>
      <c r="AJ20" s="315" t="s">
        <v>496</v>
      </c>
      <c r="AK20" s="315" t="s">
        <v>496</v>
      </c>
      <c r="AL20" s="315" t="s">
        <v>496</v>
      </c>
      <c r="AM20" s="315" t="s">
        <v>496</v>
      </c>
      <c r="AN20" s="315" t="s">
        <v>496</v>
      </c>
      <c r="AO20" s="315" t="s">
        <v>496</v>
      </c>
      <c r="AP20" s="315" t="s">
        <v>496</v>
      </c>
      <c r="AQ20" s="315" t="s">
        <v>496</v>
      </c>
      <c r="AR20" s="315" t="s">
        <v>496</v>
      </c>
      <c r="AS20" s="315" t="s">
        <v>496</v>
      </c>
      <c r="AT20" s="315" t="s">
        <v>496</v>
      </c>
      <c r="AU20" s="315" t="s">
        <v>496</v>
      </c>
      <c r="AV20" s="315" t="s">
        <v>496</v>
      </c>
      <c r="AW20" s="315" t="s">
        <v>496</v>
      </c>
      <c r="AX20" s="315" t="s">
        <v>496</v>
      </c>
      <c r="AY20" s="315" t="s">
        <v>496</v>
      </c>
      <c r="AZ20" s="315" t="s">
        <v>496</v>
      </c>
      <c r="BA20" s="315" t="s">
        <v>496</v>
      </c>
      <c r="BB20" s="315" t="s">
        <v>496</v>
      </c>
      <c r="BC20" s="315" t="s">
        <v>496</v>
      </c>
      <c r="BD20" s="315" t="s">
        <v>496</v>
      </c>
      <c r="BE20" s="315" t="s">
        <v>496</v>
      </c>
      <c r="BF20" s="315" t="s">
        <v>496</v>
      </c>
      <c r="BG20" s="315" t="s">
        <v>496</v>
      </c>
      <c r="BH20" s="315" t="s">
        <v>496</v>
      </c>
      <c r="BI20" s="315" t="s">
        <v>496</v>
      </c>
      <c r="BJ20" s="315" t="s">
        <v>496</v>
      </c>
      <c r="BK20" s="315" t="s">
        <v>496</v>
      </c>
      <c r="BL20" s="315">
        <v>648.39868019601681</v>
      </c>
      <c r="BM20" s="315">
        <v>677.56700463404729</v>
      </c>
      <c r="BN20" s="315">
        <v>663.08095054898035</v>
      </c>
      <c r="BO20" s="315">
        <v>626.78101775676737</v>
      </c>
      <c r="BP20" s="315">
        <v>550.74187645172185</v>
      </c>
      <c r="BQ20" s="315">
        <v>491.33253272682197</v>
      </c>
      <c r="BR20" s="315">
        <v>443.68732539351709</v>
      </c>
      <c r="BS20" s="315">
        <v>377.80300711676637</v>
      </c>
      <c r="BT20" s="315">
        <v>316.53463389863361</v>
      </c>
      <c r="BU20" s="315">
        <v>261.37221793570495</v>
      </c>
      <c r="BV20" s="315">
        <v>211.63437441982703</v>
      </c>
      <c r="BW20" s="315">
        <v>204.29345749330173</v>
      </c>
      <c r="BX20" s="314">
        <v>211.1719133802099</v>
      </c>
    </row>
    <row r="21" spans="1:76" s="98" customFormat="1" ht="26.1" customHeight="1">
      <c r="A21" s="352"/>
      <c r="B21" s="136" t="s">
        <v>512</v>
      </c>
      <c r="C21" s="38"/>
      <c r="D21" s="315" t="s">
        <v>496</v>
      </c>
      <c r="E21" s="315" t="s">
        <v>496</v>
      </c>
      <c r="F21" s="315" t="s">
        <v>496</v>
      </c>
      <c r="G21" s="315" t="s">
        <v>496</v>
      </c>
      <c r="H21" s="315" t="s">
        <v>496</v>
      </c>
      <c r="I21" s="315" t="s">
        <v>496</v>
      </c>
      <c r="J21" s="315" t="s">
        <v>496</v>
      </c>
      <c r="K21" s="315" t="s">
        <v>496</v>
      </c>
      <c r="L21" s="315" t="s">
        <v>496</v>
      </c>
      <c r="M21" s="315" t="s">
        <v>496</v>
      </c>
      <c r="N21" s="315" t="s">
        <v>496</v>
      </c>
      <c r="O21" s="315" t="s">
        <v>496</v>
      </c>
      <c r="P21" s="315" t="s">
        <v>496</v>
      </c>
      <c r="Q21" s="315" t="s">
        <v>496</v>
      </c>
      <c r="R21" s="315" t="s">
        <v>496</v>
      </c>
      <c r="S21" s="315" t="s">
        <v>496</v>
      </c>
      <c r="T21" s="315" t="s">
        <v>496</v>
      </c>
      <c r="U21" s="315" t="s">
        <v>496</v>
      </c>
      <c r="V21" s="315" t="s">
        <v>496</v>
      </c>
      <c r="W21" s="315" t="s">
        <v>496</v>
      </c>
      <c r="X21" s="315" t="s">
        <v>496</v>
      </c>
      <c r="Y21" s="315" t="s">
        <v>496</v>
      </c>
      <c r="Z21" s="315" t="s">
        <v>496</v>
      </c>
      <c r="AA21" s="315" t="s">
        <v>496</v>
      </c>
      <c r="AB21" s="315" t="s">
        <v>496</v>
      </c>
      <c r="AC21" s="315" t="s">
        <v>496</v>
      </c>
      <c r="AD21" s="315" t="s">
        <v>496</v>
      </c>
      <c r="AE21" s="315" t="s">
        <v>496</v>
      </c>
      <c r="AF21" s="315" t="s">
        <v>496</v>
      </c>
      <c r="AG21" s="315" t="s">
        <v>496</v>
      </c>
      <c r="AH21" s="315" t="s">
        <v>496</v>
      </c>
      <c r="AI21" s="315" t="s">
        <v>496</v>
      </c>
      <c r="AJ21" s="315" t="s">
        <v>496</v>
      </c>
      <c r="AK21" s="315" t="s">
        <v>496</v>
      </c>
      <c r="AL21" s="315" t="s">
        <v>496</v>
      </c>
      <c r="AM21" s="315" t="s">
        <v>496</v>
      </c>
      <c r="AN21" s="315" t="s">
        <v>496</v>
      </c>
      <c r="AO21" s="315" t="s">
        <v>496</v>
      </c>
      <c r="AP21" s="315" t="s">
        <v>496</v>
      </c>
      <c r="AQ21" s="315" t="s">
        <v>496</v>
      </c>
      <c r="AR21" s="315" t="s">
        <v>496</v>
      </c>
      <c r="AS21" s="315" t="s">
        <v>496</v>
      </c>
      <c r="AT21" s="315" t="s">
        <v>496</v>
      </c>
      <c r="AU21" s="315" t="s">
        <v>496</v>
      </c>
      <c r="AV21" s="315" t="s">
        <v>496</v>
      </c>
      <c r="AW21" s="315" t="s">
        <v>496</v>
      </c>
      <c r="AX21" s="315" t="s">
        <v>496</v>
      </c>
      <c r="AY21" s="315" t="s">
        <v>496</v>
      </c>
      <c r="AZ21" s="315" t="s">
        <v>496</v>
      </c>
      <c r="BA21" s="315" t="s">
        <v>496</v>
      </c>
      <c r="BB21" s="315" t="s">
        <v>496</v>
      </c>
      <c r="BC21" s="315" t="s">
        <v>496</v>
      </c>
      <c r="BD21" s="315" t="s">
        <v>496</v>
      </c>
      <c r="BE21" s="315" t="s">
        <v>496</v>
      </c>
      <c r="BF21" s="315" t="s">
        <v>496</v>
      </c>
      <c r="BG21" s="315" t="s">
        <v>496</v>
      </c>
      <c r="BH21" s="315" t="s">
        <v>496</v>
      </c>
      <c r="BI21" s="315" t="s">
        <v>496</v>
      </c>
      <c r="BJ21" s="315" t="s">
        <v>496</v>
      </c>
      <c r="BK21" s="315" t="s">
        <v>496</v>
      </c>
      <c r="BL21" s="315">
        <v>4152.579372791467</v>
      </c>
      <c r="BM21" s="315">
        <v>4313.2385099654957</v>
      </c>
      <c r="BN21" s="315">
        <v>4443.152787180662</v>
      </c>
      <c r="BO21" s="315">
        <v>4622.5520183609024</v>
      </c>
      <c r="BP21" s="315">
        <v>4743.4144206234732</v>
      </c>
      <c r="BQ21" s="315">
        <v>4844.46474566908</v>
      </c>
      <c r="BR21" s="315">
        <v>4850.0949890753418</v>
      </c>
      <c r="BS21" s="315">
        <v>4669.0282122299905</v>
      </c>
      <c r="BT21" s="315">
        <v>4475.0906984104386</v>
      </c>
      <c r="BU21" s="315">
        <v>4284.2928226926406</v>
      </c>
      <c r="BV21" s="315">
        <v>4086.4230071247557</v>
      </c>
      <c r="BW21" s="315">
        <v>3872.0758514339941</v>
      </c>
      <c r="BX21" s="314">
        <v>3790.8072624180068</v>
      </c>
    </row>
    <row r="22" spans="1:76" s="98" customFormat="1">
      <c r="A22" s="352"/>
      <c r="B22" s="136" t="s">
        <v>511</v>
      </c>
      <c r="C22" s="38"/>
      <c r="D22" s="315" t="s">
        <v>496</v>
      </c>
      <c r="E22" s="315" t="s">
        <v>496</v>
      </c>
      <c r="F22" s="315" t="s">
        <v>496</v>
      </c>
      <c r="G22" s="315" t="s">
        <v>496</v>
      </c>
      <c r="H22" s="315" t="s">
        <v>496</v>
      </c>
      <c r="I22" s="315" t="s">
        <v>496</v>
      </c>
      <c r="J22" s="315" t="s">
        <v>496</v>
      </c>
      <c r="K22" s="315" t="s">
        <v>496</v>
      </c>
      <c r="L22" s="315" t="s">
        <v>496</v>
      </c>
      <c r="M22" s="315" t="s">
        <v>496</v>
      </c>
      <c r="N22" s="315" t="s">
        <v>496</v>
      </c>
      <c r="O22" s="315" t="s">
        <v>496</v>
      </c>
      <c r="P22" s="315" t="s">
        <v>496</v>
      </c>
      <c r="Q22" s="315" t="s">
        <v>496</v>
      </c>
      <c r="R22" s="315" t="s">
        <v>496</v>
      </c>
      <c r="S22" s="315" t="s">
        <v>496</v>
      </c>
      <c r="T22" s="315" t="s">
        <v>496</v>
      </c>
      <c r="U22" s="315" t="s">
        <v>496</v>
      </c>
      <c r="V22" s="315" t="s">
        <v>496</v>
      </c>
      <c r="W22" s="315" t="s">
        <v>496</v>
      </c>
      <c r="X22" s="315" t="s">
        <v>496</v>
      </c>
      <c r="Y22" s="315" t="s">
        <v>496</v>
      </c>
      <c r="Z22" s="315" t="s">
        <v>496</v>
      </c>
      <c r="AA22" s="315" t="s">
        <v>496</v>
      </c>
      <c r="AB22" s="315" t="s">
        <v>496</v>
      </c>
      <c r="AC22" s="315" t="s">
        <v>496</v>
      </c>
      <c r="AD22" s="315" t="s">
        <v>496</v>
      </c>
      <c r="AE22" s="315" t="s">
        <v>496</v>
      </c>
      <c r="AF22" s="315" t="s">
        <v>496</v>
      </c>
      <c r="AG22" s="315" t="s">
        <v>496</v>
      </c>
      <c r="AH22" s="315" t="s">
        <v>496</v>
      </c>
      <c r="AI22" s="315" t="s">
        <v>496</v>
      </c>
      <c r="AJ22" s="315" t="s">
        <v>496</v>
      </c>
      <c r="AK22" s="315" t="s">
        <v>496</v>
      </c>
      <c r="AL22" s="315" t="s">
        <v>496</v>
      </c>
      <c r="AM22" s="315" t="s">
        <v>496</v>
      </c>
      <c r="AN22" s="315" t="s">
        <v>496</v>
      </c>
      <c r="AO22" s="315" t="s">
        <v>496</v>
      </c>
      <c r="AP22" s="315" t="s">
        <v>496</v>
      </c>
      <c r="AQ22" s="315" t="s">
        <v>496</v>
      </c>
      <c r="AR22" s="315" t="s">
        <v>496</v>
      </c>
      <c r="AS22" s="315" t="s">
        <v>496</v>
      </c>
      <c r="AT22" s="315" t="s">
        <v>496</v>
      </c>
      <c r="AU22" s="315" t="s">
        <v>496</v>
      </c>
      <c r="AV22" s="315" t="s">
        <v>496</v>
      </c>
      <c r="AW22" s="315" t="s">
        <v>496</v>
      </c>
      <c r="AX22" s="315" t="s">
        <v>496</v>
      </c>
      <c r="AY22" s="315" t="s">
        <v>496</v>
      </c>
      <c r="AZ22" s="315" t="s">
        <v>496</v>
      </c>
      <c r="BA22" s="315" t="s">
        <v>496</v>
      </c>
      <c r="BB22" s="315" t="s">
        <v>496</v>
      </c>
      <c r="BC22" s="315" t="s">
        <v>496</v>
      </c>
      <c r="BD22" s="315" t="s">
        <v>496</v>
      </c>
      <c r="BE22" s="315" t="s">
        <v>496</v>
      </c>
      <c r="BF22" s="315" t="s">
        <v>496</v>
      </c>
      <c r="BG22" s="315" t="s">
        <v>496</v>
      </c>
      <c r="BH22" s="315" t="s">
        <v>496</v>
      </c>
      <c r="BI22" s="315" t="s">
        <v>496</v>
      </c>
      <c r="BJ22" s="315" t="s">
        <v>496</v>
      </c>
      <c r="BK22" s="315" t="s">
        <v>496</v>
      </c>
      <c r="BL22" s="315">
        <v>99.45993897531325</v>
      </c>
      <c r="BM22" s="315">
        <v>126.1038655767793</v>
      </c>
      <c r="BN22" s="315">
        <v>152.98604032937789</v>
      </c>
      <c r="BO22" s="315">
        <v>179.42766398503792</v>
      </c>
      <c r="BP22" s="315">
        <v>220.79844327793114</v>
      </c>
      <c r="BQ22" s="315">
        <v>252.32868710285442</v>
      </c>
      <c r="BR22" s="315">
        <v>274.19019655040705</v>
      </c>
      <c r="BS22" s="315">
        <v>320.03666539910859</v>
      </c>
      <c r="BT22" s="315">
        <v>342.70249399358676</v>
      </c>
      <c r="BU22" s="315">
        <v>366.12262090694145</v>
      </c>
      <c r="BV22" s="315">
        <v>382.96935833387431</v>
      </c>
      <c r="BW22" s="315">
        <v>396.00365138656508</v>
      </c>
      <c r="BX22" s="314">
        <v>411.17540434747252</v>
      </c>
    </row>
    <row r="23" spans="1:76" s="98" customFormat="1">
      <c r="A23" s="352"/>
      <c r="B23" s="136" t="s">
        <v>510</v>
      </c>
      <c r="C23" s="38"/>
      <c r="D23" s="315" t="s">
        <v>496</v>
      </c>
      <c r="E23" s="315" t="s">
        <v>496</v>
      </c>
      <c r="F23" s="315" t="s">
        <v>496</v>
      </c>
      <c r="G23" s="315" t="s">
        <v>496</v>
      </c>
      <c r="H23" s="315" t="s">
        <v>496</v>
      </c>
      <c r="I23" s="315" t="s">
        <v>496</v>
      </c>
      <c r="J23" s="315" t="s">
        <v>496</v>
      </c>
      <c r="K23" s="315" t="s">
        <v>496</v>
      </c>
      <c r="L23" s="315" t="s">
        <v>496</v>
      </c>
      <c r="M23" s="315" t="s">
        <v>496</v>
      </c>
      <c r="N23" s="315" t="s">
        <v>496</v>
      </c>
      <c r="O23" s="315" t="s">
        <v>496</v>
      </c>
      <c r="P23" s="315" t="s">
        <v>496</v>
      </c>
      <c r="Q23" s="315" t="s">
        <v>496</v>
      </c>
      <c r="R23" s="315" t="s">
        <v>496</v>
      </c>
      <c r="S23" s="315" t="s">
        <v>496</v>
      </c>
      <c r="T23" s="315" t="s">
        <v>496</v>
      </c>
      <c r="U23" s="315" t="s">
        <v>496</v>
      </c>
      <c r="V23" s="315" t="s">
        <v>496</v>
      </c>
      <c r="W23" s="315" t="s">
        <v>496</v>
      </c>
      <c r="X23" s="315" t="s">
        <v>496</v>
      </c>
      <c r="Y23" s="315" t="s">
        <v>496</v>
      </c>
      <c r="Z23" s="315" t="s">
        <v>496</v>
      </c>
      <c r="AA23" s="315" t="s">
        <v>496</v>
      </c>
      <c r="AB23" s="315" t="s">
        <v>496</v>
      </c>
      <c r="AC23" s="315" t="s">
        <v>496</v>
      </c>
      <c r="AD23" s="315" t="s">
        <v>496</v>
      </c>
      <c r="AE23" s="315" t="s">
        <v>496</v>
      </c>
      <c r="AF23" s="315" t="s">
        <v>496</v>
      </c>
      <c r="AG23" s="315" t="s">
        <v>496</v>
      </c>
      <c r="AH23" s="315" t="s">
        <v>496</v>
      </c>
      <c r="AI23" s="315" t="s">
        <v>496</v>
      </c>
      <c r="AJ23" s="315" t="s">
        <v>496</v>
      </c>
      <c r="AK23" s="315" t="s">
        <v>496</v>
      </c>
      <c r="AL23" s="315" t="s">
        <v>496</v>
      </c>
      <c r="AM23" s="315" t="s">
        <v>496</v>
      </c>
      <c r="AN23" s="315" t="s">
        <v>496</v>
      </c>
      <c r="AO23" s="315" t="s">
        <v>496</v>
      </c>
      <c r="AP23" s="315" t="s">
        <v>496</v>
      </c>
      <c r="AQ23" s="315" t="s">
        <v>496</v>
      </c>
      <c r="AR23" s="315" t="s">
        <v>496</v>
      </c>
      <c r="AS23" s="315" t="s">
        <v>496</v>
      </c>
      <c r="AT23" s="315" t="s">
        <v>496</v>
      </c>
      <c r="AU23" s="315" t="s">
        <v>496</v>
      </c>
      <c r="AV23" s="315" t="s">
        <v>496</v>
      </c>
      <c r="AW23" s="315" t="s">
        <v>496</v>
      </c>
      <c r="AX23" s="315" t="s">
        <v>496</v>
      </c>
      <c r="AY23" s="315" t="s">
        <v>496</v>
      </c>
      <c r="AZ23" s="315" t="s">
        <v>496</v>
      </c>
      <c r="BA23" s="315" t="s">
        <v>496</v>
      </c>
      <c r="BB23" s="315" t="s">
        <v>496</v>
      </c>
      <c r="BC23" s="315" t="s">
        <v>496</v>
      </c>
      <c r="BD23" s="315" t="s">
        <v>496</v>
      </c>
      <c r="BE23" s="315" t="s">
        <v>496</v>
      </c>
      <c r="BF23" s="315" t="s">
        <v>496</v>
      </c>
      <c r="BG23" s="315" t="s">
        <v>496</v>
      </c>
      <c r="BH23" s="315" t="s">
        <v>496</v>
      </c>
      <c r="BI23" s="315" t="s">
        <v>496</v>
      </c>
      <c r="BJ23" s="315" t="s">
        <v>496</v>
      </c>
      <c r="BK23" s="315" t="s">
        <v>496</v>
      </c>
      <c r="BL23" s="315">
        <v>22.911098280285508</v>
      </c>
      <c r="BM23" s="315">
        <v>26.48139283378131</v>
      </c>
      <c r="BN23" s="315">
        <v>29.383466506712136</v>
      </c>
      <c r="BO23" s="315">
        <v>31.163302722754715</v>
      </c>
      <c r="BP23" s="315">
        <v>32.749765241641256</v>
      </c>
      <c r="BQ23" s="315">
        <v>32.527094616408242</v>
      </c>
      <c r="BR23" s="315">
        <v>32.212751964199434</v>
      </c>
      <c r="BS23" s="315">
        <v>32.927733254540954</v>
      </c>
      <c r="BT23" s="315">
        <v>32.881592310164748</v>
      </c>
      <c r="BU23" s="315">
        <v>36.14799564856915</v>
      </c>
      <c r="BV23" s="315">
        <v>39.71216213115509</v>
      </c>
      <c r="BW23" s="315">
        <v>40.899565748076093</v>
      </c>
      <c r="BX23" s="314">
        <v>41.785281099079256</v>
      </c>
    </row>
    <row r="24" spans="1:76" s="98" customFormat="1">
      <c r="A24" s="352"/>
      <c r="B24" s="136" t="s">
        <v>2</v>
      </c>
      <c r="C24" s="38"/>
      <c r="D24" s="315" t="s">
        <v>496</v>
      </c>
      <c r="E24" s="315" t="s">
        <v>496</v>
      </c>
      <c r="F24" s="315" t="s">
        <v>496</v>
      </c>
      <c r="G24" s="315" t="s">
        <v>496</v>
      </c>
      <c r="H24" s="315" t="s">
        <v>496</v>
      </c>
      <c r="I24" s="315" t="s">
        <v>496</v>
      </c>
      <c r="J24" s="315" t="s">
        <v>496</v>
      </c>
      <c r="K24" s="315" t="s">
        <v>496</v>
      </c>
      <c r="L24" s="315" t="s">
        <v>496</v>
      </c>
      <c r="M24" s="315" t="s">
        <v>496</v>
      </c>
      <c r="N24" s="315" t="s">
        <v>496</v>
      </c>
      <c r="O24" s="315" t="s">
        <v>496</v>
      </c>
      <c r="P24" s="315" t="s">
        <v>496</v>
      </c>
      <c r="Q24" s="315" t="s">
        <v>496</v>
      </c>
      <c r="R24" s="315" t="s">
        <v>496</v>
      </c>
      <c r="S24" s="315" t="s">
        <v>496</v>
      </c>
      <c r="T24" s="315" t="s">
        <v>496</v>
      </c>
      <c r="U24" s="315" t="s">
        <v>496</v>
      </c>
      <c r="V24" s="315" t="s">
        <v>496</v>
      </c>
      <c r="W24" s="315" t="s">
        <v>496</v>
      </c>
      <c r="X24" s="315" t="s">
        <v>496</v>
      </c>
      <c r="Y24" s="315" t="s">
        <v>496</v>
      </c>
      <c r="Z24" s="315" t="s">
        <v>496</v>
      </c>
      <c r="AA24" s="315" t="s">
        <v>496</v>
      </c>
      <c r="AB24" s="315" t="s">
        <v>496</v>
      </c>
      <c r="AC24" s="315" t="s">
        <v>496</v>
      </c>
      <c r="AD24" s="315" t="s">
        <v>496</v>
      </c>
      <c r="AE24" s="315" t="s">
        <v>496</v>
      </c>
      <c r="AF24" s="315" t="s">
        <v>496</v>
      </c>
      <c r="AG24" s="315" t="s">
        <v>496</v>
      </c>
      <c r="AH24" s="315" t="s">
        <v>496</v>
      </c>
      <c r="AI24" s="315" t="s">
        <v>496</v>
      </c>
      <c r="AJ24" s="315" t="s">
        <v>496</v>
      </c>
      <c r="AK24" s="315" t="s">
        <v>496</v>
      </c>
      <c r="AL24" s="315" t="s">
        <v>496</v>
      </c>
      <c r="AM24" s="315" t="s">
        <v>496</v>
      </c>
      <c r="AN24" s="315" t="s">
        <v>496</v>
      </c>
      <c r="AO24" s="315" t="s">
        <v>496</v>
      </c>
      <c r="AP24" s="315" t="s">
        <v>496</v>
      </c>
      <c r="AQ24" s="315" t="s">
        <v>496</v>
      </c>
      <c r="AR24" s="315" t="s">
        <v>496</v>
      </c>
      <c r="AS24" s="315" t="s">
        <v>496</v>
      </c>
      <c r="AT24" s="315" t="s">
        <v>496</v>
      </c>
      <c r="AU24" s="315" t="s">
        <v>496</v>
      </c>
      <c r="AV24" s="315" t="s">
        <v>496</v>
      </c>
      <c r="AW24" s="315" t="s">
        <v>496</v>
      </c>
      <c r="AX24" s="315" t="s">
        <v>496</v>
      </c>
      <c r="AY24" s="315" t="s">
        <v>496</v>
      </c>
      <c r="AZ24" s="315" t="s">
        <v>496</v>
      </c>
      <c r="BA24" s="315" t="s">
        <v>496</v>
      </c>
      <c r="BB24" s="315" t="s">
        <v>496</v>
      </c>
      <c r="BC24" s="315" t="s">
        <v>496</v>
      </c>
      <c r="BD24" s="315" t="s">
        <v>496</v>
      </c>
      <c r="BE24" s="315" t="s">
        <v>496</v>
      </c>
      <c r="BF24" s="315" t="s">
        <v>496</v>
      </c>
      <c r="BG24" s="315" t="s">
        <v>496</v>
      </c>
      <c r="BH24" s="315" t="s">
        <v>496</v>
      </c>
      <c r="BI24" s="315" t="s">
        <v>496</v>
      </c>
      <c r="BJ24" s="315" t="s">
        <v>496</v>
      </c>
      <c r="BK24" s="315" t="s">
        <v>496</v>
      </c>
      <c r="BL24" s="315">
        <v>729.57844381337998</v>
      </c>
      <c r="BM24" s="315">
        <v>811.77139366659742</v>
      </c>
      <c r="BN24" s="315">
        <v>789.08018610923807</v>
      </c>
      <c r="BO24" s="315">
        <v>845.76504266207826</v>
      </c>
      <c r="BP24" s="315">
        <v>954.42902190402253</v>
      </c>
      <c r="BQ24" s="315">
        <v>1049.6932500153393</v>
      </c>
      <c r="BR24" s="315">
        <v>1151.9179639127219</v>
      </c>
      <c r="BS24" s="315">
        <v>1209.7058058004529</v>
      </c>
      <c r="BT24" s="315">
        <v>1206.8345313196492</v>
      </c>
      <c r="BU24" s="315">
        <v>1202.6126009415734</v>
      </c>
      <c r="BV24" s="315">
        <v>1195.5301757757643</v>
      </c>
      <c r="BW24" s="315">
        <v>1181.359585091448</v>
      </c>
      <c r="BX24" s="314">
        <v>1206.183493815912</v>
      </c>
    </row>
    <row r="25" spans="1:76" s="98" customFormat="1">
      <c r="A25" s="352"/>
      <c r="B25" s="136" t="s">
        <v>509</v>
      </c>
      <c r="C25" s="38"/>
      <c r="D25" s="315" t="s">
        <v>496</v>
      </c>
      <c r="E25" s="315" t="s">
        <v>496</v>
      </c>
      <c r="F25" s="315" t="s">
        <v>496</v>
      </c>
      <c r="G25" s="315" t="s">
        <v>496</v>
      </c>
      <c r="H25" s="315" t="s">
        <v>496</v>
      </c>
      <c r="I25" s="315" t="s">
        <v>496</v>
      </c>
      <c r="J25" s="315" t="s">
        <v>496</v>
      </c>
      <c r="K25" s="315" t="s">
        <v>496</v>
      </c>
      <c r="L25" s="315" t="s">
        <v>496</v>
      </c>
      <c r="M25" s="315" t="s">
        <v>496</v>
      </c>
      <c r="N25" s="315" t="s">
        <v>496</v>
      </c>
      <c r="O25" s="315" t="s">
        <v>496</v>
      </c>
      <c r="P25" s="315" t="s">
        <v>496</v>
      </c>
      <c r="Q25" s="315" t="s">
        <v>496</v>
      </c>
      <c r="R25" s="315" t="s">
        <v>496</v>
      </c>
      <c r="S25" s="315" t="s">
        <v>496</v>
      </c>
      <c r="T25" s="315" t="s">
        <v>496</v>
      </c>
      <c r="U25" s="315" t="s">
        <v>496</v>
      </c>
      <c r="V25" s="315" t="s">
        <v>496</v>
      </c>
      <c r="W25" s="315" t="s">
        <v>496</v>
      </c>
      <c r="X25" s="315" t="s">
        <v>496</v>
      </c>
      <c r="Y25" s="315" t="s">
        <v>496</v>
      </c>
      <c r="Z25" s="315" t="s">
        <v>496</v>
      </c>
      <c r="AA25" s="315" t="s">
        <v>496</v>
      </c>
      <c r="AB25" s="315" t="s">
        <v>496</v>
      </c>
      <c r="AC25" s="315" t="s">
        <v>496</v>
      </c>
      <c r="AD25" s="315" t="s">
        <v>496</v>
      </c>
      <c r="AE25" s="315" t="s">
        <v>496</v>
      </c>
      <c r="AF25" s="315" t="s">
        <v>496</v>
      </c>
      <c r="AG25" s="315" t="s">
        <v>496</v>
      </c>
      <c r="AH25" s="315" t="s">
        <v>496</v>
      </c>
      <c r="AI25" s="315" t="s">
        <v>496</v>
      </c>
      <c r="AJ25" s="315" t="s">
        <v>496</v>
      </c>
      <c r="AK25" s="315" t="s">
        <v>496</v>
      </c>
      <c r="AL25" s="315" t="s">
        <v>496</v>
      </c>
      <c r="AM25" s="315" t="s">
        <v>496</v>
      </c>
      <c r="AN25" s="315" t="s">
        <v>496</v>
      </c>
      <c r="AO25" s="315" t="s">
        <v>496</v>
      </c>
      <c r="AP25" s="315" t="s">
        <v>496</v>
      </c>
      <c r="AQ25" s="315" t="s">
        <v>496</v>
      </c>
      <c r="AR25" s="315" t="s">
        <v>496</v>
      </c>
      <c r="AS25" s="315" t="s">
        <v>496</v>
      </c>
      <c r="AT25" s="315" t="s">
        <v>496</v>
      </c>
      <c r="AU25" s="315" t="s">
        <v>496</v>
      </c>
      <c r="AV25" s="315" t="s">
        <v>496</v>
      </c>
      <c r="AW25" s="315" t="s">
        <v>496</v>
      </c>
      <c r="AX25" s="315" t="s">
        <v>496</v>
      </c>
      <c r="AY25" s="315" t="s">
        <v>496</v>
      </c>
      <c r="AZ25" s="315" t="s">
        <v>496</v>
      </c>
      <c r="BA25" s="315" t="s">
        <v>496</v>
      </c>
      <c r="BB25" s="315" t="s">
        <v>496</v>
      </c>
      <c r="BC25" s="315" t="s">
        <v>496</v>
      </c>
      <c r="BD25" s="315" t="s">
        <v>496</v>
      </c>
      <c r="BE25" s="315" t="s">
        <v>496</v>
      </c>
      <c r="BF25" s="315" t="s">
        <v>496</v>
      </c>
      <c r="BG25" s="315" t="s">
        <v>496</v>
      </c>
      <c r="BH25" s="315" t="s">
        <v>496</v>
      </c>
      <c r="BI25" s="315" t="s">
        <v>496</v>
      </c>
      <c r="BJ25" s="315" t="s">
        <v>496</v>
      </c>
      <c r="BK25" s="315" t="s">
        <v>496</v>
      </c>
      <c r="BL25" s="315">
        <v>1732.6349857079667</v>
      </c>
      <c r="BM25" s="315">
        <v>2425.5878015465441</v>
      </c>
      <c r="BN25" s="315">
        <v>3188.439054253764</v>
      </c>
      <c r="BO25" s="315">
        <v>3820.5403163022961</v>
      </c>
      <c r="BP25" s="315">
        <v>4314.3664705936981</v>
      </c>
      <c r="BQ25" s="315">
        <v>4866.5809414418054</v>
      </c>
      <c r="BR25" s="315">
        <v>5312.270409810837</v>
      </c>
      <c r="BS25" s="315">
        <v>5543.2759133959371</v>
      </c>
      <c r="BT25" s="315">
        <v>5554.6652188138451</v>
      </c>
      <c r="BU25" s="315">
        <v>5646.8392055567383</v>
      </c>
      <c r="BV25" s="315">
        <v>5611.7601030049818</v>
      </c>
      <c r="BW25" s="315">
        <v>5471.6551846470165</v>
      </c>
      <c r="BX25" s="314">
        <v>5493.4849695739713</v>
      </c>
    </row>
    <row r="26" spans="1:76" s="98" customFormat="1" ht="26.1" customHeight="1">
      <c r="A26" s="352"/>
      <c r="B26" s="37" t="s">
        <v>508</v>
      </c>
      <c r="C26" s="38"/>
      <c r="D26" s="315">
        <f t="shared" ref="D26:AI26" si="2">D29</f>
        <v>0</v>
      </c>
      <c r="E26" s="315">
        <f t="shared" si="2"/>
        <v>0</v>
      </c>
      <c r="F26" s="315">
        <f t="shared" si="2"/>
        <v>0</v>
      </c>
      <c r="G26" s="315">
        <f t="shared" si="2"/>
        <v>0</v>
      </c>
      <c r="H26" s="315">
        <f t="shared" si="2"/>
        <v>0</v>
      </c>
      <c r="I26" s="315">
        <f t="shared" si="2"/>
        <v>0</v>
      </c>
      <c r="J26" s="315">
        <f t="shared" si="2"/>
        <v>0</v>
      </c>
      <c r="K26" s="315">
        <f t="shared" si="2"/>
        <v>0</v>
      </c>
      <c r="L26" s="315">
        <f t="shared" si="2"/>
        <v>0</v>
      </c>
      <c r="M26" s="315">
        <f t="shared" si="2"/>
        <v>0</v>
      </c>
      <c r="N26" s="315">
        <f t="shared" si="2"/>
        <v>0</v>
      </c>
      <c r="O26" s="315">
        <f t="shared" si="2"/>
        <v>0</v>
      </c>
      <c r="P26" s="315">
        <f t="shared" si="2"/>
        <v>0</v>
      </c>
      <c r="Q26" s="315">
        <f t="shared" si="2"/>
        <v>0</v>
      </c>
      <c r="R26" s="315">
        <f t="shared" si="2"/>
        <v>0</v>
      </c>
      <c r="S26" s="315">
        <f t="shared" si="2"/>
        <v>0</v>
      </c>
      <c r="T26" s="315">
        <f t="shared" si="2"/>
        <v>0</v>
      </c>
      <c r="U26" s="315">
        <f t="shared" si="2"/>
        <v>0</v>
      </c>
      <c r="V26" s="315">
        <f t="shared" si="2"/>
        <v>0</v>
      </c>
      <c r="W26" s="315">
        <f t="shared" si="2"/>
        <v>0</v>
      </c>
      <c r="X26" s="315">
        <f t="shared" si="2"/>
        <v>0</v>
      </c>
      <c r="Y26" s="315">
        <f t="shared" si="2"/>
        <v>0</v>
      </c>
      <c r="Z26" s="315">
        <f t="shared" si="2"/>
        <v>0</v>
      </c>
      <c r="AA26" s="315">
        <f t="shared" si="2"/>
        <v>0</v>
      </c>
      <c r="AB26" s="315">
        <f t="shared" si="2"/>
        <v>0</v>
      </c>
      <c r="AC26" s="315">
        <f t="shared" si="2"/>
        <v>0</v>
      </c>
      <c r="AD26" s="315">
        <f t="shared" si="2"/>
        <v>0</v>
      </c>
      <c r="AE26" s="315">
        <f t="shared" si="2"/>
        <v>0</v>
      </c>
      <c r="AF26" s="315">
        <f t="shared" si="2"/>
        <v>0</v>
      </c>
      <c r="AG26" s="315">
        <f t="shared" si="2"/>
        <v>0</v>
      </c>
      <c r="AH26" s="315">
        <f t="shared" si="2"/>
        <v>320.9395900106818</v>
      </c>
      <c r="AI26" s="315">
        <f t="shared" si="2"/>
        <v>352.75813604081998</v>
      </c>
      <c r="AJ26" s="315">
        <f t="shared" ref="AJ26:BQ26" si="3">AJ29</f>
        <v>455.35323341022615</v>
      </c>
      <c r="AK26" s="315">
        <f t="shared" si="3"/>
        <v>736.40552867942881</v>
      </c>
      <c r="AL26" s="315">
        <f t="shared" si="3"/>
        <v>946.35929177961918</v>
      </c>
      <c r="AM26" s="315">
        <f t="shared" si="3"/>
        <v>1119.0866247744702</v>
      </c>
      <c r="AN26" s="315">
        <f t="shared" si="3"/>
        <v>1260.4022225303984</v>
      </c>
      <c r="AO26" s="315">
        <f t="shared" si="3"/>
        <v>1413.4558865030046</v>
      </c>
      <c r="AP26" s="315">
        <f t="shared" si="3"/>
        <v>1518.3915054319073</v>
      </c>
      <c r="AQ26" s="315">
        <f t="shared" si="3"/>
        <v>1572.8116400781266</v>
      </c>
      <c r="AR26" s="315">
        <f t="shared" si="3"/>
        <v>1819.8820000000001</v>
      </c>
      <c r="AS26" s="315">
        <f t="shared" si="3"/>
        <v>2044.9829999999999</v>
      </c>
      <c r="AT26" s="315">
        <f t="shared" si="3"/>
        <v>2323.52</v>
      </c>
      <c r="AU26" s="315">
        <f t="shared" si="3"/>
        <v>2573.1280000000002</v>
      </c>
      <c r="AV26" s="315">
        <f t="shared" si="3"/>
        <v>2807.8249999999998</v>
      </c>
      <c r="AW26" s="315">
        <f t="shared" si="3"/>
        <v>3189.0050000000001</v>
      </c>
      <c r="AX26" s="315">
        <f t="shared" si="3"/>
        <v>3402.2148963971672</v>
      </c>
      <c r="AY26" s="315">
        <f t="shared" si="3"/>
        <v>3614.8473488867526</v>
      </c>
      <c r="AZ26" s="315">
        <f t="shared" si="3"/>
        <v>3751.9206727282358</v>
      </c>
      <c r="BA26" s="315">
        <f t="shared" si="3"/>
        <v>3788.0146137757624</v>
      </c>
      <c r="BB26" s="315">
        <f t="shared" si="3"/>
        <v>3851.7417929521921</v>
      </c>
      <c r="BC26" s="315">
        <f t="shared" si="3"/>
        <v>3997.2728888889624</v>
      </c>
      <c r="BD26" s="315">
        <f t="shared" si="3"/>
        <v>4207.3417317175063</v>
      </c>
      <c r="BE26" s="315">
        <f t="shared" si="3"/>
        <v>4458.6120397296809</v>
      </c>
      <c r="BF26" s="315">
        <f t="shared" si="3"/>
        <v>4782.8062827579006</v>
      </c>
      <c r="BG26" s="315">
        <f t="shared" si="3"/>
        <v>4439.9426964228405</v>
      </c>
      <c r="BH26" s="315">
        <f t="shared" si="3"/>
        <v>4548.4601171225586</v>
      </c>
      <c r="BI26" s="315">
        <f t="shared" si="3"/>
        <v>4563.9384927414358</v>
      </c>
      <c r="BJ26" s="315">
        <f t="shared" si="3"/>
        <v>4861.4789099542368</v>
      </c>
      <c r="BK26" s="315">
        <f t="shared" si="3"/>
        <v>4923.6027084858815</v>
      </c>
      <c r="BL26" s="315">
        <f t="shared" si="3"/>
        <v>5503.9442212258709</v>
      </c>
      <c r="BM26" s="315">
        <f t="shared" si="3"/>
        <v>5762.4397376097304</v>
      </c>
      <c r="BN26" s="315">
        <f t="shared" si="3"/>
        <v>5948.9797621593234</v>
      </c>
      <c r="BO26" s="315">
        <f t="shared" si="3"/>
        <v>6241.622946717006</v>
      </c>
      <c r="BP26" s="315">
        <f t="shared" si="3"/>
        <v>6423.9874464193481</v>
      </c>
      <c r="BQ26" s="315">
        <f t="shared" si="3"/>
        <v>6541.9094550566233</v>
      </c>
      <c r="BR26" s="315">
        <v>6575.2535535911884</v>
      </c>
      <c r="BS26" s="315">
        <v>6386.3269858432359</v>
      </c>
      <c r="BT26" s="315">
        <v>6051.0993425525276</v>
      </c>
      <c r="BU26" s="315">
        <v>5685.6556690715843</v>
      </c>
      <c r="BV26" s="315">
        <v>5315.7837628034767</v>
      </c>
      <c r="BW26" s="315">
        <v>5053.4354365254476</v>
      </c>
      <c r="BX26" s="314">
        <v>4996.9907562339267</v>
      </c>
    </row>
    <row r="27" spans="1:76" s="98" customFormat="1">
      <c r="A27" s="352"/>
      <c r="B27" s="37" t="s">
        <v>507</v>
      </c>
      <c r="C27" s="38"/>
      <c r="D27" s="315">
        <f t="shared" ref="D27:AI27" si="4">SUM(D30:D33)</f>
        <v>0</v>
      </c>
      <c r="E27" s="315">
        <f t="shared" si="4"/>
        <v>0</v>
      </c>
      <c r="F27" s="315">
        <f t="shared" si="4"/>
        <v>0</v>
      </c>
      <c r="G27" s="315">
        <f t="shared" si="4"/>
        <v>0</v>
      </c>
      <c r="H27" s="315">
        <f t="shared" si="4"/>
        <v>0</v>
      </c>
      <c r="I27" s="315">
        <f t="shared" si="4"/>
        <v>0</v>
      </c>
      <c r="J27" s="315">
        <f t="shared" si="4"/>
        <v>0</v>
      </c>
      <c r="K27" s="315">
        <f t="shared" si="4"/>
        <v>0</v>
      </c>
      <c r="L27" s="315">
        <f t="shared" si="4"/>
        <v>0</v>
      </c>
      <c r="M27" s="315">
        <f t="shared" si="4"/>
        <v>0</v>
      </c>
      <c r="N27" s="315">
        <f t="shared" si="4"/>
        <v>0</v>
      </c>
      <c r="O27" s="315">
        <f t="shared" si="4"/>
        <v>0</v>
      </c>
      <c r="P27" s="315">
        <f t="shared" si="4"/>
        <v>0</v>
      </c>
      <c r="Q27" s="315">
        <f t="shared" si="4"/>
        <v>0</v>
      </c>
      <c r="R27" s="315">
        <f t="shared" si="4"/>
        <v>0</v>
      </c>
      <c r="S27" s="315">
        <f t="shared" si="4"/>
        <v>0</v>
      </c>
      <c r="T27" s="315">
        <f t="shared" si="4"/>
        <v>0</v>
      </c>
      <c r="U27" s="315">
        <f t="shared" si="4"/>
        <v>0</v>
      </c>
      <c r="V27" s="315">
        <f t="shared" si="4"/>
        <v>0</v>
      </c>
      <c r="W27" s="315">
        <f t="shared" si="4"/>
        <v>0</v>
      </c>
      <c r="X27" s="315">
        <f t="shared" si="4"/>
        <v>0</v>
      </c>
      <c r="Y27" s="315">
        <f t="shared" si="4"/>
        <v>0</v>
      </c>
      <c r="Z27" s="315">
        <f t="shared" si="4"/>
        <v>0</v>
      </c>
      <c r="AA27" s="315">
        <f t="shared" si="4"/>
        <v>0</v>
      </c>
      <c r="AB27" s="315">
        <f t="shared" si="4"/>
        <v>0</v>
      </c>
      <c r="AC27" s="315">
        <f t="shared" si="4"/>
        <v>0</v>
      </c>
      <c r="AD27" s="315">
        <f t="shared" si="4"/>
        <v>0</v>
      </c>
      <c r="AE27" s="315">
        <f t="shared" si="4"/>
        <v>0</v>
      </c>
      <c r="AF27" s="315">
        <f t="shared" si="4"/>
        <v>0</v>
      </c>
      <c r="AG27" s="315">
        <f t="shared" si="4"/>
        <v>0</v>
      </c>
      <c r="AH27" s="315">
        <f t="shared" si="4"/>
        <v>400.06040998931815</v>
      </c>
      <c r="AI27" s="315">
        <f t="shared" si="4"/>
        <v>440.24186395917997</v>
      </c>
      <c r="AJ27" s="315">
        <f t="shared" ref="AJ27:BQ27" si="5">SUM(AJ30:AJ33)</f>
        <v>568.64676658977396</v>
      </c>
      <c r="AK27" s="315">
        <f t="shared" si="5"/>
        <v>919.19447132057121</v>
      </c>
      <c r="AL27" s="315">
        <f t="shared" si="5"/>
        <v>1181.6407082203809</v>
      </c>
      <c r="AM27" s="315">
        <f t="shared" si="5"/>
        <v>1396.9133752255298</v>
      </c>
      <c r="AN27" s="315">
        <f t="shared" si="5"/>
        <v>1572.5977774696016</v>
      </c>
      <c r="AO27" s="315">
        <f t="shared" si="5"/>
        <v>1763.5441134969951</v>
      </c>
      <c r="AP27" s="315">
        <f t="shared" si="5"/>
        <v>1896.6084945680932</v>
      </c>
      <c r="AQ27" s="315">
        <f t="shared" si="5"/>
        <v>1963.1883599218736</v>
      </c>
      <c r="AR27" s="315">
        <f t="shared" si="5"/>
        <v>1903.5669999999996</v>
      </c>
      <c r="AS27" s="315">
        <f t="shared" si="5"/>
        <v>2187.5540000000001</v>
      </c>
      <c r="AT27" s="315">
        <f t="shared" si="5"/>
        <v>2771.8209999999999</v>
      </c>
      <c r="AU27" s="315">
        <f t="shared" si="5"/>
        <v>3785.5240000000008</v>
      </c>
      <c r="AV27" s="315">
        <f t="shared" si="5"/>
        <v>5004.2709999999997</v>
      </c>
      <c r="AW27" s="315">
        <f t="shared" si="5"/>
        <v>6027.8400000000011</v>
      </c>
      <c r="AX27" s="315">
        <f t="shared" si="5"/>
        <v>6701.0210236028324</v>
      </c>
      <c r="AY27" s="315">
        <f t="shared" si="5"/>
        <v>7259.8193451132465</v>
      </c>
      <c r="AZ27" s="315">
        <f t="shared" si="5"/>
        <v>7627.8412922717607</v>
      </c>
      <c r="BA27" s="315">
        <f t="shared" si="5"/>
        <v>7388.3815092242394</v>
      </c>
      <c r="BB27" s="315">
        <f t="shared" si="5"/>
        <v>7213.0624270478074</v>
      </c>
      <c r="BC27" s="315">
        <f t="shared" si="5"/>
        <v>7066.8309277856351</v>
      </c>
      <c r="BD27" s="315">
        <f t="shared" si="5"/>
        <v>6955.0272430824934</v>
      </c>
      <c r="BE27" s="315">
        <f t="shared" si="5"/>
        <v>7130.0830912703177</v>
      </c>
      <c r="BF27" s="315">
        <f t="shared" si="5"/>
        <v>7853.4141332420995</v>
      </c>
      <c r="BG27" s="315">
        <f t="shared" si="5"/>
        <v>7907.4304242871603</v>
      </c>
      <c r="BH27" s="315">
        <f t="shared" si="5"/>
        <v>8609.1099443174389</v>
      </c>
      <c r="BI27" s="315">
        <f t="shared" si="5"/>
        <v>9364.2666422585644</v>
      </c>
      <c r="BJ27" s="315">
        <f t="shared" si="5"/>
        <v>9979.0686760457666</v>
      </c>
      <c r="BK27" s="315">
        <f t="shared" si="5"/>
        <v>10808.197886514117</v>
      </c>
      <c r="BL27" s="315">
        <f t="shared" si="5"/>
        <v>11599.496940774132</v>
      </c>
      <c r="BM27" s="315">
        <f t="shared" si="5"/>
        <v>14226.791440390265</v>
      </c>
      <c r="BN27" s="315">
        <f t="shared" si="5"/>
        <v>15478.01053884067</v>
      </c>
      <c r="BO27" s="315">
        <f t="shared" si="5"/>
        <v>16578.667176283001</v>
      </c>
      <c r="BP27" s="315">
        <f t="shared" si="5"/>
        <v>17467.696418580665</v>
      </c>
      <c r="BQ27" s="315">
        <f t="shared" si="5"/>
        <v>17635.123288943374</v>
      </c>
      <c r="BR27" s="315">
        <v>17737.305662408813</v>
      </c>
      <c r="BS27" s="315">
        <v>17839.590125451483</v>
      </c>
      <c r="BT27" s="315">
        <v>17981.24368057317</v>
      </c>
      <c r="BU27" s="315">
        <v>17926.548279419207</v>
      </c>
      <c r="BV27" s="315">
        <v>18036.838789707526</v>
      </c>
      <c r="BW27" s="315">
        <v>17974.234021937773</v>
      </c>
      <c r="BX27" s="314">
        <v>18291.231078911849</v>
      </c>
    </row>
    <row r="28" spans="1:76" s="98" customFormat="1" ht="26.1" customHeight="1">
      <c r="A28" s="152"/>
      <c r="B28" s="152" t="s">
        <v>506</v>
      </c>
      <c r="C28" s="38"/>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4"/>
    </row>
    <row r="29" spans="1:76" s="98" customFormat="1">
      <c r="A29" s="38"/>
      <c r="B29" s="37" t="s">
        <v>552</v>
      </c>
      <c r="C29" s="38"/>
      <c r="D29" s="315">
        <v>0</v>
      </c>
      <c r="E29" s="315">
        <v>0</v>
      </c>
      <c r="F29" s="315">
        <v>0</v>
      </c>
      <c r="G29" s="315">
        <v>0</v>
      </c>
      <c r="H29" s="315">
        <v>0</v>
      </c>
      <c r="I29" s="315">
        <v>0</v>
      </c>
      <c r="J29" s="315">
        <v>0</v>
      </c>
      <c r="K29" s="315">
        <v>0</v>
      </c>
      <c r="L29" s="315">
        <v>0</v>
      </c>
      <c r="M29" s="315">
        <v>0</v>
      </c>
      <c r="N29" s="315">
        <v>0</v>
      </c>
      <c r="O29" s="315">
        <v>0</v>
      </c>
      <c r="P29" s="315">
        <v>0</v>
      </c>
      <c r="Q29" s="315">
        <v>0</v>
      </c>
      <c r="R29" s="315">
        <v>0</v>
      </c>
      <c r="S29" s="315">
        <v>0</v>
      </c>
      <c r="T29" s="315">
        <v>0</v>
      </c>
      <c r="U29" s="315">
        <v>0</v>
      </c>
      <c r="V29" s="315">
        <v>0</v>
      </c>
      <c r="W29" s="315">
        <v>0</v>
      </c>
      <c r="X29" s="315">
        <v>0</v>
      </c>
      <c r="Y29" s="315">
        <v>0</v>
      </c>
      <c r="Z29" s="315">
        <v>0</v>
      </c>
      <c r="AA29" s="315">
        <v>0</v>
      </c>
      <c r="AB29" s="315">
        <v>0</v>
      </c>
      <c r="AC29" s="315">
        <v>0</v>
      </c>
      <c r="AD29" s="315">
        <v>0</v>
      </c>
      <c r="AE29" s="315">
        <v>0</v>
      </c>
      <c r="AF29" s="315">
        <v>0</v>
      </c>
      <c r="AG29" s="315">
        <v>0</v>
      </c>
      <c r="AH29" s="315">
        <v>320.9395900106818</v>
      </c>
      <c r="AI29" s="315">
        <v>352.75813604081998</v>
      </c>
      <c r="AJ29" s="315">
        <v>455.35323341022615</v>
      </c>
      <c r="AK29" s="315">
        <v>736.40552867942881</v>
      </c>
      <c r="AL29" s="315">
        <v>946.35929177961918</v>
      </c>
      <c r="AM29" s="315">
        <v>1119.0866247744702</v>
      </c>
      <c r="AN29" s="315">
        <v>1260.4022225303984</v>
      </c>
      <c r="AO29" s="315">
        <v>1413.4558865030046</v>
      </c>
      <c r="AP29" s="315">
        <v>1518.3915054319073</v>
      </c>
      <c r="AQ29" s="315">
        <v>1572.8116400781266</v>
      </c>
      <c r="AR29" s="315">
        <v>1819.8820000000001</v>
      </c>
      <c r="AS29" s="315">
        <v>2044.9829999999999</v>
      </c>
      <c r="AT29" s="315">
        <v>2323.52</v>
      </c>
      <c r="AU29" s="315">
        <v>2573.1280000000002</v>
      </c>
      <c r="AV29" s="315">
        <v>2807.8249999999998</v>
      </c>
      <c r="AW29" s="315">
        <v>3189.0050000000001</v>
      </c>
      <c r="AX29" s="315">
        <v>3402.2148963971672</v>
      </c>
      <c r="AY29" s="315">
        <v>3614.8473488867526</v>
      </c>
      <c r="AZ29" s="315">
        <v>3751.9206727282358</v>
      </c>
      <c r="BA29" s="315">
        <v>3788.0146137757624</v>
      </c>
      <c r="BB29" s="315">
        <v>3851.7417929521921</v>
      </c>
      <c r="BC29" s="315">
        <v>3997.2728888889624</v>
      </c>
      <c r="BD29" s="315">
        <v>4207.3417317175063</v>
      </c>
      <c r="BE29" s="315">
        <v>4458.6120397296809</v>
      </c>
      <c r="BF29" s="315">
        <v>4782.8062827579006</v>
      </c>
      <c r="BG29" s="315">
        <v>4439.9426964228405</v>
      </c>
      <c r="BH29" s="315">
        <v>4548.4601171225586</v>
      </c>
      <c r="BI29" s="315">
        <v>4563.9384927414358</v>
      </c>
      <c r="BJ29" s="315">
        <v>4861.4789099542368</v>
      </c>
      <c r="BK29" s="315">
        <v>4923.6027084858815</v>
      </c>
      <c r="BL29" s="315">
        <v>5503.9442212258709</v>
      </c>
      <c r="BM29" s="315">
        <v>5762.4397376097304</v>
      </c>
      <c r="BN29" s="315">
        <v>5948.9797621593234</v>
      </c>
      <c r="BO29" s="315">
        <v>6241.622946717006</v>
      </c>
      <c r="BP29" s="315">
        <v>6423.9874464193481</v>
      </c>
      <c r="BQ29" s="315">
        <v>6541.9094550566233</v>
      </c>
      <c r="BR29" s="315"/>
      <c r="BS29" s="315"/>
      <c r="BT29" s="315"/>
      <c r="BU29" s="315"/>
      <c r="BV29" s="315"/>
      <c r="BW29" s="315"/>
      <c r="BX29" s="314"/>
    </row>
    <row r="30" spans="1:76" s="98" customFormat="1" ht="22.5" customHeight="1">
      <c r="A30" s="38"/>
      <c r="B30" s="37" t="s">
        <v>504</v>
      </c>
      <c r="C30" s="38"/>
      <c r="D30" s="315">
        <v>0</v>
      </c>
      <c r="E30" s="315">
        <v>0</v>
      </c>
      <c r="F30" s="315">
        <v>0</v>
      </c>
      <c r="G30" s="315">
        <v>0</v>
      </c>
      <c r="H30" s="315">
        <v>0</v>
      </c>
      <c r="I30" s="315">
        <v>0</v>
      </c>
      <c r="J30" s="315">
        <v>0</v>
      </c>
      <c r="K30" s="315">
        <v>0</v>
      </c>
      <c r="L30" s="315">
        <v>0</v>
      </c>
      <c r="M30" s="315">
        <v>0</v>
      </c>
      <c r="N30" s="315">
        <v>0</v>
      </c>
      <c r="O30" s="315">
        <v>0</v>
      </c>
      <c r="P30" s="315">
        <v>0</v>
      </c>
      <c r="Q30" s="315">
        <v>0</v>
      </c>
      <c r="R30" s="315">
        <v>0</v>
      </c>
      <c r="S30" s="315">
        <v>0</v>
      </c>
      <c r="T30" s="315">
        <v>0</v>
      </c>
      <c r="U30" s="315">
        <v>0</v>
      </c>
      <c r="V30" s="315">
        <v>0</v>
      </c>
      <c r="W30" s="315">
        <v>0</v>
      </c>
      <c r="X30" s="315">
        <v>0</v>
      </c>
      <c r="Y30" s="315">
        <v>0</v>
      </c>
      <c r="Z30" s="315">
        <v>0</v>
      </c>
      <c r="AA30" s="315">
        <v>0</v>
      </c>
      <c r="AB30" s="315">
        <v>0</v>
      </c>
      <c r="AC30" s="315">
        <v>0</v>
      </c>
      <c r="AD30" s="315">
        <v>0</v>
      </c>
      <c r="AE30" s="315">
        <v>0</v>
      </c>
      <c r="AF30" s="315">
        <v>0</v>
      </c>
      <c r="AG30" s="315">
        <v>0</v>
      </c>
      <c r="AH30" s="315">
        <v>51.497172727332845</v>
      </c>
      <c r="AI30" s="315">
        <v>56.414147956273574</v>
      </c>
      <c r="AJ30" s="315">
        <v>72.615417878922116</v>
      </c>
      <c r="AK30" s="315">
        <v>117.78692276529311</v>
      </c>
      <c r="AL30" s="315">
        <v>151.22362386540289</v>
      </c>
      <c r="AM30" s="315">
        <v>178.70507247687672</v>
      </c>
      <c r="AN30" s="315">
        <v>201.80019075346371</v>
      </c>
      <c r="AO30" s="315">
        <v>225.35883833034222</v>
      </c>
      <c r="AP30" s="315">
        <v>242.96586799409306</v>
      </c>
      <c r="AQ30" s="315">
        <v>251.3770479196252</v>
      </c>
      <c r="AR30" s="315">
        <v>219.61099999999999</v>
      </c>
      <c r="AS30" s="315">
        <v>302.30599999999998</v>
      </c>
      <c r="AT30" s="315">
        <v>415.50300000000004</v>
      </c>
      <c r="AU30" s="315">
        <v>549.82100000000003</v>
      </c>
      <c r="AV30" s="315">
        <v>722.96500000000003</v>
      </c>
      <c r="AW30" s="315">
        <v>963.53300000000002</v>
      </c>
      <c r="AX30" s="315">
        <v>1237.7020586775143</v>
      </c>
      <c r="AY30" s="315">
        <v>1440.7675679371928</v>
      </c>
      <c r="AZ30" s="315">
        <v>1632.1173192887268</v>
      </c>
      <c r="BA30" s="315">
        <v>1783.2014949487759</v>
      </c>
      <c r="BB30" s="315">
        <v>1966.2753495570933</v>
      </c>
      <c r="BC30" s="315">
        <v>2143.4684371455282</v>
      </c>
      <c r="BD30" s="315">
        <v>2303.1767229957381</v>
      </c>
      <c r="BE30" s="315">
        <v>2531.7035246192022</v>
      </c>
      <c r="BF30" s="315">
        <v>2999.4614887041653</v>
      </c>
      <c r="BG30" s="315">
        <v>2966.6712049912694</v>
      </c>
      <c r="BH30" s="315">
        <v>3201.5130041258617</v>
      </c>
      <c r="BI30" s="315">
        <v>3472.5465205192463</v>
      </c>
      <c r="BJ30" s="315">
        <v>3760.9241738617989</v>
      </c>
      <c r="BK30" s="315">
        <v>3996.4280011900032</v>
      </c>
      <c r="BL30" s="315">
        <v>4244.6051546596109</v>
      </c>
      <c r="BM30" s="315">
        <v>4816.6368835239837</v>
      </c>
      <c r="BN30" s="315">
        <v>5116.2278732207014</v>
      </c>
      <c r="BO30" s="315">
        <v>5469.0315633652781</v>
      </c>
      <c r="BP30" s="315">
        <v>5735.9735995618475</v>
      </c>
      <c r="BQ30" s="315">
        <v>5907.58412392023</v>
      </c>
      <c r="BR30" s="315"/>
      <c r="BS30" s="315"/>
      <c r="BT30" s="315"/>
      <c r="BU30" s="315"/>
      <c r="BV30" s="315"/>
      <c r="BW30" s="315"/>
      <c r="BX30" s="314"/>
    </row>
    <row r="31" spans="1:76" s="98" customFormat="1">
      <c r="A31" s="38"/>
      <c r="B31" s="37" t="s">
        <v>503</v>
      </c>
      <c r="C31" s="38"/>
      <c r="D31" s="315">
        <v>0</v>
      </c>
      <c r="E31" s="315">
        <v>0</v>
      </c>
      <c r="F31" s="315">
        <v>0</v>
      </c>
      <c r="G31" s="315">
        <v>0</v>
      </c>
      <c r="H31" s="315">
        <v>0</v>
      </c>
      <c r="I31" s="315">
        <v>0</v>
      </c>
      <c r="J31" s="315">
        <v>0</v>
      </c>
      <c r="K31" s="315">
        <v>0</v>
      </c>
      <c r="L31" s="315">
        <v>0</v>
      </c>
      <c r="M31" s="315">
        <v>0</v>
      </c>
      <c r="N31" s="315">
        <v>0</v>
      </c>
      <c r="O31" s="315">
        <v>0</v>
      </c>
      <c r="P31" s="315">
        <v>0</v>
      </c>
      <c r="Q31" s="315">
        <v>0</v>
      </c>
      <c r="R31" s="315">
        <v>0</v>
      </c>
      <c r="S31" s="315">
        <v>0</v>
      </c>
      <c r="T31" s="315">
        <v>0</v>
      </c>
      <c r="U31" s="315">
        <v>0</v>
      </c>
      <c r="V31" s="315">
        <v>0</v>
      </c>
      <c r="W31" s="315">
        <v>0</v>
      </c>
      <c r="X31" s="315">
        <v>0</v>
      </c>
      <c r="Y31" s="315">
        <v>0</v>
      </c>
      <c r="Z31" s="315">
        <v>0</v>
      </c>
      <c r="AA31" s="315">
        <v>0</v>
      </c>
      <c r="AB31" s="315">
        <v>0</v>
      </c>
      <c r="AC31" s="315">
        <v>0</v>
      </c>
      <c r="AD31" s="315">
        <v>0</v>
      </c>
      <c r="AE31" s="315">
        <v>0</v>
      </c>
      <c r="AF31" s="315">
        <v>0</v>
      </c>
      <c r="AG31" s="315">
        <v>0</v>
      </c>
      <c r="AH31" s="315">
        <v>168.08730332909167</v>
      </c>
      <c r="AI31" s="315">
        <v>184.99751749637238</v>
      </c>
      <c r="AJ31" s="315">
        <v>239.23474572028033</v>
      </c>
      <c r="AK31" s="315">
        <v>386.48978982576017</v>
      </c>
      <c r="AL31" s="315">
        <v>497.02647197775968</v>
      </c>
      <c r="AM31" s="315">
        <v>587.578235170884</v>
      </c>
      <c r="AN31" s="315">
        <v>661.2712513369687</v>
      </c>
      <c r="AO31" s="315">
        <v>741.87435234499264</v>
      </c>
      <c r="AP31" s="315">
        <v>797.59674087542669</v>
      </c>
      <c r="AQ31" s="315">
        <v>825.30668435995631</v>
      </c>
      <c r="AR31" s="315">
        <v>605.18799999999999</v>
      </c>
      <c r="AS31" s="315">
        <v>725.47699999999998</v>
      </c>
      <c r="AT31" s="315">
        <v>943.97500000000002</v>
      </c>
      <c r="AU31" s="315">
        <v>1292.8490000000002</v>
      </c>
      <c r="AV31" s="315">
        <v>1634.97</v>
      </c>
      <c r="AW31" s="315">
        <v>1949.7149999999999</v>
      </c>
      <c r="AX31" s="315">
        <v>2178.8338293619486</v>
      </c>
      <c r="AY31" s="315">
        <v>2410.3410278276319</v>
      </c>
      <c r="AZ31" s="315">
        <v>2602.0677779938896</v>
      </c>
      <c r="BA31" s="315">
        <v>2613.3758641330728</v>
      </c>
      <c r="BB31" s="315">
        <v>2654.0090183747411</v>
      </c>
      <c r="BC31" s="315">
        <v>2717.25314288246</v>
      </c>
      <c r="BD31" s="315">
        <v>2631.7231073019957</v>
      </c>
      <c r="BE31" s="315">
        <v>2676.4827117072482</v>
      </c>
      <c r="BF31" s="315">
        <v>2863.2198953002007</v>
      </c>
      <c r="BG31" s="315">
        <v>3002.8396047330152</v>
      </c>
      <c r="BH31" s="315">
        <v>3231.1334929200289</v>
      </c>
      <c r="BI31" s="315">
        <v>3522.8486328112713</v>
      </c>
      <c r="BJ31" s="315">
        <v>3676.4928151004046</v>
      </c>
      <c r="BK31" s="315">
        <v>3930.1189148811586</v>
      </c>
      <c r="BL31" s="315">
        <v>4122.4846621636352</v>
      </c>
      <c r="BM31" s="315">
        <v>4731.9697243651808</v>
      </c>
      <c r="BN31" s="315">
        <v>5152.3156460949622</v>
      </c>
      <c r="BO31" s="315">
        <v>5488.63957396979</v>
      </c>
      <c r="BP31" s="315">
        <v>5686.4158299723222</v>
      </c>
      <c r="BQ31" s="315">
        <v>5696.703701608878</v>
      </c>
      <c r="BR31" s="315"/>
      <c r="BS31" s="315"/>
      <c r="BT31" s="315"/>
      <c r="BU31" s="315"/>
      <c r="BV31" s="315"/>
      <c r="BW31" s="315"/>
      <c r="BX31" s="314"/>
    </row>
    <row r="32" spans="1:76" s="98" customFormat="1">
      <c r="A32" s="151"/>
      <c r="B32" s="37" t="s">
        <v>335</v>
      </c>
      <c r="C32" s="38"/>
      <c r="D32" s="315">
        <v>0</v>
      </c>
      <c r="E32" s="315">
        <v>0</v>
      </c>
      <c r="F32" s="315">
        <v>0</v>
      </c>
      <c r="G32" s="315">
        <v>0</v>
      </c>
      <c r="H32" s="315">
        <v>0</v>
      </c>
      <c r="I32" s="315">
        <v>0</v>
      </c>
      <c r="J32" s="315">
        <v>0</v>
      </c>
      <c r="K32" s="315">
        <v>0</v>
      </c>
      <c r="L32" s="315">
        <v>0</v>
      </c>
      <c r="M32" s="315">
        <v>0</v>
      </c>
      <c r="N32" s="315">
        <v>0</v>
      </c>
      <c r="O32" s="315">
        <v>0</v>
      </c>
      <c r="P32" s="315">
        <v>0</v>
      </c>
      <c r="Q32" s="315">
        <v>0</v>
      </c>
      <c r="R32" s="315">
        <v>0</v>
      </c>
      <c r="S32" s="315">
        <v>0</v>
      </c>
      <c r="T32" s="315">
        <v>0</v>
      </c>
      <c r="U32" s="315">
        <v>0</v>
      </c>
      <c r="V32" s="315">
        <v>0</v>
      </c>
      <c r="W32" s="315">
        <v>0</v>
      </c>
      <c r="X32" s="315">
        <v>0</v>
      </c>
      <c r="Y32" s="315">
        <v>0</v>
      </c>
      <c r="Z32" s="315">
        <v>0</v>
      </c>
      <c r="AA32" s="315">
        <v>0</v>
      </c>
      <c r="AB32" s="315">
        <v>0</v>
      </c>
      <c r="AC32" s="315">
        <v>0</v>
      </c>
      <c r="AD32" s="315">
        <v>0</v>
      </c>
      <c r="AE32" s="315">
        <v>0</v>
      </c>
      <c r="AF32" s="315">
        <v>0</v>
      </c>
      <c r="AG32" s="315">
        <v>0</v>
      </c>
      <c r="AH32" s="315">
        <v>167.7572054033308</v>
      </c>
      <c r="AI32" s="315">
        <v>184.83191810654029</v>
      </c>
      <c r="AJ32" s="315">
        <v>238.69433276913807</v>
      </c>
      <c r="AK32" s="315">
        <v>385.67308278503288</v>
      </c>
      <c r="AL32" s="315">
        <v>495.78191354102592</v>
      </c>
      <c r="AM32" s="315">
        <v>586.16955262509271</v>
      </c>
      <c r="AN32" s="315">
        <v>659.48966179596255</v>
      </c>
      <c r="AO32" s="315">
        <v>740.17522248237037</v>
      </c>
      <c r="AP32" s="315">
        <v>795.69381732493002</v>
      </c>
      <c r="AQ32" s="315">
        <v>824.05582000417701</v>
      </c>
      <c r="AR32" s="315">
        <v>827.64699999999993</v>
      </c>
      <c r="AS32" s="315">
        <v>856.07600000000002</v>
      </c>
      <c r="AT32" s="315">
        <v>998.779</v>
      </c>
      <c r="AU32" s="315">
        <v>1447.0230000000001</v>
      </c>
      <c r="AV32" s="315">
        <v>2057.3580000000002</v>
      </c>
      <c r="AW32" s="315">
        <v>2331.1950000000002</v>
      </c>
      <c r="AX32" s="315">
        <v>2407.7275243945537</v>
      </c>
      <c r="AY32" s="315">
        <v>2329.3000610574099</v>
      </c>
      <c r="AZ32" s="315">
        <v>2177.215384967817</v>
      </c>
      <c r="BA32" s="315">
        <v>1713.8246039972835</v>
      </c>
      <c r="BB32" s="315">
        <v>1410.9078789879757</v>
      </c>
      <c r="BC32" s="315">
        <v>1214.0820612666143</v>
      </c>
      <c r="BD32" s="315">
        <v>1085.7342355085079</v>
      </c>
      <c r="BE32" s="315">
        <v>1001.1096309288404</v>
      </c>
      <c r="BF32" s="315">
        <v>1053.6159987005542</v>
      </c>
      <c r="BG32" s="315">
        <v>956.77120862113122</v>
      </c>
      <c r="BH32" s="315">
        <v>1087.8137888204469</v>
      </c>
      <c r="BI32" s="315">
        <v>1160.1935787766724</v>
      </c>
      <c r="BJ32" s="315">
        <v>1245.1512127626136</v>
      </c>
      <c r="BK32" s="315">
        <v>1315.7849954177275</v>
      </c>
      <c r="BL32" s="315">
        <v>1528.2356823684902</v>
      </c>
      <c r="BM32" s="315">
        <v>2474.492773813538</v>
      </c>
      <c r="BN32" s="315">
        <v>2492.3723448820447</v>
      </c>
      <c r="BO32" s="315">
        <v>2602.272972800276</v>
      </c>
      <c r="BP32" s="315">
        <v>2677.8148932978411</v>
      </c>
      <c r="BQ32" s="315">
        <v>2356.9930404699089</v>
      </c>
      <c r="BR32" s="315"/>
      <c r="BS32" s="315"/>
      <c r="BT32" s="315"/>
      <c r="BU32" s="315"/>
      <c r="BV32" s="315"/>
      <c r="BW32" s="315"/>
      <c r="BX32" s="314"/>
    </row>
    <row r="33" spans="1:76" s="98" customFormat="1">
      <c r="A33" s="38"/>
      <c r="B33" s="37" t="s">
        <v>502</v>
      </c>
      <c r="C33" s="38"/>
      <c r="D33" s="315">
        <v>0</v>
      </c>
      <c r="E33" s="315">
        <v>0</v>
      </c>
      <c r="F33" s="315">
        <v>0</v>
      </c>
      <c r="G33" s="315">
        <v>0</v>
      </c>
      <c r="H33" s="315">
        <v>0</v>
      </c>
      <c r="I33" s="315">
        <v>0</v>
      </c>
      <c r="J33" s="315">
        <v>0</v>
      </c>
      <c r="K33" s="315">
        <v>0</v>
      </c>
      <c r="L33" s="315">
        <v>0</v>
      </c>
      <c r="M33" s="315">
        <v>0</v>
      </c>
      <c r="N33" s="315">
        <v>0</v>
      </c>
      <c r="O33" s="315">
        <v>0</v>
      </c>
      <c r="P33" s="315">
        <v>0</v>
      </c>
      <c r="Q33" s="315">
        <v>0</v>
      </c>
      <c r="R33" s="315">
        <v>0</v>
      </c>
      <c r="S33" s="315">
        <v>0</v>
      </c>
      <c r="T33" s="315">
        <v>0</v>
      </c>
      <c r="U33" s="315">
        <v>0</v>
      </c>
      <c r="V33" s="315">
        <v>0</v>
      </c>
      <c r="W33" s="315">
        <v>0</v>
      </c>
      <c r="X33" s="315">
        <v>0</v>
      </c>
      <c r="Y33" s="315">
        <v>0</v>
      </c>
      <c r="Z33" s="315">
        <v>0</v>
      </c>
      <c r="AA33" s="315">
        <v>0</v>
      </c>
      <c r="AB33" s="315">
        <v>0</v>
      </c>
      <c r="AC33" s="315">
        <v>0</v>
      </c>
      <c r="AD33" s="315">
        <v>0</v>
      </c>
      <c r="AE33" s="315">
        <v>0</v>
      </c>
      <c r="AF33" s="315">
        <v>0</v>
      </c>
      <c r="AG33" s="315">
        <v>0</v>
      </c>
      <c r="AH33" s="315">
        <v>12.718728529562867</v>
      </c>
      <c r="AI33" s="315">
        <v>13.998280399993689</v>
      </c>
      <c r="AJ33" s="315">
        <v>18.102270221433344</v>
      </c>
      <c r="AK33" s="315">
        <v>29.244675944485095</v>
      </c>
      <c r="AL33" s="315">
        <v>37.608698836192275</v>
      </c>
      <c r="AM33" s="315">
        <v>44.460514952676363</v>
      </c>
      <c r="AN33" s="315">
        <v>50.036673583206834</v>
      </c>
      <c r="AO33" s="315">
        <v>56.135700339289997</v>
      </c>
      <c r="AP33" s="315">
        <v>60.352068373643192</v>
      </c>
      <c r="AQ33" s="315">
        <v>62.448807638114886</v>
      </c>
      <c r="AR33" s="315">
        <v>251.12099999999964</v>
      </c>
      <c r="AS33" s="315">
        <v>303.69499999999999</v>
      </c>
      <c r="AT33" s="315">
        <v>413.56399999999968</v>
      </c>
      <c r="AU33" s="315">
        <v>495.83100000000047</v>
      </c>
      <c r="AV33" s="315">
        <v>588.97799999999972</v>
      </c>
      <c r="AW33" s="315">
        <v>783.39700000000119</v>
      </c>
      <c r="AX33" s="315">
        <v>876.75761116881586</v>
      </c>
      <c r="AY33" s="315">
        <v>1079.4106882910114</v>
      </c>
      <c r="AZ33" s="315">
        <v>1216.4408100213277</v>
      </c>
      <c r="BA33" s="315">
        <v>1277.9795461451065</v>
      </c>
      <c r="BB33" s="315">
        <v>1181.8701801279974</v>
      </c>
      <c r="BC33" s="315">
        <v>992.02728649103301</v>
      </c>
      <c r="BD33" s="315">
        <v>934.39317727625121</v>
      </c>
      <c r="BE33" s="315">
        <v>920.78722401502739</v>
      </c>
      <c r="BF33" s="315">
        <v>937.11675053717931</v>
      </c>
      <c r="BG33" s="315">
        <v>981.1484059417445</v>
      </c>
      <c r="BH33" s="315">
        <v>1088.6496584511015</v>
      </c>
      <c r="BI33" s="315">
        <v>1208.6779101513739</v>
      </c>
      <c r="BJ33" s="315">
        <v>1296.5004743209502</v>
      </c>
      <c r="BK33" s="315">
        <v>1565.8659750252277</v>
      </c>
      <c r="BL33" s="315">
        <v>1704.1714415823972</v>
      </c>
      <c r="BM33" s="315">
        <v>2203.6920586875649</v>
      </c>
      <c r="BN33" s="315">
        <v>2717.0946746429627</v>
      </c>
      <c r="BO33" s="315">
        <v>3018.723066147656</v>
      </c>
      <c r="BP33" s="315">
        <v>3367.492095748652</v>
      </c>
      <c r="BQ33" s="315">
        <v>3673.8424229443608</v>
      </c>
      <c r="BR33" s="315"/>
      <c r="BS33" s="315"/>
      <c r="BT33" s="315"/>
      <c r="BU33" s="315"/>
      <c r="BV33" s="315"/>
      <c r="BW33" s="315"/>
      <c r="BX33" s="314"/>
    </row>
    <row r="34" spans="1:76" s="98" customFormat="1">
      <c r="A34" s="38"/>
      <c r="B34" s="37" t="s">
        <v>507</v>
      </c>
      <c r="C34" s="38"/>
      <c r="D34" s="315">
        <f t="shared" ref="D34:AI34" si="6">SUM(D30:D33)</f>
        <v>0</v>
      </c>
      <c r="E34" s="315">
        <f t="shared" si="6"/>
        <v>0</v>
      </c>
      <c r="F34" s="315">
        <f t="shared" si="6"/>
        <v>0</v>
      </c>
      <c r="G34" s="315">
        <f t="shared" si="6"/>
        <v>0</v>
      </c>
      <c r="H34" s="315">
        <f t="shared" si="6"/>
        <v>0</v>
      </c>
      <c r="I34" s="315">
        <f t="shared" si="6"/>
        <v>0</v>
      </c>
      <c r="J34" s="315">
        <f t="shared" si="6"/>
        <v>0</v>
      </c>
      <c r="K34" s="315">
        <f t="shared" si="6"/>
        <v>0</v>
      </c>
      <c r="L34" s="315">
        <f t="shared" si="6"/>
        <v>0</v>
      </c>
      <c r="M34" s="315">
        <f t="shared" si="6"/>
        <v>0</v>
      </c>
      <c r="N34" s="315">
        <f t="shared" si="6"/>
        <v>0</v>
      </c>
      <c r="O34" s="315">
        <f t="shared" si="6"/>
        <v>0</v>
      </c>
      <c r="P34" s="315">
        <f t="shared" si="6"/>
        <v>0</v>
      </c>
      <c r="Q34" s="315">
        <f t="shared" si="6"/>
        <v>0</v>
      </c>
      <c r="R34" s="315">
        <f t="shared" si="6"/>
        <v>0</v>
      </c>
      <c r="S34" s="315">
        <f t="shared" si="6"/>
        <v>0</v>
      </c>
      <c r="T34" s="315">
        <f t="shared" si="6"/>
        <v>0</v>
      </c>
      <c r="U34" s="315">
        <f t="shared" si="6"/>
        <v>0</v>
      </c>
      <c r="V34" s="315">
        <f t="shared" si="6"/>
        <v>0</v>
      </c>
      <c r="W34" s="315">
        <f t="shared" si="6"/>
        <v>0</v>
      </c>
      <c r="X34" s="315">
        <f t="shared" si="6"/>
        <v>0</v>
      </c>
      <c r="Y34" s="315">
        <f t="shared" si="6"/>
        <v>0</v>
      </c>
      <c r="Z34" s="315">
        <f t="shared" si="6"/>
        <v>0</v>
      </c>
      <c r="AA34" s="315">
        <f t="shared" si="6"/>
        <v>0</v>
      </c>
      <c r="AB34" s="315">
        <f t="shared" si="6"/>
        <v>0</v>
      </c>
      <c r="AC34" s="315">
        <f t="shared" si="6"/>
        <v>0</v>
      </c>
      <c r="AD34" s="315">
        <f t="shared" si="6"/>
        <v>0</v>
      </c>
      <c r="AE34" s="315">
        <f t="shared" si="6"/>
        <v>0</v>
      </c>
      <c r="AF34" s="315">
        <f t="shared" si="6"/>
        <v>0</v>
      </c>
      <c r="AG34" s="315">
        <f t="shared" si="6"/>
        <v>0</v>
      </c>
      <c r="AH34" s="315">
        <f t="shared" si="6"/>
        <v>400.06040998931815</v>
      </c>
      <c r="AI34" s="315">
        <f t="shared" si="6"/>
        <v>440.24186395917997</v>
      </c>
      <c r="AJ34" s="315">
        <f t="shared" ref="AJ34:BO34" si="7">SUM(AJ30:AJ33)</f>
        <v>568.64676658977396</v>
      </c>
      <c r="AK34" s="315">
        <f t="shared" si="7"/>
        <v>919.19447132057121</v>
      </c>
      <c r="AL34" s="315">
        <f t="shared" si="7"/>
        <v>1181.6407082203809</v>
      </c>
      <c r="AM34" s="315">
        <f t="shared" si="7"/>
        <v>1396.9133752255298</v>
      </c>
      <c r="AN34" s="315">
        <f t="shared" si="7"/>
        <v>1572.5977774696016</v>
      </c>
      <c r="AO34" s="315">
        <f t="shared" si="7"/>
        <v>1763.5441134969951</v>
      </c>
      <c r="AP34" s="315">
        <f t="shared" si="7"/>
        <v>1896.6084945680932</v>
      </c>
      <c r="AQ34" s="315">
        <f t="shared" si="7"/>
        <v>1963.1883599218736</v>
      </c>
      <c r="AR34" s="315">
        <f t="shared" si="7"/>
        <v>1903.5669999999996</v>
      </c>
      <c r="AS34" s="315">
        <f t="shared" si="7"/>
        <v>2187.5540000000001</v>
      </c>
      <c r="AT34" s="315">
        <f t="shared" si="7"/>
        <v>2771.8209999999999</v>
      </c>
      <c r="AU34" s="315">
        <f t="shared" si="7"/>
        <v>3785.5240000000008</v>
      </c>
      <c r="AV34" s="315">
        <f t="shared" si="7"/>
        <v>5004.2709999999997</v>
      </c>
      <c r="AW34" s="315">
        <f t="shared" si="7"/>
        <v>6027.8400000000011</v>
      </c>
      <c r="AX34" s="315">
        <f t="shared" si="7"/>
        <v>6701.0210236028324</v>
      </c>
      <c r="AY34" s="315">
        <f t="shared" si="7"/>
        <v>7259.8193451132465</v>
      </c>
      <c r="AZ34" s="315">
        <f t="shared" si="7"/>
        <v>7627.8412922717607</v>
      </c>
      <c r="BA34" s="315">
        <f t="shared" si="7"/>
        <v>7388.3815092242394</v>
      </c>
      <c r="BB34" s="315">
        <f t="shared" si="7"/>
        <v>7213.0624270478074</v>
      </c>
      <c r="BC34" s="315">
        <f t="shared" si="7"/>
        <v>7066.8309277856351</v>
      </c>
      <c r="BD34" s="315">
        <f t="shared" si="7"/>
        <v>6955.0272430824934</v>
      </c>
      <c r="BE34" s="315">
        <f t="shared" si="7"/>
        <v>7130.0830912703177</v>
      </c>
      <c r="BF34" s="315">
        <f t="shared" si="7"/>
        <v>7853.4141332420995</v>
      </c>
      <c r="BG34" s="315">
        <f t="shared" si="7"/>
        <v>7907.4304242871603</v>
      </c>
      <c r="BH34" s="315">
        <f t="shared" si="7"/>
        <v>8609.1099443174389</v>
      </c>
      <c r="BI34" s="315">
        <f t="shared" si="7"/>
        <v>9364.2666422585644</v>
      </c>
      <c r="BJ34" s="315">
        <f t="shared" si="7"/>
        <v>9979.0686760457666</v>
      </c>
      <c r="BK34" s="315">
        <f t="shared" si="7"/>
        <v>10808.197886514117</v>
      </c>
      <c r="BL34" s="315">
        <f t="shared" si="7"/>
        <v>11599.496940774132</v>
      </c>
      <c r="BM34" s="315">
        <f t="shared" si="7"/>
        <v>14226.791440390265</v>
      </c>
      <c r="BN34" s="315">
        <f t="shared" si="7"/>
        <v>15478.01053884067</v>
      </c>
      <c r="BO34" s="315">
        <f t="shared" si="7"/>
        <v>16578.667176283001</v>
      </c>
      <c r="BP34" s="315">
        <f t="shared" ref="BP34:BQ34" si="8">SUM(BP30:BP33)</f>
        <v>17467.696418580665</v>
      </c>
      <c r="BQ34" s="315">
        <f t="shared" si="8"/>
        <v>17635.123288943374</v>
      </c>
      <c r="BR34" s="315"/>
      <c r="BS34" s="315"/>
      <c r="BT34" s="315"/>
      <c r="BU34" s="315"/>
      <c r="BV34" s="315"/>
      <c r="BW34" s="315"/>
      <c r="BX34" s="314"/>
    </row>
    <row r="35" spans="1:76" s="98" customFormat="1" ht="26.1" customHeight="1">
      <c r="A35" s="152"/>
      <c r="B35" s="152" t="s">
        <v>500</v>
      </c>
      <c r="C35" s="38"/>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4"/>
    </row>
    <row r="36" spans="1:76" s="98" customFormat="1">
      <c r="A36" s="38"/>
      <c r="B36" s="37" t="s">
        <v>537</v>
      </c>
      <c r="C36" s="38"/>
      <c r="D36" s="315">
        <f t="shared" ref="D36:AI36" si="9">SUM(D37:D39)</f>
        <v>0</v>
      </c>
      <c r="E36" s="315">
        <f t="shared" si="9"/>
        <v>0</v>
      </c>
      <c r="F36" s="315">
        <f t="shared" si="9"/>
        <v>0</v>
      </c>
      <c r="G36" s="315">
        <f t="shared" si="9"/>
        <v>0</v>
      </c>
      <c r="H36" s="315">
        <f t="shared" si="9"/>
        <v>0</v>
      </c>
      <c r="I36" s="315">
        <f t="shared" si="9"/>
        <v>0</v>
      </c>
      <c r="J36" s="315">
        <f t="shared" si="9"/>
        <v>0</v>
      </c>
      <c r="K36" s="315">
        <f t="shared" si="9"/>
        <v>0</v>
      </c>
      <c r="L36" s="315">
        <f t="shared" si="9"/>
        <v>0</v>
      </c>
      <c r="M36" s="315">
        <f t="shared" si="9"/>
        <v>0</v>
      </c>
      <c r="N36" s="315">
        <f t="shared" si="9"/>
        <v>0</v>
      </c>
      <c r="O36" s="315">
        <f t="shared" si="9"/>
        <v>0</v>
      </c>
      <c r="P36" s="315">
        <f t="shared" si="9"/>
        <v>0</v>
      </c>
      <c r="Q36" s="315">
        <f t="shared" si="9"/>
        <v>0</v>
      </c>
      <c r="R36" s="315">
        <f t="shared" si="9"/>
        <v>0</v>
      </c>
      <c r="S36" s="315">
        <f t="shared" si="9"/>
        <v>0</v>
      </c>
      <c r="T36" s="315">
        <f t="shared" si="9"/>
        <v>0</v>
      </c>
      <c r="U36" s="315">
        <f t="shared" si="9"/>
        <v>0</v>
      </c>
      <c r="V36" s="315">
        <f t="shared" si="9"/>
        <v>0</v>
      </c>
      <c r="W36" s="315">
        <f t="shared" si="9"/>
        <v>0</v>
      </c>
      <c r="X36" s="315">
        <f t="shared" si="9"/>
        <v>0</v>
      </c>
      <c r="Y36" s="315">
        <f t="shared" si="9"/>
        <v>0</v>
      </c>
      <c r="Z36" s="315">
        <f t="shared" si="9"/>
        <v>0</v>
      </c>
      <c r="AA36" s="315">
        <f t="shared" si="9"/>
        <v>0</v>
      </c>
      <c r="AB36" s="315">
        <f t="shared" si="9"/>
        <v>0</v>
      </c>
      <c r="AC36" s="315">
        <f t="shared" si="9"/>
        <v>0</v>
      </c>
      <c r="AD36" s="315">
        <f t="shared" si="9"/>
        <v>0</v>
      </c>
      <c r="AE36" s="315">
        <f t="shared" si="9"/>
        <v>0</v>
      </c>
      <c r="AF36" s="315">
        <f t="shared" si="9"/>
        <v>0</v>
      </c>
      <c r="AG36" s="315">
        <f t="shared" si="9"/>
        <v>0</v>
      </c>
      <c r="AH36" s="315">
        <f t="shared" si="9"/>
        <v>0</v>
      </c>
      <c r="AI36" s="315">
        <f t="shared" si="9"/>
        <v>0</v>
      </c>
      <c r="AJ36" s="315">
        <f t="shared" ref="AJ36:BO36" si="10">SUM(AJ37:AJ39)</f>
        <v>0</v>
      </c>
      <c r="AK36" s="315">
        <f t="shared" si="10"/>
        <v>0</v>
      </c>
      <c r="AL36" s="315">
        <f t="shared" si="10"/>
        <v>0</v>
      </c>
      <c r="AM36" s="315">
        <f t="shared" si="10"/>
        <v>0</v>
      </c>
      <c r="AN36" s="315">
        <f t="shared" si="10"/>
        <v>0</v>
      </c>
      <c r="AO36" s="315">
        <f t="shared" si="10"/>
        <v>0</v>
      </c>
      <c r="AP36" s="315">
        <f t="shared" si="10"/>
        <v>0</v>
      </c>
      <c r="AQ36" s="315">
        <f t="shared" si="10"/>
        <v>0</v>
      </c>
      <c r="AR36" s="315">
        <f t="shared" si="10"/>
        <v>0</v>
      </c>
      <c r="AS36" s="315">
        <f t="shared" si="10"/>
        <v>0</v>
      </c>
      <c r="AT36" s="315">
        <f t="shared" si="10"/>
        <v>0</v>
      </c>
      <c r="AU36" s="315">
        <f t="shared" si="10"/>
        <v>3945.2429999999995</v>
      </c>
      <c r="AV36" s="315">
        <f t="shared" si="10"/>
        <v>4566.0839999999998</v>
      </c>
      <c r="AW36" s="315">
        <f t="shared" si="10"/>
        <v>5028.2650000000003</v>
      </c>
      <c r="AX36" s="315">
        <f t="shared" si="10"/>
        <v>5228.0419039999997</v>
      </c>
      <c r="AY36" s="315">
        <f t="shared" si="10"/>
        <v>5429.9853480000002</v>
      </c>
      <c r="AZ36" s="315">
        <f t="shared" si="10"/>
        <v>5569.4310189999997</v>
      </c>
      <c r="BA36" s="315">
        <f t="shared" si="10"/>
        <v>5497.5839940000005</v>
      </c>
      <c r="BB36" s="315">
        <f t="shared" si="10"/>
        <v>5404.9490960500007</v>
      </c>
      <c r="BC36" s="315">
        <f t="shared" si="10"/>
        <v>5344.7178286746339</v>
      </c>
      <c r="BD36" s="315">
        <f t="shared" si="10"/>
        <v>5258.2453963295238</v>
      </c>
      <c r="BE36" s="315">
        <f t="shared" si="10"/>
        <v>5282.4608215130647</v>
      </c>
      <c r="BF36" s="315">
        <f t="shared" si="10"/>
        <v>5405.2562457978129</v>
      </c>
      <c r="BG36" s="315">
        <f t="shared" si="10"/>
        <v>5027.4844449073989</v>
      </c>
      <c r="BH36" s="315">
        <f t="shared" si="10"/>
        <v>5200.1678251855656</v>
      </c>
      <c r="BI36" s="315">
        <f t="shared" si="10"/>
        <v>5262.5853160000006</v>
      </c>
      <c r="BJ36" s="315">
        <f t="shared" si="10"/>
        <v>5369.7323449999994</v>
      </c>
      <c r="BK36" s="315">
        <f t="shared" si="10"/>
        <v>5453.8794030000026</v>
      </c>
      <c r="BL36" s="315">
        <f t="shared" si="10"/>
        <v>5368.0309109999998</v>
      </c>
      <c r="BM36" s="315">
        <f t="shared" si="10"/>
        <v>5469.5985130000008</v>
      </c>
      <c r="BN36" s="315">
        <f t="shared" si="10"/>
        <v>5405.4632049999982</v>
      </c>
      <c r="BO36" s="315">
        <f t="shared" si="10"/>
        <v>5577.6619860000001</v>
      </c>
      <c r="BP36" s="315">
        <f t="shared" ref="BP36:BX36" si="11">SUM(BP37:BP39)</f>
        <v>5869.8859560000001</v>
      </c>
      <c r="BQ36" s="315">
        <f t="shared" si="11"/>
        <v>5949.3961390000013</v>
      </c>
      <c r="BR36" s="315">
        <f t="shared" si="11"/>
        <v>5989.3500629999999</v>
      </c>
      <c r="BS36" s="315">
        <f t="shared" si="11"/>
        <v>5978.6279450708371</v>
      </c>
      <c r="BT36" s="315">
        <f t="shared" si="11"/>
        <v>5850.5675060566682</v>
      </c>
      <c r="BU36" s="315">
        <f t="shared" si="11"/>
        <v>5862.3361763291787</v>
      </c>
      <c r="BV36" s="315">
        <f t="shared" si="11"/>
        <v>5821.6934532779469</v>
      </c>
      <c r="BW36" s="315">
        <f t="shared" si="11"/>
        <v>5812.1120930599682</v>
      </c>
      <c r="BX36" s="314">
        <f t="shared" si="11"/>
        <v>5974.6785708235811</v>
      </c>
    </row>
    <row r="37" spans="1:76" s="98" customFormat="1">
      <c r="A37" s="38"/>
      <c r="B37" s="214" t="s">
        <v>522</v>
      </c>
      <c r="C37" s="38"/>
      <c r="D37" s="315" t="s">
        <v>496</v>
      </c>
      <c r="E37" s="315" t="s">
        <v>496</v>
      </c>
      <c r="F37" s="315" t="s">
        <v>496</v>
      </c>
      <c r="G37" s="315" t="s">
        <v>496</v>
      </c>
      <c r="H37" s="315" t="s">
        <v>496</v>
      </c>
      <c r="I37" s="315" t="s">
        <v>496</v>
      </c>
      <c r="J37" s="315" t="s">
        <v>496</v>
      </c>
      <c r="K37" s="315" t="s">
        <v>496</v>
      </c>
      <c r="L37" s="315" t="s">
        <v>496</v>
      </c>
      <c r="M37" s="315" t="s">
        <v>496</v>
      </c>
      <c r="N37" s="315" t="s">
        <v>496</v>
      </c>
      <c r="O37" s="315" t="s">
        <v>496</v>
      </c>
      <c r="P37" s="315" t="s">
        <v>496</v>
      </c>
      <c r="Q37" s="315" t="s">
        <v>496</v>
      </c>
      <c r="R37" s="315" t="s">
        <v>496</v>
      </c>
      <c r="S37" s="315" t="s">
        <v>496</v>
      </c>
      <c r="T37" s="315" t="s">
        <v>496</v>
      </c>
      <c r="U37" s="315" t="s">
        <v>496</v>
      </c>
      <c r="V37" s="315" t="s">
        <v>496</v>
      </c>
      <c r="W37" s="315" t="s">
        <v>496</v>
      </c>
      <c r="X37" s="315" t="s">
        <v>496</v>
      </c>
      <c r="Y37" s="315" t="s">
        <v>496</v>
      </c>
      <c r="Z37" s="315" t="s">
        <v>496</v>
      </c>
      <c r="AA37" s="315" t="s">
        <v>496</v>
      </c>
      <c r="AB37" s="315" t="s">
        <v>496</v>
      </c>
      <c r="AC37" s="315" t="s">
        <v>496</v>
      </c>
      <c r="AD37" s="315" t="s">
        <v>496</v>
      </c>
      <c r="AE37" s="315" t="s">
        <v>496</v>
      </c>
      <c r="AF37" s="315" t="s">
        <v>496</v>
      </c>
      <c r="AG37" s="315" t="s">
        <v>496</v>
      </c>
      <c r="AH37" s="315" t="s">
        <v>496</v>
      </c>
      <c r="AI37" s="315" t="s">
        <v>496</v>
      </c>
      <c r="AJ37" s="315" t="s">
        <v>496</v>
      </c>
      <c r="AK37" s="315" t="s">
        <v>496</v>
      </c>
      <c r="AL37" s="315" t="s">
        <v>496</v>
      </c>
      <c r="AM37" s="315" t="s">
        <v>496</v>
      </c>
      <c r="AN37" s="315" t="s">
        <v>496</v>
      </c>
      <c r="AO37" s="315" t="s">
        <v>496</v>
      </c>
      <c r="AP37" s="315" t="s">
        <v>496</v>
      </c>
      <c r="AQ37" s="315" t="s">
        <v>496</v>
      </c>
      <c r="AR37" s="315" t="s">
        <v>496</v>
      </c>
      <c r="AS37" s="315" t="s">
        <v>496</v>
      </c>
      <c r="AT37" s="315" t="s">
        <v>496</v>
      </c>
      <c r="AU37" s="315">
        <v>3236.7390749716378</v>
      </c>
      <c r="AV37" s="315">
        <v>3777.160321579041</v>
      </c>
      <c r="AW37" s="315">
        <v>4181.6408677259369</v>
      </c>
      <c r="AX37" s="315">
        <v>4354.828047</v>
      </c>
      <c r="AY37" s="315">
        <v>4537.4679940000005</v>
      </c>
      <c r="AZ37" s="315">
        <v>4634.1636629999994</v>
      </c>
      <c r="BA37" s="315">
        <v>4535.8971240000001</v>
      </c>
      <c r="BB37" s="315">
        <v>4440.2668552700006</v>
      </c>
      <c r="BC37" s="315">
        <v>4375.6373696746332</v>
      </c>
      <c r="BD37" s="315">
        <v>4287.3265713295241</v>
      </c>
      <c r="BE37" s="315">
        <v>4295.7709825130651</v>
      </c>
      <c r="BF37" s="315">
        <v>4378.7157327978121</v>
      </c>
      <c r="BG37" s="315">
        <v>4215.6524239073988</v>
      </c>
      <c r="BH37" s="315">
        <v>4369.9485561855663</v>
      </c>
      <c r="BI37" s="315">
        <v>4418.6826030000011</v>
      </c>
      <c r="BJ37" s="315">
        <v>4504.6312519999992</v>
      </c>
      <c r="BK37" s="315">
        <v>4581.3157550000024</v>
      </c>
      <c r="BL37" s="315">
        <v>4510.0732129999997</v>
      </c>
      <c r="BM37" s="315">
        <v>4583.9270970000007</v>
      </c>
      <c r="BN37" s="315">
        <v>4509.0307519999978</v>
      </c>
      <c r="BO37" s="315">
        <v>4682.9926180000002</v>
      </c>
      <c r="BP37" s="315">
        <v>4950.9014290000005</v>
      </c>
      <c r="BQ37" s="315">
        <v>5047.1873070000011</v>
      </c>
      <c r="BR37" s="315">
        <v>5087.6661054655297</v>
      </c>
      <c r="BS37" s="315">
        <v>5070.9985854389315</v>
      </c>
      <c r="BT37" s="315">
        <v>4948.6542779212559</v>
      </c>
      <c r="BU37" s="315">
        <v>4932.2473585891139</v>
      </c>
      <c r="BV37" s="315">
        <v>4868.8638957989597</v>
      </c>
      <c r="BW37" s="315">
        <v>4830.06331907616</v>
      </c>
      <c r="BX37" s="314">
        <v>4929.576868045463</v>
      </c>
    </row>
    <row r="38" spans="1:76" s="98" customFormat="1">
      <c r="A38" s="38"/>
      <c r="B38" s="214" t="s">
        <v>521</v>
      </c>
      <c r="C38" s="38"/>
      <c r="D38" s="315" t="s">
        <v>496</v>
      </c>
      <c r="E38" s="315" t="s">
        <v>496</v>
      </c>
      <c r="F38" s="315" t="s">
        <v>496</v>
      </c>
      <c r="G38" s="315" t="s">
        <v>496</v>
      </c>
      <c r="H38" s="315" t="s">
        <v>496</v>
      </c>
      <c r="I38" s="315" t="s">
        <v>496</v>
      </c>
      <c r="J38" s="315" t="s">
        <v>496</v>
      </c>
      <c r="K38" s="315" t="s">
        <v>496</v>
      </c>
      <c r="L38" s="315" t="s">
        <v>496</v>
      </c>
      <c r="M38" s="315" t="s">
        <v>496</v>
      </c>
      <c r="N38" s="315" t="s">
        <v>496</v>
      </c>
      <c r="O38" s="315" t="s">
        <v>496</v>
      </c>
      <c r="P38" s="315" t="s">
        <v>496</v>
      </c>
      <c r="Q38" s="315" t="s">
        <v>496</v>
      </c>
      <c r="R38" s="315" t="s">
        <v>496</v>
      </c>
      <c r="S38" s="315" t="s">
        <v>496</v>
      </c>
      <c r="T38" s="315" t="s">
        <v>496</v>
      </c>
      <c r="U38" s="315" t="s">
        <v>496</v>
      </c>
      <c r="V38" s="315" t="s">
        <v>496</v>
      </c>
      <c r="W38" s="315" t="s">
        <v>496</v>
      </c>
      <c r="X38" s="315" t="s">
        <v>496</v>
      </c>
      <c r="Y38" s="315" t="s">
        <v>496</v>
      </c>
      <c r="Z38" s="315" t="s">
        <v>496</v>
      </c>
      <c r="AA38" s="315" t="s">
        <v>496</v>
      </c>
      <c r="AB38" s="315" t="s">
        <v>496</v>
      </c>
      <c r="AC38" s="315" t="s">
        <v>496</v>
      </c>
      <c r="AD38" s="315" t="s">
        <v>496</v>
      </c>
      <c r="AE38" s="315" t="s">
        <v>496</v>
      </c>
      <c r="AF38" s="315" t="s">
        <v>496</v>
      </c>
      <c r="AG38" s="315" t="s">
        <v>496</v>
      </c>
      <c r="AH38" s="315" t="s">
        <v>496</v>
      </c>
      <c r="AI38" s="315" t="s">
        <v>496</v>
      </c>
      <c r="AJ38" s="315" t="s">
        <v>496</v>
      </c>
      <c r="AK38" s="315" t="s">
        <v>496</v>
      </c>
      <c r="AL38" s="315" t="s">
        <v>496</v>
      </c>
      <c r="AM38" s="315" t="s">
        <v>496</v>
      </c>
      <c r="AN38" s="315" t="s">
        <v>496</v>
      </c>
      <c r="AO38" s="315" t="s">
        <v>496</v>
      </c>
      <c r="AP38" s="315" t="s">
        <v>496</v>
      </c>
      <c r="AQ38" s="315" t="s">
        <v>496</v>
      </c>
      <c r="AR38" s="315" t="s">
        <v>496</v>
      </c>
      <c r="AS38" s="315" t="s">
        <v>496</v>
      </c>
      <c r="AT38" s="315" t="s">
        <v>496</v>
      </c>
      <c r="AU38" s="315">
        <v>183.55250930270057</v>
      </c>
      <c r="AV38" s="315">
        <v>215.76524734087627</v>
      </c>
      <c r="AW38" s="315">
        <v>233.48116452688467</v>
      </c>
      <c r="AX38" s="315">
        <v>249.68303599999999</v>
      </c>
      <c r="AY38" s="315">
        <v>261.47803500000003</v>
      </c>
      <c r="AZ38" s="315">
        <v>270.25333700000004</v>
      </c>
      <c r="BA38" s="315">
        <v>267.80757900000003</v>
      </c>
      <c r="BB38" s="315">
        <v>266.30177027999997</v>
      </c>
      <c r="BC38" s="315">
        <v>267.94469299999997</v>
      </c>
      <c r="BD38" s="315">
        <v>270.05906600000003</v>
      </c>
      <c r="BE38" s="315">
        <v>273.37646599999994</v>
      </c>
      <c r="BF38" s="315">
        <v>283.87166200000001</v>
      </c>
      <c r="BG38" s="315">
        <v>272.87907999999999</v>
      </c>
      <c r="BH38" s="315">
        <v>273.85431499999993</v>
      </c>
      <c r="BI38" s="315">
        <v>281.61558000000008</v>
      </c>
      <c r="BJ38" s="315">
        <v>289.47423800000001</v>
      </c>
      <c r="BK38" s="315">
        <v>298.57093800000001</v>
      </c>
      <c r="BL38" s="315">
        <v>265.65446399999996</v>
      </c>
      <c r="BM38" s="315">
        <v>250.632768</v>
      </c>
      <c r="BN38" s="315">
        <v>232.66302899999994</v>
      </c>
      <c r="BO38" s="315">
        <v>220.99752100000003</v>
      </c>
      <c r="BP38" s="315">
        <v>229.38245200000003</v>
      </c>
      <c r="BQ38" s="315">
        <v>230.44225200000002</v>
      </c>
      <c r="BR38" s="315">
        <v>229.7495072321457</v>
      </c>
      <c r="BS38" s="315">
        <v>229.71535527728992</v>
      </c>
      <c r="BT38" s="315">
        <v>228.0054034020506</v>
      </c>
      <c r="BU38" s="315">
        <v>234.79119856426897</v>
      </c>
      <c r="BV38" s="315">
        <v>239.15821064564855</v>
      </c>
      <c r="BW38" s="315">
        <v>245.08131963947579</v>
      </c>
      <c r="BX38" s="314">
        <v>259.87118425312349</v>
      </c>
    </row>
    <row r="39" spans="1:76" s="98" customFormat="1">
      <c r="A39" s="38"/>
      <c r="B39" s="214" t="s">
        <v>520</v>
      </c>
      <c r="C39" s="38"/>
      <c r="D39" s="315" t="s">
        <v>496</v>
      </c>
      <c r="E39" s="315" t="s">
        <v>496</v>
      </c>
      <c r="F39" s="315" t="s">
        <v>496</v>
      </c>
      <c r="G39" s="315" t="s">
        <v>496</v>
      </c>
      <c r="H39" s="315" t="s">
        <v>496</v>
      </c>
      <c r="I39" s="315" t="s">
        <v>496</v>
      </c>
      <c r="J39" s="315" t="s">
        <v>496</v>
      </c>
      <c r="K39" s="315" t="s">
        <v>496</v>
      </c>
      <c r="L39" s="315" t="s">
        <v>496</v>
      </c>
      <c r="M39" s="315" t="s">
        <v>496</v>
      </c>
      <c r="N39" s="315" t="s">
        <v>496</v>
      </c>
      <c r="O39" s="315" t="s">
        <v>496</v>
      </c>
      <c r="P39" s="315" t="s">
        <v>496</v>
      </c>
      <c r="Q39" s="315" t="s">
        <v>496</v>
      </c>
      <c r="R39" s="315" t="s">
        <v>496</v>
      </c>
      <c r="S39" s="315" t="s">
        <v>496</v>
      </c>
      <c r="T39" s="315" t="s">
        <v>496</v>
      </c>
      <c r="U39" s="315" t="s">
        <v>496</v>
      </c>
      <c r="V39" s="315" t="s">
        <v>496</v>
      </c>
      <c r="W39" s="315" t="s">
        <v>496</v>
      </c>
      <c r="X39" s="315" t="s">
        <v>496</v>
      </c>
      <c r="Y39" s="315" t="s">
        <v>496</v>
      </c>
      <c r="Z39" s="315" t="s">
        <v>496</v>
      </c>
      <c r="AA39" s="315" t="s">
        <v>496</v>
      </c>
      <c r="AB39" s="315" t="s">
        <v>496</v>
      </c>
      <c r="AC39" s="315" t="s">
        <v>496</v>
      </c>
      <c r="AD39" s="315" t="s">
        <v>496</v>
      </c>
      <c r="AE39" s="315" t="s">
        <v>496</v>
      </c>
      <c r="AF39" s="315" t="s">
        <v>496</v>
      </c>
      <c r="AG39" s="315" t="s">
        <v>496</v>
      </c>
      <c r="AH39" s="315" t="s">
        <v>496</v>
      </c>
      <c r="AI39" s="315" t="s">
        <v>496</v>
      </c>
      <c r="AJ39" s="315" t="s">
        <v>496</v>
      </c>
      <c r="AK39" s="315" t="s">
        <v>496</v>
      </c>
      <c r="AL39" s="315" t="s">
        <v>496</v>
      </c>
      <c r="AM39" s="315" t="s">
        <v>496</v>
      </c>
      <c r="AN39" s="315" t="s">
        <v>496</v>
      </c>
      <c r="AO39" s="315" t="s">
        <v>496</v>
      </c>
      <c r="AP39" s="315" t="s">
        <v>496</v>
      </c>
      <c r="AQ39" s="315" t="s">
        <v>496</v>
      </c>
      <c r="AR39" s="315" t="s">
        <v>496</v>
      </c>
      <c r="AS39" s="315" t="s">
        <v>496</v>
      </c>
      <c r="AT39" s="315" t="s">
        <v>496</v>
      </c>
      <c r="AU39" s="315">
        <v>524.95141572566149</v>
      </c>
      <c r="AV39" s="315">
        <v>573.15843108008266</v>
      </c>
      <c r="AW39" s="315">
        <v>613.142967747179</v>
      </c>
      <c r="AX39" s="315">
        <v>623.53082099999983</v>
      </c>
      <c r="AY39" s="315">
        <v>631.03931899999998</v>
      </c>
      <c r="AZ39" s="315">
        <v>665.01401899999996</v>
      </c>
      <c r="BA39" s="315">
        <v>693.87929099999985</v>
      </c>
      <c r="BB39" s="315">
        <v>698.3804705</v>
      </c>
      <c r="BC39" s="315">
        <v>701.13576599999999</v>
      </c>
      <c r="BD39" s="315">
        <v>700.85975900000005</v>
      </c>
      <c r="BE39" s="315">
        <v>713.31337299999996</v>
      </c>
      <c r="BF39" s="315">
        <v>742.66885100000002</v>
      </c>
      <c r="BG39" s="315">
        <v>538.95294100000001</v>
      </c>
      <c r="BH39" s="315">
        <v>556.36495400000001</v>
      </c>
      <c r="BI39" s="315">
        <v>562.28713300000015</v>
      </c>
      <c r="BJ39" s="315">
        <v>575.62685500000009</v>
      </c>
      <c r="BK39" s="315">
        <v>573.99270999999999</v>
      </c>
      <c r="BL39" s="315">
        <v>592.30323399999986</v>
      </c>
      <c r="BM39" s="315">
        <v>635.03864799999997</v>
      </c>
      <c r="BN39" s="315">
        <v>663.76942399999973</v>
      </c>
      <c r="BO39" s="315">
        <v>673.67184699999996</v>
      </c>
      <c r="BP39" s="315">
        <v>689.60207500000001</v>
      </c>
      <c r="BQ39" s="315">
        <v>671.76658000000009</v>
      </c>
      <c r="BR39" s="315">
        <v>671.93445030232454</v>
      </c>
      <c r="BS39" s="315">
        <v>677.91400435461571</v>
      </c>
      <c r="BT39" s="315">
        <v>673.90782473336151</v>
      </c>
      <c r="BU39" s="315">
        <v>695.29761917579606</v>
      </c>
      <c r="BV39" s="315">
        <v>713.67134683333859</v>
      </c>
      <c r="BW39" s="315">
        <v>736.96745434433285</v>
      </c>
      <c r="BX39" s="314">
        <v>785.23051852499418</v>
      </c>
    </row>
    <row r="40" spans="1:76" s="98" customFormat="1" ht="26.1" customHeight="1">
      <c r="A40" s="38"/>
      <c r="B40" s="37" t="s">
        <v>536</v>
      </c>
      <c r="C40" s="38"/>
      <c r="D40" s="315">
        <f t="shared" ref="D40:AI40" si="12">SUM(D41:D43)</f>
        <v>0</v>
      </c>
      <c r="E40" s="315">
        <f t="shared" si="12"/>
        <v>0</v>
      </c>
      <c r="F40" s="315">
        <f t="shared" si="12"/>
        <v>0</v>
      </c>
      <c r="G40" s="315">
        <f t="shared" si="12"/>
        <v>0</v>
      </c>
      <c r="H40" s="315">
        <f t="shared" si="12"/>
        <v>0</v>
      </c>
      <c r="I40" s="315">
        <f t="shared" si="12"/>
        <v>0</v>
      </c>
      <c r="J40" s="315">
        <f t="shared" si="12"/>
        <v>0</v>
      </c>
      <c r="K40" s="315">
        <f t="shared" si="12"/>
        <v>0</v>
      </c>
      <c r="L40" s="315">
        <f t="shared" si="12"/>
        <v>0</v>
      </c>
      <c r="M40" s="315">
        <f t="shared" si="12"/>
        <v>0</v>
      </c>
      <c r="N40" s="315">
        <f t="shared" si="12"/>
        <v>0</v>
      </c>
      <c r="O40" s="315">
        <f t="shared" si="12"/>
        <v>0</v>
      </c>
      <c r="P40" s="315">
        <f t="shared" si="12"/>
        <v>0</v>
      </c>
      <c r="Q40" s="315">
        <f t="shared" si="12"/>
        <v>0</v>
      </c>
      <c r="R40" s="315">
        <f t="shared" si="12"/>
        <v>0</v>
      </c>
      <c r="S40" s="315">
        <f t="shared" si="12"/>
        <v>0</v>
      </c>
      <c r="T40" s="315">
        <f t="shared" si="12"/>
        <v>0</v>
      </c>
      <c r="U40" s="315">
        <f t="shared" si="12"/>
        <v>0</v>
      </c>
      <c r="V40" s="315">
        <f t="shared" si="12"/>
        <v>0</v>
      </c>
      <c r="W40" s="315">
        <f t="shared" si="12"/>
        <v>0</v>
      </c>
      <c r="X40" s="315">
        <f t="shared" si="12"/>
        <v>0</v>
      </c>
      <c r="Y40" s="315">
        <f t="shared" si="12"/>
        <v>0</v>
      </c>
      <c r="Z40" s="315">
        <f t="shared" si="12"/>
        <v>0</v>
      </c>
      <c r="AA40" s="315">
        <f t="shared" si="12"/>
        <v>0</v>
      </c>
      <c r="AB40" s="315">
        <f t="shared" si="12"/>
        <v>0</v>
      </c>
      <c r="AC40" s="315">
        <f t="shared" si="12"/>
        <v>0</v>
      </c>
      <c r="AD40" s="315">
        <f t="shared" si="12"/>
        <v>0</v>
      </c>
      <c r="AE40" s="315">
        <f t="shared" si="12"/>
        <v>0</v>
      </c>
      <c r="AF40" s="315">
        <f t="shared" si="12"/>
        <v>0</v>
      </c>
      <c r="AG40" s="315">
        <f t="shared" si="12"/>
        <v>0</v>
      </c>
      <c r="AH40" s="315">
        <f t="shared" si="12"/>
        <v>0</v>
      </c>
      <c r="AI40" s="315">
        <f t="shared" si="12"/>
        <v>0</v>
      </c>
      <c r="AJ40" s="315">
        <f t="shared" ref="AJ40:BO40" si="13">SUM(AJ41:AJ43)</f>
        <v>0</v>
      </c>
      <c r="AK40" s="315">
        <f t="shared" si="13"/>
        <v>0</v>
      </c>
      <c r="AL40" s="315">
        <f t="shared" si="13"/>
        <v>0</v>
      </c>
      <c r="AM40" s="315">
        <f t="shared" si="13"/>
        <v>0</v>
      </c>
      <c r="AN40" s="315">
        <f t="shared" si="13"/>
        <v>0</v>
      </c>
      <c r="AO40" s="315">
        <f t="shared" si="13"/>
        <v>0</v>
      </c>
      <c r="AP40" s="315">
        <f t="shared" si="13"/>
        <v>0</v>
      </c>
      <c r="AQ40" s="315">
        <f t="shared" si="13"/>
        <v>0</v>
      </c>
      <c r="AR40" s="315">
        <f t="shared" si="13"/>
        <v>0</v>
      </c>
      <c r="AS40" s="315">
        <f t="shared" si="13"/>
        <v>0</v>
      </c>
      <c r="AT40" s="315">
        <f t="shared" si="13"/>
        <v>0</v>
      </c>
      <c r="AU40" s="315">
        <f t="shared" si="13"/>
        <v>2413.4089999999997</v>
      </c>
      <c r="AV40" s="315">
        <f t="shared" si="13"/>
        <v>3246.0120000000002</v>
      </c>
      <c r="AW40" s="315">
        <f t="shared" si="13"/>
        <v>4188.58</v>
      </c>
      <c r="AX40" s="315">
        <f t="shared" si="13"/>
        <v>4875.1940160000004</v>
      </c>
      <c r="AY40" s="315">
        <f t="shared" si="13"/>
        <v>5444.6813459999994</v>
      </c>
      <c r="AZ40" s="315">
        <f t="shared" si="13"/>
        <v>5810.3309459999982</v>
      </c>
      <c r="BA40" s="315">
        <f t="shared" si="13"/>
        <v>5678.8121289999999</v>
      </c>
      <c r="BB40" s="315">
        <f t="shared" si="13"/>
        <v>5659.8551239500011</v>
      </c>
      <c r="BC40" s="315">
        <f t="shared" si="13"/>
        <v>5719.3859879999654</v>
      </c>
      <c r="BD40" s="315">
        <f t="shared" si="13"/>
        <v>5904.123578470475</v>
      </c>
      <c r="BE40" s="315">
        <f t="shared" si="13"/>
        <v>6306.2343094869357</v>
      </c>
      <c r="BF40" s="315">
        <f t="shared" si="13"/>
        <v>7230.9641702021872</v>
      </c>
      <c r="BG40" s="315">
        <f t="shared" si="13"/>
        <v>7319.8412333400011</v>
      </c>
      <c r="BH40" s="315">
        <f t="shared" si="13"/>
        <v>7957.4022362544338</v>
      </c>
      <c r="BI40" s="315">
        <f t="shared" si="13"/>
        <v>8665.6198189999977</v>
      </c>
      <c r="BJ40" s="315">
        <f t="shared" si="13"/>
        <v>9470.8152410000039</v>
      </c>
      <c r="BK40" s="315">
        <f t="shared" si="13"/>
        <v>10277.921191999998</v>
      </c>
      <c r="BL40" s="315">
        <f t="shared" si="13"/>
        <v>11735.410251000003</v>
      </c>
      <c r="BM40" s="315">
        <f t="shared" si="13"/>
        <v>14519.632665000001</v>
      </c>
      <c r="BN40" s="315">
        <f t="shared" si="13"/>
        <v>16021.527095999994</v>
      </c>
      <c r="BO40" s="315">
        <f t="shared" si="13"/>
        <v>17242.628137000007</v>
      </c>
      <c r="BP40" s="315">
        <f t="shared" ref="BP40:BX40" si="14">SUM(BP41:BP43)</f>
        <v>18021.797909000012</v>
      </c>
      <c r="BQ40" s="315">
        <f t="shared" si="14"/>
        <v>18227.636605</v>
      </c>
      <c r="BR40" s="315">
        <f t="shared" si="14"/>
        <v>18323.209153000003</v>
      </c>
      <c r="BS40" s="315">
        <f t="shared" si="14"/>
        <v>18247.289166223884</v>
      </c>
      <c r="BT40" s="315">
        <f t="shared" si="14"/>
        <v>18181.775517069033</v>
      </c>
      <c r="BU40" s="315">
        <f t="shared" si="14"/>
        <v>17749.867772161611</v>
      </c>
      <c r="BV40" s="315">
        <f t="shared" si="14"/>
        <v>17530.929099233057</v>
      </c>
      <c r="BW40" s="315">
        <f t="shared" si="14"/>
        <v>17215.557365403249</v>
      </c>
      <c r="BX40" s="314">
        <f t="shared" si="14"/>
        <v>17313.54326432219</v>
      </c>
    </row>
    <row r="41" spans="1:76" s="98" customFormat="1">
      <c r="A41" s="38"/>
      <c r="B41" s="214" t="s">
        <v>522</v>
      </c>
      <c r="C41" s="38"/>
      <c r="D41" s="315" t="s">
        <v>496</v>
      </c>
      <c r="E41" s="315" t="s">
        <v>496</v>
      </c>
      <c r="F41" s="315" t="s">
        <v>496</v>
      </c>
      <c r="G41" s="315" t="s">
        <v>496</v>
      </c>
      <c r="H41" s="315" t="s">
        <v>496</v>
      </c>
      <c r="I41" s="315" t="s">
        <v>496</v>
      </c>
      <c r="J41" s="315" t="s">
        <v>496</v>
      </c>
      <c r="K41" s="315" t="s">
        <v>496</v>
      </c>
      <c r="L41" s="315" t="s">
        <v>496</v>
      </c>
      <c r="M41" s="315" t="s">
        <v>496</v>
      </c>
      <c r="N41" s="315" t="s">
        <v>496</v>
      </c>
      <c r="O41" s="315" t="s">
        <v>496</v>
      </c>
      <c r="P41" s="315" t="s">
        <v>496</v>
      </c>
      <c r="Q41" s="315" t="s">
        <v>496</v>
      </c>
      <c r="R41" s="315" t="s">
        <v>496</v>
      </c>
      <c r="S41" s="315" t="s">
        <v>496</v>
      </c>
      <c r="T41" s="315" t="s">
        <v>496</v>
      </c>
      <c r="U41" s="315" t="s">
        <v>496</v>
      </c>
      <c r="V41" s="315" t="s">
        <v>496</v>
      </c>
      <c r="W41" s="315" t="s">
        <v>496</v>
      </c>
      <c r="X41" s="315" t="s">
        <v>496</v>
      </c>
      <c r="Y41" s="315" t="s">
        <v>496</v>
      </c>
      <c r="Z41" s="315" t="s">
        <v>496</v>
      </c>
      <c r="AA41" s="315" t="s">
        <v>496</v>
      </c>
      <c r="AB41" s="315" t="s">
        <v>496</v>
      </c>
      <c r="AC41" s="315" t="s">
        <v>496</v>
      </c>
      <c r="AD41" s="315" t="s">
        <v>496</v>
      </c>
      <c r="AE41" s="315" t="s">
        <v>496</v>
      </c>
      <c r="AF41" s="315" t="s">
        <v>496</v>
      </c>
      <c r="AG41" s="315" t="s">
        <v>496</v>
      </c>
      <c r="AH41" s="315" t="s">
        <v>496</v>
      </c>
      <c r="AI41" s="315" t="s">
        <v>496</v>
      </c>
      <c r="AJ41" s="315" t="s">
        <v>496</v>
      </c>
      <c r="AK41" s="315" t="s">
        <v>496</v>
      </c>
      <c r="AL41" s="315" t="s">
        <v>496</v>
      </c>
      <c r="AM41" s="315" t="s">
        <v>496</v>
      </c>
      <c r="AN41" s="315" t="s">
        <v>496</v>
      </c>
      <c r="AO41" s="315" t="s">
        <v>496</v>
      </c>
      <c r="AP41" s="315" t="s">
        <v>496</v>
      </c>
      <c r="AQ41" s="315" t="s">
        <v>496</v>
      </c>
      <c r="AR41" s="315" t="s">
        <v>496</v>
      </c>
      <c r="AS41" s="315" t="s">
        <v>496</v>
      </c>
      <c r="AT41" s="315" t="s">
        <v>496</v>
      </c>
      <c r="AU41" s="315">
        <v>2167.1547548999097</v>
      </c>
      <c r="AV41" s="315">
        <v>2933.9340063665963</v>
      </c>
      <c r="AW41" s="315">
        <v>3808.909900802536</v>
      </c>
      <c r="AX41" s="315">
        <v>4431.8053010000003</v>
      </c>
      <c r="AY41" s="315">
        <v>4945.9247070000001</v>
      </c>
      <c r="AZ41" s="315">
        <v>5272.4258929999987</v>
      </c>
      <c r="BA41" s="315">
        <v>5125.3931899999998</v>
      </c>
      <c r="BB41" s="315">
        <v>5085.6280137300009</v>
      </c>
      <c r="BC41" s="315">
        <v>5127.7575389068625</v>
      </c>
      <c r="BD41" s="315">
        <v>5286.4482749333047</v>
      </c>
      <c r="BE41" s="315">
        <v>5644.5086698518116</v>
      </c>
      <c r="BF41" s="315">
        <v>6440.9761648831518</v>
      </c>
      <c r="BG41" s="315">
        <v>6436.3892621292925</v>
      </c>
      <c r="BH41" s="315">
        <v>7040.1673683997742</v>
      </c>
      <c r="BI41" s="315">
        <v>7712.8027929999989</v>
      </c>
      <c r="BJ41" s="315">
        <v>8463.0670730000038</v>
      </c>
      <c r="BK41" s="315">
        <v>9198.6850749999976</v>
      </c>
      <c r="BL41" s="315">
        <v>10489.469894000003</v>
      </c>
      <c r="BM41" s="315">
        <v>13015.576289000001</v>
      </c>
      <c r="BN41" s="315">
        <v>14364.520094999996</v>
      </c>
      <c r="BO41" s="315">
        <v>15453.731155000005</v>
      </c>
      <c r="BP41" s="315">
        <v>16160.501293000008</v>
      </c>
      <c r="BQ41" s="315">
        <v>16355.769994000002</v>
      </c>
      <c r="BR41" s="315">
        <v>16441.204042369554</v>
      </c>
      <c r="BS41" s="315">
        <v>16365.74210559082</v>
      </c>
      <c r="BT41" s="315">
        <v>16289.736892247458</v>
      </c>
      <c r="BU41" s="315">
        <v>15871.191417497746</v>
      </c>
      <c r="BV41" s="315">
        <v>15636.101126055692</v>
      </c>
      <c r="BW41" s="315">
        <v>15311.838931652826</v>
      </c>
      <c r="BX41" s="314">
        <v>15348.463169448984</v>
      </c>
    </row>
    <row r="42" spans="1:76" s="98" customFormat="1">
      <c r="A42" s="38"/>
      <c r="B42" s="214" t="s">
        <v>521</v>
      </c>
      <c r="C42" s="38"/>
      <c r="D42" s="315" t="s">
        <v>496</v>
      </c>
      <c r="E42" s="315" t="s">
        <v>496</v>
      </c>
      <c r="F42" s="315" t="s">
        <v>496</v>
      </c>
      <c r="G42" s="315" t="s">
        <v>496</v>
      </c>
      <c r="H42" s="315" t="s">
        <v>496</v>
      </c>
      <c r="I42" s="315" t="s">
        <v>496</v>
      </c>
      <c r="J42" s="315" t="s">
        <v>496</v>
      </c>
      <c r="K42" s="315" t="s">
        <v>496</v>
      </c>
      <c r="L42" s="315" t="s">
        <v>496</v>
      </c>
      <c r="M42" s="315" t="s">
        <v>496</v>
      </c>
      <c r="N42" s="315" t="s">
        <v>496</v>
      </c>
      <c r="O42" s="315" t="s">
        <v>496</v>
      </c>
      <c r="P42" s="315" t="s">
        <v>496</v>
      </c>
      <c r="Q42" s="315" t="s">
        <v>496</v>
      </c>
      <c r="R42" s="315" t="s">
        <v>496</v>
      </c>
      <c r="S42" s="315" t="s">
        <v>496</v>
      </c>
      <c r="T42" s="315" t="s">
        <v>496</v>
      </c>
      <c r="U42" s="315" t="s">
        <v>496</v>
      </c>
      <c r="V42" s="315" t="s">
        <v>496</v>
      </c>
      <c r="W42" s="315" t="s">
        <v>496</v>
      </c>
      <c r="X42" s="315" t="s">
        <v>496</v>
      </c>
      <c r="Y42" s="315" t="s">
        <v>496</v>
      </c>
      <c r="Z42" s="315" t="s">
        <v>496</v>
      </c>
      <c r="AA42" s="315" t="s">
        <v>496</v>
      </c>
      <c r="AB42" s="315" t="s">
        <v>496</v>
      </c>
      <c r="AC42" s="315" t="s">
        <v>496</v>
      </c>
      <c r="AD42" s="315" t="s">
        <v>496</v>
      </c>
      <c r="AE42" s="315" t="s">
        <v>496</v>
      </c>
      <c r="AF42" s="315" t="s">
        <v>496</v>
      </c>
      <c r="AG42" s="315" t="s">
        <v>496</v>
      </c>
      <c r="AH42" s="315" t="s">
        <v>496</v>
      </c>
      <c r="AI42" s="315" t="s">
        <v>496</v>
      </c>
      <c r="AJ42" s="315" t="s">
        <v>496</v>
      </c>
      <c r="AK42" s="315" t="s">
        <v>496</v>
      </c>
      <c r="AL42" s="315" t="s">
        <v>496</v>
      </c>
      <c r="AM42" s="315" t="s">
        <v>496</v>
      </c>
      <c r="AN42" s="315" t="s">
        <v>496</v>
      </c>
      <c r="AO42" s="315" t="s">
        <v>496</v>
      </c>
      <c r="AP42" s="315" t="s">
        <v>496</v>
      </c>
      <c r="AQ42" s="315" t="s">
        <v>496</v>
      </c>
      <c r="AR42" s="315" t="s">
        <v>496</v>
      </c>
      <c r="AS42" s="315" t="s">
        <v>496</v>
      </c>
      <c r="AT42" s="315" t="s">
        <v>496</v>
      </c>
      <c r="AU42" s="315">
        <v>109.79860287962624</v>
      </c>
      <c r="AV42" s="315">
        <v>141.66202051450421</v>
      </c>
      <c r="AW42" s="315">
        <v>175.6639341584962</v>
      </c>
      <c r="AX42" s="315">
        <v>202.48892000000004</v>
      </c>
      <c r="AY42" s="315">
        <v>222.72060800000003</v>
      </c>
      <c r="AZ42" s="315">
        <v>236.10433199999997</v>
      </c>
      <c r="BA42" s="315">
        <v>233.49411200000003</v>
      </c>
      <c r="BB42" s="315">
        <v>233.80841371999998</v>
      </c>
      <c r="BC42" s="315">
        <v>239.17032009310364</v>
      </c>
      <c r="BD42" s="315">
        <v>245.04842974875737</v>
      </c>
      <c r="BE42" s="315">
        <v>256.9479966351247</v>
      </c>
      <c r="BF42" s="315">
        <v>289.38963031903631</v>
      </c>
      <c r="BG42" s="315">
        <v>272.54368921070835</v>
      </c>
      <c r="BH42" s="315">
        <v>285.19785585465985</v>
      </c>
      <c r="BI42" s="315">
        <v>301.48449999999997</v>
      </c>
      <c r="BJ42" s="315">
        <v>324.24810600000001</v>
      </c>
      <c r="BK42" s="315">
        <v>357.63231799999994</v>
      </c>
      <c r="BL42" s="315">
        <v>446.53869700000007</v>
      </c>
      <c r="BM42" s="315">
        <v>583.22119599999996</v>
      </c>
      <c r="BN42" s="315">
        <v>660.18464399999982</v>
      </c>
      <c r="BO42" s="315">
        <v>734.82701900000029</v>
      </c>
      <c r="BP42" s="315">
        <v>762.0955830000006</v>
      </c>
      <c r="BQ42" s="315">
        <v>773.45082200000002</v>
      </c>
      <c r="BR42" s="315">
        <v>782.03652930893873</v>
      </c>
      <c r="BS42" s="315">
        <v>779.00953661060225</v>
      </c>
      <c r="BT42" s="315">
        <v>783.24995077269864</v>
      </c>
      <c r="BU42" s="315">
        <v>776.51282738617306</v>
      </c>
      <c r="BV42" s="315">
        <v>781.07951597127544</v>
      </c>
      <c r="BW42" s="315">
        <v>782.42054508444801</v>
      </c>
      <c r="BX42" s="314">
        <v>804.94583351428446</v>
      </c>
    </row>
    <row r="43" spans="1:76" s="98" customFormat="1">
      <c r="A43" s="38"/>
      <c r="B43" s="214" t="s">
        <v>520</v>
      </c>
      <c r="C43" s="38"/>
      <c r="D43" s="315" t="s">
        <v>496</v>
      </c>
      <c r="E43" s="315" t="s">
        <v>496</v>
      </c>
      <c r="F43" s="315" t="s">
        <v>496</v>
      </c>
      <c r="G43" s="315" t="s">
        <v>496</v>
      </c>
      <c r="H43" s="315" t="s">
        <v>496</v>
      </c>
      <c r="I43" s="315" t="s">
        <v>496</v>
      </c>
      <c r="J43" s="315" t="s">
        <v>496</v>
      </c>
      <c r="K43" s="315" t="s">
        <v>496</v>
      </c>
      <c r="L43" s="315" t="s">
        <v>496</v>
      </c>
      <c r="M43" s="315" t="s">
        <v>496</v>
      </c>
      <c r="N43" s="315" t="s">
        <v>496</v>
      </c>
      <c r="O43" s="315" t="s">
        <v>496</v>
      </c>
      <c r="P43" s="315" t="s">
        <v>496</v>
      </c>
      <c r="Q43" s="315" t="s">
        <v>496</v>
      </c>
      <c r="R43" s="315" t="s">
        <v>496</v>
      </c>
      <c r="S43" s="315" t="s">
        <v>496</v>
      </c>
      <c r="T43" s="315" t="s">
        <v>496</v>
      </c>
      <c r="U43" s="315" t="s">
        <v>496</v>
      </c>
      <c r="V43" s="315" t="s">
        <v>496</v>
      </c>
      <c r="W43" s="315" t="s">
        <v>496</v>
      </c>
      <c r="X43" s="315" t="s">
        <v>496</v>
      </c>
      <c r="Y43" s="315" t="s">
        <v>496</v>
      </c>
      <c r="Z43" s="315" t="s">
        <v>496</v>
      </c>
      <c r="AA43" s="315" t="s">
        <v>496</v>
      </c>
      <c r="AB43" s="315" t="s">
        <v>496</v>
      </c>
      <c r="AC43" s="315" t="s">
        <v>496</v>
      </c>
      <c r="AD43" s="315" t="s">
        <v>496</v>
      </c>
      <c r="AE43" s="315" t="s">
        <v>496</v>
      </c>
      <c r="AF43" s="315" t="s">
        <v>496</v>
      </c>
      <c r="AG43" s="315" t="s">
        <v>496</v>
      </c>
      <c r="AH43" s="315" t="s">
        <v>496</v>
      </c>
      <c r="AI43" s="315" t="s">
        <v>496</v>
      </c>
      <c r="AJ43" s="315" t="s">
        <v>496</v>
      </c>
      <c r="AK43" s="315" t="s">
        <v>496</v>
      </c>
      <c r="AL43" s="315" t="s">
        <v>496</v>
      </c>
      <c r="AM43" s="315" t="s">
        <v>496</v>
      </c>
      <c r="AN43" s="315" t="s">
        <v>496</v>
      </c>
      <c r="AO43" s="315" t="s">
        <v>496</v>
      </c>
      <c r="AP43" s="315" t="s">
        <v>496</v>
      </c>
      <c r="AQ43" s="315" t="s">
        <v>496</v>
      </c>
      <c r="AR43" s="315" t="s">
        <v>496</v>
      </c>
      <c r="AS43" s="315" t="s">
        <v>496</v>
      </c>
      <c r="AT43" s="315" t="s">
        <v>496</v>
      </c>
      <c r="AU43" s="315">
        <v>136.45564222046383</v>
      </c>
      <c r="AV43" s="315">
        <v>170.41597311889956</v>
      </c>
      <c r="AW43" s="315">
        <v>204.00616503896794</v>
      </c>
      <c r="AX43" s="315">
        <v>240.89979499999998</v>
      </c>
      <c r="AY43" s="315">
        <v>276.03603100000004</v>
      </c>
      <c r="AZ43" s="315">
        <v>301.80072100000007</v>
      </c>
      <c r="BA43" s="315">
        <v>319.92482699999994</v>
      </c>
      <c r="BB43" s="315">
        <v>340.41869650000012</v>
      </c>
      <c r="BC43" s="315">
        <v>352.45812899999993</v>
      </c>
      <c r="BD43" s="315">
        <v>372.62687378841298</v>
      </c>
      <c r="BE43" s="315">
        <v>404.7776429999999</v>
      </c>
      <c r="BF43" s="315">
        <v>500.59837500000003</v>
      </c>
      <c r="BG43" s="315">
        <v>610.90828199999987</v>
      </c>
      <c r="BH43" s="315">
        <v>632.037012</v>
      </c>
      <c r="BI43" s="315">
        <v>651.33252599999992</v>
      </c>
      <c r="BJ43" s="315">
        <v>683.50006199999996</v>
      </c>
      <c r="BK43" s="315">
        <v>721.60379899999998</v>
      </c>
      <c r="BL43" s="315">
        <v>799.40165999999999</v>
      </c>
      <c r="BM43" s="315">
        <v>920.83518000000004</v>
      </c>
      <c r="BN43" s="315">
        <v>996.82235699999978</v>
      </c>
      <c r="BO43" s="315">
        <v>1054.0699630000004</v>
      </c>
      <c r="BP43" s="315">
        <v>1099.201033000001</v>
      </c>
      <c r="BQ43" s="315">
        <v>1098.4157890000001</v>
      </c>
      <c r="BR43" s="315">
        <v>1099.9685813215099</v>
      </c>
      <c r="BS43" s="315">
        <v>1102.5375240224616</v>
      </c>
      <c r="BT43" s="315">
        <v>1108.7886740488748</v>
      </c>
      <c r="BU43" s="315">
        <v>1102.1635272776907</v>
      </c>
      <c r="BV43" s="315">
        <v>1113.7484572060878</v>
      </c>
      <c r="BW43" s="315">
        <v>1121.2978886659764</v>
      </c>
      <c r="BX43" s="314">
        <v>1160.1342613589236</v>
      </c>
    </row>
    <row r="44" spans="1:76" s="98" customFormat="1" ht="26.1" customHeight="1">
      <c r="A44" s="38"/>
      <c r="B44" s="151" t="s">
        <v>524</v>
      </c>
      <c r="C44" s="38"/>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4"/>
    </row>
    <row r="45" spans="1:76" s="98" customFormat="1">
      <c r="A45" s="38"/>
      <c r="B45" s="37" t="s">
        <v>529</v>
      </c>
      <c r="C45" s="38"/>
      <c r="D45" s="315">
        <f t="shared" ref="D45:AT45" si="15">SUM(D46:D48)</f>
        <v>0</v>
      </c>
      <c r="E45" s="315">
        <f t="shared" si="15"/>
        <v>0</v>
      </c>
      <c r="F45" s="315">
        <f t="shared" si="15"/>
        <v>0</v>
      </c>
      <c r="G45" s="315">
        <f t="shared" si="15"/>
        <v>0</v>
      </c>
      <c r="H45" s="315">
        <f t="shared" si="15"/>
        <v>0</v>
      </c>
      <c r="I45" s="315">
        <f t="shared" si="15"/>
        <v>0</v>
      </c>
      <c r="J45" s="315">
        <f t="shared" si="15"/>
        <v>0</v>
      </c>
      <c r="K45" s="315">
        <f t="shared" si="15"/>
        <v>0</v>
      </c>
      <c r="L45" s="315">
        <f t="shared" si="15"/>
        <v>0</v>
      </c>
      <c r="M45" s="315">
        <f t="shared" si="15"/>
        <v>0</v>
      </c>
      <c r="N45" s="315">
        <f t="shared" si="15"/>
        <v>0</v>
      </c>
      <c r="O45" s="315">
        <f t="shared" si="15"/>
        <v>0</v>
      </c>
      <c r="P45" s="315">
        <f t="shared" si="15"/>
        <v>0</v>
      </c>
      <c r="Q45" s="315">
        <f t="shared" si="15"/>
        <v>0</v>
      </c>
      <c r="R45" s="315">
        <f t="shared" si="15"/>
        <v>0</v>
      </c>
      <c r="S45" s="315">
        <f t="shared" si="15"/>
        <v>0</v>
      </c>
      <c r="T45" s="315">
        <f t="shared" si="15"/>
        <v>0</v>
      </c>
      <c r="U45" s="315">
        <f t="shared" si="15"/>
        <v>0</v>
      </c>
      <c r="V45" s="315">
        <f t="shared" si="15"/>
        <v>0</v>
      </c>
      <c r="W45" s="315">
        <f t="shared" si="15"/>
        <v>0</v>
      </c>
      <c r="X45" s="315">
        <f t="shared" si="15"/>
        <v>0</v>
      </c>
      <c r="Y45" s="315">
        <f t="shared" si="15"/>
        <v>0</v>
      </c>
      <c r="Z45" s="315">
        <f t="shared" si="15"/>
        <v>0</v>
      </c>
      <c r="AA45" s="315">
        <f t="shared" si="15"/>
        <v>0</v>
      </c>
      <c r="AB45" s="315">
        <f t="shared" si="15"/>
        <v>0</v>
      </c>
      <c r="AC45" s="315">
        <f t="shared" si="15"/>
        <v>0</v>
      </c>
      <c r="AD45" s="315">
        <f t="shared" si="15"/>
        <v>0</v>
      </c>
      <c r="AE45" s="315">
        <f t="shared" si="15"/>
        <v>0</v>
      </c>
      <c r="AF45" s="315">
        <f t="shared" si="15"/>
        <v>0</v>
      </c>
      <c r="AG45" s="315">
        <f t="shared" si="15"/>
        <v>0</v>
      </c>
      <c r="AH45" s="315">
        <f t="shared" si="15"/>
        <v>0</v>
      </c>
      <c r="AI45" s="315">
        <f t="shared" si="15"/>
        <v>0</v>
      </c>
      <c r="AJ45" s="315">
        <f t="shared" si="15"/>
        <v>0</v>
      </c>
      <c r="AK45" s="315">
        <f t="shared" si="15"/>
        <v>0</v>
      </c>
      <c r="AL45" s="315">
        <f t="shared" si="15"/>
        <v>0</v>
      </c>
      <c r="AM45" s="315">
        <f t="shared" si="15"/>
        <v>0</v>
      </c>
      <c r="AN45" s="315">
        <f t="shared" si="15"/>
        <v>0</v>
      </c>
      <c r="AO45" s="315">
        <f t="shared" si="15"/>
        <v>0</v>
      </c>
      <c r="AP45" s="315">
        <f t="shared" si="15"/>
        <v>0</v>
      </c>
      <c r="AQ45" s="315">
        <f t="shared" si="15"/>
        <v>0</v>
      </c>
      <c r="AR45" s="315">
        <f t="shared" si="15"/>
        <v>0</v>
      </c>
      <c r="AS45" s="315">
        <f t="shared" si="15"/>
        <v>0</v>
      </c>
      <c r="AT45" s="315">
        <f t="shared" si="15"/>
        <v>0</v>
      </c>
      <c r="AU45" s="315">
        <v>2708.66</v>
      </c>
      <c r="AV45" s="315">
        <v>3535.2440000000001</v>
      </c>
      <c r="AW45" s="315">
        <v>4454.2159999999994</v>
      </c>
      <c r="AX45" s="315">
        <f t="shared" ref="AX45:BX45" si="16">SUM(AX46:AX48)</f>
        <v>5113.3546770751864</v>
      </c>
      <c r="AY45" s="315">
        <f t="shared" si="16"/>
        <v>5651.4439407474802</v>
      </c>
      <c r="AZ45" s="315">
        <f t="shared" si="16"/>
        <v>6028.8879480805444</v>
      </c>
      <c r="BA45" s="315">
        <f t="shared" si="16"/>
        <v>5953.7060448394323</v>
      </c>
      <c r="BB45" s="315">
        <f t="shared" si="16"/>
        <v>5958.6779989229053</v>
      </c>
      <c r="BC45" s="315">
        <f t="shared" si="16"/>
        <v>6007.0621828336034</v>
      </c>
      <c r="BD45" s="315">
        <f t="shared" si="16"/>
        <v>6181.0154254508516</v>
      </c>
      <c r="BE45" s="315">
        <f t="shared" si="16"/>
        <v>6626.9679922369442</v>
      </c>
      <c r="BF45" s="315">
        <f t="shared" si="16"/>
        <v>7599.9883777870036</v>
      </c>
      <c r="BG45" s="315">
        <f t="shared" si="16"/>
        <v>7549.9188525306281</v>
      </c>
      <c r="BH45" s="315">
        <f t="shared" si="16"/>
        <v>12804.77139214534</v>
      </c>
      <c r="BI45" s="315">
        <f t="shared" si="16"/>
        <v>13557.341300000002</v>
      </c>
      <c r="BJ45" s="315">
        <f t="shared" si="16"/>
        <v>14497.841268</v>
      </c>
      <c r="BK45" s="315">
        <f t="shared" si="16"/>
        <v>15410.146448000001</v>
      </c>
      <c r="BL45" s="315">
        <f t="shared" si="16"/>
        <v>16755.202160000001</v>
      </c>
      <c r="BM45" s="315">
        <f t="shared" si="16"/>
        <v>19603.200417</v>
      </c>
      <c r="BN45" s="315">
        <f t="shared" si="16"/>
        <v>21027.491165999996</v>
      </c>
      <c r="BO45" s="315">
        <f t="shared" si="16"/>
        <v>22387.085473999996</v>
      </c>
      <c r="BP45" s="315">
        <f t="shared" si="16"/>
        <v>23452.705895999999</v>
      </c>
      <c r="BQ45" s="315">
        <f t="shared" si="16"/>
        <v>23705.841064000007</v>
      </c>
      <c r="BR45" s="315">
        <f t="shared" si="16"/>
        <v>23756.599874</v>
      </c>
      <c r="BS45" s="315">
        <f t="shared" si="16"/>
        <v>23743.183869404675</v>
      </c>
      <c r="BT45" s="315">
        <f t="shared" si="16"/>
        <v>23545.726127999802</v>
      </c>
      <c r="BU45" s="315">
        <f t="shared" si="16"/>
        <v>23114.521989429537</v>
      </c>
      <c r="BV45" s="315">
        <f t="shared" si="16"/>
        <v>22840.902282433213</v>
      </c>
      <c r="BW45" s="315">
        <f t="shared" si="16"/>
        <v>22504.863491492692</v>
      </c>
      <c r="BX45" s="314">
        <f t="shared" si="16"/>
        <v>22753.666880398025</v>
      </c>
    </row>
    <row r="46" spans="1:76" s="98" customFormat="1">
      <c r="A46" s="38"/>
      <c r="B46" s="214" t="s">
        <v>551</v>
      </c>
      <c r="C46" s="38"/>
      <c r="D46" s="315" t="s">
        <v>496</v>
      </c>
      <c r="E46" s="315" t="s">
        <v>496</v>
      </c>
      <c r="F46" s="315" t="s">
        <v>496</v>
      </c>
      <c r="G46" s="315" t="s">
        <v>496</v>
      </c>
      <c r="H46" s="315" t="s">
        <v>496</v>
      </c>
      <c r="I46" s="315" t="s">
        <v>496</v>
      </c>
      <c r="J46" s="315" t="s">
        <v>496</v>
      </c>
      <c r="K46" s="315" t="s">
        <v>496</v>
      </c>
      <c r="L46" s="315" t="s">
        <v>496</v>
      </c>
      <c r="M46" s="315" t="s">
        <v>496</v>
      </c>
      <c r="N46" s="315" t="s">
        <v>496</v>
      </c>
      <c r="O46" s="315" t="s">
        <v>496</v>
      </c>
      <c r="P46" s="315" t="s">
        <v>496</v>
      </c>
      <c r="Q46" s="315" t="s">
        <v>496</v>
      </c>
      <c r="R46" s="315" t="s">
        <v>496</v>
      </c>
      <c r="S46" s="315" t="s">
        <v>496</v>
      </c>
      <c r="T46" s="315" t="s">
        <v>496</v>
      </c>
      <c r="U46" s="315" t="s">
        <v>496</v>
      </c>
      <c r="V46" s="315" t="s">
        <v>496</v>
      </c>
      <c r="W46" s="315" t="s">
        <v>496</v>
      </c>
      <c r="X46" s="315" t="s">
        <v>496</v>
      </c>
      <c r="Y46" s="315" t="s">
        <v>496</v>
      </c>
      <c r="Z46" s="315" t="s">
        <v>496</v>
      </c>
      <c r="AA46" s="315" t="s">
        <v>496</v>
      </c>
      <c r="AB46" s="315" t="s">
        <v>496</v>
      </c>
      <c r="AC46" s="315" t="s">
        <v>496</v>
      </c>
      <c r="AD46" s="315" t="s">
        <v>496</v>
      </c>
      <c r="AE46" s="315" t="s">
        <v>496</v>
      </c>
      <c r="AF46" s="315" t="s">
        <v>496</v>
      </c>
      <c r="AG46" s="315" t="s">
        <v>496</v>
      </c>
      <c r="AH46" s="315" t="s">
        <v>496</v>
      </c>
      <c r="AI46" s="315" t="s">
        <v>496</v>
      </c>
      <c r="AJ46" s="315" t="s">
        <v>496</v>
      </c>
      <c r="AK46" s="315" t="s">
        <v>496</v>
      </c>
      <c r="AL46" s="315" t="s">
        <v>496</v>
      </c>
      <c r="AM46" s="315" t="s">
        <v>496</v>
      </c>
      <c r="AN46" s="315" t="s">
        <v>496</v>
      </c>
      <c r="AO46" s="315" t="s">
        <v>496</v>
      </c>
      <c r="AP46" s="315" t="s">
        <v>496</v>
      </c>
      <c r="AQ46" s="315" t="s">
        <v>496</v>
      </c>
      <c r="AR46" s="315" t="s">
        <v>496</v>
      </c>
      <c r="AS46" s="315" t="s">
        <v>496</v>
      </c>
      <c r="AT46" s="315" t="s">
        <v>496</v>
      </c>
      <c r="AU46" s="315" t="s">
        <v>496</v>
      </c>
      <c r="AV46" s="315" t="s">
        <v>496</v>
      </c>
      <c r="AW46" s="315" t="s">
        <v>496</v>
      </c>
      <c r="AX46" s="315">
        <v>4429.415416868932</v>
      </c>
      <c r="AY46" s="315">
        <v>4968.5965239301477</v>
      </c>
      <c r="AZ46" s="315">
        <v>5313.8474070000002</v>
      </c>
      <c r="BA46" s="315">
        <v>5219.4321618548292</v>
      </c>
      <c r="BB46" s="315">
        <v>5207.4534479525946</v>
      </c>
      <c r="BC46" s="315">
        <v>5247.5654994292272</v>
      </c>
      <c r="BD46" s="315">
        <v>5411.0352473970588</v>
      </c>
      <c r="BE46" s="315">
        <v>5803.9106138518118</v>
      </c>
      <c r="BF46" s="315">
        <v>6684.2752928831515</v>
      </c>
      <c r="BG46" s="315">
        <v>6757.0424057892933</v>
      </c>
      <c r="BH46" s="315">
        <v>7812.838736879773</v>
      </c>
      <c r="BI46" s="315">
        <v>8496.7527129999999</v>
      </c>
      <c r="BJ46" s="315">
        <v>9293.8341270000001</v>
      </c>
      <c r="BK46" s="315">
        <v>10107.739526000001</v>
      </c>
      <c r="BL46" s="315">
        <v>11544.045435999999</v>
      </c>
      <c r="BM46" s="315">
        <v>14280.365131999999</v>
      </c>
      <c r="BN46" s="315">
        <v>15754.283516999996</v>
      </c>
      <c r="BO46" s="315">
        <v>16935.230993999998</v>
      </c>
      <c r="BP46" s="315">
        <v>17703.513563</v>
      </c>
      <c r="BQ46" s="315">
        <v>17891.195612000007</v>
      </c>
      <c r="BR46" s="315">
        <v>17910.517511999999</v>
      </c>
      <c r="BS46" s="315">
        <v>17905.109372559094</v>
      </c>
      <c r="BT46" s="315">
        <v>17837.426034468292</v>
      </c>
      <c r="BU46" s="315">
        <v>17398.47601087661</v>
      </c>
      <c r="BV46" s="315">
        <v>17171.515560899697</v>
      </c>
      <c r="BW46" s="315">
        <v>16850.858303553759</v>
      </c>
      <c r="BX46" s="314">
        <v>16943.29505451247</v>
      </c>
    </row>
    <row r="47" spans="1:76" s="98" customFormat="1">
      <c r="A47" s="38"/>
      <c r="B47" s="214" t="s">
        <v>550</v>
      </c>
      <c r="C47" s="38"/>
      <c r="D47" s="315" t="s">
        <v>496</v>
      </c>
      <c r="E47" s="315" t="s">
        <v>496</v>
      </c>
      <c r="F47" s="315" t="s">
        <v>496</v>
      </c>
      <c r="G47" s="315" t="s">
        <v>496</v>
      </c>
      <c r="H47" s="315" t="s">
        <v>496</v>
      </c>
      <c r="I47" s="315" t="s">
        <v>496</v>
      </c>
      <c r="J47" s="315" t="s">
        <v>496</v>
      </c>
      <c r="K47" s="315" t="s">
        <v>496</v>
      </c>
      <c r="L47" s="315" t="s">
        <v>496</v>
      </c>
      <c r="M47" s="315" t="s">
        <v>496</v>
      </c>
      <c r="N47" s="315" t="s">
        <v>496</v>
      </c>
      <c r="O47" s="315" t="s">
        <v>496</v>
      </c>
      <c r="P47" s="315" t="s">
        <v>496</v>
      </c>
      <c r="Q47" s="315" t="s">
        <v>496</v>
      </c>
      <c r="R47" s="315" t="s">
        <v>496</v>
      </c>
      <c r="S47" s="315" t="s">
        <v>496</v>
      </c>
      <c r="T47" s="315" t="s">
        <v>496</v>
      </c>
      <c r="U47" s="315" t="s">
        <v>496</v>
      </c>
      <c r="V47" s="315" t="s">
        <v>496</v>
      </c>
      <c r="W47" s="315" t="s">
        <v>496</v>
      </c>
      <c r="X47" s="315" t="s">
        <v>496</v>
      </c>
      <c r="Y47" s="315" t="s">
        <v>496</v>
      </c>
      <c r="Z47" s="315" t="s">
        <v>496</v>
      </c>
      <c r="AA47" s="315" t="s">
        <v>496</v>
      </c>
      <c r="AB47" s="315" t="s">
        <v>496</v>
      </c>
      <c r="AC47" s="315" t="s">
        <v>496</v>
      </c>
      <c r="AD47" s="315" t="s">
        <v>496</v>
      </c>
      <c r="AE47" s="315" t="s">
        <v>496</v>
      </c>
      <c r="AF47" s="315" t="s">
        <v>496</v>
      </c>
      <c r="AG47" s="315" t="s">
        <v>496</v>
      </c>
      <c r="AH47" s="315" t="s">
        <v>496</v>
      </c>
      <c r="AI47" s="315" t="s">
        <v>496</v>
      </c>
      <c r="AJ47" s="315" t="s">
        <v>496</v>
      </c>
      <c r="AK47" s="315" t="s">
        <v>496</v>
      </c>
      <c r="AL47" s="315" t="s">
        <v>496</v>
      </c>
      <c r="AM47" s="315" t="s">
        <v>496</v>
      </c>
      <c r="AN47" s="315" t="s">
        <v>496</v>
      </c>
      <c r="AO47" s="315" t="s">
        <v>496</v>
      </c>
      <c r="AP47" s="315" t="s">
        <v>496</v>
      </c>
      <c r="AQ47" s="315" t="s">
        <v>496</v>
      </c>
      <c r="AR47" s="315" t="s">
        <v>496</v>
      </c>
      <c r="AS47" s="315" t="s">
        <v>496</v>
      </c>
      <c r="AT47" s="315" t="s">
        <v>496</v>
      </c>
      <c r="AU47" s="315" t="s">
        <v>496</v>
      </c>
      <c r="AV47" s="315" t="s">
        <v>496</v>
      </c>
      <c r="AW47" s="315" t="s">
        <v>496</v>
      </c>
      <c r="AX47" s="315">
        <v>97.835934361254431</v>
      </c>
      <c r="AY47" s="315">
        <v>92.96147905233147</v>
      </c>
      <c r="AZ47" s="315">
        <v>95.657403645544264</v>
      </c>
      <c r="BA47" s="315">
        <v>90.424803879432829</v>
      </c>
      <c r="BB47" s="315">
        <v>106.58802431385607</v>
      </c>
      <c r="BC47" s="315">
        <v>116.47249782937627</v>
      </c>
      <c r="BD47" s="315">
        <v>125.77455034379273</v>
      </c>
      <c r="BE47" s="315">
        <v>168.56066903013232</v>
      </c>
      <c r="BF47" s="315">
        <v>232.54356990385213</v>
      </c>
      <c r="BG47" s="315">
        <v>301.1443687413348</v>
      </c>
      <c r="BH47" s="315">
        <v>446.74966326556677</v>
      </c>
      <c r="BI47" s="315">
        <v>543.66435000000001</v>
      </c>
      <c r="BJ47" s="315">
        <v>611.69554699999992</v>
      </c>
      <c r="BK47" s="315">
        <v>646.66085999999996</v>
      </c>
      <c r="BL47" s="315">
        <v>596.97222399999998</v>
      </c>
      <c r="BM47" s="315">
        <v>527.91480200000001</v>
      </c>
      <c r="BN47" s="315">
        <v>451.205443</v>
      </c>
      <c r="BO47" s="315">
        <v>478.69337500000006</v>
      </c>
      <c r="BP47" s="315">
        <v>516.43352000000016</v>
      </c>
      <c r="BQ47" s="315">
        <v>556.23567099999991</v>
      </c>
      <c r="BR47" s="315">
        <v>585.73081899999988</v>
      </c>
      <c r="BS47" s="315">
        <v>622.32706698497282</v>
      </c>
      <c r="BT47" s="315">
        <v>626.97138359128814</v>
      </c>
      <c r="BU47" s="315">
        <v>621.3727353218942</v>
      </c>
      <c r="BV47" s="315">
        <v>655.57343031765993</v>
      </c>
      <c r="BW47" s="315">
        <v>695.78367167228737</v>
      </c>
      <c r="BX47" s="314">
        <v>732.04964334804072</v>
      </c>
    </row>
    <row r="48" spans="1:76" s="98" customFormat="1">
      <c r="A48" s="38"/>
      <c r="B48" s="214" t="s">
        <v>549</v>
      </c>
      <c r="C48" s="38"/>
      <c r="D48" s="315" t="s">
        <v>496</v>
      </c>
      <c r="E48" s="315" t="s">
        <v>496</v>
      </c>
      <c r="F48" s="315" t="s">
        <v>496</v>
      </c>
      <c r="G48" s="315" t="s">
        <v>496</v>
      </c>
      <c r="H48" s="315" t="s">
        <v>496</v>
      </c>
      <c r="I48" s="315" t="s">
        <v>496</v>
      </c>
      <c r="J48" s="315" t="s">
        <v>496</v>
      </c>
      <c r="K48" s="315" t="s">
        <v>496</v>
      </c>
      <c r="L48" s="315" t="s">
        <v>496</v>
      </c>
      <c r="M48" s="315" t="s">
        <v>496</v>
      </c>
      <c r="N48" s="315" t="s">
        <v>496</v>
      </c>
      <c r="O48" s="315" t="s">
        <v>496</v>
      </c>
      <c r="P48" s="315" t="s">
        <v>496</v>
      </c>
      <c r="Q48" s="315" t="s">
        <v>496</v>
      </c>
      <c r="R48" s="315" t="s">
        <v>496</v>
      </c>
      <c r="S48" s="315" t="s">
        <v>496</v>
      </c>
      <c r="T48" s="315" t="s">
        <v>496</v>
      </c>
      <c r="U48" s="315" t="s">
        <v>496</v>
      </c>
      <c r="V48" s="315" t="s">
        <v>496</v>
      </c>
      <c r="W48" s="315" t="s">
        <v>496</v>
      </c>
      <c r="X48" s="315" t="s">
        <v>496</v>
      </c>
      <c r="Y48" s="315" t="s">
        <v>496</v>
      </c>
      <c r="Z48" s="315" t="s">
        <v>496</v>
      </c>
      <c r="AA48" s="315" t="s">
        <v>496</v>
      </c>
      <c r="AB48" s="315" t="s">
        <v>496</v>
      </c>
      <c r="AC48" s="315" t="s">
        <v>496</v>
      </c>
      <c r="AD48" s="315" t="s">
        <v>496</v>
      </c>
      <c r="AE48" s="315" t="s">
        <v>496</v>
      </c>
      <c r="AF48" s="315" t="s">
        <v>496</v>
      </c>
      <c r="AG48" s="315" t="s">
        <v>496</v>
      </c>
      <c r="AH48" s="315" t="s">
        <v>496</v>
      </c>
      <c r="AI48" s="315" t="s">
        <v>496</v>
      </c>
      <c r="AJ48" s="315" t="s">
        <v>496</v>
      </c>
      <c r="AK48" s="315" t="s">
        <v>496</v>
      </c>
      <c r="AL48" s="315" t="s">
        <v>496</v>
      </c>
      <c r="AM48" s="315" t="s">
        <v>496</v>
      </c>
      <c r="AN48" s="315" t="s">
        <v>496</v>
      </c>
      <c r="AO48" s="315" t="s">
        <v>496</v>
      </c>
      <c r="AP48" s="315" t="s">
        <v>496</v>
      </c>
      <c r="AQ48" s="315" t="s">
        <v>496</v>
      </c>
      <c r="AR48" s="315" t="s">
        <v>496</v>
      </c>
      <c r="AS48" s="315" t="s">
        <v>496</v>
      </c>
      <c r="AT48" s="315" t="s">
        <v>496</v>
      </c>
      <c r="AU48" s="315" t="s">
        <v>496</v>
      </c>
      <c r="AV48" s="315" t="s">
        <v>496</v>
      </c>
      <c r="AW48" s="315" t="s">
        <v>496</v>
      </c>
      <c r="AX48" s="315">
        <v>586.10332584499997</v>
      </c>
      <c r="AY48" s="315">
        <v>589.88593776500011</v>
      </c>
      <c r="AZ48" s="315">
        <v>619.38313743499998</v>
      </c>
      <c r="BA48" s="315">
        <v>643.84907910517018</v>
      </c>
      <c r="BB48" s="315">
        <v>644.63652665645463</v>
      </c>
      <c r="BC48" s="315">
        <v>643.02418557499993</v>
      </c>
      <c r="BD48" s="315">
        <v>644.20562771000004</v>
      </c>
      <c r="BE48" s="315">
        <v>654.49670935500001</v>
      </c>
      <c r="BF48" s="315">
        <v>683.16951500000005</v>
      </c>
      <c r="BG48" s="315">
        <v>491.732078</v>
      </c>
      <c r="BH48" s="315">
        <v>4545.182992</v>
      </c>
      <c r="BI48" s="315">
        <v>4516.9242370000011</v>
      </c>
      <c r="BJ48" s="315">
        <v>4592.3115940000016</v>
      </c>
      <c r="BK48" s="315">
        <v>4655.7460620000002</v>
      </c>
      <c r="BL48" s="315">
        <v>4614.1845000000012</v>
      </c>
      <c r="BM48" s="315">
        <v>4794.9204830000017</v>
      </c>
      <c r="BN48" s="315">
        <v>4822.0022060000001</v>
      </c>
      <c r="BO48" s="315">
        <v>4973.1611050000001</v>
      </c>
      <c r="BP48" s="315">
        <v>5232.7588130000004</v>
      </c>
      <c r="BQ48" s="315">
        <v>5258.4097810000012</v>
      </c>
      <c r="BR48" s="315">
        <v>5260.3515430000007</v>
      </c>
      <c r="BS48" s="315">
        <v>5215.7474298606066</v>
      </c>
      <c r="BT48" s="315">
        <v>5081.3287099402232</v>
      </c>
      <c r="BU48" s="315">
        <v>5094.6732432310328</v>
      </c>
      <c r="BV48" s="315">
        <v>5013.8132912158535</v>
      </c>
      <c r="BW48" s="315">
        <v>4958.2215162666434</v>
      </c>
      <c r="BX48" s="314">
        <v>5078.322182537514</v>
      </c>
    </row>
    <row r="49" spans="1:76" s="98" customFormat="1" ht="24.75" customHeight="1">
      <c r="A49" s="38"/>
      <c r="B49" s="37" t="s">
        <v>528</v>
      </c>
      <c r="C49" s="38"/>
      <c r="D49" s="315">
        <f t="shared" ref="D49:AI49" si="17">SUM(D50:D52)</f>
        <v>0</v>
      </c>
      <c r="E49" s="315">
        <f t="shared" si="17"/>
        <v>0</v>
      </c>
      <c r="F49" s="315">
        <f t="shared" si="17"/>
        <v>0</v>
      </c>
      <c r="G49" s="315">
        <f t="shared" si="17"/>
        <v>0</v>
      </c>
      <c r="H49" s="315">
        <f t="shared" si="17"/>
        <v>0</v>
      </c>
      <c r="I49" s="315">
        <f t="shared" si="17"/>
        <v>0</v>
      </c>
      <c r="J49" s="315">
        <f t="shared" si="17"/>
        <v>0</v>
      </c>
      <c r="K49" s="315">
        <f t="shared" si="17"/>
        <v>0</v>
      </c>
      <c r="L49" s="315">
        <f t="shared" si="17"/>
        <v>0</v>
      </c>
      <c r="M49" s="315">
        <f t="shared" si="17"/>
        <v>0</v>
      </c>
      <c r="N49" s="315">
        <f t="shared" si="17"/>
        <v>0</v>
      </c>
      <c r="O49" s="315">
        <f t="shared" si="17"/>
        <v>0</v>
      </c>
      <c r="P49" s="315">
        <f t="shared" si="17"/>
        <v>0</v>
      </c>
      <c r="Q49" s="315">
        <f t="shared" si="17"/>
        <v>0</v>
      </c>
      <c r="R49" s="315">
        <f t="shared" si="17"/>
        <v>0</v>
      </c>
      <c r="S49" s="315">
        <f t="shared" si="17"/>
        <v>0</v>
      </c>
      <c r="T49" s="315">
        <f t="shared" si="17"/>
        <v>0</v>
      </c>
      <c r="U49" s="315">
        <f t="shared" si="17"/>
        <v>0</v>
      </c>
      <c r="V49" s="315">
        <f t="shared" si="17"/>
        <v>0</v>
      </c>
      <c r="W49" s="315">
        <f t="shared" si="17"/>
        <v>0</v>
      </c>
      <c r="X49" s="315">
        <f t="shared" si="17"/>
        <v>0</v>
      </c>
      <c r="Y49" s="315">
        <f t="shared" si="17"/>
        <v>0</v>
      </c>
      <c r="Z49" s="315">
        <f t="shared" si="17"/>
        <v>0</v>
      </c>
      <c r="AA49" s="315">
        <f t="shared" si="17"/>
        <v>0</v>
      </c>
      <c r="AB49" s="315">
        <f t="shared" si="17"/>
        <v>0</v>
      </c>
      <c r="AC49" s="315">
        <f t="shared" si="17"/>
        <v>0</v>
      </c>
      <c r="AD49" s="315">
        <f t="shared" si="17"/>
        <v>0</v>
      </c>
      <c r="AE49" s="315">
        <f t="shared" si="17"/>
        <v>0</v>
      </c>
      <c r="AF49" s="315">
        <f t="shared" si="17"/>
        <v>0</v>
      </c>
      <c r="AG49" s="315">
        <f t="shared" si="17"/>
        <v>0</v>
      </c>
      <c r="AH49" s="315">
        <f t="shared" si="17"/>
        <v>0</v>
      </c>
      <c r="AI49" s="315">
        <f t="shared" si="17"/>
        <v>0</v>
      </c>
      <c r="AJ49" s="315">
        <f t="shared" ref="AJ49:BO49" si="18">SUM(AJ50:AJ52)</f>
        <v>0</v>
      </c>
      <c r="AK49" s="315">
        <f t="shared" si="18"/>
        <v>0</v>
      </c>
      <c r="AL49" s="315">
        <f t="shared" si="18"/>
        <v>0</v>
      </c>
      <c r="AM49" s="315">
        <f t="shared" si="18"/>
        <v>0</v>
      </c>
      <c r="AN49" s="315">
        <f t="shared" si="18"/>
        <v>0</v>
      </c>
      <c r="AO49" s="315">
        <f t="shared" si="18"/>
        <v>0</v>
      </c>
      <c r="AP49" s="315">
        <f t="shared" si="18"/>
        <v>0</v>
      </c>
      <c r="AQ49" s="315">
        <f t="shared" si="18"/>
        <v>0</v>
      </c>
      <c r="AR49" s="315">
        <f t="shared" si="18"/>
        <v>0</v>
      </c>
      <c r="AS49" s="315">
        <f t="shared" si="18"/>
        <v>0</v>
      </c>
      <c r="AT49" s="315">
        <f t="shared" si="18"/>
        <v>0</v>
      </c>
      <c r="AU49" s="315">
        <f t="shared" si="18"/>
        <v>3649.9919999999997</v>
      </c>
      <c r="AV49" s="315">
        <f t="shared" si="18"/>
        <v>4276.851999999999</v>
      </c>
      <c r="AW49" s="315">
        <f t="shared" si="18"/>
        <v>4762.6290000000017</v>
      </c>
      <c r="AX49" s="315">
        <f t="shared" si="18"/>
        <v>4989.8812429248146</v>
      </c>
      <c r="AY49" s="315">
        <f t="shared" si="18"/>
        <v>5223.2227532525258</v>
      </c>
      <c r="AZ49" s="315">
        <f t="shared" si="18"/>
        <v>5350.8740169194498</v>
      </c>
      <c r="BA49" s="315">
        <f t="shared" si="18"/>
        <v>5222.6900781605664</v>
      </c>
      <c r="BB49" s="315">
        <f t="shared" si="18"/>
        <v>5106.1262210770974</v>
      </c>
      <c r="BC49" s="315">
        <f t="shared" si="18"/>
        <v>5057.0168972702568</v>
      </c>
      <c r="BD49" s="315">
        <f t="shared" si="18"/>
        <v>4981.3293010757343</v>
      </c>
      <c r="BE49" s="315">
        <f t="shared" si="18"/>
        <v>4961.6985451279334</v>
      </c>
      <c r="BF49" s="315">
        <f t="shared" si="18"/>
        <v>5036.3023338939556</v>
      </c>
      <c r="BG49" s="315">
        <f t="shared" si="18"/>
        <v>4791.5473475060626</v>
      </c>
      <c r="BH49" s="315">
        <f t="shared" si="18"/>
        <v>352.83686502826782</v>
      </c>
      <c r="BI49" s="315">
        <f t="shared" si="18"/>
        <v>370.8638349999992</v>
      </c>
      <c r="BJ49" s="315">
        <f t="shared" si="18"/>
        <v>342.7063180000041</v>
      </c>
      <c r="BK49" s="315">
        <f t="shared" si="18"/>
        <v>321.65414699999565</v>
      </c>
      <c r="BL49" s="315">
        <f t="shared" si="18"/>
        <v>348.23900200000571</v>
      </c>
      <c r="BM49" s="315">
        <f t="shared" si="18"/>
        <v>386.0307610000018</v>
      </c>
      <c r="BN49" s="315">
        <f t="shared" si="18"/>
        <v>399.49913500000184</v>
      </c>
      <c r="BO49" s="315">
        <f t="shared" si="18"/>
        <v>433.20464900001389</v>
      </c>
      <c r="BP49" s="315">
        <f t="shared" ref="BP49:BX49" si="19">SUM(BP50:BP52)</f>
        <v>438.97796900000321</v>
      </c>
      <c r="BQ49" s="315">
        <f t="shared" si="19"/>
        <v>471.19167999998899</v>
      </c>
      <c r="BR49" s="315">
        <f t="shared" si="19"/>
        <v>555.95934199999829</v>
      </c>
      <c r="BS49" s="315">
        <f t="shared" si="19"/>
        <v>482.73324189004416</v>
      </c>
      <c r="BT49" s="315">
        <f t="shared" si="19"/>
        <v>486.61689512589146</v>
      </c>
      <c r="BU49" s="315">
        <f t="shared" si="19"/>
        <v>497.68195906125402</v>
      </c>
      <c r="BV49" s="315">
        <f t="shared" si="19"/>
        <v>511.72027007779616</v>
      </c>
      <c r="BW49" s="315">
        <f t="shared" si="19"/>
        <v>522.80596697053261</v>
      </c>
      <c r="BX49" s="314">
        <f t="shared" si="19"/>
        <v>534.55495474775307</v>
      </c>
    </row>
    <row r="50" spans="1:76" s="98" customFormat="1">
      <c r="A50" s="38"/>
      <c r="B50" s="214" t="s">
        <v>548</v>
      </c>
      <c r="C50" s="38"/>
      <c r="D50" s="315" t="s">
        <v>496</v>
      </c>
      <c r="E50" s="315" t="s">
        <v>496</v>
      </c>
      <c r="F50" s="315" t="s">
        <v>496</v>
      </c>
      <c r="G50" s="315" t="s">
        <v>496</v>
      </c>
      <c r="H50" s="315" t="s">
        <v>496</v>
      </c>
      <c r="I50" s="315" t="s">
        <v>496</v>
      </c>
      <c r="J50" s="315" t="s">
        <v>496</v>
      </c>
      <c r="K50" s="315" t="s">
        <v>496</v>
      </c>
      <c r="L50" s="315" t="s">
        <v>496</v>
      </c>
      <c r="M50" s="315" t="s">
        <v>496</v>
      </c>
      <c r="N50" s="315" t="s">
        <v>496</v>
      </c>
      <c r="O50" s="315" t="s">
        <v>496</v>
      </c>
      <c r="P50" s="315" t="s">
        <v>496</v>
      </c>
      <c r="Q50" s="315" t="s">
        <v>496</v>
      </c>
      <c r="R50" s="315" t="s">
        <v>496</v>
      </c>
      <c r="S50" s="315" t="s">
        <v>496</v>
      </c>
      <c r="T50" s="315" t="s">
        <v>496</v>
      </c>
      <c r="U50" s="315" t="s">
        <v>496</v>
      </c>
      <c r="V50" s="315" t="s">
        <v>496</v>
      </c>
      <c r="W50" s="315" t="s">
        <v>496</v>
      </c>
      <c r="X50" s="315" t="s">
        <v>496</v>
      </c>
      <c r="Y50" s="315" t="s">
        <v>496</v>
      </c>
      <c r="Z50" s="315" t="s">
        <v>496</v>
      </c>
      <c r="AA50" s="315" t="s">
        <v>496</v>
      </c>
      <c r="AB50" s="315" t="s">
        <v>496</v>
      </c>
      <c r="AC50" s="315" t="s">
        <v>496</v>
      </c>
      <c r="AD50" s="315" t="s">
        <v>496</v>
      </c>
      <c r="AE50" s="315" t="s">
        <v>496</v>
      </c>
      <c r="AF50" s="315" t="s">
        <v>496</v>
      </c>
      <c r="AG50" s="315" t="s">
        <v>496</v>
      </c>
      <c r="AH50" s="315" t="s">
        <v>496</v>
      </c>
      <c r="AI50" s="315" t="s">
        <v>496</v>
      </c>
      <c r="AJ50" s="315" t="s">
        <v>496</v>
      </c>
      <c r="AK50" s="315" t="s">
        <v>496</v>
      </c>
      <c r="AL50" s="315" t="s">
        <v>496</v>
      </c>
      <c r="AM50" s="315" t="s">
        <v>496</v>
      </c>
      <c r="AN50" s="315" t="s">
        <v>496</v>
      </c>
      <c r="AO50" s="315" t="s">
        <v>496</v>
      </c>
      <c r="AP50" s="315" t="s">
        <v>496</v>
      </c>
      <c r="AQ50" s="315" t="s">
        <v>496</v>
      </c>
      <c r="AR50" s="315" t="s">
        <v>496</v>
      </c>
      <c r="AS50" s="315" t="s">
        <v>496</v>
      </c>
      <c r="AT50" s="315" t="s">
        <v>496</v>
      </c>
      <c r="AU50" s="315">
        <v>3114.1550000000002</v>
      </c>
      <c r="AV50" s="315">
        <v>3633.5120000000002</v>
      </c>
      <c r="AW50" s="315">
        <v>4037.9810000000002</v>
      </c>
      <c r="AX50" s="315">
        <v>4226.3026981393186</v>
      </c>
      <c r="AY50" s="315">
        <v>4421.0604006604308</v>
      </c>
      <c r="AZ50" s="315">
        <v>4534.5630379493414</v>
      </c>
      <c r="BA50" s="315">
        <v>4441.312006402869</v>
      </c>
      <c r="BB50" s="315">
        <v>4315.8404802199366</v>
      </c>
      <c r="BC50" s="315">
        <v>4240.8678359897649</v>
      </c>
      <c r="BD50" s="315">
        <v>4129.9407028060114</v>
      </c>
      <c r="BE50" s="315">
        <v>4079.0531644913372</v>
      </c>
      <c r="BF50" s="315">
        <v>4096.7528282306994</v>
      </c>
      <c r="BG50" s="315">
        <v>3844.8726073335538</v>
      </c>
      <c r="BH50" s="315" t="s">
        <v>496</v>
      </c>
      <c r="BI50" s="315" t="s">
        <v>496</v>
      </c>
      <c r="BJ50" s="315" t="s">
        <v>496</v>
      </c>
      <c r="BK50" s="315" t="s">
        <v>496</v>
      </c>
      <c r="BL50" s="315" t="s">
        <v>496</v>
      </c>
      <c r="BM50" s="315" t="s">
        <v>496</v>
      </c>
      <c r="BN50" s="315" t="s">
        <v>496</v>
      </c>
      <c r="BO50" s="315" t="s">
        <v>496</v>
      </c>
      <c r="BP50" s="315" t="s">
        <v>496</v>
      </c>
      <c r="BQ50" s="315" t="s">
        <v>496</v>
      </c>
      <c r="BR50" s="315" t="s">
        <v>496</v>
      </c>
      <c r="BS50" s="315" t="s">
        <v>496</v>
      </c>
      <c r="BT50" s="315" t="s">
        <v>496</v>
      </c>
      <c r="BU50" s="315" t="s">
        <v>496</v>
      </c>
      <c r="BV50" s="315" t="s">
        <v>496</v>
      </c>
      <c r="BW50" s="315" t="s">
        <v>496</v>
      </c>
      <c r="BX50" s="314" t="s">
        <v>496</v>
      </c>
    </row>
    <row r="51" spans="1:76" s="98" customFormat="1">
      <c r="A51" s="38"/>
      <c r="B51" s="214" t="s">
        <v>547</v>
      </c>
      <c r="C51" s="38"/>
      <c r="D51" s="315" t="s">
        <v>496</v>
      </c>
      <c r="E51" s="315" t="s">
        <v>496</v>
      </c>
      <c r="F51" s="315" t="s">
        <v>496</v>
      </c>
      <c r="G51" s="315" t="s">
        <v>496</v>
      </c>
      <c r="H51" s="315" t="s">
        <v>496</v>
      </c>
      <c r="I51" s="315" t="s">
        <v>496</v>
      </c>
      <c r="J51" s="315" t="s">
        <v>496</v>
      </c>
      <c r="K51" s="315" t="s">
        <v>496</v>
      </c>
      <c r="L51" s="315" t="s">
        <v>496</v>
      </c>
      <c r="M51" s="315" t="s">
        <v>496</v>
      </c>
      <c r="N51" s="315" t="s">
        <v>496</v>
      </c>
      <c r="O51" s="315" t="s">
        <v>496</v>
      </c>
      <c r="P51" s="315" t="s">
        <v>496</v>
      </c>
      <c r="Q51" s="315" t="s">
        <v>496</v>
      </c>
      <c r="R51" s="315" t="s">
        <v>496</v>
      </c>
      <c r="S51" s="315" t="s">
        <v>496</v>
      </c>
      <c r="T51" s="315" t="s">
        <v>496</v>
      </c>
      <c r="U51" s="315" t="s">
        <v>496</v>
      </c>
      <c r="V51" s="315" t="s">
        <v>496</v>
      </c>
      <c r="W51" s="315" t="s">
        <v>496</v>
      </c>
      <c r="X51" s="315" t="s">
        <v>496</v>
      </c>
      <c r="Y51" s="315" t="s">
        <v>496</v>
      </c>
      <c r="Z51" s="315" t="s">
        <v>496</v>
      </c>
      <c r="AA51" s="315" t="s">
        <v>496</v>
      </c>
      <c r="AB51" s="315" t="s">
        <v>496</v>
      </c>
      <c r="AC51" s="315" t="s">
        <v>496</v>
      </c>
      <c r="AD51" s="315" t="s">
        <v>496</v>
      </c>
      <c r="AE51" s="315" t="s">
        <v>496</v>
      </c>
      <c r="AF51" s="315" t="s">
        <v>496</v>
      </c>
      <c r="AG51" s="315" t="s">
        <v>496</v>
      </c>
      <c r="AH51" s="315" t="s">
        <v>496</v>
      </c>
      <c r="AI51" s="315" t="s">
        <v>496</v>
      </c>
      <c r="AJ51" s="315" t="s">
        <v>496</v>
      </c>
      <c r="AK51" s="315" t="s">
        <v>496</v>
      </c>
      <c r="AL51" s="315" t="s">
        <v>496</v>
      </c>
      <c r="AM51" s="315" t="s">
        <v>496</v>
      </c>
      <c r="AN51" s="315" t="s">
        <v>496</v>
      </c>
      <c r="AO51" s="315" t="s">
        <v>496</v>
      </c>
      <c r="AP51" s="315" t="s">
        <v>496</v>
      </c>
      <c r="AQ51" s="315" t="s">
        <v>496</v>
      </c>
      <c r="AR51" s="315" t="s">
        <v>496</v>
      </c>
      <c r="AS51" s="315" t="s">
        <v>496</v>
      </c>
      <c r="AT51" s="315" t="s">
        <v>496</v>
      </c>
      <c r="AU51" s="315">
        <v>181.965</v>
      </c>
      <c r="AV51" s="315">
        <v>214.066</v>
      </c>
      <c r="AW51" s="315">
        <v>231.85599999999999</v>
      </c>
      <c r="AX51" s="315">
        <v>248.25138732470668</v>
      </c>
      <c r="AY51" s="315">
        <v>260.59597526855003</v>
      </c>
      <c r="AZ51" s="315">
        <v>269.42270267979103</v>
      </c>
      <c r="BA51" s="315">
        <v>266.82421889558537</v>
      </c>
      <c r="BB51" s="315">
        <v>265.2056659520656</v>
      </c>
      <c r="BC51" s="315">
        <v>266.9137775611797</v>
      </c>
      <c r="BD51" s="315">
        <v>268.83757781930126</v>
      </c>
      <c r="BE51" s="315">
        <v>272.36002185110834</v>
      </c>
      <c r="BF51" s="315">
        <v>282.06406816095773</v>
      </c>
      <c r="BG51" s="315">
        <v>289.39901345521349</v>
      </c>
      <c r="BH51" s="315" t="s">
        <v>496</v>
      </c>
      <c r="BI51" s="315" t="s">
        <v>496</v>
      </c>
      <c r="BJ51" s="315" t="s">
        <v>496</v>
      </c>
      <c r="BK51" s="315" t="s">
        <v>496</v>
      </c>
      <c r="BL51" s="315" t="s">
        <v>496</v>
      </c>
      <c r="BM51" s="315" t="s">
        <v>496</v>
      </c>
      <c r="BN51" s="315" t="s">
        <v>496</v>
      </c>
      <c r="BO51" s="315" t="s">
        <v>496</v>
      </c>
      <c r="BP51" s="315" t="s">
        <v>496</v>
      </c>
      <c r="BQ51" s="315" t="s">
        <v>496</v>
      </c>
      <c r="BR51" s="315" t="s">
        <v>496</v>
      </c>
      <c r="BS51" s="315" t="s">
        <v>496</v>
      </c>
      <c r="BT51" s="315" t="s">
        <v>496</v>
      </c>
      <c r="BU51" s="315" t="s">
        <v>496</v>
      </c>
      <c r="BV51" s="315" t="s">
        <v>496</v>
      </c>
      <c r="BW51" s="315" t="s">
        <v>496</v>
      </c>
      <c r="BX51" s="314" t="s">
        <v>496</v>
      </c>
    </row>
    <row r="52" spans="1:76" s="10" customFormat="1" ht="24.75" customHeight="1" thickBot="1">
      <c r="A52" s="410"/>
      <c r="B52" s="360" t="s">
        <v>546</v>
      </c>
      <c r="C52" s="290"/>
      <c r="D52" s="358" t="s">
        <v>496</v>
      </c>
      <c r="E52" s="358" t="s">
        <v>496</v>
      </c>
      <c r="F52" s="358" t="s">
        <v>496</v>
      </c>
      <c r="G52" s="358" t="s">
        <v>496</v>
      </c>
      <c r="H52" s="358" t="s">
        <v>496</v>
      </c>
      <c r="I52" s="358" t="s">
        <v>496</v>
      </c>
      <c r="J52" s="358" t="s">
        <v>496</v>
      </c>
      <c r="K52" s="358" t="s">
        <v>496</v>
      </c>
      <c r="L52" s="358" t="s">
        <v>496</v>
      </c>
      <c r="M52" s="358" t="s">
        <v>496</v>
      </c>
      <c r="N52" s="358" t="s">
        <v>496</v>
      </c>
      <c r="O52" s="358" t="s">
        <v>496</v>
      </c>
      <c r="P52" s="358" t="s">
        <v>496</v>
      </c>
      <c r="Q52" s="358" t="s">
        <v>496</v>
      </c>
      <c r="R52" s="358" t="s">
        <v>496</v>
      </c>
      <c r="S52" s="358" t="s">
        <v>496</v>
      </c>
      <c r="T52" s="358" t="s">
        <v>496</v>
      </c>
      <c r="U52" s="358" t="s">
        <v>496</v>
      </c>
      <c r="V52" s="358" t="s">
        <v>496</v>
      </c>
      <c r="W52" s="358" t="s">
        <v>496</v>
      </c>
      <c r="X52" s="358" t="s">
        <v>496</v>
      </c>
      <c r="Y52" s="358" t="s">
        <v>496</v>
      </c>
      <c r="Z52" s="358" t="s">
        <v>496</v>
      </c>
      <c r="AA52" s="358" t="s">
        <v>496</v>
      </c>
      <c r="AB52" s="358" t="s">
        <v>496</v>
      </c>
      <c r="AC52" s="358" t="s">
        <v>496</v>
      </c>
      <c r="AD52" s="358" t="s">
        <v>496</v>
      </c>
      <c r="AE52" s="358" t="s">
        <v>496</v>
      </c>
      <c r="AF52" s="358" t="s">
        <v>496</v>
      </c>
      <c r="AG52" s="358" t="s">
        <v>496</v>
      </c>
      <c r="AH52" s="358" t="s">
        <v>496</v>
      </c>
      <c r="AI52" s="358" t="s">
        <v>496</v>
      </c>
      <c r="AJ52" s="358" t="s">
        <v>496</v>
      </c>
      <c r="AK52" s="358" t="s">
        <v>496</v>
      </c>
      <c r="AL52" s="358" t="s">
        <v>496</v>
      </c>
      <c r="AM52" s="358" t="s">
        <v>496</v>
      </c>
      <c r="AN52" s="358" t="s">
        <v>496</v>
      </c>
      <c r="AO52" s="358" t="s">
        <v>496</v>
      </c>
      <c r="AP52" s="358" t="s">
        <v>496</v>
      </c>
      <c r="AQ52" s="358" t="s">
        <v>496</v>
      </c>
      <c r="AR52" s="358" t="s">
        <v>496</v>
      </c>
      <c r="AS52" s="358" t="s">
        <v>496</v>
      </c>
      <c r="AT52" s="358" t="s">
        <v>496</v>
      </c>
      <c r="AU52" s="358">
        <v>353.87199999999939</v>
      </c>
      <c r="AV52" s="358">
        <v>429.27399999999852</v>
      </c>
      <c r="AW52" s="358">
        <v>492.79200000000128</v>
      </c>
      <c r="AX52" s="358">
        <v>515.32715746078907</v>
      </c>
      <c r="AY52" s="358">
        <v>541.56637732354477</v>
      </c>
      <c r="AZ52" s="358">
        <v>546.888276290318</v>
      </c>
      <c r="BA52" s="358">
        <v>514.55385286211151</v>
      </c>
      <c r="BB52" s="358">
        <v>525.08007490509476</v>
      </c>
      <c r="BC52" s="358">
        <v>549.23528371931229</v>
      </c>
      <c r="BD52" s="358">
        <v>582.55102045042167</v>
      </c>
      <c r="BE52" s="358">
        <v>610.28535878548792</v>
      </c>
      <c r="BF52" s="358">
        <v>657.4854375022984</v>
      </c>
      <c r="BG52" s="358">
        <v>657.2757267172957</v>
      </c>
      <c r="BH52" s="358">
        <v>352.83686502826782</v>
      </c>
      <c r="BI52" s="358">
        <v>370.8638349999992</v>
      </c>
      <c r="BJ52" s="358">
        <v>342.7063180000041</v>
      </c>
      <c r="BK52" s="358">
        <v>321.65414699999565</v>
      </c>
      <c r="BL52" s="358">
        <v>348.23900200000571</v>
      </c>
      <c r="BM52" s="358">
        <v>386.0307610000018</v>
      </c>
      <c r="BN52" s="358">
        <v>399.49913500000184</v>
      </c>
      <c r="BO52" s="358">
        <v>433.20464900001389</v>
      </c>
      <c r="BP52" s="358">
        <v>438.97796900000321</v>
      </c>
      <c r="BQ52" s="358">
        <v>471.19167999998899</v>
      </c>
      <c r="BR52" s="358">
        <v>555.95934199999829</v>
      </c>
      <c r="BS52" s="358">
        <v>482.73324189004416</v>
      </c>
      <c r="BT52" s="358">
        <v>486.61689512589146</v>
      </c>
      <c r="BU52" s="358">
        <v>497.68195906125402</v>
      </c>
      <c r="BV52" s="358">
        <v>511.72027007779616</v>
      </c>
      <c r="BW52" s="358">
        <v>522.80596697053261</v>
      </c>
      <c r="BX52" s="357">
        <v>534.55495474775307</v>
      </c>
    </row>
    <row r="53" spans="1:76" ht="26.1" customHeight="1">
      <c r="A53" s="299"/>
      <c r="B53" s="41" t="s">
        <v>555</v>
      </c>
      <c r="C53" s="316"/>
      <c r="D53" s="273" t="s">
        <v>151</v>
      </c>
      <c r="E53" s="273" t="s">
        <v>150</v>
      </c>
      <c r="F53" s="273" t="s">
        <v>149</v>
      </c>
      <c r="G53" s="273" t="s">
        <v>148</v>
      </c>
      <c r="H53" s="273" t="s">
        <v>147</v>
      </c>
      <c r="I53" s="273" t="s">
        <v>146</v>
      </c>
      <c r="J53" s="273" t="s">
        <v>145</v>
      </c>
      <c r="K53" s="273" t="s">
        <v>144</v>
      </c>
      <c r="L53" s="273" t="s">
        <v>143</v>
      </c>
      <c r="M53" s="273" t="s">
        <v>142</v>
      </c>
      <c r="N53" s="273" t="s">
        <v>141</v>
      </c>
      <c r="O53" s="273" t="s">
        <v>140</v>
      </c>
      <c r="P53" s="273" t="s">
        <v>139</v>
      </c>
      <c r="Q53" s="273" t="s">
        <v>138</v>
      </c>
      <c r="R53" s="273" t="s">
        <v>137</v>
      </c>
      <c r="S53" s="273" t="s">
        <v>136</v>
      </c>
      <c r="T53" s="273" t="s">
        <v>135</v>
      </c>
      <c r="U53" s="273" t="s">
        <v>134</v>
      </c>
      <c r="V53" s="273" t="s">
        <v>133</v>
      </c>
      <c r="W53" s="273" t="s">
        <v>132</v>
      </c>
      <c r="X53" s="273" t="s">
        <v>131</v>
      </c>
      <c r="Y53" s="273" t="s">
        <v>130</v>
      </c>
      <c r="Z53" s="273" t="s">
        <v>129</v>
      </c>
      <c r="AA53" s="273" t="s">
        <v>128</v>
      </c>
      <c r="AB53" s="273" t="s">
        <v>127</v>
      </c>
      <c r="AC53" s="273" t="s">
        <v>126</v>
      </c>
      <c r="AD53" s="273" t="s">
        <v>125</v>
      </c>
      <c r="AE53" s="273" t="s">
        <v>124</v>
      </c>
      <c r="AF53" s="273" t="s">
        <v>123</v>
      </c>
      <c r="AG53" s="273" t="s">
        <v>122</v>
      </c>
      <c r="AH53" s="273" t="s">
        <v>121</v>
      </c>
      <c r="AI53" s="273" t="s">
        <v>120</v>
      </c>
      <c r="AJ53" s="273" t="s">
        <v>119</v>
      </c>
      <c r="AK53" s="273" t="s">
        <v>118</v>
      </c>
      <c r="AL53" s="273" t="s">
        <v>117</v>
      </c>
      <c r="AM53" s="273" t="s">
        <v>116</v>
      </c>
      <c r="AN53" s="273" t="s">
        <v>115</v>
      </c>
      <c r="AO53" s="273" t="s">
        <v>114</v>
      </c>
      <c r="AP53" s="273" t="s">
        <v>113</v>
      </c>
      <c r="AQ53" s="273" t="s">
        <v>112</v>
      </c>
      <c r="AR53" s="273" t="s">
        <v>111</v>
      </c>
      <c r="AS53" s="273" t="s">
        <v>110</v>
      </c>
      <c r="AT53" s="273" t="s">
        <v>109</v>
      </c>
      <c r="AU53" s="273" t="s">
        <v>108</v>
      </c>
      <c r="AV53" s="273" t="s">
        <v>107</v>
      </c>
      <c r="AW53" s="273" t="s">
        <v>106</v>
      </c>
      <c r="AX53" s="273" t="s">
        <v>105</v>
      </c>
      <c r="AY53" s="273" t="s">
        <v>104</v>
      </c>
      <c r="AZ53" s="273" t="s">
        <v>103</v>
      </c>
      <c r="BA53" s="273" t="s">
        <v>102</v>
      </c>
      <c r="BB53" s="273" t="s">
        <v>101</v>
      </c>
      <c r="BC53" s="273" t="s">
        <v>100</v>
      </c>
      <c r="BD53" s="273" t="s">
        <v>99</v>
      </c>
      <c r="BE53" s="273" t="s">
        <v>98</v>
      </c>
      <c r="BF53" s="273" t="s">
        <v>97</v>
      </c>
      <c r="BG53" s="273" t="s">
        <v>96</v>
      </c>
      <c r="BH53" s="273" t="s">
        <v>95</v>
      </c>
      <c r="BI53" s="273" t="s">
        <v>94</v>
      </c>
      <c r="BJ53" s="273" t="s">
        <v>93</v>
      </c>
      <c r="BK53" s="273" t="s">
        <v>92</v>
      </c>
      <c r="BL53" s="273" t="s">
        <v>91</v>
      </c>
      <c r="BM53" s="273" t="s">
        <v>90</v>
      </c>
      <c r="BN53" s="273" t="s">
        <v>89</v>
      </c>
      <c r="BO53" s="273" t="s">
        <v>88</v>
      </c>
      <c r="BP53" s="273" t="s">
        <v>87</v>
      </c>
      <c r="BQ53" s="273" t="s">
        <v>86</v>
      </c>
      <c r="BR53" s="273" t="s">
        <v>85</v>
      </c>
      <c r="BS53" s="273" t="s">
        <v>84</v>
      </c>
      <c r="BT53" s="273" t="s">
        <v>83</v>
      </c>
      <c r="BU53" s="282" t="s">
        <v>82</v>
      </c>
      <c r="BV53" s="282" t="s">
        <v>81</v>
      </c>
      <c r="BW53" s="282" t="s">
        <v>80</v>
      </c>
      <c r="BX53" s="281" t="s">
        <v>79</v>
      </c>
    </row>
    <row r="54" spans="1:76" ht="15" customHeight="1">
      <c r="A54" s="299"/>
      <c r="B54" s="338" t="s">
        <v>554</v>
      </c>
      <c r="C54" s="337"/>
      <c r="D54" s="304" t="s">
        <v>77</v>
      </c>
      <c r="E54" s="304" t="s">
        <v>77</v>
      </c>
      <c r="F54" s="304" t="s">
        <v>77</v>
      </c>
      <c r="G54" s="304" t="s">
        <v>77</v>
      </c>
      <c r="H54" s="304" t="s">
        <v>77</v>
      </c>
      <c r="I54" s="304" t="s">
        <v>77</v>
      </c>
      <c r="J54" s="304" t="s">
        <v>77</v>
      </c>
      <c r="K54" s="304" t="s">
        <v>77</v>
      </c>
      <c r="L54" s="304" t="s">
        <v>77</v>
      </c>
      <c r="M54" s="304" t="s">
        <v>77</v>
      </c>
      <c r="N54" s="304" t="s">
        <v>77</v>
      </c>
      <c r="O54" s="304" t="s">
        <v>77</v>
      </c>
      <c r="P54" s="304" t="s">
        <v>77</v>
      </c>
      <c r="Q54" s="304" t="s">
        <v>77</v>
      </c>
      <c r="R54" s="304" t="s">
        <v>77</v>
      </c>
      <c r="S54" s="304" t="s">
        <v>77</v>
      </c>
      <c r="T54" s="304" t="s">
        <v>77</v>
      </c>
      <c r="U54" s="304" t="s">
        <v>77</v>
      </c>
      <c r="V54" s="304" t="s">
        <v>77</v>
      </c>
      <c r="W54" s="304" t="s">
        <v>77</v>
      </c>
      <c r="X54" s="304" t="s">
        <v>77</v>
      </c>
      <c r="Y54" s="304" t="s">
        <v>77</v>
      </c>
      <c r="Z54" s="304" t="s">
        <v>77</v>
      </c>
      <c r="AA54" s="304" t="s">
        <v>77</v>
      </c>
      <c r="AB54" s="304" t="s">
        <v>77</v>
      </c>
      <c r="AC54" s="304" t="s">
        <v>77</v>
      </c>
      <c r="AD54" s="304" t="s">
        <v>77</v>
      </c>
      <c r="AE54" s="304" t="s">
        <v>77</v>
      </c>
      <c r="AF54" s="304" t="s">
        <v>77</v>
      </c>
      <c r="AG54" s="304" t="s">
        <v>77</v>
      </c>
      <c r="AH54" s="304" t="s">
        <v>77</v>
      </c>
      <c r="AI54" s="304" t="s">
        <v>77</v>
      </c>
      <c r="AJ54" s="304" t="s">
        <v>77</v>
      </c>
      <c r="AK54" s="304" t="s">
        <v>77</v>
      </c>
      <c r="AL54" s="304" t="s">
        <v>77</v>
      </c>
      <c r="AM54" s="304" t="s">
        <v>77</v>
      </c>
      <c r="AN54" s="304" t="s">
        <v>77</v>
      </c>
      <c r="AO54" s="304" t="s">
        <v>77</v>
      </c>
      <c r="AP54" s="304" t="s">
        <v>77</v>
      </c>
      <c r="AQ54" s="304" t="s">
        <v>77</v>
      </c>
      <c r="AR54" s="304" t="s">
        <v>77</v>
      </c>
      <c r="AS54" s="304" t="s">
        <v>77</v>
      </c>
      <c r="AT54" s="304" t="s">
        <v>77</v>
      </c>
      <c r="AU54" s="304" t="s">
        <v>77</v>
      </c>
      <c r="AV54" s="304" t="s">
        <v>77</v>
      </c>
      <c r="AW54" s="304" t="s">
        <v>77</v>
      </c>
      <c r="AX54" s="304" t="s">
        <v>77</v>
      </c>
      <c r="AY54" s="304" t="s">
        <v>77</v>
      </c>
      <c r="AZ54" s="304" t="s">
        <v>77</v>
      </c>
      <c r="BA54" s="304" t="s">
        <v>77</v>
      </c>
      <c r="BB54" s="304" t="s">
        <v>77</v>
      </c>
      <c r="BC54" s="304" t="s">
        <v>77</v>
      </c>
      <c r="BD54" s="304" t="s">
        <v>77</v>
      </c>
      <c r="BE54" s="304" t="s">
        <v>77</v>
      </c>
      <c r="BF54" s="304" t="s">
        <v>77</v>
      </c>
      <c r="BG54" s="304" t="s">
        <v>77</v>
      </c>
      <c r="BH54" s="304" t="s">
        <v>77</v>
      </c>
      <c r="BI54" s="304" t="s">
        <v>77</v>
      </c>
      <c r="BJ54" s="304" t="s">
        <v>77</v>
      </c>
      <c r="BK54" s="304" t="s">
        <v>77</v>
      </c>
      <c r="BL54" s="304" t="s">
        <v>77</v>
      </c>
      <c r="BM54" s="304" t="s">
        <v>77</v>
      </c>
      <c r="BN54" s="304" t="s">
        <v>77</v>
      </c>
      <c r="BO54" s="304" t="s">
        <v>77</v>
      </c>
      <c r="BP54" s="304" t="s">
        <v>77</v>
      </c>
      <c r="BQ54" s="304" t="s">
        <v>77</v>
      </c>
      <c r="BR54" s="304" t="s">
        <v>77</v>
      </c>
      <c r="BS54" s="304" t="s">
        <v>76</v>
      </c>
      <c r="BT54" s="278" t="s">
        <v>76</v>
      </c>
      <c r="BU54" s="278" t="s">
        <v>76</v>
      </c>
      <c r="BV54" s="278" t="s">
        <v>76</v>
      </c>
      <c r="BW54" s="278" t="s">
        <v>76</v>
      </c>
      <c r="BX54" s="277" t="s">
        <v>76</v>
      </c>
    </row>
    <row r="55" spans="1:76" s="318" customFormat="1" ht="24" customHeight="1">
      <c r="A55" s="355"/>
      <c r="B55" s="41" t="s">
        <v>67</v>
      </c>
      <c r="C55" s="41"/>
      <c r="D55" s="320">
        <v>0</v>
      </c>
      <c r="E55" s="320">
        <v>0</v>
      </c>
      <c r="F55" s="320">
        <v>0</v>
      </c>
      <c r="G55" s="320">
        <v>0</v>
      </c>
      <c r="H55" s="320">
        <v>0</v>
      </c>
      <c r="I55" s="320">
        <v>0</v>
      </c>
      <c r="J55" s="320">
        <v>0</v>
      </c>
      <c r="K55" s="320">
        <v>0</v>
      </c>
      <c r="L55" s="320">
        <v>0</v>
      </c>
      <c r="M55" s="320">
        <v>0</v>
      </c>
      <c r="N55" s="320">
        <v>0</v>
      </c>
      <c r="O55" s="320">
        <v>0</v>
      </c>
      <c r="P55" s="320">
        <v>0</v>
      </c>
      <c r="Q55" s="320">
        <v>0</v>
      </c>
      <c r="R55" s="320">
        <v>0</v>
      </c>
      <c r="S55" s="320">
        <v>0</v>
      </c>
      <c r="T55" s="320">
        <v>0</v>
      </c>
      <c r="U55" s="320">
        <v>0</v>
      </c>
      <c r="V55" s="320">
        <v>0</v>
      </c>
      <c r="W55" s="320">
        <v>0</v>
      </c>
      <c r="X55" s="320">
        <v>0</v>
      </c>
      <c r="Y55" s="320">
        <v>0</v>
      </c>
      <c r="Z55" s="320">
        <v>272.90591992139525</v>
      </c>
      <c r="AA55" s="320">
        <v>231.04197643829346</v>
      </c>
      <c r="AB55" s="320">
        <v>1122.2222222222222</v>
      </c>
      <c r="AC55" s="320">
        <v>2221.4076246334307</v>
      </c>
      <c r="AD55" s="320">
        <v>1141.8974274946747</v>
      </c>
      <c r="AE55" s="320">
        <v>1291.5430756047724</v>
      </c>
      <c r="AF55" s="320">
        <v>1180.4965982438798</v>
      </c>
      <c r="AG55" s="320">
        <v>3536.0597839995908</v>
      </c>
      <c r="AH55" s="320">
        <v>3362.6246767639454</v>
      </c>
      <c r="AI55" s="320">
        <v>3169.9912926462439</v>
      </c>
      <c r="AJ55" s="320">
        <v>3447.2368508766085</v>
      </c>
      <c r="AK55" s="320">
        <v>5079.7618324321038</v>
      </c>
      <c r="AL55" s="320">
        <v>6116.5087225020625</v>
      </c>
      <c r="AM55" s="320">
        <v>6921.8784048812367</v>
      </c>
      <c r="AN55" s="320">
        <v>7368.1052685790801</v>
      </c>
      <c r="AO55" s="320">
        <v>7789.9783933383496</v>
      </c>
      <c r="AP55" s="320">
        <v>8055.9383393670441</v>
      </c>
      <c r="AQ55" s="320">
        <v>7904.2117610605756</v>
      </c>
      <c r="AR55" s="320">
        <v>7805.8107227365181</v>
      </c>
      <c r="AS55" s="320">
        <v>8231.8121545897429</v>
      </c>
      <c r="AT55" s="320">
        <v>9153.035855935972</v>
      </c>
      <c r="AU55" s="320">
        <v>10789.144930701386</v>
      </c>
      <c r="AV55" s="320">
        <v>12926.093871332383</v>
      </c>
      <c r="AW55" s="320">
        <v>14885.371214301707</v>
      </c>
      <c r="AX55" s="320">
        <v>16126.091657764151</v>
      </c>
      <c r="AY55" s="320">
        <v>16865.90301425018</v>
      </c>
      <c r="AZ55" s="320">
        <v>16932.42325999204</v>
      </c>
      <c r="BA55" s="320">
        <v>16339.050884001328</v>
      </c>
      <c r="BB55" s="320">
        <v>15923.076858258297</v>
      </c>
      <c r="BC55" s="320">
        <v>15757.720196910916</v>
      </c>
      <c r="BD55" s="320">
        <v>15540.902989286502</v>
      </c>
      <c r="BE55" s="320">
        <v>15893.463258799085</v>
      </c>
      <c r="BF55" s="320">
        <v>16885.743457648648</v>
      </c>
      <c r="BG55" s="320">
        <v>16170.494225849123</v>
      </c>
      <c r="BH55" s="320">
        <v>16704.770105532665</v>
      </c>
      <c r="BI55" s="320">
        <v>17202.674639376335</v>
      </c>
      <c r="BJ55" s="320">
        <v>17845.691329959998</v>
      </c>
      <c r="BK55" s="320">
        <v>18379.547253846151</v>
      </c>
      <c r="BL55" s="320">
        <f t="shared" ref="BL55:BX55" si="20">SUM(BL56:BL58)</f>
        <v>19492.750590859858</v>
      </c>
      <c r="BM55" s="320">
        <f t="shared" si="20"/>
        <v>22207.569479798927</v>
      </c>
      <c r="BN55" s="320">
        <f t="shared" si="20"/>
        <v>23163.817958416726</v>
      </c>
      <c r="BO55" s="320">
        <f t="shared" si="20"/>
        <v>24236.314813226221</v>
      </c>
      <c r="BP55" s="320">
        <f t="shared" si="20"/>
        <v>24971.128902508437</v>
      </c>
      <c r="BQ55" s="320">
        <f t="shared" si="20"/>
        <v>24758.991616247233</v>
      </c>
      <c r="BR55" s="320">
        <f t="shared" si="20"/>
        <v>24555.684808160004</v>
      </c>
      <c r="BS55" s="320">
        <f t="shared" si="20"/>
        <v>24225.917111294722</v>
      </c>
      <c r="BT55" s="320">
        <f t="shared" si="20"/>
        <v>23630.622441618198</v>
      </c>
      <c r="BU55" s="320">
        <f t="shared" si="20"/>
        <v>22806.980688309348</v>
      </c>
      <c r="BV55" s="320">
        <f t="shared" si="20"/>
        <v>22135.673734826752</v>
      </c>
      <c r="BW55" s="320">
        <f t="shared" si="20"/>
        <v>21378.701815859105</v>
      </c>
      <c r="BX55" s="411">
        <f t="shared" si="20"/>
        <v>21093.264909330512</v>
      </c>
    </row>
    <row r="56" spans="1:76">
      <c r="A56" s="352"/>
      <c r="B56" s="37" t="s">
        <v>244</v>
      </c>
      <c r="C56" s="38"/>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5"/>
      <c r="AN56" s="315"/>
      <c r="AO56" s="315"/>
      <c r="AP56" s="315"/>
      <c r="AQ56" s="315"/>
      <c r="AR56" s="315"/>
      <c r="AS56" s="315"/>
      <c r="AT56" s="315"/>
      <c r="AU56" s="315"/>
      <c r="AV56" s="315"/>
      <c r="AW56" s="315"/>
      <c r="AX56" s="315"/>
      <c r="AY56" s="315"/>
      <c r="AZ56" s="315"/>
      <c r="BA56" s="315"/>
      <c r="BB56" s="315"/>
      <c r="BC56" s="315"/>
      <c r="BD56" s="315"/>
      <c r="BE56" s="315"/>
      <c r="BF56" s="315"/>
      <c r="BG56" s="315"/>
      <c r="BH56" s="315"/>
      <c r="BI56" s="315"/>
      <c r="BJ56" s="315"/>
      <c r="BK56" s="315"/>
      <c r="BL56" s="315">
        <v>17257.046595800373</v>
      </c>
      <c r="BM56" s="315">
        <v>18801.342510899689</v>
      </c>
      <c r="BN56" s="315">
        <v>19478.812703001822</v>
      </c>
      <c r="BO56" s="315">
        <v>20237.714719398307</v>
      </c>
      <c r="BP56" s="315">
        <v>20777.855788717436</v>
      </c>
      <c r="BQ56" s="315">
        <v>21021.966306775816</v>
      </c>
      <c r="BR56" s="315">
        <v>21616.341736307502</v>
      </c>
      <c r="BS56" s="315">
        <v>22110.533649625799</v>
      </c>
      <c r="BT56" s="315">
        <v>21507.098848421039</v>
      </c>
      <c r="BU56" s="315">
        <v>20741.383274246633</v>
      </c>
      <c r="BV56" s="315">
        <v>20060.045693733482</v>
      </c>
      <c r="BW56" s="315">
        <v>19312.170953469558</v>
      </c>
      <c r="BX56" s="314">
        <v>19030.400302263959</v>
      </c>
    </row>
    <row r="57" spans="1:76">
      <c r="A57" s="352"/>
      <c r="B57" s="37" t="s">
        <v>243</v>
      </c>
      <c r="C57" s="38"/>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5"/>
      <c r="AN57" s="315"/>
      <c r="AO57" s="315"/>
      <c r="AP57" s="315"/>
      <c r="AQ57" s="315"/>
      <c r="AR57" s="315"/>
      <c r="AS57" s="315"/>
      <c r="AT57" s="315"/>
      <c r="AU57" s="315"/>
      <c r="AV57" s="315"/>
      <c r="AW57" s="315"/>
      <c r="AX57" s="315"/>
      <c r="AY57" s="315"/>
      <c r="AZ57" s="315"/>
      <c r="BA57" s="315"/>
      <c r="BB57" s="315"/>
      <c r="BC57" s="315"/>
      <c r="BD57" s="315"/>
      <c r="BE57" s="315"/>
      <c r="BF57" s="315"/>
      <c r="BG57" s="315"/>
      <c r="BH57" s="315"/>
      <c r="BI57" s="315"/>
      <c r="BJ57" s="315"/>
      <c r="BK57" s="315"/>
      <c r="BL57" s="315">
        <v>1838.8168454092845</v>
      </c>
      <c r="BM57" s="315">
        <v>2977.3557997227872</v>
      </c>
      <c r="BN57" s="315">
        <v>3253.1235441858139</v>
      </c>
      <c r="BO57" s="315">
        <v>3538.5146087123862</v>
      </c>
      <c r="BP57" s="315">
        <v>3734.4617754525243</v>
      </c>
      <c r="BQ57" s="315">
        <v>3254.4917008895136</v>
      </c>
      <c r="BR57" s="315">
        <v>2377.8241364325022</v>
      </c>
      <c r="BS57" s="315">
        <v>1632.6502197788786</v>
      </c>
      <c r="BT57" s="315">
        <v>1645.0409037911688</v>
      </c>
      <c r="BU57" s="315">
        <v>1584.8874026639073</v>
      </c>
      <c r="BV57" s="315">
        <v>1590.5744709227731</v>
      </c>
      <c r="BW57" s="315">
        <v>1581.1620370476901</v>
      </c>
      <c r="BX57" s="314">
        <v>1578.6924212763547</v>
      </c>
    </row>
    <row r="58" spans="1:76">
      <c r="A58" s="352"/>
      <c r="B58" s="37" t="s">
        <v>242</v>
      </c>
      <c r="C58" s="38"/>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v>396.88714965019835</v>
      </c>
      <c r="BM58" s="315">
        <v>428.87116917644931</v>
      </c>
      <c r="BN58" s="315">
        <v>431.88171122908994</v>
      </c>
      <c r="BO58" s="315">
        <v>460.0854851155259</v>
      </c>
      <c r="BP58" s="315">
        <v>458.81133833847639</v>
      </c>
      <c r="BQ58" s="315">
        <v>482.53360858190422</v>
      </c>
      <c r="BR58" s="315">
        <v>561.51893541999823</v>
      </c>
      <c r="BS58" s="315">
        <v>482.73324189004416</v>
      </c>
      <c r="BT58" s="315">
        <v>478.48268940598967</v>
      </c>
      <c r="BU58" s="315">
        <v>480.71001139880781</v>
      </c>
      <c r="BV58" s="315">
        <v>485.05357017049693</v>
      </c>
      <c r="BW58" s="315">
        <v>485.36882534185924</v>
      </c>
      <c r="BX58" s="314">
        <v>484.17218579019766</v>
      </c>
    </row>
    <row r="59" spans="1:76" s="98" customFormat="1" ht="26.1" customHeight="1">
      <c r="A59" s="38"/>
      <c r="B59" s="38" t="s">
        <v>543</v>
      </c>
      <c r="C59" s="38"/>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15"/>
      <c r="BQ59" s="315"/>
      <c r="BR59" s="315"/>
      <c r="BS59" s="315"/>
      <c r="BT59" s="315"/>
      <c r="BU59" s="315"/>
      <c r="BV59" s="315"/>
      <c r="BW59" s="315"/>
      <c r="BX59" s="314"/>
    </row>
    <row r="60" spans="1:76" s="98" customFormat="1">
      <c r="A60" s="38"/>
      <c r="B60" s="37" t="s">
        <v>542</v>
      </c>
      <c r="C60" s="38"/>
      <c r="D60" s="315" t="s">
        <v>496</v>
      </c>
      <c r="E60" s="315" t="s">
        <v>496</v>
      </c>
      <c r="F60" s="315" t="s">
        <v>496</v>
      </c>
      <c r="G60" s="315" t="s">
        <v>496</v>
      </c>
      <c r="H60" s="315" t="s">
        <v>496</v>
      </c>
      <c r="I60" s="315" t="s">
        <v>496</v>
      </c>
      <c r="J60" s="315" t="s">
        <v>496</v>
      </c>
      <c r="K60" s="315" t="s">
        <v>496</v>
      </c>
      <c r="L60" s="315" t="s">
        <v>496</v>
      </c>
      <c r="M60" s="315" t="s">
        <v>496</v>
      </c>
      <c r="N60" s="315" t="s">
        <v>496</v>
      </c>
      <c r="O60" s="315" t="s">
        <v>496</v>
      </c>
      <c r="P60" s="315" t="s">
        <v>496</v>
      </c>
      <c r="Q60" s="315" t="s">
        <v>496</v>
      </c>
      <c r="R60" s="315" t="s">
        <v>496</v>
      </c>
      <c r="S60" s="315" t="s">
        <v>496</v>
      </c>
      <c r="T60" s="315" t="s">
        <v>496</v>
      </c>
      <c r="U60" s="315" t="s">
        <v>496</v>
      </c>
      <c r="V60" s="315" t="s">
        <v>496</v>
      </c>
      <c r="W60" s="315" t="s">
        <v>496</v>
      </c>
      <c r="X60" s="315" t="s">
        <v>496</v>
      </c>
      <c r="Y60" s="315" t="s">
        <v>496</v>
      </c>
      <c r="Z60" s="315">
        <v>272.90591992139525</v>
      </c>
      <c r="AA60" s="315">
        <v>231.04197643829346</v>
      </c>
      <c r="AB60" s="315">
        <v>961.90476190476193</v>
      </c>
      <c r="AC60" s="315">
        <v>1935.0928641251221</v>
      </c>
      <c r="AD60" s="315">
        <v>1009.5035228576111</v>
      </c>
      <c r="AE60" s="315">
        <v>1078.5050425153254</v>
      </c>
      <c r="AF60" s="315">
        <v>1021.9224283305228</v>
      </c>
      <c r="AG60" s="315">
        <v>2796.7958233096178</v>
      </c>
      <c r="AH60" s="315">
        <v>2677.0410048023641</v>
      </c>
      <c r="AI60" s="315">
        <v>2542.3889812396105</v>
      </c>
      <c r="AJ60" s="315">
        <v>2831.1779214719022</v>
      </c>
      <c r="AK60" s="315">
        <v>4251.3396925694142</v>
      </c>
      <c r="AL60" s="315">
        <v>5107.6296991946265</v>
      </c>
      <c r="AM60" s="315">
        <v>5447.2651993898444</v>
      </c>
      <c r="AN60" s="315">
        <v>5581.3462429829533</v>
      </c>
      <c r="AO60" s="315">
        <v>5629.7734942098996</v>
      </c>
      <c r="AP60" s="315">
        <v>5706.387948149013</v>
      </c>
      <c r="AQ60" s="315">
        <v>5601.7971360910078</v>
      </c>
      <c r="AR60" s="315">
        <v>5561.1612976877414</v>
      </c>
      <c r="AS60" s="315">
        <v>5576.3276462998974</v>
      </c>
      <c r="AT60" s="315">
        <v>5979.2520942641167</v>
      </c>
      <c r="AU60" s="315">
        <v>6694.1544393112144</v>
      </c>
      <c r="AV60" s="315">
        <v>7555.1593846758733</v>
      </c>
      <c r="AW60" s="315">
        <v>8120.7388307908795</v>
      </c>
      <c r="AX60" s="315">
        <v>8344.6416180030956</v>
      </c>
      <c r="AY60" s="315">
        <v>8421.5552370627447</v>
      </c>
      <c r="AZ60" s="315">
        <v>8286.9890970550514</v>
      </c>
      <c r="BA60" s="315">
        <v>8037.0544877328575</v>
      </c>
      <c r="BB60" s="315">
        <v>7778.1240553552116</v>
      </c>
      <c r="BC60" s="315">
        <v>7612.0721359576455</v>
      </c>
      <c r="BD60" s="315">
        <v>7320.8527061520726</v>
      </c>
      <c r="BE60" s="315">
        <v>7244.7159224144525</v>
      </c>
      <c r="BF60" s="315">
        <v>7222.9875342318946</v>
      </c>
      <c r="BG60" s="315">
        <v>6587.2973979913249</v>
      </c>
      <c r="BH60" s="315">
        <v>6602.1018483005018</v>
      </c>
      <c r="BI60" s="315">
        <v>6499.7996565698568</v>
      </c>
      <c r="BJ60" s="315">
        <v>6457.078850902466</v>
      </c>
      <c r="BK60" s="315">
        <v>6371.7966420242919</v>
      </c>
      <c r="BL60" s="315">
        <v>6117.9318665199735</v>
      </c>
      <c r="BM60" s="315">
        <v>6076.5963394198707</v>
      </c>
      <c r="BN60" s="315">
        <v>5843.6189078638936</v>
      </c>
      <c r="BO60" s="315">
        <v>5923.7621908327119</v>
      </c>
      <c r="BP60" s="315">
        <v>6135.0920127077434</v>
      </c>
      <c r="BQ60" s="315">
        <v>6092.6024581651909</v>
      </c>
      <c r="BR60" s="315">
        <v>6049.2435636300006</v>
      </c>
      <c r="BS60" s="315">
        <v>5978.627945070838</v>
      </c>
      <c r="BT60" s="315">
        <v>5752.7704091019359</v>
      </c>
      <c r="BU60" s="315">
        <v>5662.4188175565314</v>
      </c>
      <c r="BV60" s="315">
        <v>5518.314124084578</v>
      </c>
      <c r="BW60" s="315">
        <v>5395.9177928103782</v>
      </c>
      <c r="BX60" s="314">
        <v>5411.5543356895005</v>
      </c>
    </row>
    <row r="61" spans="1:76" s="98" customFormat="1">
      <c r="A61" s="38"/>
      <c r="B61" s="37" t="s">
        <v>541</v>
      </c>
      <c r="C61" s="38"/>
      <c r="D61" s="315" t="s">
        <v>496</v>
      </c>
      <c r="E61" s="315" t="s">
        <v>496</v>
      </c>
      <c r="F61" s="315" t="s">
        <v>496</v>
      </c>
      <c r="G61" s="315" t="s">
        <v>496</v>
      </c>
      <c r="H61" s="315" t="s">
        <v>496</v>
      </c>
      <c r="I61" s="315" t="s">
        <v>496</v>
      </c>
      <c r="J61" s="315" t="s">
        <v>496</v>
      </c>
      <c r="K61" s="315" t="s">
        <v>496</v>
      </c>
      <c r="L61" s="315" t="s">
        <v>496</v>
      </c>
      <c r="M61" s="315" t="s">
        <v>496</v>
      </c>
      <c r="N61" s="315" t="s">
        <v>496</v>
      </c>
      <c r="O61" s="315" t="s">
        <v>496</v>
      </c>
      <c r="P61" s="315" t="s">
        <v>496</v>
      </c>
      <c r="Q61" s="315" t="s">
        <v>496</v>
      </c>
      <c r="R61" s="315" t="s">
        <v>496</v>
      </c>
      <c r="S61" s="315" t="s">
        <v>496</v>
      </c>
      <c r="T61" s="315" t="s">
        <v>496</v>
      </c>
      <c r="U61" s="315" t="s">
        <v>496</v>
      </c>
      <c r="V61" s="315" t="s">
        <v>496</v>
      </c>
      <c r="W61" s="315" t="s">
        <v>496</v>
      </c>
      <c r="X61" s="315" t="s">
        <v>496</v>
      </c>
      <c r="Y61" s="315" t="s">
        <v>496</v>
      </c>
      <c r="Z61" s="315" t="s">
        <v>496</v>
      </c>
      <c r="AA61" s="315" t="s">
        <v>496</v>
      </c>
      <c r="AB61" s="315" t="s">
        <v>496</v>
      </c>
      <c r="AC61" s="315" t="s">
        <v>496</v>
      </c>
      <c r="AD61" s="315" t="s">
        <v>496</v>
      </c>
      <c r="AE61" s="315" t="s">
        <v>496</v>
      </c>
      <c r="AF61" s="315" t="s">
        <v>496</v>
      </c>
      <c r="AG61" s="315" t="s">
        <v>496</v>
      </c>
      <c r="AH61" s="315" t="s">
        <v>496</v>
      </c>
      <c r="AI61" s="315" t="s">
        <v>496</v>
      </c>
      <c r="AJ61" s="315" t="s">
        <v>496</v>
      </c>
      <c r="AK61" s="315" t="s">
        <v>496</v>
      </c>
      <c r="AL61" s="315" t="s">
        <v>496</v>
      </c>
      <c r="AM61" s="315" t="s">
        <v>496</v>
      </c>
      <c r="AN61" s="315" t="s">
        <v>496</v>
      </c>
      <c r="AO61" s="315" t="s">
        <v>496</v>
      </c>
      <c r="AP61" s="315" t="s">
        <v>496</v>
      </c>
      <c r="AQ61" s="315" t="s">
        <v>496</v>
      </c>
      <c r="AR61" s="315" t="s">
        <v>496</v>
      </c>
      <c r="AS61" s="315" t="s">
        <v>496</v>
      </c>
      <c r="AT61" s="315" t="s">
        <v>496</v>
      </c>
      <c r="AU61" s="315" t="s">
        <v>496</v>
      </c>
      <c r="AV61" s="315" t="s">
        <v>496</v>
      </c>
      <c r="AW61" s="315" t="s">
        <v>496</v>
      </c>
      <c r="AX61" s="315">
        <v>2088.6391422295878</v>
      </c>
      <c r="AY61" s="315">
        <v>2543.9632560700434</v>
      </c>
      <c r="AZ61" s="315">
        <v>2962.1016931536087</v>
      </c>
      <c r="BA61" s="315">
        <v>3277.9499003475908</v>
      </c>
      <c r="BB61" s="315">
        <v>3569.1816835310601</v>
      </c>
      <c r="BC61" s="315">
        <v>3920.8819914734058</v>
      </c>
      <c r="BD61" s="315">
        <v>4250.6604791601103</v>
      </c>
      <c r="BE61" s="315">
        <v>4775.3944081699474</v>
      </c>
      <c r="BF61" s="315">
        <v>5611.5556770393214</v>
      </c>
      <c r="BG61" s="315">
        <v>5621.2715764554605</v>
      </c>
      <c r="BH61" s="315">
        <v>5844.4433153706568</v>
      </c>
      <c r="BI61" s="315">
        <v>6113.2041883158909</v>
      </c>
      <c r="BJ61" s="315">
        <v>6247.0041952782121</v>
      </c>
      <c r="BK61" s="315">
        <v>6518.7943884242022</v>
      </c>
      <c r="BL61" s="315">
        <v>6965.6183298559599</v>
      </c>
      <c r="BM61" s="315">
        <v>7718.138682471953</v>
      </c>
      <c r="BN61" s="315">
        <v>7945.5438292003637</v>
      </c>
      <c r="BO61" s="315">
        <v>8524.1938975334888</v>
      </c>
      <c r="BP61" s="315">
        <v>9145.1336487784811</v>
      </c>
      <c r="BQ61" s="315">
        <v>9146.1948492564788</v>
      </c>
      <c r="BR61" s="315">
        <v>9314.4328760563512</v>
      </c>
      <c r="BS61" s="315">
        <v>9182.1586125553131</v>
      </c>
      <c r="BT61" s="315">
        <v>8861.7263547328384</v>
      </c>
      <c r="BU61" s="315">
        <v>8388.0857598461571</v>
      </c>
      <c r="BV61" s="315">
        <v>8026.1208484152758</v>
      </c>
      <c r="BW61" s="315">
        <v>7648.7458657223697</v>
      </c>
      <c r="BX61" s="314">
        <v>7515.9433385539514</v>
      </c>
    </row>
    <row r="62" spans="1:76" s="98" customFormat="1">
      <c r="A62" s="38"/>
      <c r="B62" s="37" t="s">
        <v>540</v>
      </c>
      <c r="C62" s="38"/>
      <c r="D62" s="315" t="s">
        <v>496</v>
      </c>
      <c r="E62" s="315" t="s">
        <v>496</v>
      </c>
      <c r="F62" s="315" t="s">
        <v>496</v>
      </c>
      <c r="G62" s="315" t="s">
        <v>496</v>
      </c>
      <c r="H62" s="315" t="s">
        <v>496</v>
      </c>
      <c r="I62" s="315" t="s">
        <v>496</v>
      </c>
      <c r="J62" s="315" t="s">
        <v>496</v>
      </c>
      <c r="K62" s="315" t="s">
        <v>496</v>
      </c>
      <c r="L62" s="315" t="s">
        <v>496</v>
      </c>
      <c r="M62" s="315" t="s">
        <v>496</v>
      </c>
      <c r="N62" s="315" t="s">
        <v>496</v>
      </c>
      <c r="O62" s="315" t="s">
        <v>496</v>
      </c>
      <c r="P62" s="315" t="s">
        <v>496</v>
      </c>
      <c r="Q62" s="315" t="s">
        <v>496</v>
      </c>
      <c r="R62" s="315" t="s">
        <v>496</v>
      </c>
      <c r="S62" s="315" t="s">
        <v>496</v>
      </c>
      <c r="T62" s="315" t="s">
        <v>496</v>
      </c>
      <c r="U62" s="315" t="s">
        <v>496</v>
      </c>
      <c r="V62" s="315" t="s">
        <v>496</v>
      </c>
      <c r="W62" s="315" t="s">
        <v>496</v>
      </c>
      <c r="X62" s="315" t="s">
        <v>496</v>
      </c>
      <c r="Y62" s="315" t="s">
        <v>496</v>
      </c>
      <c r="Z62" s="315" t="s">
        <v>496</v>
      </c>
      <c r="AA62" s="315" t="s">
        <v>496</v>
      </c>
      <c r="AB62" s="315" t="s">
        <v>496</v>
      </c>
      <c r="AC62" s="315" t="s">
        <v>496</v>
      </c>
      <c r="AD62" s="315" t="s">
        <v>496</v>
      </c>
      <c r="AE62" s="315" t="s">
        <v>496</v>
      </c>
      <c r="AF62" s="315" t="s">
        <v>496</v>
      </c>
      <c r="AG62" s="315" t="s">
        <v>496</v>
      </c>
      <c r="AH62" s="315" t="s">
        <v>496</v>
      </c>
      <c r="AI62" s="315" t="s">
        <v>496</v>
      </c>
      <c r="AJ62" s="315" t="s">
        <v>496</v>
      </c>
      <c r="AK62" s="315" t="s">
        <v>496</v>
      </c>
      <c r="AL62" s="315" t="s">
        <v>496</v>
      </c>
      <c r="AM62" s="315" t="s">
        <v>496</v>
      </c>
      <c r="AN62" s="315" t="s">
        <v>496</v>
      </c>
      <c r="AO62" s="315" t="s">
        <v>496</v>
      </c>
      <c r="AP62" s="315" t="s">
        <v>496</v>
      </c>
      <c r="AQ62" s="315" t="s">
        <v>496</v>
      </c>
      <c r="AR62" s="315" t="s">
        <v>496</v>
      </c>
      <c r="AS62" s="315" t="s">
        <v>496</v>
      </c>
      <c r="AT62" s="315" t="s">
        <v>496</v>
      </c>
      <c r="AU62" s="315" t="s">
        <v>496</v>
      </c>
      <c r="AV62" s="315" t="s">
        <v>496</v>
      </c>
      <c r="AW62" s="315" t="s">
        <v>496</v>
      </c>
      <c r="AX62" s="315">
        <v>5692.8108975314644</v>
      </c>
      <c r="AY62" s="315">
        <v>5900.3845211173875</v>
      </c>
      <c r="AZ62" s="315">
        <v>5683.3324697833805</v>
      </c>
      <c r="BA62" s="315">
        <v>5024.046495920883</v>
      </c>
      <c r="BB62" s="315">
        <v>4575.7711193720224</v>
      </c>
      <c r="BC62" s="315">
        <v>4224.7830881700684</v>
      </c>
      <c r="BD62" s="315">
        <v>3969.4057072304709</v>
      </c>
      <c r="BE62" s="315">
        <v>3873.3708036352245</v>
      </c>
      <c r="BF62" s="315">
        <v>4051.1600646772386</v>
      </c>
      <c r="BG62" s="315">
        <v>3965.0144489765221</v>
      </c>
      <c r="BH62" s="315">
        <v>4258.2256708611303</v>
      </c>
      <c r="BI62" s="315">
        <v>4589.6707944905902</v>
      </c>
      <c r="BJ62" s="315">
        <v>5141.6082837793228</v>
      </c>
      <c r="BK62" s="315">
        <v>5488.9562233976594</v>
      </c>
      <c r="BL62" s="315">
        <v>6409.2003944839234</v>
      </c>
      <c r="BM62" s="315">
        <v>8412.8344579070981</v>
      </c>
      <c r="BN62" s="315">
        <v>9374.6552213524683</v>
      </c>
      <c r="BO62" s="315">
        <v>9788.3587248600215</v>
      </c>
      <c r="BP62" s="315">
        <v>9690.9032410222189</v>
      </c>
      <c r="BQ62" s="315">
        <v>9520.1943088255666</v>
      </c>
      <c r="BR62" s="315">
        <v>9192.0083684736528</v>
      </c>
      <c r="BS62" s="315">
        <v>9065.1305536685686</v>
      </c>
      <c r="BT62" s="315">
        <v>9016.1256777834169</v>
      </c>
      <c r="BU62" s="315">
        <v>8756.4761109066603</v>
      </c>
      <c r="BV62" s="315">
        <v>8591.2387623268987</v>
      </c>
      <c r="BW62" s="315">
        <v>8334.0381573263567</v>
      </c>
      <c r="BX62" s="314">
        <v>8165.7672350870562</v>
      </c>
    </row>
    <row r="63" spans="1:76" s="98" customFormat="1">
      <c r="A63" s="38"/>
      <c r="B63" s="151" t="s">
        <v>553</v>
      </c>
      <c r="C63" s="38"/>
      <c r="D63" s="315" t="s">
        <v>496</v>
      </c>
      <c r="E63" s="315" t="s">
        <v>496</v>
      </c>
      <c r="F63" s="315" t="s">
        <v>496</v>
      </c>
      <c r="G63" s="315" t="s">
        <v>496</v>
      </c>
      <c r="H63" s="315" t="s">
        <v>496</v>
      </c>
      <c r="I63" s="315" t="s">
        <v>496</v>
      </c>
      <c r="J63" s="315" t="s">
        <v>496</v>
      </c>
      <c r="K63" s="315" t="s">
        <v>496</v>
      </c>
      <c r="L63" s="315" t="s">
        <v>496</v>
      </c>
      <c r="M63" s="315" t="s">
        <v>496</v>
      </c>
      <c r="N63" s="315" t="s">
        <v>496</v>
      </c>
      <c r="O63" s="315" t="s">
        <v>496</v>
      </c>
      <c r="P63" s="315" t="s">
        <v>496</v>
      </c>
      <c r="Q63" s="315" t="s">
        <v>496</v>
      </c>
      <c r="R63" s="315" t="s">
        <v>496</v>
      </c>
      <c r="S63" s="315" t="s">
        <v>496</v>
      </c>
      <c r="T63" s="315" t="s">
        <v>496</v>
      </c>
      <c r="U63" s="315" t="s">
        <v>496</v>
      </c>
      <c r="V63" s="315" t="s">
        <v>496</v>
      </c>
      <c r="W63" s="315" t="s">
        <v>496</v>
      </c>
      <c r="X63" s="315" t="s">
        <v>496</v>
      </c>
      <c r="Y63" s="315" t="s">
        <v>496</v>
      </c>
      <c r="Z63" s="315" t="s">
        <v>496</v>
      </c>
      <c r="AA63" s="315" t="s">
        <v>496</v>
      </c>
      <c r="AB63" s="315" t="s">
        <v>496</v>
      </c>
      <c r="AC63" s="315" t="s">
        <v>496</v>
      </c>
      <c r="AD63" s="315" t="s">
        <v>496</v>
      </c>
      <c r="AE63" s="315" t="s">
        <v>496</v>
      </c>
      <c r="AF63" s="315" t="s">
        <v>496</v>
      </c>
      <c r="AG63" s="315" t="s">
        <v>496</v>
      </c>
      <c r="AH63" s="315" t="s">
        <v>496</v>
      </c>
      <c r="AI63" s="315" t="s">
        <v>496</v>
      </c>
      <c r="AJ63" s="315" t="s">
        <v>496</v>
      </c>
      <c r="AK63" s="315" t="s">
        <v>496</v>
      </c>
      <c r="AL63" s="315" t="s">
        <v>496</v>
      </c>
      <c r="AM63" s="315" t="s">
        <v>496</v>
      </c>
      <c r="AN63" s="315" t="s">
        <v>496</v>
      </c>
      <c r="AO63" s="315" t="s">
        <v>496</v>
      </c>
      <c r="AP63" s="315" t="s">
        <v>496</v>
      </c>
      <c r="AQ63" s="315" t="s">
        <v>496</v>
      </c>
      <c r="AR63" s="315" t="s">
        <v>496</v>
      </c>
      <c r="AS63" s="315" t="s">
        <v>496</v>
      </c>
      <c r="AT63" s="315" t="s">
        <v>496</v>
      </c>
      <c r="AU63" s="315" t="s">
        <v>496</v>
      </c>
      <c r="AV63" s="315" t="s">
        <v>496</v>
      </c>
      <c r="AW63" s="315" t="s">
        <v>496</v>
      </c>
      <c r="AX63" s="315" t="s">
        <v>496</v>
      </c>
      <c r="AY63" s="315" t="s">
        <v>496</v>
      </c>
      <c r="AZ63" s="315" t="s">
        <v>496</v>
      </c>
      <c r="BA63" s="315" t="s">
        <v>496</v>
      </c>
      <c r="BB63" s="315" t="s">
        <v>496</v>
      </c>
      <c r="BC63" s="315" t="s">
        <v>496</v>
      </c>
      <c r="BD63" s="315" t="s">
        <v>496</v>
      </c>
      <c r="BE63" s="315" t="s">
        <v>496</v>
      </c>
      <c r="BF63" s="315" t="s">
        <v>496</v>
      </c>
      <c r="BG63" s="315" t="s">
        <v>496</v>
      </c>
      <c r="BH63" s="315" t="s">
        <v>496</v>
      </c>
      <c r="BI63" s="315" t="s">
        <v>496</v>
      </c>
      <c r="BJ63" s="315">
        <v>455.35350122630717</v>
      </c>
      <c r="BK63" s="315">
        <v>492.64873044534414</v>
      </c>
      <c r="BL63" s="315">
        <v>2123.5003296267414</v>
      </c>
      <c r="BM63" s="315">
        <v>5299.1518962721784</v>
      </c>
      <c r="BN63" s="315">
        <v>6874.0532369015373</v>
      </c>
      <c r="BO63" s="315">
        <v>7648.2984047256014</v>
      </c>
      <c r="BP63" s="315">
        <v>7818.0864862367271</v>
      </c>
      <c r="BQ63" s="315">
        <v>7877.1840480907658</v>
      </c>
      <c r="BR63" s="315">
        <v>7706.5426070499998</v>
      </c>
      <c r="BS63" s="315">
        <v>7728.5187091382031</v>
      </c>
      <c r="BT63" s="315">
        <v>7782.5454836496619</v>
      </c>
      <c r="BU63" s="315">
        <v>7642.8746451134602</v>
      </c>
      <c r="BV63" s="315">
        <v>7575.2471664764253</v>
      </c>
      <c r="BW63" s="315">
        <v>7401.7780422551486</v>
      </c>
      <c r="BX63" s="314">
        <v>7296.3698938727002</v>
      </c>
    </row>
    <row r="64" spans="1:76" s="98" customFormat="1" ht="26.1" customHeight="1">
      <c r="A64" s="38"/>
      <c r="B64" s="37" t="s">
        <v>538</v>
      </c>
      <c r="C64" s="38"/>
      <c r="D64" s="315" t="s">
        <v>496</v>
      </c>
      <c r="E64" s="315" t="s">
        <v>496</v>
      </c>
      <c r="F64" s="315" t="s">
        <v>496</v>
      </c>
      <c r="G64" s="315" t="s">
        <v>496</v>
      </c>
      <c r="H64" s="315" t="s">
        <v>496</v>
      </c>
      <c r="I64" s="315" t="s">
        <v>496</v>
      </c>
      <c r="J64" s="315" t="s">
        <v>496</v>
      </c>
      <c r="K64" s="315" t="s">
        <v>496</v>
      </c>
      <c r="L64" s="315" t="s">
        <v>496</v>
      </c>
      <c r="M64" s="315" t="s">
        <v>496</v>
      </c>
      <c r="N64" s="315" t="s">
        <v>496</v>
      </c>
      <c r="O64" s="315" t="s">
        <v>496</v>
      </c>
      <c r="P64" s="315" t="s">
        <v>496</v>
      </c>
      <c r="Q64" s="315" t="s">
        <v>496</v>
      </c>
      <c r="R64" s="315" t="s">
        <v>496</v>
      </c>
      <c r="S64" s="315" t="s">
        <v>496</v>
      </c>
      <c r="T64" s="315" t="s">
        <v>496</v>
      </c>
      <c r="U64" s="315" t="s">
        <v>496</v>
      </c>
      <c r="V64" s="315" t="s">
        <v>496</v>
      </c>
      <c r="W64" s="315" t="s">
        <v>496</v>
      </c>
      <c r="X64" s="315" t="s">
        <v>496</v>
      </c>
      <c r="Y64" s="315" t="s">
        <v>496</v>
      </c>
      <c r="Z64" s="315" t="s">
        <v>496</v>
      </c>
      <c r="AA64" s="315" t="s">
        <v>496</v>
      </c>
      <c r="AB64" s="315" t="s">
        <v>496</v>
      </c>
      <c r="AC64" s="315" t="s">
        <v>496</v>
      </c>
      <c r="AD64" s="315" t="s">
        <v>496</v>
      </c>
      <c r="AE64" s="315" t="s">
        <v>496</v>
      </c>
      <c r="AF64" s="315" t="s">
        <v>496</v>
      </c>
      <c r="AG64" s="315" t="s">
        <v>496</v>
      </c>
      <c r="AH64" s="315" t="s">
        <v>496</v>
      </c>
      <c r="AI64" s="315" t="s">
        <v>496</v>
      </c>
      <c r="AJ64" s="315" t="s">
        <v>496</v>
      </c>
      <c r="AK64" s="315" t="s">
        <v>496</v>
      </c>
      <c r="AL64" s="315" t="s">
        <v>496</v>
      </c>
      <c r="AM64" s="315" t="s">
        <v>496</v>
      </c>
      <c r="AN64" s="315" t="s">
        <v>496</v>
      </c>
      <c r="AO64" s="315" t="s">
        <v>496</v>
      </c>
      <c r="AP64" s="315" t="s">
        <v>496</v>
      </c>
      <c r="AQ64" s="315" t="s">
        <v>496</v>
      </c>
      <c r="AR64" s="315" t="s">
        <v>496</v>
      </c>
      <c r="AS64" s="315" t="s">
        <v>496</v>
      </c>
      <c r="AT64" s="315" t="s">
        <v>496</v>
      </c>
      <c r="AU64" s="315" t="s">
        <v>496</v>
      </c>
      <c r="AV64" s="315" t="s">
        <v>496</v>
      </c>
      <c r="AW64" s="315" t="s">
        <v>496</v>
      </c>
      <c r="AX64" s="315">
        <v>10433.280760232683</v>
      </c>
      <c r="AY64" s="315">
        <v>10965.518493132788</v>
      </c>
      <c r="AZ64" s="315">
        <v>11249.09079020866</v>
      </c>
      <c r="BA64" s="315">
        <v>11315.004388080448</v>
      </c>
      <c r="BB64" s="315">
        <v>11347.305738886273</v>
      </c>
      <c r="BC64" s="315">
        <v>11532.954127431052</v>
      </c>
      <c r="BD64" s="315">
        <v>11571.513185312184</v>
      </c>
      <c r="BE64" s="315">
        <v>12020.110330584399</v>
      </c>
      <c r="BF64" s="315">
        <v>12834.543211271215</v>
      </c>
      <c r="BG64" s="315">
        <v>12208.568974446784</v>
      </c>
      <c r="BH64" s="315">
        <v>12446.545163671159</v>
      </c>
      <c r="BI64" s="315">
        <v>12613.003844885747</v>
      </c>
      <c r="BJ64" s="315">
        <v>12704.083046180678</v>
      </c>
      <c r="BK64" s="315">
        <v>12890.591030448493</v>
      </c>
      <c r="BL64" s="315">
        <v>13083.550196375933</v>
      </c>
      <c r="BM64" s="315">
        <v>13794.735021891822</v>
      </c>
      <c r="BN64" s="315">
        <v>13789.162737064256</v>
      </c>
      <c r="BO64" s="315">
        <v>14447.9560883662</v>
      </c>
      <c r="BP64" s="315">
        <v>15280.225661486225</v>
      </c>
      <c r="BQ64" s="315">
        <v>15238.79730742167</v>
      </c>
      <c r="BR64" s="315">
        <v>15363.676439686353</v>
      </c>
      <c r="BS64" s="315">
        <v>15160.78655762615</v>
      </c>
      <c r="BT64" s="315">
        <v>14614.496763834775</v>
      </c>
      <c r="BU64" s="315">
        <v>14050.504577402688</v>
      </c>
      <c r="BV64" s="315">
        <v>13544.434972499856</v>
      </c>
      <c r="BW64" s="315">
        <v>13044.663658532747</v>
      </c>
      <c r="BX64" s="314">
        <v>12927.497674243452</v>
      </c>
    </row>
    <row r="65" spans="1:76" s="98" customFormat="1">
      <c r="A65" s="38"/>
      <c r="B65" s="37" t="s">
        <v>536</v>
      </c>
      <c r="C65" s="38"/>
      <c r="D65" s="315" t="s">
        <v>496</v>
      </c>
      <c r="E65" s="315" t="s">
        <v>496</v>
      </c>
      <c r="F65" s="315" t="s">
        <v>496</v>
      </c>
      <c r="G65" s="315" t="s">
        <v>496</v>
      </c>
      <c r="H65" s="315" t="s">
        <v>496</v>
      </c>
      <c r="I65" s="315" t="s">
        <v>496</v>
      </c>
      <c r="J65" s="315" t="s">
        <v>496</v>
      </c>
      <c r="K65" s="315" t="s">
        <v>496</v>
      </c>
      <c r="L65" s="315" t="s">
        <v>496</v>
      </c>
      <c r="M65" s="315" t="s">
        <v>496</v>
      </c>
      <c r="N65" s="315" t="s">
        <v>496</v>
      </c>
      <c r="O65" s="315" t="s">
        <v>496</v>
      </c>
      <c r="P65" s="315" t="s">
        <v>496</v>
      </c>
      <c r="Q65" s="315" t="s">
        <v>496</v>
      </c>
      <c r="R65" s="315" t="s">
        <v>496</v>
      </c>
      <c r="S65" s="315" t="s">
        <v>496</v>
      </c>
      <c r="T65" s="315" t="s">
        <v>496</v>
      </c>
      <c r="U65" s="315" t="s">
        <v>496</v>
      </c>
      <c r="V65" s="315" t="s">
        <v>496</v>
      </c>
      <c r="W65" s="315" t="s">
        <v>496</v>
      </c>
      <c r="X65" s="315" t="s">
        <v>496</v>
      </c>
      <c r="Y65" s="315" t="s">
        <v>496</v>
      </c>
      <c r="Z65" s="315" t="s">
        <v>496</v>
      </c>
      <c r="AA65" s="315" t="s">
        <v>496</v>
      </c>
      <c r="AB65" s="315">
        <v>160.31746031746033</v>
      </c>
      <c r="AC65" s="315">
        <v>286.31476050830889</v>
      </c>
      <c r="AD65" s="315">
        <v>132.39390463706374</v>
      </c>
      <c r="AE65" s="315">
        <v>213.03803308944697</v>
      </c>
      <c r="AF65" s="315">
        <v>158.574169913357</v>
      </c>
      <c r="AG65" s="315">
        <v>739.26396068997292</v>
      </c>
      <c r="AH65" s="315">
        <v>685.5836719615811</v>
      </c>
      <c r="AI65" s="315">
        <v>627.60231140663348</v>
      </c>
      <c r="AJ65" s="315">
        <v>616.05892940470642</v>
      </c>
      <c r="AK65" s="315">
        <v>828.42213986268905</v>
      </c>
      <c r="AL65" s="315">
        <v>1008.8790233074361</v>
      </c>
      <c r="AM65" s="315">
        <v>1474.6132054913924</v>
      </c>
      <c r="AN65" s="315">
        <v>1786.759025596127</v>
      </c>
      <c r="AO65" s="315">
        <v>2160.2048991284501</v>
      </c>
      <c r="AP65" s="315">
        <v>2349.5503912180311</v>
      </c>
      <c r="AQ65" s="315">
        <v>2302.4146249695682</v>
      </c>
      <c r="AR65" s="315">
        <v>2244.6494250487776</v>
      </c>
      <c r="AS65" s="315">
        <v>2655.484508289846</v>
      </c>
      <c r="AT65" s="315">
        <v>3173.7837616718539</v>
      </c>
      <c r="AU65" s="315">
        <v>4094.9904913901728</v>
      </c>
      <c r="AV65" s="315">
        <v>5370.9344866565098</v>
      </c>
      <c r="AW65" s="315">
        <v>6764.6323835108251</v>
      </c>
      <c r="AX65" s="315">
        <v>7781.4500397610536</v>
      </c>
      <c r="AY65" s="315">
        <v>8444.3477771874313</v>
      </c>
      <c r="AZ65" s="315">
        <v>8645.4341629369883</v>
      </c>
      <c r="BA65" s="315">
        <v>8301.9963962684742</v>
      </c>
      <c r="BB65" s="315">
        <v>8144.9528029030826</v>
      </c>
      <c r="BC65" s="315">
        <v>8145.6650796434733</v>
      </c>
      <c r="BD65" s="315">
        <v>8220.0661863905771</v>
      </c>
      <c r="BE65" s="315">
        <v>8648.7652118051774</v>
      </c>
      <c r="BF65" s="315">
        <v>9662.7157417165599</v>
      </c>
      <c r="BG65" s="315">
        <v>9586.2860254319858</v>
      </c>
      <c r="BH65" s="315">
        <v>10102.668986231794</v>
      </c>
      <c r="BI65" s="315">
        <v>10702.874982806479</v>
      </c>
      <c r="BJ65" s="315">
        <v>11388.612479057536</v>
      </c>
      <c r="BK65" s="315">
        <v>12007.750611821861</v>
      </c>
      <c r="BL65" s="315">
        <v>13374.818724339884</v>
      </c>
      <c r="BM65" s="315">
        <v>16130.97314037905</v>
      </c>
      <c r="BN65" s="315">
        <v>17320.199050552834</v>
      </c>
      <c r="BO65" s="315">
        <v>18312.552622393508</v>
      </c>
      <c r="BP65" s="315">
        <v>18836.0368898007</v>
      </c>
      <c r="BQ65" s="315">
        <v>18666.389158082045</v>
      </c>
      <c r="BR65" s="315">
        <v>18506.441244530004</v>
      </c>
      <c r="BS65" s="315">
        <v>18247.289166223884</v>
      </c>
      <c r="BT65" s="315">
        <v>17877.852032516254</v>
      </c>
      <c r="BU65" s="315">
        <v>17144.561870752816</v>
      </c>
      <c r="BV65" s="315">
        <v>16617.359610742176</v>
      </c>
      <c r="BW65" s="315">
        <v>15982.784023048725</v>
      </c>
      <c r="BX65" s="314">
        <v>15681.710573641009</v>
      </c>
    </row>
    <row r="66" spans="1:76" s="98" customFormat="1" ht="26.1" customHeight="1">
      <c r="A66" s="204"/>
      <c r="B66" s="204" t="s">
        <v>517</v>
      </c>
      <c r="C66" s="38"/>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4"/>
    </row>
    <row r="67" spans="1:76" s="98" customFormat="1">
      <c r="A67" s="352"/>
      <c r="B67" s="136" t="s">
        <v>516</v>
      </c>
      <c r="C67" s="38"/>
      <c r="D67" s="315" t="s">
        <v>496</v>
      </c>
      <c r="E67" s="315" t="s">
        <v>496</v>
      </c>
      <c r="F67" s="315" t="s">
        <v>496</v>
      </c>
      <c r="G67" s="315" t="s">
        <v>496</v>
      </c>
      <c r="H67" s="315" t="s">
        <v>496</v>
      </c>
      <c r="I67" s="315" t="s">
        <v>496</v>
      </c>
      <c r="J67" s="315" t="s">
        <v>496</v>
      </c>
      <c r="K67" s="315" t="s">
        <v>496</v>
      </c>
      <c r="L67" s="315" t="s">
        <v>496</v>
      </c>
      <c r="M67" s="315" t="s">
        <v>496</v>
      </c>
      <c r="N67" s="315" t="s">
        <v>496</v>
      </c>
      <c r="O67" s="315" t="s">
        <v>496</v>
      </c>
      <c r="P67" s="315" t="s">
        <v>496</v>
      </c>
      <c r="Q67" s="315" t="s">
        <v>496</v>
      </c>
      <c r="R67" s="315" t="s">
        <v>496</v>
      </c>
      <c r="S67" s="315" t="s">
        <v>496</v>
      </c>
      <c r="T67" s="315" t="s">
        <v>496</v>
      </c>
      <c r="U67" s="315" t="s">
        <v>496</v>
      </c>
      <c r="V67" s="315" t="s">
        <v>496</v>
      </c>
      <c r="W67" s="315" t="s">
        <v>496</v>
      </c>
      <c r="X67" s="315" t="s">
        <v>496</v>
      </c>
      <c r="Y67" s="315" t="s">
        <v>496</v>
      </c>
      <c r="Z67" s="315" t="s">
        <v>496</v>
      </c>
      <c r="AA67" s="315" t="s">
        <v>496</v>
      </c>
      <c r="AB67" s="315" t="s">
        <v>496</v>
      </c>
      <c r="AC67" s="315" t="s">
        <v>496</v>
      </c>
      <c r="AD67" s="315" t="s">
        <v>496</v>
      </c>
      <c r="AE67" s="315" t="s">
        <v>496</v>
      </c>
      <c r="AF67" s="315" t="s">
        <v>496</v>
      </c>
      <c r="AG67" s="315" t="s">
        <v>496</v>
      </c>
      <c r="AH67" s="315" t="s">
        <v>496</v>
      </c>
      <c r="AI67" s="315" t="s">
        <v>496</v>
      </c>
      <c r="AJ67" s="315" t="s">
        <v>496</v>
      </c>
      <c r="AK67" s="315" t="s">
        <v>496</v>
      </c>
      <c r="AL67" s="315" t="s">
        <v>496</v>
      </c>
      <c r="AM67" s="315" t="s">
        <v>496</v>
      </c>
      <c r="AN67" s="315" t="s">
        <v>496</v>
      </c>
      <c r="AO67" s="315" t="s">
        <v>496</v>
      </c>
      <c r="AP67" s="315" t="s">
        <v>496</v>
      </c>
      <c r="AQ67" s="315" t="s">
        <v>496</v>
      </c>
      <c r="AR67" s="315" t="s">
        <v>496</v>
      </c>
      <c r="AS67" s="315" t="s">
        <v>496</v>
      </c>
      <c r="AT67" s="315" t="s">
        <v>496</v>
      </c>
      <c r="AU67" s="315" t="s">
        <v>496</v>
      </c>
      <c r="AV67" s="315" t="s">
        <v>496</v>
      </c>
      <c r="AW67" s="315" t="s">
        <v>496</v>
      </c>
      <c r="AX67" s="315" t="s">
        <v>496</v>
      </c>
      <c r="AY67" s="315" t="s">
        <v>496</v>
      </c>
      <c r="AZ67" s="315" t="s">
        <v>496</v>
      </c>
      <c r="BA67" s="315" t="s">
        <v>496</v>
      </c>
      <c r="BB67" s="315" t="s">
        <v>496</v>
      </c>
      <c r="BC67" s="315" t="s">
        <v>496</v>
      </c>
      <c r="BD67" s="315" t="s">
        <v>496</v>
      </c>
      <c r="BE67" s="315" t="s">
        <v>496</v>
      </c>
      <c r="BF67" s="315" t="s">
        <v>496</v>
      </c>
      <c r="BG67" s="315" t="s">
        <v>496</v>
      </c>
      <c r="BH67" s="315" t="s">
        <v>496</v>
      </c>
      <c r="BI67" s="315" t="s">
        <v>496</v>
      </c>
      <c r="BJ67" s="315" t="s">
        <v>496</v>
      </c>
      <c r="BK67" s="315" t="s">
        <v>496</v>
      </c>
      <c r="BL67" s="315">
        <v>1877.0346918423663</v>
      </c>
      <c r="BM67" s="315">
        <v>3035.9865794263928</v>
      </c>
      <c r="BN67" s="315">
        <v>3317.5982930589466</v>
      </c>
      <c r="BO67" s="315">
        <v>3610.0186824621819</v>
      </c>
      <c r="BP67" s="315">
        <v>3807.766714252778</v>
      </c>
      <c r="BQ67" s="315">
        <v>3321.9386337137253</v>
      </c>
      <c r="BR67" s="315">
        <v>2435.5914963339951</v>
      </c>
      <c r="BS67" s="315">
        <v>1673.1191035029335</v>
      </c>
      <c r="BT67" s="315">
        <v>1682.5220970994044</v>
      </c>
      <c r="BU67" s="315">
        <v>1623.2531999597288</v>
      </c>
      <c r="BV67" s="315">
        <v>1630.2367498670085</v>
      </c>
      <c r="BW67" s="315">
        <v>1621.9488851994595</v>
      </c>
      <c r="BX67" s="314">
        <v>1620.2239967231937</v>
      </c>
    </row>
    <row r="68" spans="1:76" s="98" customFormat="1">
      <c r="A68" s="352"/>
      <c r="B68" s="136" t="s">
        <v>8</v>
      </c>
      <c r="C68" s="38"/>
      <c r="D68" s="315" t="s">
        <v>496</v>
      </c>
      <c r="E68" s="315" t="s">
        <v>496</v>
      </c>
      <c r="F68" s="315" t="s">
        <v>496</v>
      </c>
      <c r="G68" s="315" t="s">
        <v>496</v>
      </c>
      <c r="H68" s="315" t="s">
        <v>496</v>
      </c>
      <c r="I68" s="315" t="s">
        <v>496</v>
      </c>
      <c r="J68" s="315" t="s">
        <v>496</v>
      </c>
      <c r="K68" s="315" t="s">
        <v>496</v>
      </c>
      <c r="L68" s="315" t="s">
        <v>496</v>
      </c>
      <c r="M68" s="315" t="s">
        <v>496</v>
      </c>
      <c r="N68" s="315" t="s">
        <v>496</v>
      </c>
      <c r="O68" s="315" t="s">
        <v>496</v>
      </c>
      <c r="P68" s="315" t="s">
        <v>496</v>
      </c>
      <c r="Q68" s="315" t="s">
        <v>496</v>
      </c>
      <c r="R68" s="315" t="s">
        <v>496</v>
      </c>
      <c r="S68" s="315" t="s">
        <v>496</v>
      </c>
      <c r="T68" s="315" t="s">
        <v>496</v>
      </c>
      <c r="U68" s="315" t="s">
        <v>496</v>
      </c>
      <c r="V68" s="315" t="s">
        <v>496</v>
      </c>
      <c r="W68" s="315" t="s">
        <v>496</v>
      </c>
      <c r="X68" s="315" t="s">
        <v>496</v>
      </c>
      <c r="Y68" s="315" t="s">
        <v>496</v>
      </c>
      <c r="Z68" s="315" t="s">
        <v>496</v>
      </c>
      <c r="AA68" s="315" t="s">
        <v>496</v>
      </c>
      <c r="AB68" s="315" t="s">
        <v>496</v>
      </c>
      <c r="AC68" s="315" t="s">
        <v>496</v>
      </c>
      <c r="AD68" s="315" t="s">
        <v>496</v>
      </c>
      <c r="AE68" s="315" t="s">
        <v>496</v>
      </c>
      <c r="AF68" s="315" t="s">
        <v>496</v>
      </c>
      <c r="AG68" s="315" t="s">
        <v>496</v>
      </c>
      <c r="AH68" s="315" t="s">
        <v>496</v>
      </c>
      <c r="AI68" s="315" t="s">
        <v>496</v>
      </c>
      <c r="AJ68" s="315" t="s">
        <v>496</v>
      </c>
      <c r="AK68" s="315" t="s">
        <v>496</v>
      </c>
      <c r="AL68" s="315" t="s">
        <v>496</v>
      </c>
      <c r="AM68" s="315" t="s">
        <v>496</v>
      </c>
      <c r="AN68" s="315" t="s">
        <v>496</v>
      </c>
      <c r="AO68" s="315" t="s">
        <v>496</v>
      </c>
      <c r="AP68" s="315" t="s">
        <v>496</v>
      </c>
      <c r="AQ68" s="315" t="s">
        <v>496</v>
      </c>
      <c r="AR68" s="315" t="s">
        <v>496</v>
      </c>
      <c r="AS68" s="315" t="s">
        <v>496</v>
      </c>
      <c r="AT68" s="315" t="s">
        <v>496</v>
      </c>
      <c r="AU68" s="315" t="s">
        <v>496</v>
      </c>
      <c r="AV68" s="315" t="s">
        <v>496</v>
      </c>
      <c r="AW68" s="315" t="s">
        <v>496</v>
      </c>
      <c r="AX68" s="315" t="s">
        <v>496</v>
      </c>
      <c r="AY68" s="315" t="s">
        <v>496</v>
      </c>
      <c r="AZ68" s="315" t="s">
        <v>496</v>
      </c>
      <c r="BA68" s="315" t="s">
        <v>496</v>
      </c>
      <c r="BB68" s="315" t="s">
        <v>496</v>
      </c>
      <c r="BC68" s="315" t="s">
        <v>496</v>
      </c>
      <c r="BD68" s="315" t="s">
        <v>496</v>
      </c>
      <c r="BE68" s="315" t="s">
        <v>496</v>
      </c>
      <c r="BF68" s="315" t="s">
        <v>496</v>
      </c>
      <c r="BG68" s="315" t="s">
        <v>496</v>
      </c>
      <c r="BH68" s="315" t="s">
        <v>496</v>
      </c>
      <c r="BI68" s="315" t="s">
        <v>496</v>
      </c>
      <c r="BJ68" s="315" t="s">
        <v>496</v>
      </c>
      <c r="BK68" s="315" t="s">
        <v>496</v>
      </c>
      <c r="BL68" s="315">
        <v>5102.3361362560781</v>
      </c>
      <c r="BM68" s="315">
        <v>5631.6838604791383</v>
      </c>
      <c r="BN68" s="315">
        <v>5816.1259127144249</v>
      </c>
      <c r="BO68" s="315">
        <v>6108.3128093191735</v>
      </c>
      <c r="BP68" s="315">
        <v>6325.8302174057335</v>
      </c>
      <c r="BQ68" s="315">
        <v>6343.8422648706319</v>
      </c>
      <c r="BR68" s="315">
        <v>6743.63718658793</v>
      </c>
      <c r="BS68" s="315">
        <v>7127.7619588532834</v>
      </c>
      <c r="BT68" s="315">
        <v>7038.8979949644445</v>
      </c>
      <c r="BU68" s="315">
        <v>6891.3309154742756</v>
      </c>
      <c r="BV68" s="315">
        <v>6800.8282307750196</v>
      </c>
      <c r="BW68" s="315">
        <v>6693.5273834723348</v>
      </c>
      <c r="BX68" s="314">
        <v>6678.6640155976502</v>
      </c>
    </row>
    <row r="69" spans="1:76" s="98" customFormat="1">
      <c r="A69" s="352"/>
      <c r="B69" s="136" t="s">
        <v>515</v>
      </c>
      <c r="C69" s="38"/>
      <c r="D69" s="315" t="s">
        <v>496</v>
      </c>
      <c r="E69" s="315" t="s">
        <v>496</v>
      </c>
      <c r="F69" s="315" t="s">
        <v>496</v>
      </c>
      <c r="G69" s="315" t="s">
        <v>496</v>
      </c>
      <c r="H69" s="315" t="s">
        <v>496</v>
      </c>
      <c r="I69" s="315" t="s">
        <v>496</v>
      </c>
      <c r="J69" s="315" t="s">
        <v>496</v>
      </c>
      <c r="K69" s="315" t="s">
        <v>496</v>
      </c>
      <c r="L69" s="315" t="s">
        <v>496</v>
      </c>
      <c r="M69" s="315" t="s">
        <v>496</v>
      </c>
      <c r="N69" s="315" t="s">
        <v>496</v>
      </c>
      <c r="O69" s="315" t="s">
        <v>496</v>
      </c>
      <c r="P69" s="315" t="s">
        <v>496</v>
      </c>
      <c r="Q69" s="315" t="s">
        <v>496</v>
      </c>
      <c r="R69" s="315" t="s">
        <v>496</v>
      </c>
      <c r="S69" s="315" t="s">
        <v>496</v>
      </c>
      <c r="T69" s="315" t="s">
        <v>496</v>
      </c>
      <c r="U69" s="315" t="s">
        <v>496</v>
      </c>
      <c r="V69" s="315" t="s">
        <v>496</v>
      </c>
      <c r="W69" s="315" t="s">
        <v>496</v>
      </c>
      <c r="X69" s="315" t="s">
        <v>496</v>
      </c>
      <c r="Y69" s="315" t="s">
        <v>496</v>
      </c>
      <c r="Z69" s="315" t="s">
        <v>496</v>
      </c>
      <c r="AA69" s="315" t="s">
        <v>496</v>
      </c>
      <c r="AB69" s="315" t="s">
        <v>496</v>
      </c>
      <c r="AC69" s="315" t="s">
        <v>496</v>
      </c>
      <c r="AD69" s="315" t="s">
        <v>496</v>
      </c>
      <c r="AE69" s="315" t="s">
        <v>496</v>
      </c>
      <c r="AF69" s="315" t="s">
        <v>496</v>
      </c>
      <c r="AG69" s="315" t="s">
        <v>496</v>
      </c>
      <c r="AH69" s="315" t="s">
        <v>496</v>
      </c>
      <c r="AI69" s="315" t="s">
        <v>496</v>
      </c>
      <c r="AJ69" s="315" t="s">
        <v>496</v>
      </c>
      <c r="AK69" s="315" t="s">
        <v>496</v>
      </c>
      <c r="AL69" s="315" t="s">
        <v>496</v>
      </c>
      <c r="AM69" s="315" t="s">
        <v>496</v>
      </c>
      <c r="AN69" s="315" t="s">
        <v>496</v>
      </c>
      <c r="AO69" s="315" t="s">
        <v>496</v>
      </c>
      <c r="AP69" s="315" t="s">
        <v>496</v>
      </c>
      <c r="AQ69" s="315" t="s">
        <v>496</v>
      </c>
      <c r="AR69" s="315" t="s">
        <v>496</v>
      </c>
      <c r="AS69" s="315" t="s">
        <v>496</v>
      </c>
      <c r="AT69" s="315" t="s">
        <v>496</v>
      </c>
      <c r="AU69" s="315" t="s">
        <v>496</v>
      </c>
      <c r="AV69" s="315" t="s">
        <v>496</v>
      </c>
      <c r="AW69" s="315" t="s">
        <v>496</v>
      </c>
      <c r="AX69" s="315" t="s">
        <v>496</v>
      </c>
      <c r="AY69" s="315" t="s">
        <v>496</v>
      </c>
      <c r="AZ69" s="315" t="s">
        <v>496</v>
      </c>
      <c r="BA69" s="315" t="s">
        <v>496</v>
      </c>
      <c r="BB69" s="315" t="s">
        <v>496</v>
      </c>
      <c r="BC69" s="315" t="s">
        <v>496</v>
      </c>
      <c r="BD69" s="315" t="s">
        <v>496</v>
      </c>
      <c r="BE69" s="315" t="s">
        <v>496</v>
      </c>
      <c r="BF69" s="315" t="s">
        <v>496</v>
      </c>
      <c r="BG69" s="315" t="s">
        <v>496</v>
      </c>
      <c r="BH69" s="315" t="s">
        <v>496</v>
      </c>
      <c r="BI69" s="315" t="s">
        <v>496</v>
      </c>
      <c r="BJ69" s="315" t="s">
        <v>496</v>
      </c>
      <c r="BK69" s="315" t="s">
        <v>496</v>
      </c>
      <c r="BL69" s="315">
        <v>3736.6946985421846</v>
      </c>
      <c r="BM69" s="315">
        <v>3793.6515424402114</v>
      </c>
      <c r="BN69" s="315">
        <v>3510.0874465636325</v>
      </c>
      <c r="BO69" s="315">
        <v>3189.369808124613</v>
      </c>
      <c r="BP69" s="315">
        <v>2878.1922654741402</v>
      </c>
      <c r="BQ69" s="315">
        <v>2566.3847513021033</v>
      </c>
      <c r="BR69" s="315">
        <v>2402.5171902825741</v>
      </c>
      <c r="BS69" s="315">
        <v>2415.6209973773621</v>
      </c>
      <c r="BT69" s="315">
        <v>2309.9805792104994</v>
      </c>
      <c r="BU69" s="315">
        <v>2014.9287746785847</v>
      </c>
      <c r="BV69" s="315">
        <v>1870.4425461151559</v>
      </c>
      <c r="BW69" s="315">
        <v>1778.0270094289815</v>
      </c>
      <c r="BX69" s="314">
        <v>1749.7622627344103</v>
      </c>
    </row>
    <row r="70" spans="1:76" s="98" customFormat="1">
      <c r="A70" s="352"/>
      <c r="B70" s="136" t="s">
        <v>514</v>
      </c>
      <c r="C70" s="38"/>
      <c r="D70" s="315" t="s">
        <v>496</v>
      </c>
      <c r="E70" s="315" t="s">
        <v>496</v>
      </c>
      <c r="F70" s="315" t="s">
        <v>496</v>
      </c>
      <c r="G70" s="315" t="s">
        <v>496</v>
      </c>
      <c r="H70" s="315" t="s">
        <v>496</v>
      </c>
      <c r="I70" s="315" t="s">
        <v>496</v>
      </c>
      <c r="J70" s="315" t="s">
        <v>496</v>
      </c>
      <c r="K70" s="315" t="s">
        <v>496</v>
      </c>
      <c r="L70" s="315" t="s">
        <v>496</v>
      </c>
      <c r="M70" s="315" t="s">
        <v>496</v>
      </c>
      <c r="N70" s="315" t="s">
        <v>496</v>
      </c>
      <c r="O70" s="315" t="s">
        <v>496</v>
      </c>
      <c r="P70" s="315" t="s">
        <v>496</v>
      </c>
      <c r="Q70" s="315" t="s">
        <v>496</v>
      </c>
      <c r="R70" s="315" t="s">
        <v>496</v>
      </c>
      <c r="S70" s="315" t="s">
        <v>496</v>
      </c>
      <c r="T70" s="315" t="s">
        <v>496</v>
      </c>
      <c r="U70" s="315" t="s">
        <v>496</v>
      </c>
      <c r="V70" s="315" t="s">
        <v>496</v>
      </c>
      <c r="W70" s="315" t="s">
        <v>496</v>
      </c>
      <c r="X70" s="315" t="s">
        <v>496</v>
      </c>
      <c r="Y70" s="315" t="s">
        <v>496</v>
      </c>
      <c r="Z70" s="315" t="s">
        <v>496</v>
      </c>
      <c r="AA70" s="315" t="s">
        <v>496</v>
      </c>
      <c r="AB70" s="315" t="s">
        <v>496</v>
      </c>
      <c r="AC70" s="315" t="s">
        <v>496</v>
      </c>
      <c r="AD70" s="315" t="s">
        <v>496</v>
      </c>
      <c r="AE70" s="315" t="s">
        <v>496</v>
      </c>
      <c r="AF70" s="315" t="s">
        <v>496</v>
      </c>
      <c r="AG70" s="315" t="s">
        <v>496</v>
      </c>
      <c r="AH70" s="315" t="s">
        <v>496</v>
      </c>
      <c r="AI70" s="315" t="s">
        <v>496</v>
      </c>
      <c r="AJ70" s="315" t="s">
        <v>496</v>
      </c>
      <c r="AK70" s="315" t="s">
        <v>496</v>
      </c>
      <c r="AL70" s="315" t="s">
        <v>496</v>
      </c>
      <c r="AM70" s="315" t="s">
        <v>496</v>
      </c>
      <c r="AN70" s="315" t="s">
        <v>496</v>
      </c>
      <c r="AO70" s="315" t="s">
        <v>496</v>
      </c>
      <c r="AP70" s="315" t="s">
        <v>496</v>
      </c>
      <c r="AQ70" s="315" t="s">
        <v>496</v>
      </c>
      <c r="AR70" s="315" t="s">
        <v>496</v>
      </c>
      <c r="AS70" s="315" t="s">
        <v>496</v>
      </c>
      <c r="AT70" s="315" t="s">
        <v>496</v>
      </c>
      <c r="AU70" s="315" t="s">
        <v>496</v>
      </c>
      <c r="AV70" s="315" t="s">
        <v>496</v>
      </c>
      <c r="AW70" s="315" t="s">
        <v>496</v>
      </c>
      <c r="AX70" s="315" t="s">
        <v>496</v>
      </c>
      <c r="AY70" s="315" t="s">
        <v>496</v>
      </c>
      <c r="AZ70" s="315" t="s">
        <v>496</v>
      </c>
      <c r="BA70" s="315" t="s">
        <v>496</v>
      </c>
      <c r="BB70" s="315" t="s">
        <v>496</v>
      </c>
      <c r="BC70" s="315" t="s">
        <v>496</v>
      </c>
      <c r="BD70" s="315" t="s">
        <v>496</v>
      </c>
      <c r="BE70" s="315" t="s">
        <v>496</v>
      </c>
      <c r="BF70" s="315" t="s">
        <v>496</v>
      </c>
      <c r="BG70" s="315" t="s">
        <v>496</v>
      </c>
      <c r="BH70" s="315" t="s">
        <v>496</v>
      </c>
      <c r="BI70" s="315" t="s">
        <v>496</v>
      </c>
      <c r="BJ70" s="315" t="s">
        <v>496</v>
      </c>
      <c r="BK70" s="315" t="s">
        <v>496</v>
      </c>
      <c r="BL70" s="315">
        <v>359.37729513541353</v>
      </c>
      <c r="BM70" s="315">
        <v>435.42980992859202</v>
      </c>
      <c r="BN70" s="315">
        <v>502.79103664152865</v>
      </c>
      <c r="BO70" s="315">
        <v>574.04022084847691</v>
      </c>
      <c r="BP70" s="315">
        <v>654.14174391977008</v>
      </c>
      <c r="BQ70" s="315">
        <v>712.19643247718193</v>
      </c>
      <c r="BR70" s="315">
        <v>788.92156188140962</v>
      </c>
      <c r="BS70" s="315">
        <v>856.63771436434411</v>
      </c>
      <c r="BT70" s="315">
        <v>869.91088662081665</v>
      </c>
      <c r="BU70" s="315">
        <v>882.39478240995697</v>
      </c>
      <c r="BV70" s="315">
        <v>906.884178921238</v>
      </c>
      <c r="BW70" s="315">
        <v>918.50785211463131</v>
      </c>
      <c r="BX70" s="314">
        <v>941.34826997710286</v>
      </c>
    </row>
    <row r="71" spans="1:76" s="98" customFormat="1">
      <c r="A71" s="352"/>
      <c r="B71" s="136" t="s">
        <v>513</v>
      </c>
      <c r="C71" s="38"/>
      <c r="D71" s="315" t="s">
        <v>496</v>
      </c>
      <c r="E71" s="315" t="s">
        <v>496</v>
      </c>
      <c r="F71" s="315" t="s">
        <v>496</v>
      </c>
      <c r="G71" s="315" t="s">
        <v>496</v>
      </c>
      <c r="H71" s="315" t="s">
        <v>496</v>
      </c>
      <c r="I71" s="315" t="s">
        <v>496</v>
      </c>
      <c r="J71" s="315" t="s">
        <v>496</v>
      </c>
      <c r="K71" s="315" t="s">
        <v>496</v>
      </c>
      <c r="L71" s="315" t="s">
        <v>496</v>
      </c>
      <c r="M71" s="315" t="s">
        <v>496</v>
      </c>
      <c r="N71" s="315" t="s">
        <v>496</v>
      </c>
      <c r="O71" s="315" t="s">
        <v>496</v>
      </c>
      <c r="P71" s="315" t="s">
        <v>496</v>
      </c>
      <c r="Q71" s="315" t="s">
        <v>496</v>
      </c>
      <c r="R71" s="315" t="s">
        <v>496</v>
      </c>
      <c r="S71" s="315" t="s">
        <v>496</v>
      </c>
      <c r="T71" s="315" t="s">
        <v>496</v>
      </c>
      <c r="U71" s="315" t="s">
        <v>496</v>
      </c>
      <c r="V71" s="315" t="s">
        <v>496</v>
      </c>
      <c r="W71" s="315" t="s">
        <v>496</v>
      </c>
      <c r="X71" s="315" t="s">
        <v>496</v>
      </c>
      <c r="Y71" s="315" t="s">
        <v>496</v>
      </c>
      <c r="Z71" s="315" t="s">
        <v>496</v>
      </c>
      <c r="AA71" s="315" t="s">
        <v>496</v>
      </c>
      <c r="AB71" s="315" t="s">
        <v>496</v>
      </c>
      <c r="AC71" s="315" t="s">
        <v>496</v>
      </c>
      <c r="AD71" s="315" t="s">
        <v>496</v>
      </c>
      <c r="AE71" s="315" t="s">
        <v>496</v>
      </c>
      <c r="AF71" s="315" t="s">
        <v>496</v>
      </c>
      <c r="AG71" s="315" t="s">
        <v>496</v>
      </c>
      <c r="AH71" s="315" t="s">
        <v>496</v>
      </c>
      <c r="AI71" s="315" t="s">
        <v>496</v>
      </c>
      <c r="AJ71" s="315" t="s">
        <v>496</v>
      </c>
      <c r="AK71" s="315" t="s">
        <v>496</v>
      </c>
      <c r="AL71" s="315" t="s">
        <v>496</v>
      </c>
      <c r="AM71" s="315" t="s">
        <v>496</v>
      </c>
      <c r="AN71" s="315" t="s">
        <v>496</v>
      </c>
      <c r="AO71" s="315" t="s">
        <v>496</v>
      </c>
      <c r="AP71" s="315" t="s">
        <v>496</v>
      </c>
      <c r="AQ71" s="315" t="s">
        <v>496</v>
      </c>
      <c r="AR71" s="315" t="s">
        <v>496</v>
      </c>
      <c r="AS71" s="315" t="s">
        <v>496</v>
      </c>
      <c r="AT71" s="315" t="s">
        <v>496</v>
      </c>
      <c r="AU71" s="315" t="s">
        <v>496</v>
      </c>
      <c r="AV71" s="315" t="s">
        <v>496</v>
      </c>
      <c r="AW71" s="315" t="s">
        <v>496</v>
      </c>
      <c r="AX71" s="315" t="s">
        <v>496</v>
      </c>
      <c r="AY71" s="315" t="s">
        <v>496</v>
      </c>
      <c r="AZ71" s="315" t="s">
        <v>496</v>
      </c>
      <c r="BA71" s="315" t="s">
        <v>496</v>
      </c>
      <c r="BB71" s="315" t="s">
        <v>496</v>
      </c>
      <c r="BC71" s="315" t="s">
        <v>496</v>
      </c>
      <c r="BD71" s="315" t="s">
        <v>496</v>
      </c>
      <c r="BE71" s="315" t="s">
        <v>496</v>
      </c>
      <c r="BF71" s="315" t="s">
        <v>496</v>
      </c>
      <c r="BG71" s="315" t="s">
        <v>496</v>
      </c>
      <c r="BH71" s="315" t="s">
        <v>496</v>
      </c>
      <c r="BI71" s="315" t="s">
        <v>496</v>
      </c>
      <c r="BJ71" s="315" t="s">
        <v>496</v>
      </c>
      <c r="BK71" s="315" t="s">
        <v>496</v>
      </c>
      <c r="BL71" s="315">
        <v>738.97841006316514</v>
      </c>
      <c r="BM71" s="315">
        <v>752.76113416460908</v>
      </c>
      <c r="BN71" s="315">
        <v>716.82892531545497</v>
      </c>
      <c r="BO71" s="315">
        <v>665.67348545656102</v>
      </c>
      <c r="BP71" s="315">
        <v>575.62482688933403</v>
      </c>
      <c r="BQ71" s="315">
        <v>503.15926637406989</v>
      </c>
      <c r="BR71" s="315">
        <v>448.12419864745226</v>
      </c>
      <c r="BS71" s="315">
        <v>377.80300711676637</v>
      </c>
      <c r="BT71" s="315">
        <v>311.24349449226514</v>
      </c>
      <c r="BU71" s="315">
        <v>252.45890387547738</v>
      </c>
      <c r="BV71" s="315">
        <v>200.60571152972</v>
      </c>
      <c r="BW71" s="315">
        <v>189.66439129058338</v>
      </c>
      <c r="BX71" s="314">
        <v>191.26857953648829</v>
      </c>
    </row>
    <row r="72" spans="1:76" s="98" customFormat="1" ht="26.1" customHeight="1">
      <c r="A72" s="352"/>
      <c r="B72" s="136" t="s">
        <v>512</v>
      </c>
      <c r="C72" s="38"/>
      <c r="D72" s="315" t="s">
        <v>496</v>
      </c>
      <c r="E72" s="315" t="s">
        <v>496</v>
      </c>
      <c r="F72" s="315" t="s">
        <v>496</v>
      </c>
      <c r="G72" s="315" t="s">
        <v>496</v>
      </c>
      <c r="H72" s="315" t="s">
        <v>496</v>
      </c>
      <c r="I72" s="315" t="s">
        <v>496</v>
      </c>
      <c r="J72" s="315" t="s">
        <v>496</v>
      </c>
      <c r="K72" s="315" t="s">
        <v>496</v>
      </c>
      <c r="L72" s="315" t="s">
        <v>496</v>
      </c>
      <c r="M72" s="315" t="s">
        <v>496</v>
      </c>
      <c r="N72" s="315" t="s">
        <v>496</v>
      </c>
      <c r="O72" s="315" t="s">
        <v>496</v>
      </c>
      <c r="P72" s="315" t="s">
        <v>496</v>
      </c>
      <c r="Q72" s="315" t="s">
        <v>496</v>
      </c>
      <c r="R72" s="315" t="s">
        <v>496</v>
      </c>
      <c r="S72" s="315" t="s">
        <v>496</v>
      </c>
      <c r="T72" s="315" t="s">
        <v>496</v>
      </c>
      <c r="U72" s="315" t="s">
        <v>496</v>
      </c>
      <c r="V72" s="315" t="s">
        <v>496</v>
      </c>
      <c r="W72" s="315" t="s">
        <v>496</v>
      </c>
      <c r="X72" s="315" t="s">
        <v>496</v>
      </c>
      <c r="Y72" s="315" t="s">
        <v>496</v>
      </c>
      <c r="Z72" s="315" t="s">
        <v>496</v>
      </c>
      <c r="AA72" s="315" t="s">
        <v>496</v>
      </c>
      <c r="AB72" s="315" t="s">
        <v>496</v>
      </c>
      <c r="AC72" s="315" t="s">
        <v>496</v>
      </c>
      <c r="AD72" s="315" t="s">
        <v>496</v>
      </c>
      <c r="AE72" s="315" t="s">
        <v>496</v>
      </c>
      <c r="AF72" s="315" t="s">
        <v>496</v>
      </c>
      <c r="AG72" s="315" t="s">
        <v>496</v>
      </c>
      <c r="AH72" s="315" t="s">
        <v>496</v>
      </c>
      <c r="AI72" s="315" t="s">
        <v>496</v>
      </c>
      <c r="AJ72" s="315" t="s">
        <v>496</v>
      </c>
      <c r="AK72" s="315" t="s">
        <v>496</v>
      </c>
      <c r="AL72" s="315" t="s">
        <v>496</v>
      </c>
      <c r="AM72" s="315" t="s">
        <v>496</v>
      </c>
      <c r="AN72" s="315" t="s">
        <v>496</v>
      </c>
      <c r="AO72" s="315" t="s">
        <v>496</v>
      </c>
      <c r="AP72" s="315" t="s">
        <v>496</v>
      </c>
      <c r="AQ72" s="315" t="s">
        <v>496</v>
      </c>
      <c r="AR72" s="315" t="s">
        <v>496</v>
      </c>
      <c r="AS72" s="315" t="s">
        <v>496</v>
      </c>
      <c r="AT72" s="315" t="s">
        <v>496</v>
      </c>
      <c r="AU72" s="315" t="s">
        <v>496</v>
      </c>
      <c r="AV72" s="315" t="s">
        <v>496</v>
      </c>
      <c r="AW72" s="315" t="s">
        <v>496</v>
      </c>
      <c r="AX72" s="315" t="s">
        <v>496</v>
      </c>
      <c r="AY72" s="315" t="s">
        <v>496</v>
      </c>
      <c r="AZ72" s="315" t="s">
        <v>496</v>
      </c>
      <c r="BA72" s="315" t="s">
        <v>496</v>
      </c>
      <c r="BB72" s="315" t="s">
        <v>496</v>
      </c>
      <c r="BC72" s="315" t="s">
        <v>496</v>
      </c>
      <c r="BD72" s="315" t="s">
        <v>496</v>
      </c>
      <c r="BE72" s="315" t="s">
        <v>496</v>
      </c>
      <c r="BF72" s="315" t="s">
        <v>496</v>
      </c>
      <c r="BG72" s="315" t="s">
        <v>496</v>
      </c>
      <c r="BH72" s="315" t="s">
        <v>496</v>
      </c>
      <c r="BI72" s="315" t="s">
        <v>496</v>
      </c>
      <c r="BJ72" s="315" t="s">
        <v>496</v>
      </c>
      <c r="BK72" s="315" t="s">
        <v>496</v>
      </c>
      <c r="BL72" s="315">
        <v>4732.6846835018978</v>
      </c>
      <c r="BM72" s="315">
        <v>4791.9073545172205</v>
      </c>
      <c r="BN72" s="315">
        <v>4803.3055915875157</v>
      </c>
      <c r="BO72" s="315">
        <v>4909.3865745638868</v>
      </c>
      <c r="BP72" s="315">
        <v>4957.7256088226795</v>
      </c>
      <c r="BQ72" s="315">
        <v>4961.0745575464589</v>
      </c>
      <c r="BR72" s="315">
        <v>4898.5959389660957</v>
      </c>
      <c r="BS72" s="315">
        <v>4669.0282122299905</v>
      </c>
      <c r="BT72" s="315">
        <v>4400.2858391449745</v>
      </c>
      <c r="BU72" s="315">
        <v>4138.1898904214222</v>
      </c>
      <c r="BV72" s="315">
        <v>3873.4718648752755</v>
      </c>
      <c r="BW72" s="315">
        <v>3594.8038591361883</v>
      </c>
      <c r="BX72" s="314">
        <v>3433.5168383583232</v>
      </c>
    </row>
    <row r="73" spans="1:76" s="98" customFormat="1">
      <c r="A73" s="352"/>
      <c r="B73" s="136" t="s">
        <v>511</v>
      </c>
      <c r="C73" s="38"/>
      <c r="D73" s="315" t="s">
        <v>496</v>
      </c>
      <c r="E73" s="315" t="s">
        <v>496</v>
      </c>
      <c r="F73" s="315" t="s">
        <v>496</v>
      </c>
      <c r="G73" s="315" t="s">
        <v>496</v>
      </c>
      <c r="H73" s="315" t="s">
        <v>496</v>
      </c>
      <c r="I73" s="315" t="s">
        <v>496</v>
      </c>
      <c r="J73" s="315" t="s">
        <v>496</v>
      </c>
      <c r="K73" s="315" t="s">
        <v>496</v>
      </c>
      <c r="L73" s="315" t="s">
        <v>496</v>
      </c>
      <c r="M73" s="315" t="s">
        <v>496</v>
      </c>
      <c r="N73" s="315" t="s">
        <v>496</v>
      </c>
      <c r="O73" s="315" t="s">
        <v>496</v>
      </c>
      <c r="P73" s="315" t="s">
        <v>496</v>
      </c>
      <c r="Q73" s="315" t="s">
        <v>496</v>
      </c>
      <c r="R73" s="315" t="s">
        <v>496</v>
      </c>
      <c r="S73" s="315" t="s">
        <v>496</v>
      </c>
      <c r="T73" s="315" t="s">
        <v>496</v>
      </c>
      <c r="U73" s="315" t="s">
        <v>496</v>
      </c>
      <c r="V73" s="315" t="s">
        <v>496</v>
      </c>
      <c r="W73" s="315" t="s">
        <v>496</v>
      </c>
      <c r="X73" s="315" t="s">
        <v>496</v>
      </c>
      <c r="Y73" s="315" t="s">
        <v>496</v>
      </c>
      <c r="Z73" s="315" t="s">
        <v>496</v>
      </c>
      <c r="AA73" s="315" t="s">
        <v>496</v>
      </c>
      <c r="AB73" s="315" t="s">
        <v>496</v>
      </c>
      <c r="AC73" s="315" t="s">
        <v>496</v>
      </c>
      <c r="AD73" s="315" t="s">
        <v>496</v>
      </c>
      <c r="AE73" s="315" t="s">
        <v>496</v>
      </c>
      <c r="AF73" s="315" t="s">
        <v>496</v>
      </c>
      <c r="AG73" s="315" t="s">
        <v>496</v>
      </c>
      <c r="AH73" s="315" t="s">
        <v>496</v>
      </c>
      <c r="AI73" s="315" t="s">
        <v>496</v>
      </c>
      <c r="AJ73" s="315" t="s">
        <v>496</v>
      </c>
      <c r="AK73" s="315" t="s">
        <v>496</v>
      </c>
      <c r="AL73" s="315" t="s">
        <v>496</v>
      </c>
      <c r="AM73" s="315" t="s">
        <v>496</v>
      </c>
      <c r="AN73" s="315" t="s">
        <v>496</v>
      </c>
      <c r="AO73" s="315" t="s">
        <v>496</v>
      </c>
      <c r="AP73" s="315" t="s">
        <v>496</v>
      </c>
      <c r="AQ73" s="315" t="s">
        <v>496</v>
      </c>
      <c r="AR73" s="315" t="s">
        <v>496</v>
      </c>
      <c r="AS73" s="315" t="s">
        <v>496</v>
      </c>
      <c r="AT73" s="315" t="s">
        <v>496</v>
      </c>
      <c r="AU73" s="315" t="s">
        <v>496</v>
      </c>
      <c r="AV73" s="315" t="s">
        <v>496</v>
      </c>
      <c r="AW73" s="315" t="s">
        <v>496</v>
      </c>
      <c r="AX73" s="315" t="s">
        <v>496</v>
      </c>
      <c r="AY73" s="315" t="s">
        <v>496</v>
      </c>
      <c r="AZ73" s="315" t="s">
        <v>496</v>
      </c>
      <c r="BA73" s="315" t="s">
        <v>496</v>
      </c>
      <c r="BB73" s="315" t="s">
        <v>496</v>
      </c>
      <c r="BC73" s="315" t="s">
        <v>496</v>
      </c>
      <c r="BD73" s="315" t="s">
        <v>496</v>
      </c>
      <c r="BE73" s="315" t="s">
        <v>496</v>
      </c>
      <c r="BF73" s="315" t="s">
        <v>496</v>
      </c>
      <c r="BG73" s="315" t="s">
        <v>496</v>
      </c>
      <c r="BH73" s="315" t="s">
        <v>496</v>
      </c>
      <c r="BI73" s="315" t="s">
        <v>496</v>
      </c>
      <c r="BJ73" s="315" t="s">
        <v>496</v>
      </c>
      <c r="BK73" s="315" t="s">
        <v>496</v>
      </c>
      <c r="BL73" s="315">
        <v>113.35425227382801</v>
      </c>
      <c r="BM73" s="315">
        <v>140.09845258829745</v>
      </c>
      <c r="BN73" s="315">
        <v>165.38677334461306</v>
      </c>
      <c r="BO73" s="315">
        <v>190.56135251147572</v>
      </c>
      <c r="BP73" s="315">
        <v>230.77429032298204</v>
      </c>
      <c r="BQ73" s="315">
        <v>258.40242326960737</v>
      </c>
      <c r="BR73" s="315">
        <v>276.93209851591115</v>
      </c>
      <c r="BS73" s="315">
        <v>320.03666539910859</v>
      </c>
      <c r="BT73" s="315">
        <v>336.97393706350715</v>
      </c>
      <c r="BU73" s="315">
        <v>353.63710913192961</v>
      </c>
      <c r="BV73" s="315">
        <v>363.01210913046134</v>
      </c>
      <c r="BW73" s="315">
        <v>367.64658257126933</v>
      </c>
      <c r="BX73" s="314">
        <v>372.42138062311341</v>
      </c>
    </row>
    <row r="74" spans="1:76" s="98" customFormat="1">
      <c r="A74" s="352"/>
      <c r="B74" s="136" t="s">
        <v>510</v>
      </c>
      <c r="C74" s="38"/>
      <c r="D74" s="315" t="s">
        <v>496</v>
      </c>
      <c r="E74" s="315" t="s">
        <v>496</v>
      </c>
      <c r="F74" s="315" t="s">
        <v>496</v>
      </c>
      <c r="G74" s="315" t="s">
        <v>496</v>
      </c>
      <c r="H74" s="315" t="s">
        <v>496</v>
      </c>
      <c r="I74" s="315" t="s">
        <v>496</v>
      </c>
      <c r="J74" s="315" t="s">
        <v>496</v>
      </c>
      <c r="K74" s="315" t="s">
        <v>496</v>
      </c>
      <c r="L74" s="315" t="s">
        <v>496</v>
      </c>
      <c r="M74" s="315" t="s">
        <v>496</v>
      </c>
      <c r="N74" s="315" t="s">
        <v>496</v>
      </c>
      <c r="O74" s="315" t="s">
        <v>496</v>
      </c>
      <c r="P74" s="315" t="s">
        <v>496</v>
      </c>
      <c r="Q74" s="315" t="s">
        <v>496</v>
      </c>
      <c r="R74" s="315" t="s">
        <v>496</v>
      </c>
      <c r="S74" s="315" t="s">
        <v>496</v>
      </c>
      <c r="T74" s="315" t="s">
        <v>496</v>
      </c>
      <c r="U74" s="315" t="s">
        <v>496</v>
      </c>
      <c r="V74" s="315" t="s">
        <v>496</v>
      </c>
      <c r="W74" s="315" t="s">
        <v>496</v>
      </c>
      <c r="X74" s="315" t="s">
        <v>496</v>
      </c>
      <c r="Y74" s="315" t="s">
        <v>496</v>
      </c>
      <c r="Z74" s="315" t="s">
        <v>496</v>
      </c>
      <c r="AA74" s="315" t="s">
        <v>496</v>
      </c>
      <c r="AB74" s="315" t="s">
        <v>496</v>
      </c>
      <c r="AC74" s="315" t="s">
        <v>496</v>
      </c>
      <c r="AD74" s="315" t="s">
        <v>496</v>
      </c>
      <c r="AE74" s="315" t="s">
        <v>496</v>
      </c>
      <c r="AF74" s="315" t="s">
        <v>496</v>
      </c>
      <c r="AG74" s="315" t="s">
        <v>496</v>
      </c>
      <c r="AH74" s="315" t="s">
        <v>496</v>
      </c>
      <c r="AI74" s="315" t="s">
        <v>496</v>
      </c>
      <c r="AJ74" s="315" t="s">
        <v>496</v>
      </c>
      <c r="AK74" s="315" t="s">
        <v>496</v>
      </c>
      <c r="AL74" s="315" t="s">
        <v>496</v>
      </c>
      <c r="AM74" s="315" t="s">
        <v>496</v>
      </c>
      <c r="AN74" s="315" t="s">
        <v>496</v>
      </c>
      <c r="AO74" s="315" t="s">
        <v>496</v>
      </c>
      <c r="AP74" s="315" t="s">
        <v>496</v>
      </c>
      <c r="AQ74" s="315" t="s">
        <v>496</v>
      </c>
      <c r="AR74" s="315" t="s">
        <v>496</v>
      </c>
      <c r="AS74" s="315" t="s">
        <v>496</v>
      </c>
      <c r="AT74" s="315" t="s">
        <v>496</v>
      </c>
      <c r="AU74" s="315" t="s">
        <v>496</v>
      </c>
      <c r="AV74" s="315" t="s">
        <v>496</v>
      </c>
      <c r="AW74" s="315" t="s">
        <v>496</v>
      </c>
      <c r="AX74" s="315" t="s">
        <v>496</v>
      </c>
      <c r="AY74" s="315" t="s">
        <v>496</v>
      </c>
      <c r="AZ74" s="315" t="s">
        <v>496</v>
      </c>
      <c r="BA74" s="315" t="s">
        <v>496</v>
      </c>
      <c r="BB74" s="315" t="s">
        <v>496</v>
      </c>
      <c r="BC74" s="315" t="s">
        <v>496</v>
      </c>
      <c r="BD74" s="315" t="s">
        <v>496</v>
      </c>
      <c r="BE74" s="315" t="s">
        <v>496</v>
      </c>
      <c r="BF74" s="315" t="s">
        <v>496</v>
      </c>
      <c r="BG74" s="315" t="s">
        <v>496</v>
      </c>
      <c r="BH74" s="315" t="s">
        <v>496</v>
      </c>
      <c r="BI74" s="315" t="s">
        <v>496</v>
      </c>
      <c r="BJ74" s="315" t="s">
        <v>496</v>
      </c>
      <c r="BK74" s="315" t="s">
        <v>496</v>
      </c>
      <c r="BL74" s="315">
        <v>26.111723384211647</v>
      </c>
      <c r="BM74" s="315">
        <v>29.420209613929142</v>
      </c>
      <c r="BN74" s="315">
        <v>31.765229721364548</v>
      </c>
      <c r="BO74" s="315">
        <v>33.097020736266693</v>
      </c>
      <c r="BP74" s="315">
        <v>34.229425351385302</v>
      </c>
      <c r="BQ74" s="315">
        <v>33.310045588964698</v>
      </c>
      <c r="BR74" s="315">
        <v>32.534879483841429</v>
      </c>
      <c r="BS74" s="315">
        <v>32.927733254540954</v>
      </c>
      <c r="BT74" s="315">
        <v>32.331949174203295</v>
      </c>
      <c r="BU74" s="315">
        <v>34.915276882940077</v>
      </c>
      <c r="BV74" s="315">
        <v>37.64268712274761</v>
      </c>
      <c r="BW74" s="315">
        <v>37.970825580219007</v>
      </c>
      <c r="BX74" s="314">
        <v>37.846942964256705</v>
      </c>
    </row>
    <row r="75" spans="1:76" s="98" customFormat="1">
      <c r="A75" s="352"/>
      <c r="B75" s="136" t="s">
        <v>2</v>
      </c>
      <c r="C75" s="38"/>
      <c r="D75" s="315" t="s">
        <v>496</v>
      </c>
      <c r="E75" s="315" t="s">
        <v>496</v>
      </c>
      <c r="F75" s="315" t="s">
        <v>496</v>
      </c>
      <c r="G75" s="315" t="s">
        <v>496</v>
      </c>
      <c r="H75" s="315" t="s">
        <v>496</v>
      </c>
      <c r="I75" s="315" t="s">
        <v>496</v>
      </c>
      <c r="J75" s="315" t="s">
        <v>496</v>
      </c>
      <c r="K75" s="315" t="s">
        <v>496</v>
      </c>
      <c r="L75" s="315" t="s">
        <v>496</v>
      </c>
      <c r="M75" s="315" t="s">
        <v>496</v>
      </c>
      <c r="N75" s="315" t="s">
        <v>496</v>
      </c>
      <c r="O75" s="315" t="s">
        <v>496</v>
      </c>
      <c r="P75" s="315" t="s">
        <v>496</v>
      </c>
      <c r="Q75" s="315" t="s">
        <v>496</v>
      </c>
      <c r="R75" s="315" t="s">
        <v>496</v>
      </c>
      <c r="S75" s="315" t="s">
        <v>496</v>
      </c>
      <c r="T75" s="315" t="s">
        <v>496</v>
      </c>
      <c r="U75" s="315" t="s">
        <v>496</v>
      </c>
      <c r="V75" s="315" t="s">
        <v>496</v>
      </c>
      <c r="W75" s="315" t="s">
        <v>496</v>
      </c>
      <c r="X75" s="315" t="s">
        <v>496</v>
      </c>
      <c r="Y75" s="315" t="s">
        <v>496</v>
      </c>
      <c r="Z75" s="315" t="s">
        <v>496</v>
      </c>
      <c r="AA75" s="315" t="s">
        <v>496</v>
      </c>
      <c r="AB75" s="315" t="s">
        <v>496</v>
      </c>
      <c r="AC75" s="315" t="s">
        <v>496</v>
      </c>
      <c r="AD75" s="315" t="s">
        <v>496</v>
      </c>
      <c r="AE75" s="315" t="s">
        <v>496</v>
      </c>
      <c r="AF75" s="315" t="s">
        <v>496</v>
      </c>
      <c r="AG75" s="315" t="s">
        <v>496</v>
      </c>
      <c r="AH75" s="315" t="s">
        <v>496</v>
      </c>
      <c r="AI75" s="315" t="s">
        <v>496</v>
      </c>
      <c r="AJ75" s="315" t="s">
        <v>496</v>
      </c>
      <c r="AK75" s="315" t="s">
        <v>496</v>
      </c>
      <c r="AL75" s="315" t="s">
        <v>496</v>
      </c>
      <c r="AM75" s="315" t="s">
        <v>496</v>
      </c>
      <c r="AN75" s="315" t="s">
        <v>496</v>
      </c>
      <c r="AO75" s="315" t="s">
        <v>496</v>
      </c>
      <c r="AP75" s="315" t="s">
        <v>496</v>
      </c>
      <c r="AQ75" s="315" t="s">
        <v>496</v>
      </c>
      <c r="AR75" s="315" t="s">
        <v>496</v>
      </c>
      <c r="AS75" s="315" t="s">
        <v>496</v>
      </c>
      <c r="AT75" s="315" t="s">
        <v>496</v>
      </c>
      <c r="AU75" s="315" t="s">
        <v>496</v>
      </c>
      <c r="AV75" s="315" t="s">
        <v>496</v>
      </c>
      <c r="AW75" s="315" t="s">
        <v>496</v>
      </c>
      <c r="AX75" s="315" t="s">
        <v>496</v>
      </c>
      <c r="AY75" s="315" t="s">
        <v>496</v>
      </c>
      <c r="AZ75" s="315" t="s">
        <v>496</v>
      </c>
      <c r="BA75" s="315" t="s">
        <v>496</v>
      </c>
      <c r="BB75" s="315" t="s">
        <v>496</v>
      </c>
      <c r="BC75" s="315" t="s">
        <v>496</v>
      </c>
      <c r="BD75" s="315" t="s">
        <v>496</v>
      </c>
      <c r="BE75" s="315" t="s">
        <v>496</v>
      </c>
      <c r="BF75" s="315" t="s">
        <v>496</v>
      </c>
      <c r="BG75" s="315" t="s">
        <v>496</v>
      </c>
      <c r="BH75" s="315" t="s">
        <v>496</v>
      </c>
      <c r="BI75" s="315" t="s">
        <v>496</v>
      </c>
      <c r="BJ75" s="315" t="s">
        <v>496</v>
      </c>
      <c r="BK75" s="315" t="s">
        <v>496</v>
      </c>
      <c r="BL75" s="315">
        <v>831.4987906245924</v>
      </c>
      <c r="BM75" s="315">
        <v>901.85907932292389</v>
      </c>
      <c r="BN75" s="315">
        <v>853.04139913550728</v>
      </c>
      <c r="BO75" s="315">
        <v>898.24571561078346</v>
      </c>
      <c r="BP75" s="315">
        <v>997.55087456077865</v>
      </c>
      <c r="BQ75" s="315">
        <v>1074.9601347671939</v>
      </c>
      <c r="BR75" s="315">
        <v>1163.4371435518492</v>
      </c>
      <c r="BS75" s="315">
        <v>1209.7058058004529</v>
      </c>
      <c r="BT75" s="315">
        <v>1186.6612893998517</v>
      </c>
      <c r="BU75" s="315">
        <v>1161.601112078529</v>
      </c>
      <c r="BV75" s="315">
        <v>1133.2288633366729</v>
      </c>
      <c r="BW75" s="315">
        <v>1096.764670542678</v>
      </c>
      <c r="BX75" s="314">
        <v>1092.4985232631261</v>
      </c>
    </row>
    <row r="76" spans="1:76" s="98" customFormat="1">
      <c r="A76" s="352"/>
      <c r="B76" s="136" t="s">
        <v>509</v>
      </c>
      <c r="C76" s="38"/>
      <c r="D76" s="315" t="s">
        <v>496</v>
      </c>
      <c r="E76" s="315" t="s">
        <v>496</v>
      </c>
      <c r="F76" s="315" t="s">
        <v>496</v>
      </c>
      <c r="G76" s="315" t="s">
        <v>496</v>
      </c>
      <c r="H76" s="315" t="s">
        <v>496</v>
      </c>
      <c r="I76" s="315" t="s">
        <v>496</v>
      </c>
      <c r="J76" s="315" t="s">
        <v>496</v>
      </c>
      <c r="K76" s="315" t="s">
        <v>496</v>
      </c>
      <c r="L76" s="315" t="s">
        <v>496</v>
      </c>
      <c r="M76" s="315" t="s">
        <v>496</v>
      </c>
      <c r="N76" s="315" t="s">
        <v>496</v>
      </c>
      <c r="O76" s="315" t="s">
        <v>496</v>
      </c>
      <c r="P76" s="315" t="s">
        <v>496</v>
      </c>
      <c r="Q76" s="315" t="s">
        <v>496</v>
      </c>
      <c r="R76" s="315" t="s">
        <v>496</v>
      </c>
      <c r="S76" s="315" t="s">
        <v>496</v>
      </c>
      <c r="T76" s="315" t="s">
        <v>496</v>
      </c>
      <c r="U76" s="315" t="s">
        <v>496</v>
      </c>
      <c r="V76" s="315" t="s">
        <v>496</v>
      </c>
      <c r="W76" s="315" t="s">
        <v>496</v>
      </c>
      <c r="X76" s="315" t="s">
        <v>496</v>
      </c>
      <c r="Y76" s="315" t="s">
        <v>496</v>
      </c>
      <c r="Z76" s="315" t="s">
        <v>496</v>
      </c>
      <c r="AA76" s="315" t="s">
        <v>496</v>
      </c>
      <c r="AB76" s="315" t="s">
        <v>496</v>
      </c>
      <c r="AC76" s="315" t="s">
        <v>496</v>
      </c>
      <c r="AD76" s="315" t="s">
        <v>496</v>
      </c>
      <c r="AE76" s="315" t="s">
        <v>496</v>
      </c>
      <c r="AF76" s="315" t="s">
        <v>496</v>
      </c>
      <c r="AG76" s="315" t="s">
        <v>496</v>
      </c>
      <c r="AH76" s="315" t="s">
        <v>496</v>
      </c>
      <c r="AI76" s="315" t="s">
        <v>496</v>
      </c>
      <c r="AJ76" s="315" t="s">
        <v>496</v>
      </c>
      <c r="AK76" s="315" t="s">
        <v>496</v>
      </c>
      <c r="AL76" s="315" t="s">
        <v>496</v>
      </c>
      <c r="AM76" s="315" t="s">
        <v>496</v>
      </c>
      <c r="AN76" s="315" t="s">
        <v>496</v>
      </c>
      <c r="AO76" s="315" t="s">
        <v>496</v>
      </c>
      <c r="AP76" s="315" t="s">
        <v>496</v>
      </c>
      <c r="AQ76" s="315" t="s">
        <v>496</v>
      </c>
      <c r="AR76" s="315" t="s">
        <v>496</v>
      </c>
      <c r="AS76" s="315" t="s">
        <v>496</v>
      </c>
      <c r="AT76" s="315" t="s">
        <v>496</v>
      </c>
      <c r="AU76" s="315" t="s">
        <v>496</v>
      </c>
      <c r="AV76" s="315" t="s">
        <v>496</v>
      </c>
      <c r="AW76" s="315" t="s">
        <v>496</v>
      </c>
      <c r="AX76" s="315" t="s">
        <v>496</v>
      </c>
      <c r="AY76" s="315" t="s">
        <v>496</v>
      </c>
      <c r="AZ76" s="315" t="s">
        <v>496</v>
      </c>
      <c r="BA76" s="315" t="s">
        <v>496</v>
      </c>
      <c r="BB76" s="315" t="s">
        <v>496</v>
      </c>
      <c r="BC76" s="315" t="s">
        <v>496</v>
      </c>
      <c r="BD76" s="315" t="s">
        <v>496</v>
      </c>
      <c r="BE76" s="315" t="s">
        <v>496</v>
      </c>
      <c r="BF76" s="315" t="s">
        <v>496</v>
      </c>
      <c r="BG76" s="315" t="s">
        <v>496</v>
      </c>
      <c r="BH76" s="315" t="s">
        <v>496</v>
      </c>
      <c r="BI76" s="315" t="s">
        <v>496</v>
      </c>
      <c r="BJ76" s="315" t="s">
        <v>496</v>
      </c>
      <c r="BK76" s="315" t="s">
        <v>496</v>
      </c>
      <c r="BL76" s="315">
        <v>1974.6799092361164</v>
      </c>
      <c r="BM76" s="315">
        <v>2694.7714573176067</v>
      </c>
      <c r="BN76" s="315">
        <v>3446.8873503337381</v>
      </c>
      <c r="BO76" s="315">
        <v>4057.609143592802</v>
      </c>
      <c r="BP76" s="315">
        <v>4509.2929355088636</v>
      </c>
      <c r="BQ76" s="315">
        <v>4983.7231063372974</v>
      </c>
      <c r="BR76" s="315">
        <v>5365.3931139089455</v>
      </c>
      <c r="BS76" s="315">
        <v>5543.2759133959371</v>
      </c>
      <c r="BT76" s="315">
        <v>5461.8143744482259</v>
      </c>
      <c r="BU76" s="315">
        <v>5454.270723396502</v>
      </c>
      <c r="BV76" s="315">
        <v>5319.3207931534535</v>
      </c>
      <c r="BW76" s="315">
        <v>5079.8403565227591</v>
      </c>
      <c r="BX76" s="314">
        <v>4975.7140995528434</v>
      </c>
    </row>
    <row r="77" spans="1:76" s="98" customFormat="1" ht="26.1" customHeight="1">
      <c r="A77" s="352"/>
      <c r="B77" s="152" t="s">
        <v>508</v>
      </c>
      <c r="C77" s="38"/>
      <c r="D77" s="315">
        <v>0</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5">
        <v>0</v>
      </c>
      <c r="AB77" s="315">
        <v>0</v>
      </c>
      <c r="AC77" s="315">
        <v>0</v>
      </c>
      <c r="AD77" s="315">
        <v>0</v>
      </c>
      <c r="AE77" s="315">
        <v>0</v>
      </c>
      <c r="AF77" s="315">
        <v>0</v>
      </c>
      <c r="AG77" s="315">
        <v>0</v>
      </c>
      <c r="AH77" s="315">
        <v>1496.8091333154259</v>
      </c>
      <c r="AI77" s="315">
        <v>1410.1389907434029</v>
      </c>
      <c r="AJ77" s="315">
        <v>1532.9203577905755</v>
      </c>
      <c r="AK77" s="315">
        <v>2259.4616439826937</v>
      </c>
      <c r="AL77" s="315">
        <v>2720.1197663491143</v>
      </c>
      <c r="AM77" s="315">
        <v>3078.7684980992994</v>
      </c>
      <c r="AN77" s="315">
        <v>3278.0713929950621</v>
      </c>
      <c r="AO77" s="315">
        <v>3465.7824412323921</v>
      </c>
      <c r="AP77" s="315">
        <v>3581.8648148691495</v>
      </c>
      <c r="AQ77" s="315">
        <v>3515.7907984837393</v>
      </c>
      <c r="AR77" s="315">
        <v>3815.1870563327661</v>
      </c>
      <c r="AS77" s="315">
        <v>3977.2637345708727</v>
      </c>
      <c r="AT77" s="315">
        <v>4173.8642952423297</v>
      </c>
      <c r="AU77" s="315">
        <v>4365.9962704745913</v>
      </c>
      <c r="AV77" s="315">
        <v>4645.8990678396485</v>
      </c>
      <c r="AW77" s="315">
        <v>5150.300697176117</v>
      </c>
      <c r="AX77" s="315">
        <v>5430.3818789486695</v>
      </c>
      <c r="AY77" s="315">
        <v>5606.3938797574092</v>
      </c>
      <c r="AZ77" s="315">
        <v>5582.6395195207915</v>
      </c>
      <c r="BA77" s="315">
        <v>5537.7925802445034</v>
      </c>
      <c r="BB77" s="315">
        <v>5542.9431364437969</v>
      </c>
      <c r="BC77" s="315">
        <v>5692.9968099975358</v>
      </c>
      <c r="BD77" s="315">
        <v>5857.7072521982263</v>
      </c>
      <c r="BE77" s="315">
        <v>6114.8201620321779</v>
      </c>
      <c r="BF77" s="315">
        <v>6391.2496964693719</v>
      </c>
      <c r="BG77" s="315">
        <v>5814.6835795530005</v>
      </c>
      <c r="BH77" s="315">
        <v>5774.6970174522448</v>
      </c>
      <c r="BI77" s="315">
        <v>5636.9035495797616</v>
      </c>
      <c r="BJ77" s="315">
        <v>5845.9063947206623</v>
      </c>
      <c r="BK77" s="315">
        <v>5752.271527554356</v>
      </c>
      <c r="BL77" s="315">
        <v>6272.8319379802861</v>
      </c>
      <c r="BM77" s="315">
        <v>6401.9361078261463</v>
      </c>
      <c r="BN77" s="315">
        <v>6431.1917965694247</v>
      </c>
      <c r="BO77" s="315">
        <v>6628.9226765625044</v>
      </c>
      <c r="BP77" s="315">
        <v>6714.2282435618336</v>
      </c>
      <c r="BQ77" s="315">
        <v>6699.3780033735411</v>
      </c>
      <c r="BR77" s="315">
        <v>6641.0060891271005</v>
      </c>
      <c r="BS77" s="315">
        <v>6386.3269858432359</v>
      </c>
      <c r="BT77" s="315">
        <v>5949.9501893338529</v>
      </c>
      <c r="BU77" s="315">
        <v>5491.7634680679776</v>
      </c>
      <c r="BV77" s="315">
        <v>5038.7683333517107</v>
      </c>
      <c r="BW77" s="315">
        <v>4691.5685296788715</v>
      </c>
      <c r="BX77" s="314">
        <v>4526.0153616214566</v>
      </c>
    </row>
    <row r="78" spans="1:76" s="98" customFormat="1">
      <c r="A78" s="352"/>
      <c r="B78" s="152" t="s">
        <v>507</v>
      </c>
      <c r="C78" s="38"/>
      <c r="D78" s="315">
        <v>0</v>
      </c>
      <c r="E78" s="315">
        <v>0</v>
      </c>
      <c r="F78" s="315">
        <v>0</v>
      </c>
      <c r="G78" s="315">
        <v>0</v>
      </c>
      <c r="H78" s="315">
        <v>0</v>
      </c>
      <c r="I78" s="315">
        <v>0</v>
      </c>
      <c r="J78" s="315">
        <v>0</v>
      </c>
      <c r="K78" s="315">
        <v>0</v>
      </c>
      <c r="L78" s="315">
        <v>0</v>
      </c>
      <c r="M78" s="315">
        <v>0</v>
      </c>
      <c r="N78" s="315">
        <v>0</v>
      </c>
      <c r="O78" s="315">
        <v>0</v>
      </c>
      <c r="P78" s="315">
        <v>0</v>
      </c>
      <c r="Q78" s="315">
        <v>0</v>
      </c>
      <c r="R78" s="315">
        <v>0</v>
      </c>
      <c r="S78" s="315">
        <v>0</v>
      </c>
      <c r="T78" s="315">
        <v>0</v>
      </c>
      <c r="U78" s="315">
        <v>0</v>
      </c>
      <c r="V78" s="315">
        <v>0</v>
      </c>
      <c r="W78" s="315">
        <v>0</v>
      </c>
      <c r="X78" s="315">
        <v>0</v>
      </c>
      <c r="Y78" s="315">
        <v>0</v>
      </c>
      <c r="Z78" s="315">
        <v>0</v>
      </c>
      <c r="AA78" s="315">
        <v>0</v>
      </c>
      <c r="AB78" s="315">
        <v>0</v>
      </c>
      <c r="AC78" s="315">
        <v>0</v>
      </c>
      <c r="AD78" s="315">
        <v>0</v>
      </c>
      <c r="AE78" s="315">
        <v>0</v>
      </c>
      <c r="AF78" s="315">
        <v>0</v>
      </c>
      <c r="AG78" s="315">
        <v>0</v>
      </c>
      <c r="AH78" s="315">
        <v>1865.8155434485193</v>
      </c>
      <c r="AI78" s="315">
        <v>1759.8523019028407</v>
      </c>
      <c r="AJ78" s="315">
        <v>1914.3164930860335</v>
      </c>
      <c r="AK78" s="315">
        <v>2820.3001884494101</v>
      </c>
      <c r="AL78" s="315">
        <v>3396.3889561529486</v>
      </c>
      <c r="AM78" s="315">
        <v>3843.1099067819373</v>
      </c>
      <c r="AN78" s="315">
        <v>4090.033875584018</v>
      </c>
      <c r="AO78" s="315">
        <v>4324.1959521059571</v>
      </c>
      <c r="AP78" s="315">
        <v>4474.073524497896</v>
      </c>
      <c r="AQ78" s="315">
        <v>4388.4209625768372</v>
      </c>
      <c r="AR78" s="315">
        <v>3990.6236664037519</v>
      </c>
      <c r="AS78" s="315">
        <v>4254.5484200188712</v>
      </c>
      <c r="AT78" s="315">
        <v>4979.1715606936414</v>
      </c>
      <c r="AU78" s="315">
        <v>6423.1486602267969</v>
      </c>
      <c r="AV78" s="315">
        <v>8280.1948034927336</v>
      </c>
      <c r="AW78" s="315">
        <v>9735.0705171255886</v>
      </c>
      <c r="AX78" s="315">
        <v>10695.709778815482</v>
      </c>
      <c r="AY78" s="315">
        <v>11259.509134492766</v>
      </c>
      <c r="AZ78" s="315">
        <v>11349.783740471246</v>
      </c>
      <c r="BA78" s="315">
        <v>10801.258303756829</v>
      </c>
      <c r="BB78" s="315">
        <v>10380.133721814496</v>
      </c>
      <c r="BC78" s="315">
        <v>10064.72338691338</v>
      </c>
      <c r="BD78" s="315">
        <v>9683.1957370882756</v>
      </c>
      <c r="BE78" s="315">
        <v>9778.6430967669057</v>
      </c>
      <c r="BF78" s="315">
        <v>10494.493761179277</v>
      </c>
      <c r="BG78" s="315">
        <v>10355.810646296122</v>
      </c>
      <c r="BH78" s="315">
        <v>10930.073088080417</v>
      </c>
      <c r="BI78" s="315">
        <v>11565.771089796575</v>
      </c>
      <c r="BJ78" s="315">
        <v>11999.784935239337</v>
      </c>
      <c r="BK78" s="315">
        <v>12627.275726291797</v>
      </c>
      <c r="BL78" s="315">
        <v>13219.918652879567</v>
      </c>
      <c r="BM78" s="315">
        <v>15805.633371972772</v>
      </c>
      <c r="BN78" s="315">
        <v>16732.6261618473</v>
      </c>
      <c r="BO78" s="315">
        <v>17607.392136663719</v>
      </c>
      <c r="BP78" s="315">
        <v>18256.900658946615</v>
      </c>
      <c r="BQ78" s="315">
        <v>18059.613612873691</v>
      </c>
      <c r="BR78" s="315">
        <v>17914.678719032901</v>
      </c>
      <c r="BS78" s="315">
        <v>17839.590125451483</v>
      </c>
      <c r="BT78" s="315">
        <v>17680.672252284337</v>
      </c>
      <c r="BU78" s="315">
        <v>17315.217220241368</v>
      </c>
      <c r="BV78" s="315">
        <v>17096.90540147504</v>
      </c>
      <c r="BW78" s="315">
        <v>16687.133286180233</v>
      </c>
      <c r="BX78" s="314">
        <v>16567.249547709052</v>
      </c>
    </row>
    <row r="79" spans="1:76" s="98" customFormat="1" ht="26.1" customHeight="1">
      <c r="A79" s="152"/>
      <c r="B79" s="152" t="s">
        <v>506</v>
      </c>
      <c r="C79" s="38"/>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4"/>
    </row>
    <row r="80" spans="1:76" s="98" customFormat="1">
      <c r="A80" s="38"/>
      <c r="B80" s="37" t="s">
        <v>552</v>
      </c>
      <c r="C80" s="38"/>
      <c r="D80" s="315">
        <v>0</v>
      </c>
      <c r="E80" s="315">
        <v>0</v>
      </c>
      <c r="F80" s="315">
        <v>0</v>
      </c>
      <c r="G80" s="315">
        <v>0</v>
      </c>
      <c r="H80" s="315">
        <v>0</v>
      </c>
      <c r="I80" s="315">
        <v>0</v>
      </c>
      <c r="J80" s="315">
        <v>0</v>
      </c>
      <c r="K80" s="315">
        <v>0</v>
      </c>
      <c r="L80" s="315">
        <v>0</v>
      </c>
      <c r="M80" s="315">
        <v>0</v>
      </c>
      <c r="N80" s="315">
        <v>0</v>
      </c>
      <c r="O80" s="315">
        <v>0</v>
      </c>
      <c r="P80" s="315">
        <v>0</v>
      </c>
      <c r="Q80" s="315">
        <v>0</v>
      </c>
      <c r="R80" s="315">
        <v>0</v>
      </c>
      <c r="S80" s="315">
        <v>0</v>
      </c>
      <c r="T80" s="315">
        <v>0</v>
      </c>
      <c r="U80" s="315">
        <v>0</v>
      </c>
      <c r="V80" s="315">
        <v>0</v>
      </c>
      <c r="W80" s="315">
        <v>0</v>
      </c>
      <c r="X80" s="315">
        <v>0</v>
      </c>
      <c r="Y80" s="315">
        <v>0</v>
      </c>
      <c r="Z80" s="315">
        <v>0</v>
      </c>
      <c r="AA80" s="315">
        <v>0</v>
      </c>
      <c r="AB80" s="315">
        <v>0</v>
      </c>
      <c r="AC80" s="315">
        <v>0</v>
      </c>
      <c r="AD80" s="315">
        <v>0</v>
      </c>
      <c r="AE80" s="315">
        <v>0</v>
      </c>
      <c r="AF80" s="315">
        <v>0</v>
      </c>
      <c r="AG80" s="315">
        <v>0</v>
      </c>
      <c r="AH80" s="315">
        <v>1496.8091333154259</v>
      </c>
      <c r="AI80" s="315">
        <v>1410.1389907434029</v>
      </c>
      <c r="AJ80" s="315">
        <v>1532.9203577905755</v>
      </c>
      <c r="AK80" s="315">
        <v>2259.4616439826937</v>
      </c>
      <c r="AL80" s="315">
        <v>2720.1197663491143</v>
      </c>
      <c r="AM80" s="315">
        <v>3078.7684980992994</v>
      </c>
      <c r="AN80" s="315">
        <v>3278.0713929950621</v>
      </c>
      <c r="AO80" s="315">
        <v>3465.7824412323921</v>
      </c>
      <c r="AP80" s="315">
        <v>3581.8648148691495</v>
      </c>
      <c r="AQ80" s="315">
        <v>3515.7907984837393</v>
      </c>
      <c r="AR80" s="315">
        <v>3815.1870563327661</v>
      </c>
      <c r="AS80" s="315">
        <v>3977.2637345708727</v>
      </c>
      <c r="AT80" s="315">
        <v>4173.8642952423297</v>
      </c>
      <c r="AU80" s="315">
        <v>4365.9962704745913</v>
      </c>
      <c r="AV80" s="315">
        <v>4645.8990678396485</v>
      </c>
      <c r="AW80" s="315">
        <v>5150.300697176117</v>
      </c>
      <c r="AX80" s="315">
        <v>5430.3818789486695</v>
      </c>
      <c r="AY80" s="315">
        <v>5606.3938797574092</v>
      </c>
      <c r="AZ80" s="315">
        <v>5582.6395195207915</v>
      </c>
      <c r="BA80" s="315">
        <v>5537.7925802445034</v>
      </c>
      <c r="BB80" s="315">
        <v>5542.9431364437969</v>
      </c>
      <c r="BC80" s="315">
        <v>5692.9968099975358</v>
      </c>
      <c r="BD80" s="315">
        <v>5857.7072521982263</v>
      </c>
      <c r="BE80" s="315">
        <v>6114.8201620321779</v>
      </c>
      <c r="BF80" s="315">
        <v>6391.2496964693719</v>
      </c>
      <c r="BG80" s="315">
        <v>5814.6835795530005</v>
      </c>
      <c r="BH80" s="315">
        <v>5774.6970174522448</v>
      </c>
      <c r="BI80" s="315">
        <v>5636.9035495797616</v>
      </c>
      <c r="BJ80" s="315">
        <v>5845.9063947206623</v>
      </c>
      <c r="BK80" s="315">
        <v>5752.271527554356</v>
      </c>
      <c r="BL80" s="315">
        <v>6272.8319379802861</v>
      </c>
      <c r="BM80" s="315">
        <v>6401.9361078261463</v>
      </c>
      <c r="BN80" s="315">
        <v>6431.1917965694247</v>
      </c>
      <c r="BO80" s="315">
        <v>6628.9226765625044</v>
      </c>
      <c r="BP80" s="315">
        <v>6714.2282435618336</v>
      </c>
      <c r="BQ80" s="315">
        <v>6699.3780033735411</v>
      </c>
      <c r="BR80" s="315">
        <v>0</v>
      </c>
      <c r="BS80" s="315">
        <v>0</v>
      </c>
      <c r="BT80" s="315">
        <v>0</v>
      </c>
      <c r="BU80" s="315">
        <v>0</v>
      </c>
      <c r="BV80" s="315">
        <v>0</v>
      </c>
      <c r="BW80" s="315">
        <v>0</v>
      </c>
      <c r="BX80" s="314">
        <v>0</v>
      </c>
    </row>
    <row r="81" spans="1:76" s="98" customFormat="1">
      <c r="A81" s="38"/>
      <c r="B81" s="37" t="s">
        <v>504</v>
      </c>
      <c r="C81" s="38"/>
      <c r="D81" s="315">
        <v>0</v>
      </c>
      <c r="E81" s="315">
        <v>0</v>
      </c>
      <c r="F81" s="315">
        <v>0</v>
      </c>
      <c r="G81" s="315">
        <v>0</v>
      </c>
      <c r="H81" s="315">
        <v>0</v>
      </c>
      <c r="I81" s="315">
        <v>0</v>
      </c>
      <c r="J81" s="315">
        <v>0</v>
      </c>
      <c r="K81" s="315">
        <v>0</v>
      </c>
      <c r="L81" s="315">
        <v>0</v>
      </c>
      <c r="M81" s="315">
        <v>0</v>
      </c>
      <c r="N81" s="315">
        <v>0</v>
      </c>
      <c r="O81" s="315">
        <v>0</v>
      </c>
      <c r="P81" s="315">
        <v>0</v>
      </c>
      <c r="Q81" s="315">
        <v>0</v>
      </c>
      <c r="R81" s="315">
        <v>0</v>
      </c>
      <c r="S81" s="315">
        <v>0</v>
      </c>
      <c r="T81" s="315">
        <v>0</v>
      </c>
      <c r="U81" s="315">
        <v>0</v>
      </c>
      <c r="V81" s="315">
        <v>0</v>
      </c>
      <c r="W81" s="315">
        <v>0</v>
      </c>
      <c r="X81" s="315">
        <v>0</v>
      </c>
      <c r="Y81" s="315">
        <v>0</v>
      </c>
      <c r="Z81" s="315">
        <v>0</v>
      </c>
      <c r="AA81" s="315">
        <v>0</v>
      </c>
      <c r="AB81" s="315">
        <v>0</v>
      </c>
      <c r="AC81" s="315">
        <v>0</v>
      </c>
      <c r="AD81" s="315">
        <v>0</v>
      </c>
      <c r="AE81" s="315">
        <v>0</v>
      </c>
      <c r="AF81" s="315">
        <v>0</v>
      </c>
      <c r="AG81" s="315">
        <v>0</v>
      </c>
      <c r="AH81" s="315">
        <v>240.17429097989552</v>
      </c>
      <c r="AI81" s="315">
        <v>225.51369205982866</v>
      </c>
      <c r="AJ81" s="315">
        <v>244.45560981838324</v>
      </c>
      <c r="AK81" s="315">
        <v>361.39738742616817</v>
      </c>
      <c r="AL81" s="315">
        <v>434.66194286706195</v>
      </c>
      <c r="AM81" s="315">
        <v>491.6433950796619</v>
      </c>
      <c r="AN81" s="315">
        <v>524.8447047973383</v>
      </c>
      <c r="AO81" s="315">
        <v>552.57805519080773</v>
      </c>
      <c r="AP81" s="315">
        <v>573.15316284954804</v>
      </c>
      <c r="AQ81" s="315">
        <v>561.91669078817574</v>
      </c>
      <c r="AR81" s="315">
        <v>460.39086304952468</v>
      </c>
      <c r="AS81" s="315">
        <v>587.9514355587221</v>
      </c>
      <c r="AT81" s="315">
        <v>746.39044908848382</v>
      </c>
      <c r="AU81" s="315">
        <v>932.91761444771112</v>
      </c>
      <c r="AV81" s="315">
        <v>1196.2363821038318</v>
      </c>
      <c r="AW81" s="315">
        <v>1556.1232050913045</v>
      </c>
      <c r="AX81" s="315">
        <v>1975.5350663173447</v>
      </c>
      <c r="AY81" s="315">
        <v>2234.5370897954067</v>
      </c>
      <c r="AZ81" s="315">
        <v>2428.49554719665</v>
      </c>
      <c r="BA81" s="315">
        <v>2606.9065235113171</v>
      </c>
      <c r="BB81" s="315">
        <v>2829.6165836268442</v>
      </c>
      <c r="BC81" s="315">
        <v>3052.771055216007</v>
      </c>
      <c r="BD81" s="315">
        <v>3206.6173497817817</v>
      </c>
      <c r="BE81" s="315">
        <v>3472.1369831424067</v>
      </c>
      <c r="BF81" s="315">
        <v>4008.1713947649009</v>
      </c>
      <c r="BG81" s="315">
        <v>3885.2425630388384</v>
      </c>
      <c r="BH81" s="315">
        <v>4064.6212388811491</v>
      </c>
      <c r="BI81" s="315">
        <v>4288.9293619375585</v>
      </c>
      <c r="BJ81" s="315">
        <v>4522.4943037437097</v>
      </c>
      <c r="BK81" s="315">
        <v>4669.0483299038788</v>
      </c>
      <c r="BL81" s="315">
        <v>4837.5662448727226</v>
      </c>
      <c r="BM81" s="315">
        <v>5351.1712029998826</v>
      </c>
      <c r="BN81" s="315">
        <v>5530.9387564118597</v>
      </c>
      <c r="BO81" s="315">
        <v>5808.3911281916007</v>
      </c>
      <c r="BP81" s="315">
        <v>5995.1293908535981</v>
      </c>
      <c r="BQ81" s="315">
        <v>6049.7839972820875</v>
      </c>
      <c r="BR81" s="315">
        <v>0</v>
      </c>
      <c r="BS81" s="315">
        <v>0</v>
      </c>
      <c r="BT81" s="315">
        <v>0</v>
      </c>
      <c r="BU81" s="315">
        <v>0</v>
      </c>
      <c r="BV81" s="315">
        <v>0</v>
      </c>
      <c r="BW81" s="315">
        <v>0</v>
      </c>
      <c r="BX81" s="314">
        <v>0</v>
      </c>
    </row>
    <row r="82" spans="1:76" s="98" customFormat="1">
      <c r="A82" s="38"/>
      <c r="B82" s="37" t="s">
        <v>503</v>
      </c>
      <c r="C82" s="38"/>
      <c r="D82" s="315">
        <v>0</v>
      </c>
      <c r="E82" s="315">
        <v>0</v>
      </c>
      <c r="F82" s="315">
        <v>0</v>
      </c>
      <c r="G82" s="315">
        <v>0</v>
      </c>
      <c r="H82" s="315">
        <v>0</v>
      </c>
      <c r="I82" s="315">
        <v>0</v>
      </c>
      <c r="J82" s="315">
        <v>0</v>
      </c>
      <c r="K82" s="315">
        <v>0</v>
      </c>
      <c r="L82" s="315">
        <v>0</v>
      </c>
      <c r="M82" s="315">
        <v>0</v>
      </c>
      <c r="N82" s="315">
        <v>0</v>
      </c>
      <c r="O82" s="315">
        <v>0</v>
      </c>
      <c r="P82" s="315">
        <v>0</v>
      </c>
      <c r="Q82" s="315">
        <v>0</v>
      </c>
      <c r="R82" s="315">
        <v>0</v>
      </c>
      <c r="S82" s="315">
        <v>0</v>
      </c>
      <c r="T82" s="315">
        <v>0</v>
      </c>
      <c r="U82" s="315">
        <v>0</v>
      </c>
      <c r="V82" s="315">
        <v>0</v>
      </c>
      <c r="W82" s="315">
        <v>0</v>
      </c>
      <c r="X82" s="315">
        <v>0</v>
      </c>
      <c r="Y82" s="315">
        <v>0</v>
      </c>
      <c r="Z82" s="315">
        <v>0</v>
      </c>
      <c r="AA82" s="315">
        <v>0</v>
      </c>
      <c r="AB82" s="315">
        <v>0</v>
      </c>
      <c r="AC82" s="315">
        <v>0</v>
      </c>
      <c r="AD82" s="315">
        <v>0</v>
      </c>
      <c r="AE82" s="315">
        <v>0</v>
      </c>
      <c r="AF82" s="315">
        <v>0</v>
      </c>
      <c r="AG82" s="315">
        <v>0</v>
      </c>
      <c r="AH82" s="315">
        <v>783.93136480597798</v>
      </c>
      <c r="AI82" s="315">
        <v>739.52146232619373</v>
      </c>
      <c r="AJ82" s="315">
        <v>805.36995259477078</v>
      </c>
      <c r="AK82" s="315">
        <v>1185.8396248982858</v>
      </c>
      <c r="AL82" s="315">
        <v>1428.6027966007491</v>
      </c>
      <c r="AM82" s="315">
        <v>1616.5123597804336</v>
      </c>
      <c r="AN82" s="315">
        <v>1719.8433430765267</v>
      </c>
      <c r="AO82" s="315">
        <v>1819.0699324329162</v>
      </c>
      <c r="AP82" s="315">
        <v>1881.5198138133387</v>
      </c>
      <c r="AQ82" s="315">
        <v>1844.8526020927247</v>
      </c>
      <c r="AR82" s="315">
        <v>1268.7116111088048</v>
      </c>
      <c r="AS82" s="315">
        <v>1410.9718087462209</v>
      </c>
      <c r="AT82" s="315">
        <v>1695.713205869275</v>
      </c>
      <c r="AU82" s="315">
        <v>2193.6623099538015</v>
      </c>
      <c r="AV82" s="315">
        <v>2705.2631837617341</v>
      </c>
      <c r="AW82" s="315">
        <v>3148.8249544277078</v>
      </c>
      <c r="AX82" s="315">
        <v>3477.7049964530611</v>
      </c>
      <c r="AY82" s="315">
        <v>3738.2826665426555</v>
      </c>
      <c r="AZ82" s="315">
        <v>3871.7253580250567</v>
      </c>
      <c r="BA82" s="315">
        <v>3820.5590382769601</v>
      </c>
      <c r="BB82" s="315">
        <v>3819.3165230800305</v>
      </c>
      <c r="BC82" s="315">
        <v>3869.9668259790242</v>
      </c>
      <c r="BD82" s="315">
        <v>3664.0388431503857</v>
      </c>
      <c r="BE82" s="315">
        <v>3670.6962397810012</v>
      </c>
      <c r="BF82" s="315">
        <v>3826.1121619607884</v>
      </c>
      <c r="BG82" s="315">
        <v>3932.6097960093175</v>
      </c>
      <c r="BH82" s="315">
        <v>4102.2272294561226</v>
      </c>
      <c r="BI82" s="315">
        <v>4351.0573147531441</v>
      </c>
      <c r="BJ82" s="315">
        <v>4420.9659768208976</v>
      </c>
      <c r="BK82" s="315">
        <v>4591.5790677038403</v>
      </c>
      <c r="BL82" s="315">
        <v>4698.3858144722089</v>
      </c>
      <c r="BM82" s="315">
        <v>5257.1079645024611</v>
      </c>
      <c r="BN82" s="315">
        <v>5569.9517297525463</v>
      </c>
      <c r="BO82" s="315">
        <v>5829.2158379262537</v>
      </c>
      <c r="BP82" s="315">
        <v>5943.3325623197279</v>
      </c>
      <c r="BQ82" s="315">
        <v>5833.8275288716632</v>
      </c>
      <c r="BR82" s="315">
        <v>0</v>
      </c>
      <c r="BS82" s="315">
        <v>0</v>
      </c>
      <c r="BT82" s="315">
        <v>0</v>
      </c>
      <c r="BU82" s="315">
        <v>0</v>
      </c>
      <c r="BV82" s="315">
        <v>0</v>
      </c>
      <c r="BW82" s="315">
        <v>0</v>
      </c>
      <c r="BX82" s="314">
        <v>0</v>
      </c>
    </row>
    <row r="83" spans="1:76" s="98" customFormat="1">
      <c r="A83" s="151"/>
      <c r="B83" s="37" t="s">
        <v>335</v>
      </c>
      <c r="C83" s="38"/>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782.39184271039949</v>
      </c>
      <c r="AI83" s="315">
        <v>738.85948423812908</v>
      </c>
      <c r="AJ83" s="315">
        <v>803.55068361052417</v>
      </c>
      <c r="AK83" s="315">
        <v>1183.3337797341369</v>
      </c>
      <c r="AL83" s="315">
        <v>1425.0255632671281</v>
      </c>
      <c r="AM83" s="315">
        <v>1612.6368711901928</v>
      </c>
      <c r="AN83" s="315">
        <v>1715.2097605549832</v>
      </c>
      <c r="AO83" s="315">
        <v>1814.9036797047754</v>
      </c>
      <c r="AP83" s="315">
        <v>1877.0308431581907</v>
      </c>
      <c r="AQ83" s="315">
        <v>1842.0564774455408</v>
      </c>
      <c r="AR83" s="315">
        <v>1735.0730001245381</v>
      </c>
      <c r="AS83" s="315">
        <v>1664.9722901542432</v>
      </c>
      <c r="AT83" s="315">
        <v>1794.1605869275231</v>
      </c>
      <c r="AU83" s="315">
        <v>2455.2595212095762</v>
      </c>
      <c r="AV83" s="315">
        <v>3404.1571730476239</v>
      </c>
      <c r="AW83" s="315">
        <v>3764.9220473951841</v>
      </c>
      <c r="AX83" s="315">
        <v>3843.0494004843695</v>
      </c>
      <c r="AY83" s="315">
        <v>3612.5933811430605</v>
      </c>
      <c r="AZ83" s="315">
        <v>3239.5697326382165</v>
      </c>
      <c r="BA83" s="315">
        <v>2505.4827247344019</v>
      </c>
      <c r="BB83" s="315">
        <v>2030.4014558558297</v>
      </c>
      <c r="BC83" s="315">
        <v>1729.1202011947664</v>
      </c>
      <c r="BD83" s="315">
        <v>1511.6227087885877</v>
      </c>
      <c r="BE83" s="315">
        <v>1372.9845299523772</v>
      </c>
      <c r="BF83" s="315">
        <v>1407.9439002508004</v>
      </c>
      <c r="BG83" s="315">
        <v>1253.0165852457083</v>
      </c>
      <c r="BH83" s="315">
        <v>1381.081702397963</v>
      </c>
      <c r="BI83" s="315">
        <v>1432.9507973884918</v>
      </c>
      <c r="BJ83" s="315">
        <v>1497.2886999836171</v>
      </c>
      <c r="BK83" s="315">
        <v>1537.2386875325676</v>
      </c>
      <c r="BL83" s="315">
        <v>1741.7265168045308</v>
      </c>
      <c r="BM83" s="315">
        <v>2749.1037405282896</v>
      </c>
      <c r="BN83" s="315">
        <v>2694.3989085926605</v>
      </c>
      <c r="BO83" s="315">
        <v>2763.746940060651</v>
      </c>
      <c r="BP83" s="315">
        <v>2798.8006728799592</v>
      </c>
      <c r="BQ83" s="315">
        <v>2413.7275879328045</v>
      </c>
      <c r="BR83" s="315">
        <v>0</v>
      </c>
      <c r="BS83" s="315">
        <v>0</v>
      </c>
      <c r="BT83" s="315">
        <v>0</v>
      </c>
      <c r="BU83" s="315">
        <v>0</v>
      </c>
      <c r="BV83" s="315">
        <v>0</v>
      </c>
      <c r="BW83" s="315">
        <v>0</v>
      </c>
      <c r="BX83" s="314">
        <v>0</v>
      </c>
    </row>
    <row r="84" spans="1:76" s="98" customFormat="1">
      <c r="A84" s="38"/>
      <c r="B84" s="37" t="s">
        <v>502</v>
      </c>
      <c r="C84" s="38"/>
      <c r="D84" s="315">
        <v>0</v>
      </c>
      <c r="E84" s="315">
        <v>0</v>
      </c>
      <c r="F84" s="315">
        <v>0</v>
      </c>
      <c r="G84" s="315">
        <v>0</v>
      </c>
      <c r="H84" s="315">
        <v>0</v>
      </c>
      <c r="I84" s="315">
        <v>0</v>
      </c>
      <c r="J84" s="315">
        <v>0</v>
      </c>
      <c r="K84" s="315">
        <v>0</v>
      </c>
      <c r="L84" s="315">
        <v>0</v>
      </c>
      <c r="M84" s="315">
        <v>0</v>
      </c>
      <c r="N84" s="315">
        <v>0</v>
      </c>
      <c r="O84" s="315">
        <v>0</v>
      </c>
      <c r="P84" s="315">
        <v>0</v>
      </c>
      <c r="Q84" s="315">
        <v>0</v>
      </c>
      <c r="R84" s="315">
        <v>0</v>
      </c>
      <c r="S84" s="315">
        <v>0</v>
      </c>
      <c r="T84" s="315">
        <v>0</v>
      </c>
      <c r="U84" s="315">
        <v>0</v>
      </c>
      <c r="V84" s="315">
        <v>0</v>
      </c>
      <c r="W84" s="315">
        <v>0</v>
      </c>
      <c r="X84" s="315">
        <v>0</v>
      </c>
      <c r="Y84" s="315">
        <v>0</v>
      </c>
      <c r="Z84" s="315">
        <v>0</v>
      </c>
      <c r="AA84" s="315">
        <v>0</v>
      </c>
      <c r="AB84" s="315">
        <v>0</v>
      </c>
      <c r="AC84" s="315">
        <v>0</v>
      </c>
      <c r="AD84" s="315">
        <v>0</v>
      </c>
      <c r="AE84" s="315">
        <v>0</v>
      </c>
      <c r="AF84" s="315">
        <v>0</v>
      </c>
      <c r="AG84" s="315">
        <v>0</v>
      </c>
      <c r="AH84" s="315">
        <v>59.318044952246474</v>
      </c>
      <c r="AI84" s="315">
        <v>55.957663278689253</v>
      </c>
      <c r="AJ84" s="315">
        <v>60.940247062354771</v>
      </c>
      <c r="AK84" s="315">
        <v>89.729396390819446</v>
      </c>
      <c r="AL84" s="315">
        <v>108.09865341800904</v>
      </c>
      <c r="AM84" s="315">
        <v>122.31728073164938</v>
      </c>
      <c r="AN84" s="315">
        <v>130.13606715517048</v>
      </c>
      <c r="AO84" s="315">
        <v>137.64428477745841</v>
      </c>
      <c r="AP84" s="315">
        <v>142.369704676818</v>
      </c>
      <c r="AQ84" s="315">
        <v>139.59519225039514</v>
      </c>
      <c r="AR84" s="315">
        <v>526.4481921208843</v>
      </c>
      <c r="AS84" s="315">
        <v>590.65288555968493</v>
      </c>
      <c r="AT84" s="315">
        <v>742.90731880835858</v>
      </c>
      <c r="AU84" s="315">
        <v>841.30921461570858</v>
      </c>
      <c r="AV84" s="315">
        <v>974.53806457954443</v>
      </c>
      <c r="AW84" s="315">
        <v>1265.2003102113933</v>
      </c>
      <c r="AX84" s="315">
        <v>1399.4203155607067</v>
      </c>
      <c r="AY84" s="315">
        <v>1674.0959970116419</v>
      </c>
      <c r="AZ84" s="315">
        <v>1809.9931026113245</v>
      </c>
      <c r="BA84" s="315">
        <v>1868.3100172341503</v>
      </c>
      <c r="BB84" s="315">
        <v>1700.7991592517917</v>
      </c>
      <c r="BC84" s="315">
        <v>1412.8653045235819</v>
      </c>
      <c r="BD84" s="315">
        <v>1300.91683536752</v>
      </c>
      <c r="BE84" s="315">
        <v>1262.8253438911215</v>
      </c>
      <c r="BF84" s="315">
        <v>1252.266304202788</v>
      </c>
      <c r="BG84" s="315">
        <v>1284.9417020022588</v>
      </c>
      <c r="BH84" s="315">
        <v>1382.142917345182</v>
      </c>
      <c r="BI84" s="315">
        <v>1492.8336157173801</v>
      </c>
      <c r="BJ84" s="315">
        <v>1559.0359546911129</v>
      </c>
      <c r="BK84" s="315">
        <v>1829.4096411515095</v>
      </c>
      <c r="BL84" s="315">
        <v>1942.2400767301074</v>
      </c>
      <c r="BM84" s="315">
        <v>2448.2504639421418</v>
      </c>
      <c r="BN84" s="315">
        <v>2937.336767090233</v>
      </c>
      <c r="BO84" s="315">
        <v>3206.0382304852128</v>
      </c>
      <c r="BP84" s="315">
        <v>3519.6380328933283</v>
      </c>
      <c r="BQ84" s="315">
        <v>3762.2744987871392</v>
      </c>
      <c r="BR84" s="315">
        <v>0</v>
      </c>
      <c r="BS84" s="315">
        <v>0</v>
      </c>
      <c r="BT84" s="315">
        <v>0</v>
      </c>
      <c r="BU84" s="315">
        <v>0</v>
      </c>
      <c r="BV84" s="315">
        <v>0</v>
      </c>
      <c r="BW84" s="315">
        <v>0</v>
      </c>
      <c r="BX84" s="314">
        <v>0</v>
      </c>
    </row>
    <row r="85" spans="1:76" s="98" customFormat="1" ht="26.1" customHeight="1">
      <c r="A85" s="38"/>
      <c r="B85" s="37" t="s">
        <v>507</v>
      </c>
      <c r="C85" s="38"/>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1865.8155434485193</v>
      </c>
      <c r="AI85" s="315">
        <v>1759.8523019028407</v>
      </c>
      <c r="AJ85" s="315">
        <v>1914.3164930860335</v>
      </c>
      <c r="AK85" s="315">
        <v>2820.3001884494101</v>
      </c>
      <c r="AL85" s="315">
        <v>3396.3889561529486</v>
      </c>
      <c r="AM85" s="315">
        <v>3843.1099067819373</v>
      </c>
      <c r="AN85" s="315">
        <v>4090.033875584018</v>
      </c>
      <c r="AO85" s="315">
        <v>4324.1959521059571</v>
      </c>
      <c r="AP85" s="315">
        <v>4474.073524497896</v>
      </c>
      <c r="AQ85" s="315">
        <v>4388.4209625768372</v>
      </c>
      <c r="AR85" s="315">
        <v>3990.6236664037519</v>
      </c>
      <c r="AS85" s="315">
        <v>4254.5484200188712</v>
      </c>
      <c r="AT85" s="315">
        <v>4979.1715606936414</v>
      </c>
      <c r="AU85" s="315">
        <v>6423.1486602267969</v>
      </c>
      <c r="AV85" s="315">
        <v>8280.1948034927336</v>
      </c>
      <c r="AW85" s="315">
        <v>9735.0705171255886</v>
      </c>
      <c r="AX85" s="315">
        <v>10695.709778815482</v>
      </c>
      <c r="AY85" s="315">
        <v>11259.509134492766</v>
      </c>
      <c r="AZ85" s="315">
        <v>11349.783740471246</v>
      </c>
      <c r="BA85" s="315">
        <v>10801.258303756829</v>
      </c>
      <c r="BB85" s="315">
        <v>10380.133721814496</v>
      </c>
      <c r="BC85" s="315">
        <v>10064.72338691338</v>
      </c>
      <c r="BD85" s="315">
        <v>9683.1957370882756</v>
      </c>
      <c r="BE85" s="315">
        <v>9778.6430967669057</v>
      </c>
      <c r="BF85" s="315">
        <v>10494.493761179277</v>
      </c>
      <c r="BG85" s="315">
        <v>10355.810646296122</v>
      </c>
      <c r="BH85" s="315">
        <v>10930.073088080417</v>
      </c>
      <c r="BI85" s="315">
        <v>11565.771089796575</v>
      </c>
      <c r="BJ85" s="315">
        <v>11999.784935239337</v>
      </c>
      <c r="BK85" s="315">
        <v>12627.275726291797</v>
      </c>
      <c r="BL85" s="315">
        <v>13219.918652879567</v>
      </c>
      <c r="BM85" s="315">
        <v>15805.633371972772</v>
      </c>
      <c r="BN85" s="315">
        <v>16732.6261618473</v>
      </c>
      <c r="BO85" s="315">
        <v>17607.392136663719</v>
      </c>
      <c r="BP85" s="315">
        <v>18256.900658946615</v>
      </c>
      <c r="BQ85" s="315">
        <v>18059.613612873691</v>
      </c>
      <c r="BR85" s="315">
        <v>0</v>
      </c>
      <c r="BS85" s="315">
        <v>0</v>
      </c>
      <c r="BT85" s="315">
        <v>0</v>
      </c>
      <c r="BU85" s="315">
        <v>0</v>
      </c>
      <c r="BV85" s="315">
        <v>0</v>
      </c>
      <c r="BW85" s="315">
        <v>0</v>
      </c>
      <c r="BX85" s="314">
        <v>0</v>
      </c>
    </row>
    <row r="86" spans="1:76" s="98" customFormat="1" ht="26.1" customHeight="1">
      <c r="A86" s="152"/>
      <c r="B86" s="152" t="s">
        <v>500</v>
      </c>
      <c r="C86" s="38"/>
      <c r="D86" s="315">
        <v>0</v>
      </c>
      <c r="E86" s="315">
        <v>0</v>
      </c>
      <c r="F86" s="315">
        <v>0</v>
      </c>
      <c r="G86" s="315">
        <v>0</v>
      </c>
      <c r="H86" s="315">
        <v>0</v>
      </c>
      <c r="I86" s="315">
        <v>0</v>
      </c>
      <c r="J86" s="315">
        <v>0</v>
      </c>
      <c r="K86" s="315">
        <v>0</v>
      </c>
      <c r="L86" s="315">
        <v>0</v>
      </c>
      <c r="M86" s="315">
        <v>0</v>
      </c>
      <c r="N86" s="315">
        <v>0</v>
      </c>
      <c r="O86" s="315">
        <v>0</v>
      </c>
      <c r="P86" s="315">
        <v>0</v>
      </c>
      <c r="Q86" s="315">
        <v>0</v>
      </c>
      <c r="R86" s="315">
        <v>0</v>
      </c>
      <c r="S86" s="315">
        <v>0</v>
      </c>
      <c r="T86" s="315">
        <v>0</v>
      </c>
      <c r="U86" s="315">
        <v>0</v>
      </c>
      <c r="V86" s="315">
        <v>0</v>
      </c>
      <c r="W86" s="315">
        <v>0</v>
      </c>
      <c r="X86" s="315">
        <v>0</v>
      </c>
      <c r="Y86" s="315">
        <v>0</v>
      </c>
      <c r="Z86" s="315">
        <v>0</v>
      </c>
      <c r="AA86" s="315">
        <v>0</v>
      </c>
      <c r="AB86" s="315">
        <v>0</v>
      </c>
      <c r="AC86" s="315">
        <v>0</v>
      </c>
      <c r="AD86" s="315">
        <v>0</v>
      </c>
      <c r="AE86" s="315">
        <v>0</v>
      </c>
      <c r="AF86" s="315">
        <v>0</v>
      </c>
      <c r="AG86" s="315">
        <v>0</v>
      </c>
      <c r="AH86" s="315">
        <v>0</v>
      </c>
      <c r="AI86" s="315">
        <v>0</v>
      </c>
      <c r="AJ86" s="315">
        <v>0</v>
      </c>
      <c r="AK86" s="315">
        <v>0</v>
      </c>
      <c r="AL86" s="315">
        <v>0</v>
      </c>
      <c r="AM86" s="315">
        <v>0</v>
      </c>
      <c r="AN86" s="315">
        <v>0</v>
      </c>
      <c r="AO86" s="315">
        <v>0</v>
      </c>
      <c r="AP86" s="315">
        <v>0</v>
      </c>
      <c r="AQ86" s="315">
        <v>0</v>
      </c>
      <c r="AR86" s="315">
        <v>0</v>
      </c>
      <c r="AS86" s="315">
        <v>0</v>
      </c>
      <c r="AT86" s="315">
        <v>0</v>
      </c>
      <c r="AU86" s="315">
        <v>0</v>
      </c>
      <c r="AV86" s="315">
        <v>0</v>
      </c>
      <c r="AW86" s="315">
        <v>0</v>
      </c>
      <c r="AX86" s="315">
        <v>0</v>
      </c>
      <c r="AY86" s="315">
        <v>0</v>
      </c>
      <c r="AZ86" s="315">
        <v>0</v>
      </c>
      <c r="BA86" s="315">
        <v>0</v>
      </c>
      <c r="BB86" s="315">
        <v>0</v>
      </c>
      <c r="BC86" s="315">
        <v>0</v>
      </c>
      <c r="BD86" s="315">
        <v>0</v>
      </c>
      <c r="BE86" s="315">
        <v>0</v>
      </c>
      <c r="BF86" s="315">
        <v>0</v>
      </c>
      <c r="BG86" s="315">
        <v>0</v>
      </c>
      <c r="BH86" s="315">
        <v>0</v>
      </c>
      <c r="BI86" s="315">
        <v>0</v>
      </c>
      <c r="BJ86" s="315">
        <v>0</v>
      </c>
      <c r="BK86" s="315">
        <v>0</v>
      </c>
      <c r="BL86" s="315">
        <v>0</v>
      </c>
      <c r="BM86" s="315">
        <v>0</v>
      </c>
      <c r="BN86" s="315">
        <v>0</v>
      </c>
      <c r="BO86" s="315">
        <v>0</v>
      </c>
      <c r="BP86" s="315">
        <v>0</v>
      </c>
      <c r="BQ86" s="315">
        <v>0</v>
      </c>
      <c r="BR86" s="315">
        <v>0</v>
      </c>
      <c r="BS86" s="315">
        <v>0</v>
      </c>
      <c r="BT86" s="315">
        <v>0</v>
      </c>
      <c r="BU86" s="315">
        <v>0</v>
      </c>
      <c r="BV86" s="315">
        <v>0</v>
      </c>
      <c r="BW86" s="315">
        <v>0</v>
      </c>
      <c r="BX86" s="314">
        <v>0</v>
      </c>
    </row>
    <row r="87" spans="1:76" s="98" customFormat="1">
      <c r="A87" s="38"/>
      <c r="B87" s="37" t="s">
        <v>537</v>
      </c>
      <c r="C87" s="38"/>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v>0</v>
      </c>
      <c r="AO87" s="315">
        <v>0</v>
      </c>
      <c r="AP87" s="315">
        <v>0</v>
      </c>
      <c r="AQ87" s="315">
        <v>0</v>
      </c>
      <c r="AR87" s="315">
        <v>0</v>
      </c>
      <c r="AS87" s="315">
        <v>0</v>
      </c>
      <c r="AT87" s="315">
        <v>0</v>
      </c>
      <c r="AU87" s="315">
        <v>6694.1544393112135</v>
      </c>
      <c r="AV87" s="315">
        <v>7555.1593846758733</v>
      </c>
      <c r="AW87" s="315">
        <v>8120.7388307908795</v>
      </c>
      <c r="AX87" s="315">
        <v>8344.6416180030974</v>
      </c>
      <c r="AY87" s="315">
        <v>8421.5552370627429</v>
      </c>
      <c r="AZ87" s="315">
        <v>8286.9890970550532</v>
      </c>
      <c r="BA87" s="315">
        <v>8037.0544877328584</v>
      </c>
      <c r="BB87" s="315">
        <v>7778.1240553552107</v>
      </c>
      <c r="BC87" s="315">
        <v>7612.0551172674441</v>
      </c>
      <c r="BD87" s="315">
        <v>7320.8368028959239</v>
      </c>
      <c r="BE87" s="315">
        <v>7244.6980469939099</v>
      </c>
      <c r="BF87" s="315">
        <v>7223.0277159320894</v>
      </c>
      <c r="BG87" s="315">
        <v>6584.1460683296036</v>
      </c>
      <c r="BH87" s="315">
        <v>6602.1011193008708</v>
      </c>
      <c r="BI87" s="315">
        <v>6499.7996565698568</v>
      </c>
      <c r="BJ87" s="315">
        <v>6457.078850902466</v>
      </c>
      <c r="BK87" s="315">
        <v>6371.7966420242947</v>
      </c>
      <c r="BL87" s="315">
        <v>6117.9318665199726</v>
      </c>
      <c r="BM87" s="315">
        <v>6076.5963394198725</v>
      </c>
      <c r="BN87" s="315">
        <v>5843.6189078638918</v>
      </c>
      <c r="BO87" s="315">
        <v>5923.762190832711</v>
      </c>
      <c r="BP87" s="315">
        <v>6135.0920127077434</v>
      </c>
      <c r="BQ87" s="315">
        <v>6092.6024581651909</v>
      </c>
      <c r="BR87" s="315">
        <v>6049.2435636299997</v>
      </c>
      <c r="BS87" s="315">
        <v>5978.6279450708371</v>
      </c>
      <c r="BT87" s="315">
        <v>5752.7704091019359</v>
      </c>
      <c r="BU87" s="315">
        <v>5662.4188175565287</v>
      </c>
      <c r="BV87" s="315">
        <v>5518.3141240845771</v>
      </c>
      <c r="BW87" s="315">
        <v>5395.9177928103782</v>
      </c>
      <c r="BX87" s="314">
        <v>5411.5543356894996</v>
      </c>
    </row>
    <row r="88" spans="1:76" s="98" customFormat="1">
      <c r="A88" s="38"/>
      <c r="B88" s="214" t="s">
        <v>522</v>
      </c>
      <c r="C88" s="38"/>
      <c r="D88" s="315" t="s">
        <v>496</v>
      </c>
      <c r="E88" s="315" t="s">
        <v>496</v>
      </c>
      <c r="F88" s="315" t="s">
        <v>496</v>
      </c>
      <c r="G88" s="315" t="s">
        <v>496</v>
      </c>
      <c r="H88" s="315" t="s">
        <v>496</v>
      </c>
      <c r="I88" s="315" t="s">
        <v>496</v>
      </c>
      <c r="J88" s="315" t="s">
        <v>496</v>
      </c>
      <c r="K88" s="315" t="s">
        <v>496</v>
      </c>
      <c r="L88" s="315" t="s">
        <v>496</v>
      </c>
      <c r="M88" s="315" t="s">
        <v>496</v>
      </c>
      <c r="N88" s="315" t="s">
        <v>496</v>
      </c>
      <c r="O88" s="315" t="s">
        <v>496</v>
      </c>
      <c r="P88" s="315" t="s">
        <v>496</v>
      </c>
      <c r="Q88" s="315" t="s">
        <v>496</v>
      </c>
      <c r="R88" s="315" t="s">
        <v>496</v>
      </c>
      <c r="S88" s="315" t="s">
        <v>496</v>
      </c>
      <c r="T88" s="315" t="s">
        <v>496</v>
      </c>
      <c r="U88" s="315" t="s">
        <v>496</v>
      </c>
      <c r="V88" s="315" t="s">
        <v>496</v>
      </c>
      <c r="W88" s="315" t="s">
        <v>496</v>
      </c>
      <c r="X88" s="315" t="s">
        <v>496</v>
      </c>
      <c r="Y88" s="315" t="s">
        <v>496</v>
      </c>
      <c r="Z88" s="315" t="s">
        <v>496</v>
      </c>
      <c r="AA88" s="315" t="s">
        <v>496</v>
      </c>
      <c r="AB88" s="315" t="s">
        <v>496</v>
      </c>
      <c r="AC88" s="315" t="s">
        <v>496</v>
      </c>
      <c r="AD88" s="315" t="s">
        <v>496</v>
      </c>
      <c r="AE88" s="315" t="s">
        <v>496</v>
      </c>
      <c r="AF88" s="315" t="s">
        <v>496</v>
      </c>
      <c r="AG88" s="315" t="s">
        <v>496</v>
      </c>
      <c r="AH88" s="315" t="s">
        <v>496</v>
      </c>
      <c r="AI88" s="315" t="s">
        <v>496</v>
      </c>
      <c r="AJ88" s="315" t="s">
        <v>496</v>
      </c>
      <c r="AK88" s="315" t="s">
        <v>496</v>
      </c>
      <c r="AL88" s="315" t="s">
        <v>496</v>
      </c>
      <c r="AM88" s="315" t="s">
        <v>496</v>
      </c>
      <c r="AN88" s="315" t="s">
        <v>496</v>
      </c>
      <c r="AO88" s="315" t="s">
        <v>496</v>
      </c>
      <c r="AP88" s="315" t="s">
        <v>496</v>
      </c>
      <c r="AQ88" s="315" t="s">
        <v>496</v>
      </c>
      <c r="AR88" s="315" t="s">
        <v>496</v>
      </c>
      <c r="AS88" s="315" t="s">
        <v>496</v>
      </c>
      <c r="AT88" s="315" t="s">
        <v>496</v>
      </c>
      <c r="AU88" s="315">
        <v>5491.9890226314228</v>
      </c>
      <c r="AV88" s="315">
        <v>6249.7860860648279</v>
      </c>
      <c r="AW88" s="315">
        <v>6753.4255595049353</v>
      </c>
      <c r="AX88" s="315">
        <v>6950.8775995922751</v>
      </c>
      <c r="AY88" s="315">
        <v>7037.3186848376899</v>
      </c>
      <c r="AZ88" s="315">
        <v>6895.3657237584512</v>
      </c>
      <c r="BA88" s="315">
        <v>6631.1405839593554</v>
      </c>
      <c r="BB88" s="315">
        <v>6389.8745067575246</v>
      </c>
      <c r="BC88" s="315">
        <v>6231.8711480785432</v>
      </c>
      <c r="BD88" s="315">
        <v>5969.0668243311911</v>
      </c>
      <c r="BE88" s="315">
        <v>5891.4897239940728</v>
      </c>
      <c r="BF88" s="315">
        <v>5851.2647060487825</v>
      </c>
      <c r="BG88" s="315">
        <v>5520.9462379202469</v>
      </c>
      <c r="BH88" s="315">
        <v>5548.059836520838</v>
      </c>
      <c r="BI88" s="315">
        <v>5457.4985374870084</v>
      </c>
      <c r="BJ88" s="315">
        <v>5416.7987004952838</v>
      </c>
      <c r="BK88" s="315">
        <v>5352.3758386928885</v>
      </c>
      <c r="BL88" s="315">
        <v>5140.1195499097266</v>
      </c>
      <c r="BM88" s="315">
        <v>5092.6360594097532</v>
      </c>
      <c r="BN88" s="315">
        <v>4874.5234884134115</v>
      </c>
      <c r="BO88" s="315">
        <v>4973.5775814467024</v>
      </c>
      <c r="BP88" s="315">
        <v>5174.5870431628628</v>
      </c>
      <c r="BQ88" s="315">
        <v>5168.6767992922769</v>
      </c>
      <c r="BR88" s="315">
        <v>5138.5427665201851</v>
      </c>
      <c r="BS88" s="315">
        <v>5070.9985854389315</v>
      </c>
      <c r="BT88" s="315">
        <v>4865.9334099520711</v>
      </c>
      <c r="BU88" s="315">
        <v>4764.0478839967263</v>
      </c>
      <c r="BV88" s="315">
        <v>4615.1382961094732</v>
      </c>
      <c r="BW88" s="315">
        <v>4484.1916650100802</v>
      </c>
      <c r="BX88" s="314">
        <v>4464.9553540264906</v>
      </c>
    </row>
    <row r="89" spans="1:76" s="98" customFormat="1">
      <c r="A89" s="38"/>
      <c r="B89" s="214" t="s">
        <v>521</v>
      </c>
      <c r="C89" s="38"/>
      <c r="D89" s="315" t="s">
        <v>496</v>
      </c>
      <c r="E89" s="315" t="s">
        <v>496</v>
      </c>
      <c r="F89" s="315" t="s">
        <v>496</v>
      </c>
      <c r="G89" s="315" t="s">
        <v>496</v>
      </c>
      <c r="H89" s="315" t="s">
        <v>496</v>
      </c>
      <c r="I89" s="315" t="s">
        <v>496</v>
      </c>
      <c r="J89" s="315" t="s">
        <v>496</v>
      </c>
      <c r="K89" s="315" t="s">
        <v>496</v>
      </c>
      <c r="L89" s="315" t="s">
        <v>496</v>
      </c>
      <c r="M89" s="315" t="s">
        <v>496</v>
      </c>
      <c r="N89" s="315" t="s">
        <v>496</v>
      </c>
      <c r="O89" s="315" t="s">
        <v>496</v>
      </c>
      <c r="P89" s="315" t="s">
        <v>496</v>
      </c>
      <c r="Q89" s="315" t="s">
        <v>496</v>
      </c>
      <c r="R89" s="315" t="s">
        <v>496</v>
      </c>
      <c r="S89" s="315" t="s">
        <v>496</v>
      </c>
      <c r="T89" s="315" t="s">
        <v>496</v>
      </c>
      <c r="U89" s="315" t="s">
        <v>496</v>
      </c>
      <c r="V89" s="315" t="s">
        <v>496</v>
      </c>
      <c r="W89" s="315" t="s">
        <v>496</v>
      </c>
      <c r="X89" s="315" t="s">
        <v>496</v>
      </c>
      <c r="Y89" s="315" t="s">
        <v>496</v>
      </c>
      <c r="Z89" s="315" t="s">
        <v>496</v>
      </c>
      <c r="AA89" s="315" t="s">
        <v>496</v>
      </c>
      <c r="AB89" s="315" t="s">
        <v>496</v>
      </c>
      <c r="AC89" s="315" t="s">
        <v>496</v>
      </c>
      <c r="AD89" s="315" t="s">
        <v>496</v>
      </c>
      <c r="AE89" s="315" t="s">
        <v>496</v>
      </c>
      <c r="AF89" s="315" t="s">
        <v>496</v>
      </c>
      <c r="AG89" s="315" t="s">
        <v>496</v>
      </c>
      <c r="AH89" s="315" t="s">
        <v>496</v>
      </c>
      <c r="AI89" s="315" t="s">
        <v>496</v>
      </c>
      <c r="AJ89" s="315" t="s">
        <v>496</v>
      </c>
      <c r="AK89" s="315" t="s">
        <v>496</v>
      </c>
      <c r="AL89" s="315" t="s">
        <v>496</v>
      </c>
      <c r="AM89" s="315" t="s">
        <v>496</v>
      </c>
      <c r="AN89" s="315" t="s">
        <v>496</v>
      </c>
      <c r="AO89" s="315" t="s">
        <v>496</v>
      </c>
      <c r="AP89" s="315" t="s">
        <v>496</v>
      </c>
      <c r="AQ89" s="315" t="s">
        <v>496</v>
      </c>
      <c r="AR89" s="315" t="s">
        <v>496</v>
      </c>
      <c r="AS89" s="315" t="s">
        <v>496</v>
      </c>
      <c r="AT89" s="315" t="s">
        <v>496</v>
      </c>
      <c r="AU89" s="315">
        <v>311.44566887144492</v>
      </c>
      <c r="AV89" s="315">
        <v>357.01069742351052</v>
      </c>
      <c r="AW89" s="315">
        <v>377.0762994853585</v>
      </c>
      <c r="AX89" s="315">
        <v>398.52692303802269</v>
      </c>
      <c r="AY89" s="315">
        <v>405.53548009889136</v>
      </c>
      <c r="AZ89" s="315">
        <v>402.12123096981395</v>
      </c>
      <c r="BA89" s="315">
        <v>391.51454657171394</v>
      </c>
      <c r="BB89" s="315">
        <v>383.22806905106575</v>
      </c>
      <c r="BC89" s="315">
        <v>381.61224537480962</v>
      </c>
      <c r="BD89" s="315">
        <v>375.99202781760039</v>
      </c>
      <c r="BE89" s="315">
        <v>374.92562959643681</v>
      </c>
      <c r="BF89" s="315">
        <v>379.33685086396241</v>
      </c>
      <c r="BG89" s="315">
        <v>357.37071718468383</v>
      </c>
      <c r="BH89" s="315">
        <v>347.68375567231902</v>
      </c>
      <c r="BI89" s="315">
        <v>347.82236111280963</v>
      </c>
      <c r="BJ89" s="315">
        <v>348.09146154395654</v>
      </c>
      <c r="BK89" s="315">
        <v>348.82203282822445</v>
      </c>
      <c r="BL89" s="315">
        <v>302.7657511171293</v>
      </c>
      <c r="BM89" s="315">
        <v>278.447157857685</v>
      </c>
      <c r="BN89" s="315">
        <v>251.52221444550284</v>
      </c>
      <c r="BO89" s="315">
        <v>234.71066594811725</v>
      </c>
      <c r="BP89" s="315">
        <v>239.74613129954264</v>
      </c>
      <c r="BQ89" s="315">
        <v>235.98916565611503</v>
      </c>
      <c r="BR89" s="315">
        <v>232.04700230446716</v>
      </c>
      <c r="BS89" s="315">
        <v>229.71535527728992</v>
      </c>
      <c r="BT89" s="315">
        <v>224.19410364016778</v>
      </c>
      <c r="BU89" s="315">
        <v>226.78435029283034</v>
      </c>
      <c r="BV89" s="315">
        <v>226.69522919548126</v>
      </c>
      <c r="BW89" s="315">
        <v>227.5315121515242</v>
      </c>
      <c r="BX89" s="314">
        <v>235.37785626380608</v>
      </c>
    </row>
    <row r="90" spans="1:76" s="98" customFormat="1">
      <c r="A90" s="38"/>
      <c r="B90" s="214" t="s">
        <v>520</v>
      </c>
      <c r="C90" s="38"/>
      <c r="D90" s="315" t="s">
        <v>496</v>
      </c>
      <c r="E90" s="315" t="s">
        <v>496</v>
      </c>
      <c r="F90" s="315" t="s">
        <v>496</v>
      </c>
      <c r="G90" s="315" t="s">
        <v>496</v>
      </c>
      <c r="H90" s="315" t="s">
        <v>496</v>
      </c>
      <c r="I90" s="315" t="s">
        <v>496</v>
      </c>
      <c r="J90" s="315" t="s">
        <v>496</v>
      </c>
      <c r="K90" s="315" t="s">
        <v>496</v>
      </c>
      <c r="L90" s="315" t="s">
        <v>496</v>
      </c>
      <c r="M90" s="315" t="s">
        <v>496</v>
      </c>
      <c r="N90" s="315" t="s">
        <v>496</v>
      </c>
      <c r="O90" s="315" t="s">
        <v>496</v>
      </c>
      <c r="P90" s="315" t="s">
        <v>496</v>
      </c>
      <c r="Q90" s="315" t="s">
        <v>496</v>
      </c>
      <c r="R90" s="315" t="s">
        <v>496</v>
      </c>
      <c r="S90" s="315" t="s">
        <v>496</v>
      </c>
      <c r="T90" s="315" t="s">
        <v>496</v>
      </c>
      <c r="U90" s="315" t="s">
        <v>496</v>
      </c>
      <c r="V90" s="315" t="s">
        <v>496</v>
      </c>
      <c r="W90" s="315" t="s">
        <v>496</v>
      </c>
      <c r="X90" s="315" t="s">
        <v>496</v>
      </c>
      <c r="Y90" s="315" t="s">
        <v>496</v>
      </c>
      <c r="Z90" s="315" t="s">
        <v>496</v>
      </c>
      <c r="AA90" s="315" t="s">
        <v>496</v>
      </c>
      <c r="AB90" s="315" t="s">
        <v>496</v>
      </c>
      <c r="AC90" s="315" t="s">
        <v>496</v>
      </c>
      <c r="AD90" s="315" t="s">
        <v>496</v>
      </c>
      <c r="AE90" s="315" t="s">
        <v>496</v>
      </c>
      <c r="AF90" s="315" t="s">
        <v>496</v>
      </c>
      <c r="AG90" s="315" t="s">
        <v>496</v>
      </c>
      <c r="AH90" s="315" t="s">
        <v>496</v>
      </c>
      <c r="AI90" s="315" t="s">
        <v>496</v>
      </c>
      <c r="AJ90" s="315" t="s">
        <v>496</v>
      </c>
      <c r="AK90" s="315" t="s">
        <v>496</v>
      </c>
      <c r="AL90" s="315" t="s">
        <v>496</v>
      </c>
      <c r="AM90" s="315" t="s">
        <v>496</v>
      </c>
      <c r="AN90" s="315" t="s">
        <v>496</v>
      </c>
      <c r="AO90" s="315" t="s">
        <v>496</v>
      </c>
      <c r="AP90" s="315" t="s">
        <v>496</v>
      </c>
      <c r="AQ90" s="315" t="s">
        <v>496</v>
      </c>
      <c r="AR90" s="315" t="s">
        <v>496</v>
      </c>
      <c r="AS90" s="315" t="s">
        <v>496</v>
      </c>
      <c r="AT90" s="315" t="s">
        <v>496</v>
      </c>
      <c r="AU90" s="315">
        <v>890.71974780834626</v>
      </c>
      <c r="AV90" s="315">
        <v>948.36260118753546</v>
      </c>
      <c r="AW90" s="315">
        <v>990.2369718005865</v>
      </c>
      <c r="AX90" s="315">
        <v>995.2370953727991</v>
      </c>
      <c r="AY90" s="315">
        <v>978.70107212616313</v>
      </c>
      <c r="AZ90" s="315">
        <v>989.50214232678729</v>
      </c>
      <c r="BA90" s="315">
        <v>1014.3993572017888</v>
      </c>
      <c r="BB90" s="315">
        <v>1005.0214795466204</v>
      </c>
      <c r="BC90" s="315">
        <v>998.57172381408998</v>
      </c>
      <c r="BD90" s="315">
        <v>975.77795074713288</v>
      </c>
      <c r="BE90" s="315">
        <v>978.2826934034</v>
      </c>
      <c r="BF90" s="315">
        <v>992.42615901934346</v>
      </c>
      <c r="BG90" s="315">
        <v>705.82911322467305</v>
      </c>
      <c r="BH90" s="315">
        <v>706.35752710771442</v>
      </c>
      <c r="BI90" s="315">
        <v>694.47875797003985</v>
      </c>
      <c r="BJ90" s="315">
        <v>692.18868886322514</v>
      </c>
      <c r="BK90" s="315">
        <v>670.59877050318107</v>
      </c>
      <c r="BL90" s="315">
        <v>675.04656549311653</v>
      </c>
      <c r="BM90" s="315">
        <v>705.51312215243479</v>
      </c>
      <c r="BN90" s="315">
        <v>717.57320500497678</v>
      </c>
      <c r="BO90" s="315">
        <v>715.47394343789097</v>
      </c>
      <c r="BP90" s="315">
        <v>720.7588382453381</v>
      </c>
      <c r="BQ90" s="315">
        <v>687.93649321679879</v>
      </c>
      <c r="BR90" s="315">
        <v>678.65379480534784</v>
      </c>
      <c r="BS90" s="315">
        <v>677.91400435461571</v>
      </c>
      <c r="BT90" s="315">
        <v>662.6428955096967</v>
      </c>
      <c r="BU90" s="315">
        <v>671.58658326697241</v>
      </c>
      <c r="BV90" s="315">
        <v>676.48059877962282</v>
      </c>
      <c r="BW90" s="315">
        <v>684.19461564877383</v>
      </c>
      <c r="BX90" s="314">
        <v>711.22112539920249</v>
      </c>
    </row>
    <row r="91" spans="1:76" s="98" customFormat="1" ht="26.1" customHeight="1">
      <c r="A91" s="38"/>
      <c r="B91" s="37" t="s">
        <v>536</v>
      </c>
      <c r="C91" s="38"/>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v>0</v>
      </c>
      <c r="AO91" s="315">
        <v>0</v>
      </c>
      <c r="AP91" s="315">
        <v>0</v>
      </c>
      <c r="AQ91" s="315">
        <v>0</v>
      </c>
      <c r="AR91" s="315">
        <v>0</v>
      </c>
      <c r="AS91" s="315">
        <v>0</v>
      </c>
      <c r="AT91" s="315">
        <v>0</v>
      </c>
      <c r="AU91" s="315">
        <v>4094.9904913901719</v>
      </c>
      <c r="AV91" s="315">
        <v>5370.9344866565098</v>
      </c>
      <c r="AW91" s="315">
        <v>6764.6323835108251</v>
      </c>
      <c r="AX91" s="315">
        <v>7781.4500397610545</v>
      </c>
      <c r="AY91" s="315">
        <v>8444.3477771874313</v>
      </c>
      <c r="AZ91" s="315">
        <v>8645.4341629369883</v>
      </c>
      <c r="BA91" s="315">
        <v>8301.9963962684724</v>
      </c>
      <c r="BB91" s="315">
        <v>8144.9528029030853</v>
      </c>
      <c r="BC91" s="315">
        <v>8145.6650796434733</v>
      </c>
      <c r="BD91" s="315">
        <v>8220.0661863905771</v>
      </c>
      <c r="BE91" s="315">
        <v>8648.7652118051774</v>
      </c>
      <c r="BF91" s="315">
        <v>9662.7157417165599</v>
      </c>
      <c r="BG91" s="315">
        <v>9586.2860254319858</v>
      </c>
      <c r="BH91" s="315">
        <v>10102.668986231794</v>
      </c>
      <c r="BI91" s="315">
        <v>10702.874982806477</v>
      </c>
      <c r="BJ91" s="315">
        <v>11388.612479057532</v>
      </c>
      <c r="BK91" s="315">
        <v>12007.750611821861</v>
      </c>
      <c r="BL91" s="315">
        <v>13374.818724339881</v>
      </c>
      <c r="BM91" s="315">
        <v>16130.973140379052</v>
      </c>
      <c r="BN91" s="315">
        <v>17320.19905055283</v>
      </c>
      <c r="BO91" s="315">
        <v>18312.552622393512</v>
      </c>
      <c r="BP91" s="315">
        <v>18836.036889800704</v>
      </c>
      <c r="BQ91" s="315">
        <v>18666.389158082045</v>
      </c>
      <c r="BR91" s="315">
        <v>18506.441244530004</v>
      </c>
      <c r="BS91" s="315">
        <v>18247.289166223884</v>
      </c>
      <c r="BT91" s="315">
        <v>17877.852032516257</v>
      </c>
      <c r="BU91" s="315">
        <v>17144.561870752816</v>
      </c>
      <c r="BV91" s="315">
        <v>16617.359610742176</v>
      </c>
      <c r="BW91" s="315">
        <v>15982.784023048725</v>
      </c>
      <c r="BX91" s="314">
        <v>15681.710573641005</v>
      </c>
    </row>
    <row r="92" spans="1:76" s="98" customFormat="1">
      <c r="A92" s="38"/>
      <c r="B92" s="214" t="s">
        <v>522</v>
      </c>
      <c r="C92" s="38"/>
      <c r="D92" s="315" t="s">
        <v>496</v>
      </c>
      <c r="E92" s="315" t="s">
        <v>496</v>
      </c>
      <c r="F92" s="315" t="s">
        <v>496</v>
      </c>
      <c r="G92" s="315" t="s">
        <v>496</v>
      </c>
      <c r="H92" s="315" t="s">
        <v>496</v>
      </c>
      <c r="I92" s="315" t="s">
        <v>496</v>
      </c>
      <c r="J92" s="315" t="s">
        <v>496</v>
      </c>
      <c r="K92" s="315" t="s">
        <v>496</v>
      </c>
      <c r="L92" s="315" t="s">
        <v>496</v>
      </c>
      <c r="M92" s="315" t="s">
        <v>496</v>
      </c>
      <c r="N92" s="315" t="s">
        <v>496</v>
      </c>
      <c r="O92" s="315" t="s">
        <v>496</v>
      </c>
      <c r="P92" s="315" t="s">
        <v>496</v>
      </c>
      <c r="Q92" s="315" t="s">
        <v>496</v>
      </c>
      <c r="R92" s="315" t="s">
        <v>496</v>
      </c>
      <c r="S92" s="315" t="s">
        <v>496</v>
      </c>
      <c r="T92" s="315" t="s">
        <v>496</v>
      </c>
      <c r="U92" s="315" t="s">
        <v>496</v>
      </c>
      <c r="V92" s="315" t="s">
        <v>496</v>
      </c>
      <c r="W92" s="315" t="s">
        <v>496</v>
      </c>
      <c r="X92" s="315" t="s">
        <v>496</v>
      </c>
      <c r="Y92" s="315" t="s">
        <v>496</v>
      </c>
      <c r="Z92" s="315" t="s">
        <v>496</v>
      </c>
      <c r="AA92" s="315" t="s">
        <v>496</v>
      </c>
      <c r="AB92" s="315" t="s">
        <v>496</v>
      </c>
      <c r="AC92" s="315" t="s">
        <v>496</v>
      </c>
      <c r="AD92" s="315" t="s">
        <v>496</v>
      </c>
      <c r="AE92" s="315" t="s">
        <v>496</v>
      </c>
      <c r="AF92" s="315" t="s">
        <v>496</v>
      </c>
      <c r="AG92" s="315" t="s">
        <v>496</v>
      </c>
      <c r="AH92" s="315" t="s">
        <v>496</v>
      </c>
      <c r="AI92" s="315" t="s">
        <v>496</v>
      </c>
      <c r="AJ92" s="315" t="s">
        <v>496</v>
      </c>
      <c r="AK92" s="315" t="s">
        <v>496</v>
      </c>
      <c r="AL92" s="315" t="s">
        <v>496</v>
      </c>
      <c r="AM92" s="315" t="s">
        <v>496</v>
      </c>
      <c r="AN92" s="315" t="s">
        <v>496</v>
      </c>
      <c r="AO92" s="315" t="s">
        <v>496</v>
      </c>
      <c r="AP92" s="315" t="s">
        <v>496</v>
      </c>
      <c r="AQ92" s="315" t="s">
        <v>496</v>
      </c>
      <c r="AR92" s="315" t="s">
        <v>496</v>
      </c>
      <c r="AS92" s="315" t="s">
        <v>496</v>
      </c>
      <c r="AT92" s="315" t="s">
        <v>496</v>
      </c>
      <c r="AU92" s="315">
        <v>3677.1546450212663</v>
      </c>
      <c r="AV92" s="315">
        <v>4854.5622555827431</v>
      </c>
      <c r="AW92" s="315">
        <v>6151.4583130425681</v>
      </c>
      <c r="AX92" s="315">
        <v>7073.7434084673987</v>
      </c>
      <c r="AY92" s="315">
        <v>7670.8085655692394</v>
      </c>
      <c r="AZ92" s="315">
        <v>7845.062761575743</v>
      </c>
      <c r="BA92" s="315">
        <v>7492.9395138014379</v>
      </c>
      <c r="BB92" s="315">
        <v>7318.5972498964165</v>
      </c>
      <c r="BC92" s="315">
        <v>7303.0558890743014</v>
      </c>
      <c r="BD92" s="315">
        <v>7360.1025001139142</v>
      </c>
      <c r="BE92" s="315">
        <v>7741.2331711345514</v>
      </c>
      <c r="BF92" s="315">
        <v>8607.0571386467473</v>
      </c>
      <c r="BG92" s="315">
        <v>8429.2905366250252</v>
      </c>
      <c r="BH92" s="315">
        <v>8938.1532337985645</v>
      </c>
      <c r="BI92" s="315">
        <v>9526.054198630387</v>
      </c>
      <c r="BJ92" s="315">
        <v>10176.799866332511</v>
      </c>
      <c r="BK92" s="315">
        <v>10746.873251301327</v>
      </c>
      <c r="BL92" s="315">
        <v>11954.823508169717</v>
      </c>
      <c r="BM92" s="315">
        <v>14460.001597045462</v>
      </c>
      <c r="BN92" s="315">
        <v>15528.878478330671</v>
      </c>
      <c r="BO92" s="315">
        <v>16412.652568954461</v>
      </c>
      <c r="BP92" s="315">
        <v>16890.645431142257</v>
      </c>
      <c r="BQ92" s="315">
        <v>16749.465347819034</v>
      </c>
      <c r="BR92" s="315">
        <v>16605.616082793251</v>
      </c>
      <c r="BS92" s="315">
        <v>16365.74210559082</v>
      </c>
      <c r="BT92" s="315">
        <v>16017.440405356401</v>
      </c>
      <c r="BU92" s="315">
        <v>15329.952127677951</v>
      </c>
      <c r="BV92" s="315">
        <v>14821.274665526151</v>
      </c>
      <c r="BW92" s="315">
        <v>14215.387248055207</v>
      </c>
      <c r="BX92" s="314">
        <v>13901.842823211986</v>
      </c>
    </row>
    <row r="93" spans="1:76" s="98" customFormat="1">
      <c r="A93" s="38"/>
      <c r="B93" s="214" t="s">
        <v>521</v>
      </c>
      <c r="C93" s="38"/>
      <c r="D93" s="315" t="s">
        <v>496</v>
      </c>
      <c r="E93" s="315" t="s">
        <v>496</v>
      </c>
      <c r="F93" s="315" t="s">
        <v>496</v>
      </c>
      <c r="G93" s="315" t="s">
        <v>496</v>
      </c>
      <c r="H93" s="315" t="s">
        <v>496</v>
      </c>
      <c r="I93" s="315" t="s">
        <v>496</v>
      </c>
      <c r="J93" s="315" t="s">
        <v>496</v>
      </c>
      <c r="K93" s="315" t="s">
        <v>496</v>
      </c>
      <c r="L93" s="315" t="s">
        <v>496</v>
      </c>
      <c r="M93" s="315" t="s">
        <v>496</v>
      </c>
      <c r="N93" s="315" t="s">
        <v>496</v>
      </c>
      <c r="O93" s="315" t="s">
        <v>496</v>
      </c>
      <c r="P93" s="315" t="s">
        <v>496</v>
      </c>
      <c r="Q93" s="315" t="s">
        <v>496</v>
      </c>
      <c r="R93" s="315" t="s">
        <v>496</v>
      </c>
      <c r="S93" s="315" t="s">
        <v>496</v>
      </c>
      <c r="T93" s="315" t="s">
        <v>496</v>
      </c>
      <c r="U93" s="315" t="s">
        <v>496</v>
      </c>
      <c r="V93" s="315" t="s">
        <v>496</v>
      </c>
      <c r="W93" s="315" t="s">
        <v>496</v>
      </c>
      <c r="X93" s="315" t="s">
        <v>496</v>
      </c>
      <c r="Y93" s="315" t="s">
        <v>496</v>
      </c>
      <c r="Z93" s="315" t="s">
        <v>496</v>
      </c>
      <c r="AA93" s="315" t="s">
        <v>496</v>
      </c>
      <c r="AB93" s="315" t="s">
        <v>496</v>
      </c>
      <c r="AC93" s="315" t="s">
        <v>496</v>
      </c>
      <c r="AD93" s="315" t="s">
        <v>496</v>
      </c>
      <c r="AE93" s="315" t="s">
        <v>496</v>
      </c>
      <c r="AF93" s="315" t="s">
        <v>496</v>
      </c>
      <c r="AG93" s="315" t="s">
        <v>496</v>
      </c>
      <c r="AH93" s="315" t="s">
        <v>496</v>
      </c>
      <c r="AI93" s="315" t="s">
        <v>496</v>
      </c>
      <c r="AJ93" s="315" t="s">
        <v>496</v>
      </c>
      <c r="AK93" s="315" t="s">
        <v>496</v>
      </c>
      <c r="AL93" s="315" t="s">
        <v>496</v>
      </c>
      <c r="AM93" s="315" t="s">
        <v>496</v>
      </c>
      <c r="AN93" s="315" t="s">
        <v>496</v>
      </c>
      <c r="AO93" s="315" t="s">
        <v>496</v>
      </c>
      <c r="AP93" s="315" t="s">
        <v>496</v>
      </c>
      <c r="AQ93" s="315" t="s">
        <v>496</v>
      </c>
      <c r="AR93" s="315" t="s">
        <v>496</v>
      </c>
      <c r="AS93" s="315" t="s">
        <v>496</v>
      </c>
      <c r="AT93" s="315" t="s">
        <v>496</v>
      </c>
      <c r="AU93" s="315">
        <v>186.30254331528351</v>
      </c>
      <c r="AV93" s="315">
        <v>234.39760279099173</v>
      </c>
      <c r="AW93" s="315">
        <v>283.7004277400639</v>
      </c>
      <c r="AX93" s="315">
        <v>323.19891463067739</v>
      </c>
      <c r="AY93" s="315">
        <v>345.4252235496453</v>
      </c>
      <c r="AZ93" s="315">
        <v>351.30949972745617</v>
      </c>
      <c r="BA93" s="315">
        <v>341.35083752370201</v>
      </c>
      <c r="BB93" s="315">
        <v>336.46771038584291</v>
      </c>
      <c r="BC93" s="315">
        <v>340.63120211804767</v>
      </c>
      <c r="BD93" s="315">
        <v>341.17075712153309</v>
      </c>
      <c r="BE93" s="315">
        <v>352.39459643891684</v>
      </c>
      <c r="BF93" s="315">
        <v>386.71049538544457</v>
      </c>
      <c r="BG93" s="315">
        <v>356.93147923758181</v>
      </c>
      <c r="BH93" s="315">
        <v>362.08544544292039</v>
      </c>
      <c r="BI93" s="315">
        <v>372.36239070620599</v>
      </c>
      <c r="BJ93" s="315">
        <v>389.90688048861796</v>
      </c>
      <c r="BK93" s="315">
        <v>417.82376076344701</v>
      </c>
      <c r="BL93" s="315">
        <v>508.91907466711814</v>
      </c>
      <c r="BM93" s="315">
        <v>647.94514190801988</v>
      </c>
      <c r="BN93" s="315">
        <v>713.69785012897751</v>
      </c>
      <c r="BO93" s="315">
        <v>780.42386270097506</v>
      </c>
      <c r="BP93" s="315">
        <v>796.52765986091913</v>
      </c>
      <c r="BQ93" s="315">
        <v>792.06834933993059</v>
      </c>
      <c r="BR93" s="315">
        <v>789.85689460202809</v>
      </c>
      <c r="BS93" s="315">
        <v>779.00953661060225</v>
      </c>
      <c r="BT93" s="315">
        <v>770.15727706263397</v>
      </c>
      <c r="BU93" s="315">
        <v>750.0321908558177</v>
      </c>
      <c r="BV93" s="315">
        <v>740.37600220783202</v>
      </c>
      <c r="BW93" s="315">
        <v>726.39289695096511</v>
      </c>
      <c r="BX93" s="314">
        <v>729.07823637932859</v>
      </c>
    </row>
    <row r="94" spans="1:76" s="98" customFormat="1">
      <c r="A94" s="38"/>
      <c r="B94" s="214" t="s">
        <v>520</v>
      </c>
      <c r="C94" s="38"/>
      <c r="D94" s="315" t="s">
        <v>496</v>
      </c>
      <c r="E94" s="315" t="s">
        <v>496</v>
      </c>
      <c r="F94" s="315" t="s">
        <v>496</v>
      </c>
      <c r="G94" s="315" t="s">
        <v>496</v>
      </c>
      <c r="H94" s="315" t="s">
        <v>496</v>
      </c>
      <c r="I94" s="315" t="s">
        <v>496</v>
      </c>
      <c r="J94" s="315" t="s">
        <v>496</v>
      </c>
      <c r="K94" s="315" t="s">
        <v>496</v>
      </c>
      <c r="L94" s="315" t="s">
        <v>496</v>
      </c>
      <c r="M94" s="315" t="s">
        <v>496</v>
      </c>
      <c r="N94" s="315" t="s">
        <v>496</v>
      </c>
      <c r="O94" s="315" t="s">
        <v>496</v>
      </c>
      <c r="P94" s="315" t="s">
        <v>496</v>
      </c>
      <c r="Q94" s="315" t="s">
        <v>496</v>
      </c>
      <c r="R94" s="315" t="s">
        <v>496</v>
      </c>
      <c r="S94" s="315" t="s">
        <v>496</v>
      </c>
      <c r="T94" s="315" t="s">
        <v>496</v>
      </c>
      <c r="U94" s="315" t="s">
        <v>496</v>
      </c>
      <c r="V94" s="315" t="s">
        <v>496</v>
      </c>
      <c r="W94" s="315" t="s">
        <v>496</v>
      </c>
      <c r="X94" s="315" t="s">
        <v>496</v>
      </c>
      <c r="Y94" s="315" t="s">
        <v>496</v>
      </c>
      <c r="Z94" s="315" t="s">
        <v>496</v>
      </c>
      <c r="AA94" s="315" t="s">
        <v>496</v>
      </c>
      <c r="AB94" s="315" t="s">
        <v>496</v>
      </c>
      <c r="AC94" s="315" t="s">
        <v>496</v>
      </c>
      <c r="AD94" s="315" t="s">
        <v>496</v>
      </c>
      <c r="AE94" s="315" t="s">
        <v>496</v>
      </c>
      <c r="AF94" s="315" t="s">
        <v>496</v>
      </c>
      <c r="AG94" s="315" t="s">
        <v>496</v>
      </c>
      <c r="AH94" s="315" t="s">
        <v>496</v>
      </c>
      <c r="AI94" s="315" t="s">
        <v>496</v>
      </c>
      <c r="AJ94" s="315" t="s">
        <v>496</v>
      </c>
      <c r="AK94" s="315" t="s">
        <v>496</v>
      </c>
      <c r="AL94" s="315" t="s">
        <v>496</v>
      </c>
      <c r="AM94" s="315" t="s">
        <v>496</v>
      </c>
      <c r="AN94" s="315" t="s">
        <v>496</v>
      </c>
      <c r="AO94" s="315" t="s">
        <v>496</v>
      </c>
      <c r="AP94" s="315" t="s">
        <v>496</v>
      </c>
      <c r="AQ94" s="315" t="s">
        <v>496</v>
      </c>
      <c r="AR94" s="315" t="s">
        <v>496</v>
      </c>
      <c r="AS94" s="315" t="s">
        <v>496</v>
      </c>
      <c r="AT94" s="315" t="s">
        <v>496</v>
      </c>
      <c r="AU94" s="315">
        <v>231.53330305362198</v>
      </c>
      <c r="AV94" s="315">
        <v>281.9746282827748</v>
      </c>
      <c r="AW94" s="315">
        <v>329.47364272819345</v>
      </c>
      <c r="AX94" s="315">
        <v>384.50771666297919</v>
      </c>
      <c r="AY94" s="315">
        <v>428.11398806854828</v>
      </c>
      <c r="AZ94" s="315">
        <v>449.0619016337896</v>
      </c>
      <c r="BA94" s="315">
        <v>467.70604494333219</v>
      </c>
      <c r="BB94" s="315">
        <v>489.8878426208255</v>
      </c>
      <c r="BC94" s="315">
        <v>501.97798845112521</v>
      </c>
      <c r="BD94" s="315">
        <v>518.79292915512951</v>
      </c>
      <c r="BE94" s="315">
        <v>555.13744423170908</v>
      </c>
      <c r="BF94" s="315">
        <v>668.94810768436946</v>
      </c>
      <c r="BG94" s="315">
        <v>800.06400956937796</v>
      </c>
      <c r="BH94" s="315">
        <v>802.4303069903084</v>
      </c>
      <c r="BI94" s="315">
        <v>804.45839346988669</v>
      </c>
      <c r="BJ94" s="315">
        <v>821.90573223640331</v>
      </c>
      <c r="BK94" s="315">
        <v>843.05359975708507</v>
      </c>
      <c r="BL94" s="315">
        <v>911.07614150304676</v>
      </c>
      <c r="BM94" s="315">
        <v>1023.02640142557</v>
      </c>
      <c r="BN94" s="315">
        <v>1077.6227220931848</v>
      </c>
      <c r="BO94" s="315">
        <v>1119.4761907380732</v>
      </c>
      <c r="BP94" s="315">
        <v>1148.8637987975258</v>
      </c>
      <c r="BQ94" s="315">
        <v>1124.8554609230832</v>
      </c>
      <c r="BR94" s="315">
        <v>1110.968267134725</v>
      </c>
      <c r="BS94" s="315">
        <v>1102.5375240224616</v>
      </c>
      <c r="BT94" s="315">
        <v>1090.2543500972222</v>
      </c>
      <c r="BU94" s="315">
        <v>1064.5775522190452</v>
      </c>
      <c r="BV94" s="315">
        <v>1055.7089430081901</v>
      </c>
      <c r="BW94" s="315">
        <v>1041.0038780425539</v>
      </c>
      <c r="BX94" s="314">
        <v>1050.7895140496919</v>
      </c>
    </row>
    <row r="95" spans="1:76" s="98" customFormat="1" ht="26.1" customHeight="1">
      <c r="A95" s="38"/>
      <c r="B95" s="38" t="s">
        <v>524</v>
      </c>
      <c r="C95" s="38"/>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4"/>
    </row>
    <row r="96" spans="1:76" s="98" customFormat="1">
      <c r="A96" s="38"/>
      <c r="B96" s="37" t="s">
        <v>529</v>
      </c>
      <c r="C96" s="38"/>
      <c r="D96" s="315">
        <v>0</v>
      </c>
      <c r="E96" s="315">
        <v>0</v>
      </c>
      <c r="F96" s="315">
        <v>0</v>
      </c>
      <c r="G96" s="315">
        <v>0</v>
      </c>
      <c r="H96" s="315">
        <v>0</v>
      </c>
      <c r="I96" s="315">
        <v>0</v>
      </c>
      <c r="J96" s="315">
        <v>0</v>
      </c>
      <c r="K96" s="315">
        <v>0</v>
      </c>
      <c r="L96" s="315">
        <v>0</v>
      </c>
      <c r="M96" s="315">
        <v>0</v>
      </c>
      <c r="N96" s="315">
        <v>0</v>
      </c>
      <c r="O96" s="315">
        <v>0</v>
      </c>
      <c r="P96" s="315">
        <v>0</v>
      </c>
      <c r="Q96" s="315">
        <v>0</v>
      </c>
      <c r="R96" s="315">
        <v>0</v>
      </c>
      <c r="S96" s="315">
        <v>0</v>
      </c>
      <c r="T96" s="315">
        <v>0</v>
      </c>
      <c r="U96" s="315">
        <v>0</v>
      </c>
      <c r="V96" s="315">
        <v>0</v>
      </c>
      <c r="W96" s="315">
        <v>0</v>
      </c>
      <c r="X96" s="315">
        <v>0</v>
      </c>
      <c r="Y96" s="315">
        <v>0</v>
      </c>
      <c r="Z96" s="315">
        <v>0</v>
      </c>
      <c r="AA96" s="315">
        <v>0</v>
      </c>
      <c r="AB96" s="315">
        <v>0</v>
      </c>
      <c r="AC96" s="315">
        <v>0</v>
      </c>
      <c r="AD96" s="315">
        <v>0</v>
      </c>
      <c r="AE96" s="315">
        <v>0</v>
      </c>
      <c r="AF96" s="315">
        <v>0</v>
      </c>
      <c r="AG96" s="315">
        <v>0</v>
      </c>
      <c r="AH96" s="315">
        <v>0</v>
      </c>
      <c r="AI96" s="315">
        <v>0</v>
      </c>
      <c r="AJ96" s="315">
        <v>0</v>
      </c>
      <c r="AK96" s="315">
        <v>0</v>
      </c>
      <c r="AL96" s="315">
        <v>0</v>
      </c>
      <c r="AM96" s="315">
        <v>0</v>
      </c>
      <c r="AN96" s="315">
        <v>0</v>
      </c>
      <c r="AO96" s="315">
        <v>0</v>
      </c>
      <c r="AP96" s="315">
        <v>0</v>
      </c>
      <c r="AQ96" s="315">
        <v>0</v>
      </c>
      <c r="AR96" s="315">
        <v>0</v>
      </c>
      <c r="AS96" s="315">
        <v>0</v>
      </c>
      <c r="AT96" s="315">
        <v>0</v>
      </c>
      <c r="AU96" s="315">
        <v>4595.9623687526246</v>
      </c>
      <c r="AV96" s="315">
        <v>5849.5051522747008</v>
      </c>
      <c r="AW96" s="315">
        <v>7193.6393232914379</v>
      </c>
      <c r="AX96" s="315">
        <v>8161.5857388759732</v>
      </c>
      <c r="AY96" s="315">
        <v>8765.023156774907</v>
      </c>
      <c r="AZ96" s="315">
        <v>8970.6342573717193</v>
      </c>
      <c r="BA96" s="315">
        <v>8703.8706345445971</v>
      </c>
      <c r="BB96" s="315">
        <v>8574.9811622479974</v>
      </c>
      <c r="BC96" s="315">
        <v>8555.3793285886677</v>
      </c>
      <c r="BD96" s="315">
        <v>8605.571211547971</v>
      </c>
      <c r="BE96" s="315">
        <v>9088.6394983424489</v>
      </c>
      <c r="BF96" s="315">
        <v>10155.841683952363</v>
      </c>
      <c r="BG96" s="315">
        <v>9887.602651749763</v>
      </c>
      <c r="BH96" s="315">
        <v>16256.859082708124</v>
      </c>
      <c r="BI96" s="315">
        <v>16744.622088657903</v>
      </c>
      <c r="BJ96" s="315">
        <v>17433.588533050766</v>
      </c>
      <c r="BK96" s="315">
        <v>18003.756983782536</v>
      </c>
      <c r="BL96" s="315">
        <v>19095.863441209662</v>
      </c>
      <c r="BM96" s="315">
        <v>21778.698310622476</v>
      </c>
      <c r="BN96" s="315">
        <v>22731.936247187637</v>
      </c>
      <c r="BO96" s="315">
        <v>23776.229328110701</v>
      </c>
      <c r="BP96" s="315">
        <v>24512.31756416996</v>
      </c>
      <c r="BQ96" s="315">
        <v>24276.458007665326</v>
      </c>
      <c r="BR96" s="315">
        <v>23994.165872739999</v>
      </c>
      <c r="BS96" s="315">
        <v>23743.183869404675</v>
      </c>
      <c r="BT96" s="315">
        <v>23152.139752212195</v>
      </c>
      <c r="BU96" s="315">
        <v>22326.270676910539</v>
      </c>
      <c r="BV96" s="315">
        <v>21650.620164656262</v>
      </c>
      <c r="BW96" s="315">
        <v>20893.33299051725</v>
      </c>
      <c r="BX96" s="314">
        <v>20609.092723540314</v>
      </c>
    </row>
    <row r="97" spans="1:76" s="98" customFormat="1">
      <c r="A97" s="38"/>
      <c r="B97" s="214" t="s">
        <v>551</v>
      </c>
      <c r="C97" s="38"/>
      <c r="D97" s="315" t="s">
        <v>496</v>
      </c>
      <c r="E97" s="315" t="s">
        <v>496</v>
      </c>
      <c r="F97" s="315" t="s">
        <v>496</v>
      </c>
      <c r="G97" s="315" t="s">
        <v>496</v>
      </c>
      <c r="H97" s="315" t="s">
        <v>496</v>
      </c>
      <c r="I97" s="315" t="s">
        <v>496</v>
      </c>
      <c r="J97" s="315" t="s">
        <v>496</v>
      </c>
      <c r="K97" s="315" t="s">
        <v>496</v>
      </c>
      <c r="L97" s="315" t="s">
        <v>496</v>
      </c>
      <c r="M97" s="315" t="s">
        <v>496</v>
      </c>
      <c r="N97" s="315" t="s">
        <v>496</v>
      </c>
      <c r="O97" s="315" t="s">
        <v>496</v>
      </c>
      <c r="P97" s="315" t="s">
        <v>496</v>
      </c>
      <c r="Q97" s="315" t="s">
        <v>496</v>
      </c>
      <c r="R97" s="315" t="s">
        <v>496</v>
      </c>
      <c r="S97" s="315" t="s">
        <v>496</v>
      </c>
      <c r="T97" s="315" t="s">
        <v>496</v>
      </c>
      <c r="U97" s="315" t="s">
        <v>496</v>
      </c>
      <c r="V97" s="315" t="s">
        <v>496</v>
      </c>
      <c r="W97" s="315" t="s">
        <v>496</v>
      </c>
      <c r="X97" s="315" t="s">
        <v>496</v>
      </c>
      <c r="Y97" s="315" t="s">
        <v>496</v>
      </c>
      <c r="Z97" s="315" t="s">
        <v>496</v>
      </c>
      <c r="AA97" s="315" t="s">
        <v>496</v>
      </c>
      <c r="AB97" s="315" t="s">
        <v>496</v>
      </c>
      <c r="AC97" s="315" t="s">
        <v>496</v>
      </c>
      <c r="AD97" s="315" t="s">
        <v>496</v>
      </c>
      <c r="AE97" s="315" t="s">
        <v>496</v>
      </c>
      <c r="AF97" s="315" t="s">
        <v>496</v>
      </c>
      <c r="AG97" s="315" t="s">
        <v>496</v>
      </c>
      <c r="AH97" s="315" t="s">
        <v>496</v>
      </c>
      <c r="AI97" s="315" t="s">
        <v>496</v>
      </c>
      <c r="AJ97" s="315" t="s">
        <v>496</v>
      </c>
      <c r="AK97" s="315" t="s">
        <v>496</v>
      </c>
      <c r="AL97" s="315" t="s">
        <v>496</v>
      </c>
      <c r="AM97" s="315" t="s">
        <v>496</v>
      </c>
      <c r="AN97" s="315" t="s">
        <v>496</v>
      </c>
      <c r="AO97" s="315" t="s">
        <v>496</v>
      </c>
      <c r="AP97" s="315" t="s">
        <v>496</v>
      </c>
      <c r="AQ97" s="315" t="s">
        <v>496</v>
      </c>
      <c r="AR97" s="315" t="s">
        <v>496</v>
      </c>
      <c r="AS97" s="315" t="s">
        <v>496</v>
      </c>
      <c r="AT97" s="315" t="s">
        <v>496</v>
      </c>
      <c r="AU97" s="315" t="s">
        <v>496</v>
      </c>
      <c r="AV97" s="315" t="s">
        <v>496</v>
      </c>
      <c r="AW97" s="315" t="s">
        <v>496</v>
      </c>
      <c r="AX97" s="315">
        <v>7069.9288394665145</v>
      </c>
      <c r="AY97" s="315">
        <v>7705.9710837650091</v>
      </c>
      <c r="AZ97" s="315">
        <v>7906.6955627955622</v>
      </c>
      <c r="BA97" s="315">
        <v>7630.4174207497463</v>
      </c>
      <c r="BB97" s="315">
        <v>7493.9131175654293</v>
      </c>
      <c r="BC97" s="315">
        <v>7473.6888070724799</v>
      </c>
      <c r="BD97" s="315">
        <v>7533.5597704441852</v>
      </c>
      <c r="BE97" s="315">
        <v>7959.8469936319716</v>
      </c>
      <c r="BF97" s="315">
        <v>8932.1770339657378</v>
      </c>
      <c r="BG97" s="315">
        <v>8849.2276161450027</v>
      </c>
      <c r="BH97" s="315">
        <v>9919.1320556717801</v>
      </c>
      <c r="BI97" s="315">
        <v>10494.307844854784</v>
      </c>
      <c r="BJ97" s="315">
        <v>11175.793490177635</v>
      </c>
      <c r="BK97" s="315">
        <v>11808.926456055526</v>
      </c>
      <c r="BL97" s="315">
        <v>13156.720706793047</v>
      </c>
      <c r="BM97" s="315">
        <v>15865.152493449636</v>
      </c>
      <c r="BN97" s="315">
        <v>17031.293258019625</v>
      </c>
      <c r="BO97" s="315">
        <v>17986.081140642906</v>
      </c>
      <c r="BP97" s="315">
        <v>18503.37220712172</v>
      </c>
      <c r="BQ97" s="315">
        <v>18321.849784154285</v>
      </c>
      <c r="BR97" s="315">
        <v>18089.622687119998</v>
      </c>
      <c r="BS97" s="315">
        <v>17905.109372559094</v>
      </c>
      <c r="BT97" s="315">
        <v>17539.258637628605</v>
      </c>
      <c r="BU97" s="315">
        <v>16805.153269542156</v>
      </c>
      <c r="BV97" s="315">
        <v>16276.675783795663</v>
      </c>
      <c r="BW97" s="315">
        <v>15644.200367856545</v>
      </c>
      <c r="BX97" s="314">
        <v>15346.358925627432</v>
      </c>
    </row>
    <row r="98" spans="1:76" s="98" customFormat="1">
      <c r="A98" s="38"/>
      <c r="B98" s="214" t="s">
        <v>550</v>
      </c>
      <c r="C98" s="38"/>
      <c r="D98" s="315" t="s">
        <v>496</v>
      </c>
      <c r="E98" s="315" t="s">
        <v>496</v>
      </c>
      <c r="F98" s="315" t="s">
        <v>496</v>
      </c>
      <c r="G98" s="315" t="s">
        <v>496</v>
      </c>
      <c r="H98" s="315" t="s">
        <v>496</v>
      </c>
      <c r="I98" s="315" t="s">
        <v>496</v>
      </c>
      <c r="J98" s="315" t="s">
        <v>496</v>
      </c>
      <c r="K98" s="315" t="s">
        <v>496</v>
      </c>
      <c r="L98" s="315" t="s">
        <v>496</v>
      </c>
      <c r="M98" s="315" t="s">
        <v>496</v>
      </c>
      <c r="N98" s="315" t="s">
        <v>496</v>
      </c>
      <c r="O98" s="315" t="s">
        <v>496</v>
      </c>
      <c r="P98" s="315" t="s">
        <v>496</v>
      </c>
      <c r="Q98" s="315" t="s">
        <v>496</v>
      </c>
      <c r="R98" s="315" t="s">
        <v>496</v>
      </c>
      <c r="S98" s="315" t="s">
        <v>496</v>
      </c>
      <c r="T98" s="315" t="s">
        <v>496</v>
      </c>
      <c r="U98" s="315" t="s">
        <v>496</v>
      </c>
      <c r="V98" s="315" t="s">
        <v>496</v>
      </c>
      <c r="W98" s="315" t="s">
        <v>496</v>
      </c>
      <c r="X98" s="315" t="s">
        <v>496</v>
      </c>
      <c r="Y98" s="315" t="s">
        <v>496</v>
      </c>
      <c r="Z98" s="315" t="s">
        <v>496</v>
      </c>
      <c r="AA98" s="315" t="s">
        <v>496</v>
      </c>
      <c r="AB98" s="315" t="s">
        <v>496</v>
      </c>
      <c r="AC98" s="315" t="s">
        <v>496</v>
      </c>
      <c r="AD98" s="315" t="s">
        <v>496</v>
      </c>
      <c r="AE98" s="315" t="s">
        <v>496</v>
      </c>
      <c r="AF98" s="315" t="s">
        <v>496</v>
      </c>
      <c r="AG98" s="315" t="s">
        <v>496</v>
      </c>
      <c r="AH98" s="315" t="s">
        <v>496</v>
      </c>
      <c r="AI98" s="315" t="s">
        <v>496</v>
      </c>
      <c r="AJ98" s="315" t="s">
        <v>496</v>
      </c>
      <c r="AK98" s="315" t="s">
        <v>496</v>
      </c>
      <c r="AL98" s="315" t="s">
        <v>496</v>
      </c>
      <c r="AM98" s="315" t="s">
        <v>496</v>
      </c>
      <c r="AN98" s="315" t="s">
        <v>496</v>
      </c>
      <c r="AO98" s="315" t="s">
        <v>496</v>
      </c>
      <c r="AP98" s="315" t="s">
        <v>496</v>
      </c>
      <c r="AQ98" s="315" t="s">
        <v>496</v>
      </c>
      <c r="AR98" s="315" t="s">
        <v>496</v>
      </c>
      <c r="AS98" s="315" t="s">
        <v>496</v>
      </c>
      <c r="AT98" s="315" t="s">
        <v>496</v>
      </c>
      <c r="AU98" s="315" t="s">
        <v>496</v>
      </c>
      <c r="AV98" s="315" t="s">
        <v>496</v>
      </c>
      <c r="AW98" s="315" t="s">
        <v>496</v>
      </c>
      <c r="AX98" s="315">
        <v>156.15900266264259</v>
      </c>
      <c r="AY98" s="315">
        <v>144.17722711657316</v>
      </c>
      <c r="AZ98" s="315">
        <v>142.33264733128021</v>
      </c>
      <c r="BA98" s="315">
        <v>132.19426508348482</v>
      </c>
      <c r="BB98" s="315">
        <v>153.38810064543861</v>
      </c>
      <c r="BC98" s="315">
        <v>165.88248464051841</v>
      </c>
      <c r="BD98" s="315">
        <v>175.11068571795138</v>
      </c>
      <c r="BE98" s="315">
        <v>231.17467237036774</v>
      </c>
      <c r="BF98" s="315">
        <v>310.74727528100698</v>
      </c>
      <c r="BG98" s="315">
        <v>394.38779635734522</v>
      </c>
      <c r="BH98" s="315">
        <v>567.19062750395642</v>
      </c>
      <c r="BI98" s="315">
        <v>671.47782757566495</v>
      </c>
      <c r="BJ98" s="315">
        <v>735.56112780979129</v>
      </c>
      <c r="BK98" s="315">
        <v>755.49736101792939</v>
      </c>
      <c r="BL98" s="315">
        <v>680.3678021214173</v>
      </c>
      <c r="BM98" s="315">
        <v>586.5010285004015</v>
      </c>
      <c r="BN98" s="315">
        <v>487.77922595181263</v>
      </c>
      <c r="BO98" s="315">
        <v>508.39683776906173</v>
      </c>
      <c r="BP98" s="315">
        <v>539.76639195314294</v>
      </c>
      <c r="BQ98" s="315">
        <v>569.62467068521471</v>
      </c>
      <c r="BR98" s="315">
        <v>591.58812718999991</v>
      </c>
      <c r="BS98" s="315">
        <v>622.32706698497282</v>
      </c>
      <c r="BT98" s="315">
        <v>616.49103597963438</v>
      </c>
      <c r="BU98" s="315">
        <v>600.18268543009924</v>
      </c>
      <c r="BV98" s="315">
        <v>621.41027330450891</v>
      </c>
      <c r="BW98" s="315">
        <v>645.95992537831671</v>
      </c>
      <c r="BX98" s="314">
        <v>663.05264365945027</v>
      </c>
    </row>
    <row r="99" spans="1:76" s="98" customFormat="1">
      <c r="A99" s="38"/>
      <c r="B99" s="214" t="s">
        <v>549</v>
      </c>
      <c r="C99" s="38"/>
      <c r="D99" s="315" t="s">
        <v>496</v>
      </c>
      <c r="E99" s="315" t="s">
        <v>496</v>
      </c>
      <c r="F99" s="315" t="s">
        <v>496</v>
      </c>
      <c r="G99" s="315" t="s">
        <v>496</v>
      </c>
      <c r="H99" s="315" t="s">
        <v>496</v>
      </c>
      <c r="I99" s="315" t="s">
        <v>496</v>
      </c>
      <c r="J99" s="315" t="s">
        <v>496</v>
      </c>
      <c r="K99" s="315" t="s">
        <v>496</v>
      </c>
      <c r="L99" s="315" t="s">
        <v>496</v>
      </c>
      <c r="M99" s="315" t="s">
        <v>496</v>
      </c>
      <c r="N99" s="315" t="s">
        <v>496</v>
      </c>
      <c r="O99" s="315" t="s">
        <v>496</v>
      </c>
      <c r="P99" s="315" t="s">
        <v>496</v>
      </c>
      <c r="Q99" s="315" t="s">
        <v>496</v>
      </c>
      <c r="R99" s="315" t="s">
        <v>496</v>
      </c>
      <c r="S99" s="315" t="s">
        <v>496</v>
      </c>
      <c r="T99" s="315" t="s">
        <v>496</v>
      </c>
      <c r="U99" s="315" t="s">
        <v>496</v>
      </c>
      <c r="V99" s="315" t="s">
        <v>496</v>
      </c>
      <c r="W99" s="315" t="s">
        <v>496</v>
      </c>
      <c r="X99" s="315" t="s">
        <v>496</v>
      </c>
      <c r="Y99" s="315" t="s">
        <v>496</v>
      </c>
      <c r="Z99" s="315" t="s">
        <v>496</v>
      </c>
      <c r="AA99" s="315" t="s">
        <v>496</v>
      </c>
      <c r="AB99" s="315" t="s">
        <v>496</v>
      </c>
      <c r="AC99" s="315" t="s">
        <v>496</v>
      </c>
      <c r="AD99" s="315" t="s">
        <v>496</v>
      </c>
      <c r="AE99" s="315" t="s">
        <v>496</v>
      </c>
      <c r="AF99" s="315" t="s">
        <v>496</v>
      </c>
      <c r="AG99" s="315" t="s">
        <v>496</v>
      </c>
      <c r="AH99" s="315" t="s">
        <v>496</v>
      </c>
      <c r="AI99" s="315" t="s">
        <v>496</v>
      </c>
      <c r="AJ99" s="315" t="s">
        <v>496</v>
      </c>
      <c r="AK99" s="315" t="s">
        <v>496</v>
      </c>
      <c r="AL99" s="315" t="s">
        <v>496</v>
      </c>
      <c r="AM99" s="315" t="s">
        <v>496</v>
      </c>
      <c r="AN99" s="315" t="s">
        <v>496</v>
      </c>
      <c r="AO99" s="315" t="s">
        <v>496</v>
      </c>
      <c r="AP99" s="315" t="s">
        <v>496</v>
      </c>
      <c r="AQ99" s="315" t="s">
        <v>496</v>
      </c>
      <c r="AR99" s="315" t="s">
        <v>496</v>
      </c>
      <c r="AS99" s="315" t="s">
        <v>496</v>
      </c>
      <c r="AT99" s="315" t="s">
        <v>496</v>
      </c>
      <c r="AU99" s="315" t="s">
        <v>496</v>
      </c>
      <c r="AV99" s="315" t="s">
        <v>496</v>
      </c>
      <c r="AW99" s="315" t="s">
        <v>496</v>
      </c>
      <c r="AX99" s="315">
        <v>935.49789674681563</v>
      </c>
      <c r="AY99" s="315">
        <v>914.87484589332348</v>
      </c>
      <c r="AZ99" s="315">
        <v>921.60604724487678</v>
      </c>
      <c r="BA99" s="315">
        <v>941.25894871136654</v>
      </c>
      <c r="BB99" s="315">
        <v>927.67994403712987</v>
      </c>
      <c r="BC99" s="315">
        <v>915.80803687566981</v>
      </c>
      <c r="BD99" s="315">
        <v>896.90075538583494</v>
      </c>
      <c r="BE99" s="315">
        <v>897.61783234010909</v>
      </c>
      <c r="BF99" s="315">
        <v>912.91737470561793</v>
      </c>
      <c r="BG99" s="315">
        <v>643.98723924741648</v>
      </c>
      <c r="BH99" s="315">
        <v>5770.5363995323878</v>
      </c>
      <c r="BI99" s="315">
        <v>5578.8364162274547</v>
      </c>
      <c r="BJ99" s="315">
        <v>5522.2339150633406</v>
      </c>
      <c r="BK99" s="315">
        <v>5439.3331667090806</v>
      </c>
      <c r="BL99" s="315">
        <v>5258.774932295194</v>
      </c>
      <c r="BM99" s="315">
        <v>5327.0447886724396</v>
      </c>
      <c r="BN99" s="315">
        <v>5212.8637632162008</v>
      </c>
      <c r="BO99" s="315">
        <v>5281.7513496987349</v>
      </c>
      <c r="BP99" s="315">
        <v>5469.1789650951014</v>
      </c>
      <c r="BQ99" s="315">
        <v>5384.9835528258272</v>
      </c>
      <c r="BR99" s="315">
        <v>5312.9550584300005</v>
      </c>
      <c r="BS99" s="315">
        <v>5215.7474298606066</v>
      </c>
      <c r="BT99" s="315">
        <v>4996.3900786039567</v>
      </c>
      <c r="BU99" s="315">
        <v>4920.9347219382807</v>
      </c>
      <c r="BV99" s="315">
        <v>4752.5341075560873</v>
      </c>
      <c r="BW99" s="315">
        <v>4603.1726972823863</v>
      </c>
      <c r="BX99" s="314">
        <v>4599.6811542534306</v>
      </c>
    </row>
    <row r="100" spans="1:76" s="98" customFormat="1" ht="26.1" customHeight="1">
      <c r="A100" s="38"/>
      <c r="B100" s="37" t="s">
        <v>528</v>
      </c>
      <c r="C100" s="38"/>
      <c r="D100" s="315">
        <v>0</v>
      </c>
      <c r="E100" s="315">
        <v>0</v>
      </c>
      <c r="F100" s="315">
        <v>0</v>
      </c>
      <c r="G100" s="315">
        <v>0</v>
      </c>
      <c r="H100" s="315">
        <v>0</v>
      </c>
      <c r="I100" s="315">
        <v>0</v>
      </c>
      <c r="J100" s="315">
        <v>0</v>
      </c>
      <c r="K100" s="315">
        <v>0</v>
      </c>
      <c r="L100" s="315">
        <v>0</v>
      </c>
      <c r="M100" s="315">
        <v>0</v>
      </c>
      <c r="N100" s="315">
        <v>0</v>
      </c>
      <c r="O100" s="315">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5">
        <v>0</v>
      </c>
      <c r="AI100" s="315">
        <v>0</v>
      </c>
      <c r="AJ100" s="315">
        <v>0</v>
      </c>
      <c r="AK100" s="315">
        <v>0</v>
      </c>
      <c r="AL100" s="315">
        <v>0</v>
      </c>
      <c r="AM100" s="315">
        <v>0</v>
      </c>
      <c r="AN100" s="315">
        <v>0</v>
      </c>
      <c r="AO100" s="315">
        <v>0</v>
      </c>
      <c r="AP100" s="315">
        <v>0</v>
      </c>
      <c r="AQ100" s="315">
        <v>0</v>
      </c>
      <c r="AR100" s="315">
        <v>0</v>
      </c>
      <c r="AS100" s="315">
        <v>0</v>
      </c>
      <c r="AT100" s="315">
        <v>0</v>
      </c>
      <c r="AU100" s="315">
        <v>6193.1825619487608</v>
      </c>
      <c r="AV100" s="315">
        <v>7076.5887190576814</v>
      </c>
      <c r="AW100" s="315">
        <v>7691.7318910102686</v>
      </c>
      <c r="AX100" s="315">
        <v>7964.5059188881805</v>
      </c>
      <c r="AY100" s="315">
        <v>8100.8798574752782</v>
      </c>
      <c r="AZ100" s="315">
        <v>7961.7890026203158</v>
      </c>
      <c r="BA100" s="315">
        <v>7635.180249456731</v>
      </c>
      <c r="BB100" s="315">
        <v>7348.0956960102994</v>
      </c>
      <c r="BC100" s="315">
        <v>7202.30563799842</v>
      </c>
      <c r="BD100" s="315">
        <v>6935.298017873969</v>
      </c>
      <c r="BE100" s="315">
        <v>6804.7845453522514</v>
      </c>
      <c r="BF100" s="315">
        <v>6729.9957096040007</v>
      </c>
      <c r="BG100" s="315">
        <v>6275.1556916807667</v>
      </c>
      <c r="BH100" s="315">
        <v>447.95951589324164</v>
      </c>
      <c r="BI100" s="315">
        <v>458.05255071843374</v>
      </c>
      <c r="BJ100" s="315">
        <v>412.10279690923437</v>
      </c>
      <c r="BK100" s="315">
        <v>375.79027006361554</v>
      </c>
      <c r="BL100" s="315">
        <v>396.88714965019835</v>
      </c>
      <c r="BM100" s="315">
        <v>428.87116917644931</v>
      </c>
      <c r="BN100" s="315">
        <v>431.88171122908994</v>
      </c>
      <c r="BO100" s="315">
        <v>460.0854851155259</v>
      </c>
      <c r="BP100" s="315">
        <v>458.81133833847639</v>
      </c>
      <c r="BQ100" s="315">
        <v>482.53360858190422</v>
      </c>
      <c r="BR100" s="315">
        <v>561.51893541999823</v>
      </c>
      <c r="BS100" s="315">
        <v>482.73324189004416</v>
      </c>
      <c r="BT100" s="315">
        <v>478.48268940598967</v>
      </c>
      <c r="BU100" s="315">
        <v>480.71001139880781</v>
      </c>
      <c r="BV100" s="315">
        <v>485.05357017049693</v>
      </c>
      <c r="BW100" s="315">
        <v>485.36882534185924</v>
      </c>
      <c r="BX100" s="314">
        <v>484.17218579019766</v>
      </c>
    </row>
    <row r="101" spans="1:76" s="98" customFormat="1">
      <c r="A101" s="38"/>
      <c r="B101" s="214" t="s">
        <v>548</v>
      </c>
      <c r="C101" s="38"/>
      <c r="D101" s="315" t="s">
        <v>496</v>
      </c>
      <c r="E101" s="315" t="s">
        <v>496</v>
      </c>
      <c r="F101" s="315" t="s">
        <v>496</v>
      </c>
      <c r="G101" s="315" t="s">
        <v>496</v>
      </c>
      <c r="H101" s="315" t="s">
        <v>496</v>
      </c>
      <c r="I101" s="315" t="s">
        <v>496</v>
      </c>
      <c r="J101" s="315" t="s">
        <v>496</v>
      </c>
      <c r="K101" s="315" t="s">
        <v>496</v>
      </c>
      <c r="L101" s="315" t="s">
        <v>496</v>
      </c>
      <c r="M101" s="315" t="s">
        <v>496</v>
      </c>
      <c r="N101" s="315" t="s">
        <v>496</v>
      </c>
      <c r="O101" s="315" t="s">
        <v>496</v>
      </c>
      <c r="P101" s="315" t="s">
        <v>496</v>
      </c>
      <c r="Q101" s="315" t="s">
        <v>496</v>
      </c>
      <c r="R101" s="315" t="s">
        <v>496</v>
      </c>
      <c r="S101" s="315" t="s">
        <v>496</v>
      </c>
      <c r="T101" s="315" t="s">
        <v>496</v>
      </c>
      <c r="U101" s="315" t="s">
        <v>496</v>
      </c>
      <c r="V101" s="315" t="s">
        <v>496</v>
      </c>
      <c r="W101" s="315" t="s">
        <v>496</v>
      </c>
      <c r="X101" s="315" t="s">
        <v>496</v>
      </c>
      <c r="Y101" s="315" t="s">
        <v>496</v>
      </c>
      <c r="Z101" s="315" t="s">
        <v>496</v>
      </c>
      <c r="AA101" s="315" t="s">
        <v>496</v>
      </c>
      <c r="AB101" s="315" t="s">
        <v>496</v>
      </c>
      <c r="AC101" s="315" t="s">
        <v>496</v>
      </c>
      <c r="AD101" s="315" t="s">
        <v>496</v>
      </c>
      <c r="AE101" s="315" t="s">
        <v>496</v>
      </c>
      <c r="AF101" s="315" t="s">
        <v>496</v>
      </c>
      <c r="AG101" s="315" t="s">
        <v>496</v>
      </c>
      <c r="AH101" s="315" t="s">
        <v>496</v>
      </c>
      <c r="AI101" s="315" t="s">
        <v>496</v>
      </c>
      <c r="AJ101" s="315" t="s">
        <v>496</v>
      </c>
      <c r="AK101" s="315" t="s">
        <v>496</v>
      </c>
      <c r="AL101" s="315" t="s">
        <v>496</v>
      </c>
      <c r="AM101" s="315" t="s">
        <v>496</v>
      </c>
      <c r="AN101" s="315" t="s">
        <v>496</v>
      </c>
      <c r="AO101" s="315" t="s">
        <v>496</v>
      </c>
      <c r="AP101" s="315" t="s">
        <v>496</v>
      </c>
      <c r="AQ101" s="315" t="s">
        <v>496</v>
      </c>
      <c r="AR101" s="315" t="s">
        <v>496</v>
      </c>
      <c r="AS101" s="315" t="s">
        <v>496</v>
      </c>
      <c r="AT101" s="315" t="s">
        <v>496</v>
      </c>
      <c r="AU101" s="315">
        <v>5283.9925241495175</v>
      </c>
      <c r="AV101" s="315">
        <v>6012.1018987238094</v>
      </c>
      <c r="AW101" s="315">
        <v>6521.4122773353802</v>
      </c>
      <c r="AX101" s="315">
        <v>6745.7342601231267</v>
      </c>
      <c r="AY101" s="315">
        <v>6856.7780545238702</v>
      </c>
      <c r="AZ101" s="315">
        <v>6747.1657925556274</v>
      </c>
      <c r="BA101" s="315">
        <v>6492.8642529953495</v>
      </c>
      <c r="BB101" s="315">
        <v>6210.815691642164</v>
      </c>
      <c r="BC101" s="315">
        <v>6039.9296552959313</v>
      </c>
      <c r="BD101" s="315">
        <v>5749.9450124532304</v>
      </c>
      <c r="BE101" s="315">
        <v>5594.2693174409997</v>
      </c>
      <c r="BF101" s="315">
        <v>5474.4785220198028</v>
      </c>
      <c r="BG101" s="315">
        <v>5035.3617476522477</v>
      </c>
      <c r="BH101" s="315" t="s">
        <v>496</v>
      </c>
      <c r="BI101" s="315" t="s">
        <v>496</v>
      </c>
      <c r="BJ101" s="315" t="s">
        <v>496</v>
      </c>
      <c r="BK101" s="315" t="s">
        <v>496</v>
      </c>
      <c r="BL101" s="315" t="s">
        <v>496</v>
      </c>
      <c r="BM101" s="315" t="s">
        <v>496</v>
      </c>
      <c r="BN101" s="315" t="s">
        <v>496</v>
      </c>
      <c r="BO101" s="315" t="s">
        <v>496</v>
      </c>
      <c r="BP101" s="315" t="s">
        <v>496</v>
      </c>
      <c r="BQ101" s="315" t="s">
        <v>496</v>
      </c>
      <c r="BR101" s="315" t="s">
        <v>496</v>
      </c>
      <c r="BS101" s="315" t="s">
        <v>496</v>
      </c>
      <c r="BT101" s="315" t="s">
        <v>496</v>
      </c>
      <c r="BU101" s="315" t="s">
        <v>496</v>
      </c>
      <c r="BV101" s="315" t="s">
        <v>496</v>
      </c>
      <c r="BW101" s="315" t="s">
        <v>496</v>
      </c>
      <c r="BX101" s="314" t="s">
        <v>496</v>
      </c>
    </row>
    <row r="102" spans="1:76" s="98" customFormat="1">
      <c r="A102" s="38"/>
      <c r="B102" s="214" t="s">
        <v>547</v>
      </c>
      <c r="C102" s="38"/>
      <c r="D102" s="315" t="s">
        <v>496</v>
      </c>
      <c r="E102" s="315" t="s">
        <v>496</v>
      </c>
      <c r="F102" s="315" t="s">
        <v>496</v>
      </c>
      <c r="G102" s="315" t="s">
        <v>496</v>
      </c>
      <c r="H102" s="315" t="s">
        <v>496</v>
      </c>
      <c r="I102" s="315" t="s">
        <v>496</v>
      </c>
      <c r="J102" s="315" t="s">
        <v>496</v>
      </c>
      <c r="K102" s="315" t="s">
        <v>496</v>
      </c>
      <c r="L102" s="315" t="s">
        <v>496</v>
      </c>
      <c r="M102" s="315" t="s">
        <v>496</v>
      </c>
      <c r="N102" s="315" t="s">
        <v>496</v>
      </c>
      <c r="O102" s="315" t="s">
        <v>496</v>
      </c>
      <c r="P102" s="315" t="s">
        <v>496</v>
      </c>
      <c r="Q102" s="315" t="s">
        <v>496</v>
      </c>
      <c r="R102" s="315" t="s">
        <v>496</v>
      </c>
      <c r="S102" s="315" t="s">
        <v>496</v>
      </c>
      <c r="T102" s="315" t="s">
        <v>496</v>
      </c>
      <c r="U102" s="315" t="s">
        <v>496</v>
      </c>
      <c r="V102" s="315" t="s">
        <v>496</v>
      </c>
      <c r="W102" s="315" t="s">
        <v>496</v>
      </c>
      <c r="X102" s="315" t="s">
        <v>496</v>
      </c>
      <c r="Y102" s="315" t="s">
        <v>496</v>
      </c>
      <c r="Z102" s="315" t="s">
        <v>496</v>
      </c>
      <c r="AA102" s="315" t="s">
        <v>496</v>
      </c>
      <c r="AB102" s="315" t="s">
        <v>496</v>
      </c>
      <c r="AC102" s="315" t="s">
        <v>496</v>
      </c>
      <c r="AD102" s="315" t="s">
        <v>496</v>
      </c>
      <c r="AE102" s="315" t="s">
        <v>496</v>
      </c>
      <c r="AF102" s="315" t="s">
        <v>496</v>
      </c>
      <c r="AG102" s="315" t="s">
        <v>496</v>
      </c>
      <c r="AH102" s="315" t="s">
        <v>496</v>
      </c>
      <c r="AI102" s="315" t="s">
        <v>496</v>
      </c>
      <c r="AJ102" s="315" t="s">
        <v>496</v>
      </c>
      <c r="AK102" s="315" t="s">
        <v>496</v>
      </c>
      <c r="AL102" s="315" t="s">
        <v>496</v>
      </c>
      <c r="AM102" s="315" t="s">
        <v>496</v>
      </c>
      <c r="AN102" s="315" t="s">
        <v>496</v>
      </c>
      <c r="AO102" s="315" t="s">
        <v>496</v>
      </c>
      <c r="AP102" s="315" t="s">
        <v>496</v>
      </c>
      <c r="AQ102" s="315" t="s">
        <v>496</v>
      </c>
      <c r="AR102" s="315" t="s">
        <v>496</v>
      </c>
      <c r="AS102" s="315" t="s">
        <v>496</v>
      </c>
      <c r="AT102" s="315" t="s">
        <v>496</v>
      </c>
      <c r="AU102" s="315">
        <v>308.75203695926086</v>
      </c>
      <c r="AV102" s="315">
        <v>354.19907930735081</v>
      </c>
      <c r="AW102" s="315">
        <v>374.45162940931914</v>
      </c>
      <c r="AX102" s="315">
        <v>396.24182369536607</v>
      </c>
      <c r="AY102" s="315">
        <v>404.16746264125106</v>
      </c>
      <c r="AZ102" s="315">
        <v>400.88529546190858</v>
      </c>
      <c r="BA102" s="315">
        <v>390.07694802863233</v>
      </c>
      <c r="BB102" s="315">
        <v>381.65069333692333</v>
      </c>
      <c r="BC102" s="315">
        <v>380.14399477803528</v>
      </c>
      <c r="BD102" s="315">
        <v>374.29140052587985</v>
      </c>
      <c r="BE102" s="315">
        <v>373.53161434688417</v>
      </c>
      <c r="BF102" s="315">
        <v>376.92136863614002</v>
      </c>
      <c r="BG102" s="315">
        <v>379.00572294156672</v>
      </c>
      <c r="BH102" s="315" t="s">
        <v>496</v>
      </c>
      <c r="BI102" s="315" t="s">
        <v>496</v>
      </c>
      <c r="BJ102" s="315" t="s">
        <v>496</v>
      </c>
      <c r="BK102" s="315" t="s">
        <v>496</v>
      </c>
      <c r="BL102" s="315" t="s">
        <v>496</v>
      </c>
      <c r="BM102" s="315" t="s">
        <v>496</v>
      </c>
      <c r="BN102" s="315" t="s">
        <v>496</v>
      </c>
      <c r="BO102" s="315" t="s">
        <v>496</v>
      </c>
      <c r="BP102" s="315" t="s">
        <v>496</v>
      </c>
      <c r="BQ102" s="315" t="s">
        <v>496</v>
      </c>
      <c r="BR102" s="315" t="s">
        <v>496</v>
      </c>
      <c r="BS102" s="315" t="s">
        <v>496</v>
      </c>
      <c r="BT102" s="315" t="s">
        <v>496</v>
      </c>
      <c r="BU102" s="315" t="s">
        <v>496</v>
      </c>
      <c r="BV102" s="315" t="s">
        <v>496</v>
      </c>
      <c r="BW102" s="315" t="s">
        <v>496</v>
      </c>
      <c r="BX102" s="314" t="s">
        <v>496</v>
      </c>
    </row>
    <row r="103" spans="1:76" s="10" customFormat="1" ht="24.75" customHeight="1" thickBot="1">
      <c r="A103" s="410"/>
      <c r="B103" s="360" t="s">
        <v>546</v>
      </c>
      <c r="C103" s="290"/>
      <c r="D103" s="358" t="s">
        <v>496</v>
      </c>
      <c r="E103" s="358" t="s">
        <v>496</v>
      </c>
      <c r="F103" s="358" t="s">
        <v>496</v>
      </c>
      <c r="G103" s="358" t="s">
        <v>496</v>
      </c>
      <c r="H103" s="358" t="s">
        <v>496</v>
      </c>
      <c r="I103" s="358" t="s">
        <v>496</v>
      </c>
      <c r="J103" s="358" t="s">
        <v>496</v>
      </c>
      <c r="K103" s="358" t="s">
        <v>496</v>
      </c>
      <c r="L103" s="358" t="s">
        <v>496</v>
      </c>
      <c r="M103" s="358" t="s">
        <v>496</v>
      </c>
      <c r="N103" s="358" t="s">
        <v>496</v>
      </c>
      <c r="O103" s="358" t="s">
        <v>496</v>
      </c>
      <c r="P103" s="358" t="s">
        <v>496</v>
      </c>
      <c r="Q103" s="358" t="s">
        <v>496</v>
      </c>
      <c r="R103" s="358" t="s">
        <v>496</v>
      </c>
      <c r="S103" s="358" t="s">
        <v>496</v>
      </c>
      <c r="T103" s="358" t="s">
        <v>496</v>
      </c>
      <c r="U103" s="358" t="s">
        <v>496</v>
      </c>
      <c r="V103" s="358" t="s">
        <v>496</v>
      </c>
      <c r="W103" s="358" t="s">
        <v>496</v>
      </c>
      <c r="X103" s="358" t="s">
        <v>496</v>
      </c>
      <c r="Y103" s="358" t="s">
        <v>496</v>
      </c>
      <c r="Z103" s="358" t="s">
        <v>496</v>
      </c>
      <c r="AA103" s="358" t="s">
        <v>496</v>
      </c>
      <c r="AB103" s="358" t="s">
        <v>496</v>
      </c>
      <c r="AC103" s="358" t="s">
        <v>496</v>
      </c>
      <c r="AD103" s="358" t="s">
        <v>496</v>
      </c>
      <c r="AE103" s="358" t="s">
        <v>496</v>
      </c>
      <c r="AF103" s="358" t="s">
        <v>496</v>
      </c>
      <c r="AG103" s="358" t="s">
        <v>496</v>
      </c>
      <c r="AH103" s="358" t="s">
        <v>496</v>
      </c>
      <c r="AI103" s="358" t="s">
        <v>496</v>
      </c>
      <c r="AJ103" s="358" t="s">
        <v>496</v>
      </c>
      <c r="AK103" s="358" t="s">
        <v>496</v>
      </c>
      <c r="AL103" s="358" t="s">
        <v>496</v>
      </c>
      <c r="AM103" s="358" t="s">
        <v>496</v>
      </c>
      <c r="AN103" s="358" t="s">
        <v>496</v>
      </c>
      <c r="AO103" s="358" t="s">
        <v>496</v>
      </c>
      <c r="AP103" s="358" t="s">
        <v>496</v>
      </c>
      <c r="AQ103" s="358" t="s">
        <v>496</v>
      </c>
      <c r="AR103" s="358" t="s">
        <v>496</v>
      </c>
      <c r="AS103" s="358" t="s">
        <v>496</v>
      </c>
      <c r="AT103" s="358" t="s">
        <v>496</v>
      </c>
      <c r="AU103" s="358">
        <v>600.43800083998224</v>
      </c>
      <c r="AV103" s="358">
        <v>710.28774102652073</v>
      </c>
      <c r="AW103" s="358">
        <v>795.86798426556857</v>
      </c>
      <c r="AX103" s="358">
        <v>822.52983506968769</v>
      </c>
      <c r="AY103" s="358">
        <v>839.93434031015659</v>
      </c>
      <c r="AZ103" s="358">
        <v>813.73791460278017</v>
      </c>
      <c r="BA103" s="358">
        <v>752.23904843274795</v>
      </c>
      <c r="BB103" s="358">
        <v>755.62931103121184</v>
      </c>
      <c r="BC103" s="358">
        <v>782.23198792445351</v>
      </c>
      <c r="BD103" s="358">
        <v>811.06160489485819</v>
      </c>
      <c r="BE103" s="358">
        <v>836.98361356436737</v>
      </c>
      <c r="BF103" s="358">
        <v>878.59581894805842</v>
      </c>
      <c r="BG103" s="358">
        <v>860.7882210869526</v>
      </c>
      <c r="BH103" s="358">
        <v>447.95951589324164</v>
      </c>
      <c r="BI103" s="358">
        <v>458.05255071843374</v>
      </c>
      <c r="BJ103" s="358">
        <v>412.10279690923437</v>
      </c>
      <c r="BK103" s="358">
        <v>375.79027006361554</v>
      </c>
      <c r="BL103" s="358">
        <v>396.88714965019835</v>
      </c>
      <c r="BM103" s="358">
        <v>428.87116917644931</v>
      </c>
      <c r="BN103" s="358">
        <v>431.88171122908994</v>
      </c>
      <c r="BO103" s="358">
        <v>460.0854851155259</v>
      </c>
      <c r="BP103" s="358">
        <v>458.81133833847639</v>
      </c>
      <c r="BQ103" s="358">
        <v>482.53360858190422</v>
      </c>
      <c r="BR103" s="358">
        <v>561.51893541999823</v>
      </c>
      <c r="BS103" s="358">
        <v>482.73324189004416</v>
      </c>
      <c r="BT103" s="358">
        <v>478.48268940598967</v>
      </c>
      <c r="BU103" s="358">
        <v>480.71001139880781</v>
      </c>
      <c r="BV103" s="358">
        <v>485.05357017049693</v>
      </c>
      <c r="BW103" s="358">
        <v>485.36882534185924</v>
      </c>
      <c r="BX103" s="357">
        <v>484.17218579019766</v>
      </c>
    </row>
    <row r="104" spans="1:76" s="98" customFormat="1" ht="39.75" customHeight="1">
      <c r="A104" s="347"/>
      <c r="B104" s="326" t="s">
        <v>545</v>
      </c>
      <c r="C104" s="409"/>
      <c r="D104" s="324" t="s">
        <v>485</v>
      </c>
      <c r="E104" s="324" t="s">
        <v>484</v>
      </c>
      <c r="F104" s="324" t="s">
        <v>483</v>
      </c>
      <c r="G104" s="324" t="s">
        <v>482</v>
      </c>
      <c r="H104" s="324" t="s">
        <v>481</v>
      </c>
      <c r="I104" s="324" t="s">
        <v>480</v>
      </c>
      <c r="J104" s="324" t="s">
        <v>479</v>
      </c>
      <c r="K104" s="324" t="s">
        <v>478</v>
      </c>
      <c r="L104" s="324" t="s">
        <v>477</v>
      </c>
      <c r="M104" s="324" t="s">
        <v>476</v>
      </c>
      <c r="N104" s="324" t="s">
        <v>475</v>
      </c>
      <c r="O104" s="324" t="s">
        <v>474</v>
      </c>
      <c r="P104" s="324" t="s">
        <v>473</v>
      </c>
      <c r="Q104" s="324" t="s">
        <v>472</v>
      </c>
      <c r="R104" s="324" t="s">
        <v>471</v>
      </c>
      <c r="S104" s="324" t="s">
        <v>470</v>
      </c>
      <c r="T104" s="324" t="s">
        <v>469</v>
      </c>
      <c r="U104" s="324" t="s">
        <v>468</v>
      </c>
      <c r="V104" s="324" t="s">
        <v>467</v>
      </c>
      <c r="W104" s="324" t="s">
        <v>466</v>
      </c>
      <c r="X104" s="324" t="s">
        <v>465</v>
      </c>
      <c r="Y104" s="324" t="s">
        <v>464</v>
      </c>
      <c r="Z104" s="324" t="s">
        <v>463</v>
      </c>
      <c r="AA104" s="324" t="s">
        <v>462</v>
      </c>
      <c r="AB104" s="324" t="s">
        <v>461</v>
      </c>
      <c r="AC104" s="324" t="s">
        <v>460</v>
      </c>
      <c r="AD104" s="324" t="s">
        <v>459</v>
      </c>
      <c r="AE104" s="324" t="s">
        <v>458</v>
      </c>
      <c r="AF104" s="324" t="s">
        <v>457</v>
      </c>
      <c r="AG104" s="324" t="s">
        <v>456</v>
      </c>
      <c r="AH104" s="324" t="s">
        <v>455</v>
      </c>
      <c r="AI104" s="324" t="s">
        <v>454</v>
      </c>
      <c r="AJ104" s="324" t="s">
        <v>453</v>
      </c>
      <c r="AK104" s="324" t="s">
        <v>452</v>
      </c>
      <c r="AL104" s="324" t="s">
        <v>451</v>
      </c>
      <c r="AM104" s="324" t="s">
        <v>450</v>
      </c>
      <c r="AN104" s="324" t="s">
        <v>449</v>
      </c>
      <c r="AO104" s="324" t="s">
        <v>448</v>
      </c>
      <c r="AP104" s="324" t="s">
        <v>447</v>
      </c>
      <c r="AQ104" s="324" t="s">
        <v>446</v>
      </c>
      <c r="AR104" s="324" t="s">
        <v>445</v>
      </c>
      <c r="AS104" s="324" t="s">
        <v>444</v>
      </c>
      <c r="AT104" s="324" t="s">
        <v>443</v>
      </c>
      <c r="AU104" s="324" t="s">
        <v>442</v>
      </c>
      <c r="AV104" s="324" t="s">
        <v>441</v>
      </c>
      <c r="AW104" s="324" t="s">
        <v>440</v>
      </c>
      <c r="AX104" s="324" t="s">
        <v>439</v>
      </c>
      <c r="AY104" s="324" t="s">
        <v>438</v>
      </c>
      <c r="AZ104" s="324" t="s">
        <v>437</v>
      </c>
      <c r="BA104" s="324" t="s">
        <v>436</v>
      </c>
      <c r="BB104" s="324" t="s">
        <v>435</v>
      </c>
      <c r="BC104" s="324" t="s">
        <v>434</v>
      </c>
      <c r="BD104" s="324" t="s">
        <v>433</v>
      </c>
      <c r="BE104" s="324" t="s">
        <v>432</v>
      </c>
      <c r="BF104" s="324" t="s">
        <v>431</v>
      </c>
      <c r="BG104" s="324" t="s">
        <v>430</v>
      </c>
      <c r="BH104" s="324" t="s">
        <v>429</v>
      </c>
      <c r="BI104" s="324" t="s">
        <v>428</v>
      </c>
      <c r="BJ104" s="324" t="s">
        <v>427</v>
      </c>
      <c r="BK104" s="324" t="s">
        <v>426</v>
      </c>
      <c r="BL104" s="324" t="s">
        <v>425</v>
      </c>
      <c r="BM104" s="324" t="s">
        <v>424</v>
      </c>
      <c r="BN104" s="324" t="s">
        <v>423</v>
      </c>
      <c r="BO104" s="324" t="s">
        <v>422</v>
      </c>
      <c r="BP104" s="324" t="s">
        <v>421</v>
      </c>
      <c r="BQ104" s="324" t="s">
        <v>420</v>
      </c>
      <c r="BR104" s="324" t="s">
        <v>419</v>
      </c>
      <c r="BS104" s="324" t="s">
        <v>418</v>
      </c>
      <c r="BT104" s="324" t="s">
        <v>417</v>
      </c>
      <c r="BU104" s="323" t="s">
        <v>416</v>
      </c>
      <c r="BV104" s="323" t="s">
        <v>415</v>
      </c>
      <c r="BW104" s="323" t="s">
        <v>414</v>
      </c>
      <c r="BX104" s="322" t="s">
        <v>413</v>
      </c>
    </row>
    <row r="105" spans="1:76" s="208" customFormat="1" ht="26.1" customHeight="1">
      <c r="A105" s="355"/>
      <c r="B105" s="41" t="s">
        <v>67</v>
      </c>
      <c r="C105" s="41"/>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v>3408</v>
      </c>
      <c r="AI105" s="320">
        <v>3314</v>
      </c>
      <c r="AJ105" s="320">
        <v>3556</v>
      </c>
      <c r="AK105" s="320">
        <v>4151</v>
      </c>
      <c r="AL105" s="320">
        <v>4431</v>
      </c>
      <c r="AM105" s="320">
        <v>4750</v>
      </c>
      <c r="AN105" s="320">
        <v>4825</v>
      </c>
      <c r="AO105" s="320">
        <v>4860</v>
      </c>
      <c r="AP105" s="320">
        <v>4900</v>
      </c>
      <c r="AQ105" s="320">
        <v>4860</v>
      </c>
      <c r="AR105" s="320">
        <v>3996</v>
      </c>
      <c r="AS105" s="320">
        <v>3886</v>
      </c>
      <c r="AT105" s="320">
        <v>3950</v>
      </c>
      <c r="AU105" s="320">
        <v>4120</v>
      </c>
      <c r="AV105" s="320">
        <v>4380</v>
      </c>
      <c r="AW105" s="320">
        <v>4601</v>
      </c>
      <c r="AX105" s="320">
        <v>4692</v>
      </c>
      <c r="AY105" s="320">
        <v>4757</v>
      </c>
      <c r="AZ105" s="320">
        <v>4740</v>
      </c>
      <c r="BA105" s="320">
        <v>4588</v>
      </c>
      <c r="BB105" s="320">
        <v>4423</v>
      </c>
      <c r="BC105" s="320">
        <v>4187</v>
      </c>
      <c r="BD105" s="320">
        <v>3946</v>
      </c>
      <c r="BE105" s="320">
        <v>3846</v>
      </c>
      <c r="BF105" s="320">
        <v>3807</v>
      </c>
      <c r="BG105" s="320">
        <v>3812</v>
      </c>
      <c r="BH105" s="320">
        <v>3940</v>
      </c>
      <c r="BI105" s="320">
        <v>3986</v>
      </c>
      <c r="BJ105" s="320">
        <v>4021</v>
      </c>
      <c r="BK105" s="320">
        <v>4036</v>
      </c>
      <c r="BL105" s="320">
        <v>4166</v>
      </c>
      <c r="BM105" s="320">
        <v>4547</v>
      </c>
      <c r="BN105" s="320">
        <v>4798</v>
      </c>
      <c r="BO105" s="320">
        <v>4932</v>
      </c>
      <c r="BP105" s="320">
        <v>5053</v>
      </c>
      <c r="BQ105" s="320">
        <v>5026</v>
      </c>
      <c r="BR105" s="320">
        <v>4921</v>
      </c>
      <c r="BS105" s="320">
        <v>4832</v>
      </c>
      <c r="BT105" s="320">
        <v>4877</v>
      </c>
      <c r="BU105" s="320">
        <v>4871</v>
      </c>
      <c r="BV105" s="320">
        <v>4873</v>
      </c>
      <c r="BW105" s="320">
        <v>4850</v>
      </c>
      <c r="BX105" s="319">
        <v>4830</v>
      </c>
    </row>
    <row r="106" spans="1:76" s="98" customFormat="1">
      <c r="A106" s="352"/>
      <c r="B106" s="37" t="s">
        <v>182</v>
      </c>
      <c r="C106" s="38"/>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v>3796</v>
      </c>
      <c r="BM106" s="315">
        <v>3966</v>
      </c>
      <c r="BN106" s="315">
        <v>4155</v>
      </c>
      <c r="BO106" s="315">
        <v>4237</v>
      </c>
      <c r="BP106" s="315">
        <v>4309</v>
      </c>
      <c r="BQ106" s="315">
        <v>4365</v>
      </c>
      <c r="BR106" s="315">
        <v>4440</v>
      </c>
      <c r="BS106" s="315">
        <v>4504</v>
      </c>
      <c r="BT106" s="315">
        <v>4544</v>
      </c>
      <c r="BU106" s="315">
        <v>4530</v>
      </c>
      <c r="BV106" s="315">
        <v>4523</v>
      </c>
      <c r="BW106" s="315">
        <v>4494</v>
      </c>
      <c r="BX106" s="314">
        <v>4471</v>
      </c>
    </row>
    <row r="107" spans="1:76" s="98" customFormat="1">
      <c r="A107" s="352"/>
      <c r="B107" s="37" t="s">
        <v>544</v>
      </c>
      <c r="C107" s="38"/>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v>370</v>
      </c>
      <c r="BM107" s="315">
        <v>580</v>
      </c>
      <c r="BN107" s="315">
        <v>643</v>
      </c>
      <c r="BO107" s="315">
        <v>696</v>
      </c>
      <c r="BP107" s="315">
        <v>744</v>
      </c>
      <c r="BQ107" s="315">
        <v>661</v>
      </c>
      <c r="BR107" s="315">
        <v>481</v>
      </c>
      <c r="BS107" s="315">
        <v>328</v>
      </c>
      <c r="BT107" s="315">
        <v>333</v>
      </c>
      <c r="BU107" s="315">
        <v>341</v>
      </c>
      <c r="BV107" s="315">
        <v>350</v>
      </c>
      <c r="BW107" s="315">
        <v>356</v>
      </c>
      <c r="BX107" s="314">
        <v>359</v>
      </c>
    </row>
    <row r="108" spans="1:76" s="98" customFormat="1" ht="26.1" customHeight="1">
      <c r="A108" s="38"/>
      <c r="B108" s="152" t="s">
        <v>543</v>
      </c>
      <c r="C108" s="38"/>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4"/>
    </row>
    <row r="109" spans="1:76" s="98" customFormat="1">
      <c r="A109" s="38"/>
      <c r="B109" s="37" t="s">
        <v>542</v>
      </c>
      <c r="C109" s="38"/>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v>2667</v>
      </c>
      <c r="AI109" s="315">
        <v>2625</v>
      </c>
      <c r="AJ109" s="315">
        <v>2843</v>
      </c>
      <c r="AK109" s="315">
        <v>3354</v>
      </c>
      <c r="AL109" s="315">
        <v>3580</v>
      </c>
      <c r="AM109" s="315">
        <v>3735</v>
      </c>
      <c r="AN109" s="315">
        <v>3745</v>
      </c>
      <c r="AO109" s="315">
        <v>3710</v>
      </c>
      <c r="AP109" s="315">
        <v>3720</v>
      </c>
      <c r="AQ109" s="315">
        <v>3665</v>
      </c>
      <c r="AR109" s="315">
        <v>3082</v>
      </c>
      <c r="AS109" s="315">
        <v>2938</v>
      </c>
      <c r="AT109" s="315">
        <v>2922</v>
      </c>
      <c r="AU109" s="315">
        <v>2967</v>
      </c>
      <c r="AV109" s="315">
        <v>3034</v>
      </c>
      <c r="AW109" s="315">
        <v>3053</v>
      </c>
      <c r="AX109" s="315">
        <v>3006</v>
      </c>
      <c r="AY109" s="315">
        <v>2939</v>
      </c>
      <c r="AZ109" s="315">
        <v>2868</v>
      </c>
      <c r="BA109" s="315">
        <v>2754</v>
      </c>
      <c r="BB109" s="315">
        <v>2628</v>
      </c>
      <c r="BC109" s="315">
        <v>2438</v>
      </c>
      <c r="BD109" s="315">
        <v>2230</v>
      </c>
      <c r="BE109" s="315">
        <v>2093</v>
      </c>
      <c r="BF109" s="315">
        <v>1993</v>
      </c>
      <c r="BG109" s="315">
        <v>1824</v>
      </c>
      <c r="BH109" s="315">
        <v>1808</v>
      </c>
      <c r="BI109" s="315">
        <v>1753</v>
      </c>
      <c r="BJ109" s="315">
        <v>1674</v>
      </c>
      <c r="BK109" s="315">
        <v>1581</v>
      </c>
      <c r="BL109" s="315">
        <v>1533</v>
      </c>
      <c r="BM109" s="315">
        <v>1512</v>
      </c>
      <c r="BN109" s="315">
        <v>1502</v>
      </c>
      <c r="BO109" s="315">
        <v>1464</v>
      </c>
      <c r="BP109" s="315">
        <v>1455</v>
      </c>
      <c r="BQ109" s="315">
        <v>1428</v>
      </c>
      <c r="BR109" s="315">
        <v>1397</v>
      </c>
      <c r="BS109" s="315">
        <v>1359</v>
      </c>
      <c r="BT109" s="315">
        <v>1354</v>
      </c>
      <c r="BU109" s="315">
        <v>1346</v>
      </c>
      <c r="BV109" s="315">
        <v>1341</v>
      </c>
      <c r="BW109" s="315">
        <v>1330</v>
      </c>
      <c r="BX109" s="314">
        <v>1321</v>
      </c>
    </row>
    <row r="110" spans="1:76" s="98" customFormat="1">
      <c r="A110" s="38"/>
      <c r="B110" s="37" t="s">
        <v>541</v>
      </c>
      <c r="C110" s="38"/>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v>354</v>
      </c>
      <c r="AW110" s="315">
        <v>449</v>
      </c>
      <c r="AX110" s="315">
        <v>546</v>
      </c>
      <c r="AY110" s="315">
        <v>649</v>
      </c>
      <c r="AZ110" s="315">
        <v>743</v>
      </c>
      <c r="BA110" s="315">
        <v>802</v>
      </c>
      <c r="BB110" s="315">
        <v>851</v>
      </c>
      <c r="BC110" s="315">
        <v>897</v>
      </c>
      <c r="BD110" s="315">
        <v>945</v>
      </c>
      <c r="BE110" s="315">
        <v>1026</v>
      </c>
      <c r="BF110" s="315">
        <v>1103</v>
      </c>
      <c r="BG110" s="315">
        <v>1266</v>
      </c>
      <c r="BH110" s="315">
        <v>1355</v>
      </c>
      <c r="BI110" s="315">
        <v>1416</v>
      </c>
      <c r="BJ110" s="315">
        <v>1480</v>
      </c>
      <c r="BK110" s="315">
        <v>1520</v>
      </c>
      <c r="BL110" s="315">
        <v>1583</v>
      </c>
      <c r="BM110" s="315">
        <v>1715</v>
      </c>
      <c r="BN110" s="315">
        <v>1804</v>
      </c>
      <c r="BO110" s="315">
        <v>1882</v>
      </c>
      <c r="BP110" s="315">
        <v>1939</v>
      </c>
      <c r="BQ110" s="315">
        <v>1933</v>
      </c>
      <c r="BR110" s="315">
        <v>1915</v>
      </c>
      <c r="BS110" s="315">
        <v>1887</v>
      </c>
      <c r="BT110" s="315">
        <v>1881</v>
      </c>
      <c r="BU110" s="315">
        <v>1861</v>
      </c>
      <c r="BV110" s="315">
        <v>1846</v>
      </c>
      <c r="BW110" s="315">
        <v>1826</v>
      </c>
      <c r="BX110" s="314">
        <v>1811</v>
      </c>
    </row>
    <row r="111" spans="1:76" s="98" customFormat="1">
      <c r="A111" s="38"/>
      <c r="B111" s="37" t="s">
        <v>540</v>
      </c>
      <c r="C111" s="38"/>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v>992</v>
      </c>
      <c r="AW111" s="315">
        <v>1100</v>
      </c>
      <c r="AX111" s="315">
        <v>1140</v>
      </c>
      <c r="AY111" s="315">
        <v>1168</v>
      </c>
      <c r="AZ111" s="315">
        <v>1128</v>
      </c>
      <c r="BA111" s="315">
        <v>1032</v>
      </c>
      <c r="BB111" s="315">
        <v>945</v>
      </c>
      <c r="BC111" s="315">
        <v>852</v>
      </c>
      <c r="BD111" s="315">
        <v>771</v>
      </c>
      <c r="BE111" s="315">
        <v>727</v>
      </c>
      <c r="BF111" s="315">
        <v>711</v>
      </c>
      <c r="BG111" s="315">
        <v>722</v>
      </c>
      <c r="BH111" s="315">
        <v>777</v>
      </c>
      <c r="BI111" s="315">
        <v>817</v>
      </c>
      <c r="BJ111" s="315">
        <v>868</v>
      </c>
      <c r="BK111" s="315">
        <v>934</v>
      </c>
      <c r="BL111" s="315">
        <v>1049</v>
      </c>
      <c r="BM111" s="315">
        <v>1320</v>
      </c>
      <c r="BN111" s="315">
        <v>1492</v>
      </c>
      <c r="BO111" s="315">
        <v>1586</v>
      </c>
      <c r="BP111" s="315">
        <v>1659</v>
      </c>
      <c r="BQ111" s="315">
        <v>1665</v>
      </c>
      <c r="BR111" s="315">
        <v>1609</v>
      </c>
      <c r="BS111" s="315">
        <v>1585</v>
      </c>
      <c r="BT111" s="315">
        <v>1641</v>
      </c>
      <c r="BU111" s="315">
        <v>1664</v>
      </c>
      <c r="BV111" s="315">
        <v>1686</v>
      </c>
      <c r="BW111" s="315">
        <v>1693</v>
      </c>
      <c r="BX111" s="314">
        <v>1698</v>
      </c>
    </row>
    <row r="112" spans="1:76" s="98" customFormat="1">
      <c r="A112" s="38"/>
      <c r="B112" s="214" t="s">
        <v>539</v>
      </c>
      <c r="C112" s="38"/>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v>60</v>
      </c>
      <c r="BI112" s="315">
        <v>60</v>
      </c>
      <c r="BJ112" s="315">
        <v>70</v>
      </c>
      <c r="BK112" s="315">
        <v>70</v>
      </c>
      <c r="BL112" s="315">
        <v>360</v>
      </c>
      <c r="BM112" s="315">
        <v>841</v>
      </c>
      <c r="BN112" s="315">
        <v>1131</v>
      </c>
      <c r="BO112" s="315">
        <v>1242</v>
      </c>
      <c r="BP112" s="315">
        <v>1358</v>
      </c>
      <c r="BQ112" s="315">
        <v>1402</v>
      </c>
      <c r="BR112" s="315">
        <v>1379</v>
      </c>
      <c r="BS112" s="315">
        <v>1370</v>
      </c>
      <c r="BT112" s="315">
        <v>1445</v>
      </c>
      <c r="BU112" s="315">
        <v>1483</v>
      </c>
      <c r="BV112" s="315">
        <v>1518</v>
      </c>
      <c r="BW112" s="315">
        <v>1535</v>
      </c>
      <c r="BX112" s="314">
        <v>1548</v>
      </c>
    </row>
    <row r="113" spans="1:76" ht="26.1" customHeight="1">
      <c r="A113" s="38"/>
      <c r="B113" s="37" t="s">
        <v>538</v>
      </c>
      <c r="C113" s="316"/>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v>3387</v>
      </c>
      <c r="AW113" s="315">
        <v>3502</v>
      </c>
      <c r="AX113" s="315">
        <v>3552</v>
      </c>
      <c r="AY113" s="315">
        <v>3589</v>
      </c>
      <c r="AZ113" s="315">
        <v>3612</v>
      </c>
      <c r="BA113" s="315">
        <v>3556</v>
      </c>
      <c r="BB113" s="315">
        <v>3479</v>
      </c>
      <c r="BC113" s="315">
        <v>3335</v>
      </c>
      <c r="BD113" s="315">
        <v>3175</v>
      </c>
      <c r="BE113" s="315">
        <v>3119</v>
      </c>
      <c r="BF113" s="315">
        <v>3096</v>
      </c>
      <c r="BG113" s="315">
        <v>3090</v>
      </c>
      <c r="BH113" s="315">
        <v>3163</v>
      </c>
      <c r="BI113" s="315">
        <v>3169</v>
      </c>
      <c r="BJ113" s="315">
        <v>3153</v>
      </c>
      <c r="BK113" s="315">
        <v>3102</v>
      </c>
      <c r="BL113" s="315">
        <v>3117</v>
      </c>
      <c r="BM113" s="315">
        <v>3227</v>
      </c>
      <c r="BN113" s="315">
        <v>3306</v>
      </c>
      <c r="BO113" s="315">
        <v>3346</v>
      </c>
      <c r="BP113" s="315">
        <v>3394</v>
      </c>
      <c r="BQ113" s="315">
        <v>3361</v>
      </c>
      <c r="BR113" s="315">
        <v>3312</v>
      </c>
      <c r="BS113" s="315">
        <v>3246</v>
      </c>
      <c r="BT113" s="315">
        <v>3235</v>
      </c>
      <c r="BU113" s="315">
        <v>3207</v>
      </c>
      <c r="BV113" s="315">
        <v>3187</v>
      </c>
      <c r="BW113" s="315">
        <v>3157</v>
      </c>
      <c r="BX113" s="314">
        <v>3132</v>
      </c>
    </row>
    <row r="114" spans="1:76">
      <c r="A114" s="38"/>
      <c r="B114" s="37" t="s">
        <v>536</v>
      </c>
      <c r="C114" s="316"/>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f t="shared" ref="AH114:AU114" si="21">AH140</f>
        <v>741</v>
      </c>
      <c r="AI114" s="315">
        <f t="shared" si="21"/>
        <v>689</v>
      </c>
      <c r="AJ114" s="315">
        <f t="shared" si="21"/>
        <v>713</v>
      </c>
      <c r="AK114" s="315">
        <f t="shared" si="21"/>
        <v>797</v>
      </c>
      <c r="AL114" s="315">
        <f t="shared" si="21"/>
        <v>851</v>
      </c>
      <c r="AM114" s="315">
        <f t="shared" si="21"/>
        <v>1015</v>
      </c>
      <c r="AN114" s="315">
        <f t="shared" si="21"/>
        <v>1080</v>
      </c>
      <c r="AO114" s="315">
        <f t="shared" si="21"/>
        <v>1150</v>
      </c>
      <c r="AP114" s="315">
        <f t="shared" si="21"/>
        <v>1180</v>
      </c>
      <c r="AQ114" s="315">
        <f t="shared" si="21"/>
        <v>1195</v>
      </c>
      <c r="AR114" s="315">
        <f t="shared" si="21"/>
        <v>914</v>
      </c>
      <c r="AS114" s="315">
        <f t="shared" si="21"/>
        <v>948</v>
      </c>
      <c r="AT114" s="315">
        <f t="shared" si="21"/>
        <v>1028</v>
      </c>
      <c r="AU114" s="315">
        <f t="shared" si="21"/>
        <v>1153</v>
      </c>
      <c r="AV114" s="315">
        <v>1346</v>
      </c>
      <c r="AW114" s="315">
        <v>1549</v>
      </c>
      <c r="AX114" s="315">
        <v>1686</v>
      </c>
      <c r="AY114" s="315">
        <v>1818</v>
      </c>
      <c r="AZ114" s="315">
        <v>1872</v>
      </c>
      <c r="BA114" s="315">
        <v>1834</v>
      </c>
      <c r="BB114" s="315">
        <v>1795</v>
      </c>
      <c r="BC114" s="315">
        <v>1749</v>
      </c>
      <c r="BD114" s="315">
        <v>1717</v>
      </c>
      <c r="BE114" s="315">
        <v>1753</v>
      </c>
      <c r="BF114" s="315">
        <v>1814</v>
      </c>
      <c r="BG114" s="315">
        <v>1988</v>
      </c>
      <c r="BH114" s="315">
        <v>2132</v>
      </c>
      <c r="BI114" s="315">
        <v>2233</v>
      </c>
      <c r="BJ114" s="315">
        <v>2347</v>
      </c>
      <c r="BK114" s="315">
        <v>2455</v>
      </c>
      <c r="BL114" s="315">
        <v>2633</v>
      </c>
      <c r="BM114" s="315">
        <v>3035</v>
      </c>
      <c r="BN114" s="315">
        <v>3296</v>
      </c>
      <c r="BO114" s="315">
        <v>3468</v>
      </c>
      <c r="BP114" s="315">
        <v>3598</v>
      </c>
      <c r="BQ114" s="315">
        <v>3597</v>
      </c>
      <c r="BR114" s="315">
        <v>3524</v>
      </c>
      <c r="BS114" s="315">
        <v>3472</v>
      </c>
      <c r="BT114" s="315">
        <v>3522</v>
      </c>
      <c r="BU114" s="315">
        <v>3525</v>
      </c>
      <c r="BV114" s="315">
        <v>3532</v>
      </c>
      <c r="BW114" s="315">
        <v>3520</v>
      </c>
      <c r="BX114" s="314">
        <v>3509</v>
      </c>
    </row>
    <row r="115" spans="1:76" ht="26.1" customHeight="1">
      <c r="A115" s="204"/>
      <c r="B115" s="204" t="s">
        <v>517</v>
      </c>
      <c r="C115" s="316"/>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4"/>
    </row>
    <row r="116" spans="1:76">
      <c r="A116" s="352"/>
      <c r="B116" s="136" t="s">
        <v>516</v>
      </c>
      <c r="C116" s="316"/>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v>370</v>
      </c>
      <c r="BM116" s="315">
        <v>580</v>
      </c>
      <c r="BN116" s="315">
        <v>643</v>
      </c>
      <c r="BO116" s="315">
        <v>696</v>
      </c>
      <c r="BP116" s="315">
        <v>744</v>
      </c>
      <c r="BQ116" s="315">
        <v>661</v>
      </c>
      <c r="BR116" s="315">
        <v>481</v>
      </c>
      <c r="BS116" s="315">
        <v>328</v>
      </c>
      <c r="BT116" s="315">
        <v>333</v>
      </c>
      <c r="BU116" s="315">
        <v>341</v>
      </c>
      <c r="BV116" s="315">
        <v>350</v>
      </c>
      <c r="BW116" s="315">
        <v>356</v>
      </c>
      <c r="BX116" s="314">
        <v>359</v>
      </c>
    </row>
    <row r="117" spans="1:76">
      <c r="A117" s="352"/>
      <c r="B117" s="136" t="s">
        <v>8</v>
      </c>
      <c r="C117" s="316"/>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v>1095</v>
      </c>
      <c r="BM117" s="315">
        <v>1161</v>
      </c>
      <c r="BN117" s="315">
        <v>1211</v>
      </c>
      <c r="BO117" s="315">
        <v>1240</v>
      </c>
      <c r="BP117" s="315">
        <v>1257</v>
      </c>
      <c r="BQ117" s="315">
        <v>1274</v>
      </c>
      <c r="BR117" s="315">
        <v>1331</v>
      </c>
      <c r="BS117" s="315">
        <v>1389</v>
      </c>
      <c r="BT117" s="315">
        <v>1407</v>
      </c>
      <c r="BU117" s="315">
        <v>1415</v>
      </c>
      <c r="BV117" s="315">
        <v>1428</v>
      </c>
      <c r="BW117" s="315">
        <v>1439</v>
      </c>
      <c r="BX117" s="314">
        <v>1442</v>
      </c>
    </row>
    <row r="118" spans="1:76">
      <c r="A118" s="352"/>
      <c r="B118" s="136" t="s">
        <v>515</v>
      </c>
      <c r="C118" s="316"/>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v>628</v>
      </c>
      <c r="BM118" s="315">
        <v>606</v>
      </c>
      <c r="BN118" s="315">
        <v>566</v>
      </c>
      <c r="BO118" s="315">
        <v>506</v>
      </c>
      <c r="BP118" s="315">
        <v>461</v>
      </c>
      <c r="BQ118" s="315">
        <v>422</v>
      </c>
      <c r="BR118" s="315">
        <v>399</v>
      </c>
      <c r="BS118" s="315">
        <v>396</v>
      </c>
      <c r="BT118" s="315">
        <v>392</v>
      </c>
      <c r="BU118" s="315">
        <v>364</v>
      </c>
      <c r="BV118" s="315">
        <v>348</v>
      </c>
      <c r="BW118" s="315">
        <v>338</v>
      </c>
      <c r="BX118" s="314">
        <v>336</v>
      </c>
    </row>
    <row r="119" spans="1:76">
      <c r="A119" s="352"/>
      <c r="B119" s="136" t="s">
        <v>514</v>
      </c>
      <c r="C119" s="316"/>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v>77</v>
      </c>
      <c r="BM119" s="315">
        <v>88</v>
      </c>
      <c r="BN119" s="315">
        <v>103</v>
      </c>
      <c r="BO119" s="315">
        <v>115</v>
      </c>
      <c r="BP119" s="315">
        <v>130</v>
      </c>
      <c r="BQ119" s="315">
        <v>144</v>
      </c>
      <c r="BR119" s="315">
        <v>158</v>
      </c>
      <c r="BS119" s="315">
        <v>169</v>
      </c>
      <c r="BT119" s="315">
        <v>176</v>
      </c>
      <c r="BU119" s="315">
        <v>183</v>
      </c>
      <c r="BV119" s="315">
        <v>191</v>
      </c>
      <c r="BW119" s="315">
        <v>199</v>
      </c>
      <c r="BX119" s="314">
        <v>205</v>
      </c>
    </row>
    <row r="120" spans="1:76">
      <c r="A120" s="352"/>
      <c r="B120" s="136" t="s">
        <v>513</v>
      </c>
      <c r="C120" s="316"/>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v>146</v>
      </c>
      <c r="BM120" s="315">
        <v>147</v>
      </c>
      <c r="BN120" s="315">
        <v>143</v>
      </c>
      <c r="BO120" s="315">
        <v>131</v>
      </c>
      <c r="BP120" s="315">
        <v>112</v>
      </c>
      <c r="BQ120" s="315">
        <v>98</v>
      </c>
      <c r="BR120" s="315">
        <v>86</v>
      </c>
      <c r="BS120" s="315">
        <v>71</v>
      </c>
      <c r="BT120" s="315">
        <v>59</v>
      </c>
      <c r="BU120" s="315">
        <v>49</v>
      </c>
      <c r="BV120" s="315">
        <v>38</v>
      </c>
      <c r="BW120" s="315">
        <v>36</v>
      </c>
      <c r="BX120" s="314">
        <v>37</v>
      </c>
    </row>
    <row r="121" spans="1:76" ht="26.1" customHeight="1">
      <c r="A121" s="352"/>
      <c r="B121" s="136" t="s">
        <v>512</v>
      </c>
      <c r="C121" s="316"/>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v>1150</v>
      </c>
      <c r="BM121" s="315">
        <v>1152</v>
      </c>
      <c r="BN121" s="315">
        <v>1150</v>
      </c>
      <c r="BO121" s="315">
        <v>1135</v>
      </c>
      <c r="BP121" s="315">
        <v>1101</v>
      </c>
      <c r="BQ121" s="315">
        <v>1066</v>
      </c>
      <c r="BR121" s="315">
        <v>1025</v>
      </c>
      <c r="BS121" s="315">
        <v>956</v>
      </c>
      <c r="BT121" s="315">
        <v>917</v>
      </c>
      <c r="BU121" s="315">
        <v>871</v>
      </c>
      <c r="BV121" s="315">
        <v>837</v>
      </c>
      <c r="BW121" s="315">
        <v>798</v>
      </c>
      <c r="BX121" s="314">
        <v>767</v>
      </c>
    </row>
    <row r="122" spans="1:76">
      <c r="A122" s="352"/>
      <c r="B122" s="136" t="s">
        <v>511</v>
      </c>
      <c r="C122" s="316"/>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v>26</v>
      </c>
      <c r="BM122" s="315">
        <v>30</v>
      </c>
      <c r="BN122" s="315">
        <v>37</v>
      </c>
      <c r="BO122" s="315">
        <v>42</v>
      </c>
      <c r="BP122" s="315">
        <v>49</v>
      </c>
      <c r="BQ122" s="315">
        <v>56</v>
      </c>
      <c r="BR122" s="315">
        <v>59</v>
      </c>
      <c r="BS122" s="315">
        <v>67</v>
      </c>
      <c r="BT122" s="315">
        <v>74</v>
      </c>
      <c r="BU122" s="315">
        <v>80</v>
      </c>
      <c r="BV122" s="315">
        <v>85</v>
      </c>
      <c r="BW122" s="315">
        <v>89</v>
      </c>
      <c r="BX122" s="314">
        <v>92</v>
      </c>
    </row>
    <row r="123" spans="1:76">
      <c r="A123" s="352"/>
      <c r="B123" s="136" t="s">
        <v>510</v>
      </c>
      <c r="C123" s="316"/>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v>6</v>
      </c>
      <c r="BM123" s="315">
        <v>7</v>
      </c>
      <c r="BN123" s="315">
        <v>7</v>
      </c>
      <c r="BO123" s="315">
        <v>7</v>
      </c>
      <c r="BP123" s="315">
        <v>7</v>
      </c>
      <c r="BQ123" s="315">
        <v>7</v>
      </c>
      <c r="BR123" s="315">
        <v>7</v>
      </c>
      <c r="BS123" s="315">
        <v>7</v>
      </c>
      <c r="BT123" s="315">
        <v>7</v>
      </c>
      <c r="BU123" s="315">
        <v>7</v>
      </c>
      <c r="BV123" s="315">
        <v>8</v>
      </c>
      <c r="BW123" s="315">
        <v>9</v>
      </c>
      <c r="BX123" s="314">
        <v>9</v>
      </c>
    </row>
    <row r="124" spans="1:76">
      <c r="A124" s="352"/>
      <c r="B124" s="136" t="s">
        <v>2</v>
      </c>
      <c r="C124" s="316"/>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v>239</v>
      </c>
      <c r="BM124" s="315">
        <v>245</v>
      </c>
      <c r="BN124" s="315">
        <v>251</v>
      </c>
      <c r="BO124" s="315">
        <v>259</v>
      </c>
      <c r="BP124" s="315">
        <v>285</v>
      </c>
      <c r="BQ124" s="315">
        <v>300</v>
      </c>
      <c r="BR124" s="315">
        <v>320</v>
      </c>
      <c r="BS124" s="315">
        <v>333</v>
      </c>
      <c r="BT124" s="315">
        <v>333</v>
      </c>
      <c r="BU124" s="315">
        <v>332</v>
      </c>
      <c r="BV124" s="315">
        <v>330</v>
      </c>
      <c r="BW124" s="315">
        <v>327</v>
      </c>
      <c r="BX124" s="314">
        <v>325</v>
      </c>
    </row>
    <row r="125" spans="1:76">
      <c r="A125" s="352"/>
      <c r="B125" s="136" t="s">
        <v>509</v>
      </c>
      <c r="C125" s="316"/>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v>429</v>
      </c>
      <c r="BM125" s="315">
        <v>531</v>
      </c>
      <c r="BN125" s="315">
        <v>686</v>
      </c>
      <c r="BO125" s="315">
        <v>802</v>
      </c>
      <c r="BP125" s="315">
        <v>905</v>
      </c>
      <c r="BQ125" s="315">
        <v>998</v>
      </c>
      <c r="BR125" s="315">
        <v>1056</v>
      </c>
      <c r="BS125" s="315">
        <v>1117</v>
      </c>
      <c r="BT125" s="315">
        <v>1179</v>
      </c>
      <c r="BU125" s="315">
        <v>1228</v>
      </c>
      <c r="BV125" s="315">
        <v>1258</v>
      </c>
      <c r="BW125" s="315">
        <v>1258</v>
      </c>
      <c r="BX125" s="314">
        <v>1258</v>
      </c>
    </row>
    <row r="126" spans="1:76" ht="26.1" customHeight="1">
      <c r="A126" s="352"/>
      <c r="B126" s="152" t="s">
        <v>508</v>
      </c>
      <c r="C126" s="316"/>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f t="shared" ref="AR126:BK126" si="22">AR129</f>
        <v>2178</v>
      </c>
      <c r="AS126" s="315">
        <f t="shared" si="22"/>
        <v>2116</v>
      </c>
      <c r="AT126" s="315">
        <f t="shared" si="22"/>
        <v>2076</v>
      </c>
      <c r="AU126" s="315">
        <f t="shared" si="22"/>
        <v>1981</v>
      </c>
      <c r="AV126" s="315">
        <f t="shared" si="22"/>
        <v>1929</v>
      </c>
      <c r="AW126" s="315">
        <f t="shared" si="22"/>
        <v>1955</v>
      </c>
      <c r="AX126" s="315">
        <f t="shared" si="22"/>
        <v>1937</v>
      </c>
      <c r="AY126" s="315">
        <f t="shared" si="22"/>
        <v>1917</v>
      </c>
      <c r="AZ126" s="315">
        <f t="shared" si="22"/>
        <v>1886</v>
      </c>
      <c r="BA126" s="315">
        <f t="shared" si="22"/>
        <v>1844</v>
      </c>
      <c r="BB126" s="315">
        <f t="shared" si="22"/>
        <v>1798</v>
      </c>
      <c r="BC126" s="315">
        <f t="shared" si="22"/>
        <v>1726</v>
      </c>
      <c r="BD126" s="315">
        <f t="shared" si="22"/>
        <v>1664</v>
      </c>
      <c r="BE126" s="315">
        <f t="shared" si="22"/>
        <v>1637</v>
      </c>
      <c r="BF126" s="315">
        <f t="shared" si="22"/>
        <v>1612</v>
      </c>
      <c r="BG126" s="315">
        <f t="shared" si="22"/>
        <v>1546</v>
      </c>
      <c r="BH126" s="315">
        <f t="shared" si="22"/>
        <v>1554</v>
      </c>
      <c r="BI126" s="315">
        <f t="shared" si="22"/>
        <v>1491</v>
      </c>
      <c r="BJ126" s="315">
        <f t="shared" si="22"/>
        <v>1503</v>
      </c>
      <c r="BK126" s="315">
        <f t="shared" si="22"/>
        <v>1509</v>
      </c>
      <c r="BL126" s="315">
        <v>1541</v>
      </c>
      <c r="BM126" s="315">
        <v>1566</v>
      </c>
      <c r="BN126" s="315">
        <v>1574</v>
      </c>
      <c r="BO126" s="315">
        <v>1576</v>
      </c>
      <c r="BP126" s="315">
        <v>1551</v>
      </c>
      <c r="BQ126" s="315">
        <v>1505</v>
      </c>
      <c r="BR126" s="315">
        <v>1464</v>
      </c>
      <c r="BS126" s="315">
        <v>1392</v>
      </c>
      <c r="BT126" s="315">
        <v>1325</v>
      </c>
      <c r="BU126" s="315">
        <v>1243</v>
      </c>
      <c r="BV126" s="315">
        <v>1174</v>
      </c>
      <c r="BW126" s="315">
        <v>1125</v>
      </c>
      <c r="BX126" s="314">
        <v>1093</v>
      </c>
    </row>
    <row r="127" spans="1:76">
      <c r="A127" s="352"/>
      <c r="B127" s="152" t="s">
        <v>507</v>
      </c>
      <c r="C127" s="316"/>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v>1818</v>
      </c>
      <c r="AS127" s="315">
        <v>1771</v>
      </c>
      <c r="AT127" s="315">
        <v>1875</v>
      </c>
      <c r="AU127" s="315">
        <v>2138</v>
      </c>
      <c r="AV127" s="315">
        <v>2450</v>
      </c>
      <c r="AW127" s="315">
        <v>2646</v>
      </c>
      <c r="AX127" s="315">
        <v>2755</v>
      </c>
      <c r="AY127" s="315">
        <v>2840</v>
      </c>
      <c r="AZ127" s="315">
        <v>2854</v>
      </c>
      <c r="BA127" s="315">
        <v>2744</v>
      </c>
      <c r="BB127" s="315">
        <v>2625</v>
      </c>
      <c r="BC127" s="315">
        <v>2461</v>
      </c>
      <c r="BD127" s="315">
        <v>2282</v>
      </c>
      <c r="BE127" s="315">
        <v>2209</v>
      </c>
      <c r="BF127" s="315">
        <v>2194</v>
      </c>
      <c r="BG127" s="315">
        <v>2267</v>
      </c>
      <c r="BH127" s="315">
        <v>2387</v>
      </c>
      <c r="BI127" s="315">
        <v>2495</v>
      </c>
      <c r="BJ127" s="315">
        <v>2518</v>
      </c>
      <c r="BK127" s="315">
        <v>2527</v>
      </c>
      <c r="BL127" s="315">
        <v>2625</v>
      </c>
      <c r="BM127" s="315">
        <v>2981</v>
      </c>
      <c r="BN127" s="315">
        <v>3224</v>
      </c>
      <c r="BO127" s="315">
        <v>3356</v>
      </c>
      <c r="BP127" s="315">
        <v>3502</v>
      </c>
      <c r="BQ127" s="315">
        <v>3520</v>
      </c>
      <c r="BR127" s="315">
        <v>3457</v>
      </c>
      <c r="BS127" s="315">
        <v>3439</v>
      </c>
      <c r="BT127" s="315">
        <v>3551</v>
      </c>
      <c r="BU127" s="315">
        <v>3628</v>
      </c>
      <c r="BV127" s="315">
        <v>3699</v>
      </c>
      <c r="BW127" s="315">
        <v>3725</v>
      </c>
      <c r="BX127" s="314">
        <v>3737</v>
      </c>
    </row>
    <row r="128" spans="1:76" ht="26.1" customHeight="1">
      <c r="A128" s="152"/>
      <c r="B128" s="152" t="s">
        <v>506</v>
      </c>
      <c r="C128" s="316"/>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4"/>
    </row>
    <row r="129" spans="1:76">
      <c r="A129" s="38"/>
      <c r="B129" s="37" t="s">
        <v>505</v>
      </c>
      <c r="C129" s="316"/>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v>2178</v>
      </c>
      <c r="AS129" s="315">
        <v>2116</v>
      </c>
      <c r="AT129" s="315">
        <v>2076</v>
      </c>
      <c r="AU129" s="315">
        <v>1981</v>
      </c>
      <c r="AV129" s="315">
        <v>1929</v>
      </c>
      <c r="AW129" s="315">
        <v>1955</v>
      </c>
      <c r="AX129" s="315">
        <v>1937</v>
      </c>
      <c r="AY129" s="315">
        <v>1917</v>
      </c>
      <c r="AZ129" s="315">
        <v>1886</v>
      </c>
      <c r="BA129" s="315">
        <v>1844</v>
      </c>
      <c r="BB129" s="315">
        <v>1798</v>
      </c>
      <c r="BC129" s="315">
        <v>1726</v>
      </c>
      <c r="BD129" s="315">
        <v>1664</v>
      </c>
      <c r="BE129" s="315">
        <v>1637</v>
      </c>
      <c r="BF129" s="315">
        <v>1612</v>
      </c>
      <c r="BG129" s="315">
        <v>1546</v>
      </c>
      <c r="BH129" s="315">
        <v>1554</v>
      </c>
      <c r="BI129" s="315">
        <v>1491</v>
      </c>
      <c r="BJ129" s="315">
        <v>1503</v>
      </c>
      <c r="BK129" s="315">
        <v>1509</v>
      </c>
      <c r="BL129" s="315">
        <v>1541</v>
      </c>
      <c r="BM129" s="315">
        <v>1566</v>
      </c>
      <c r="BN129" s="315">
        <v>1574</v>
      </c>
      <c r="BO129" s="315">
        <v>1576</v>
      </c>
      <c r="BP129" s="315">
        <v>1551</v>
      </c>
      <c r="BQ129" s="315">
        <v>1505</v>
      </c>
      <c r="BR129" s="315">
        <v>0</v>
      </c>
      <c r="BS129" s="315">
        <v>0</v>
      </c>
      <c r="BT129" s="315">
        <v>0</v>
      </c>
      <c r="BU129" s="315">
        <v>0</v>
      </c>
      <c r="BV129" s="315">
        <v>0</v>
      </c>
      <c r="BW129" s="315">
        <v>0</v>
      </c>
      <c r="BX129" s="314">
        <v>0</v>
      </c>
    </row>
    <row r="130" spans="1:76">
      <c r="A130" s="38"/>
      <c r="B130" s="37" t="s">
        <v>504</v>
      </c>
      <c r="C130" s="316"/>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v>239</v>
      </c>
      <c r="AS130" s="315">
        <v>267</v>
      </c>
      <c r="AT130" s="315">
        <v>311</v>
      </c>
      <c r="AU130" s="315">
        <v>359</v>
      </c>
      <c r="AV130" s="315">
        <v>416</v>
      </c>
      <c r="AW130" s="315">
        <v>491</v>
      </c>
      <c r="AX130" s="315">
        <v>568</v>
      </c>
      <c r="AY130" s="315">
        <v>626</v>
      </c>
      <c r="AZ130" s="315">
        <v>655</v>
      </c>
      <c r="BA130" s="315">
        <v>693</v>
      </c>
      <c r="BB130" s="315">
        <v>735</v>
      </c>
      <c r="BC130" s="315">
        <v>759</v>
      </c>
      <c r="BD130" s="315">
        <v>771</v>
      </c>
      <c r="BE130" s="315">
        <v>798</v>
      </c>
      <c r="BF130" s="315">
        <v>837</v>
      </c>
      <c r="BG130" s="315">
        <v>899</v>
      </c>
      <c r="BH130" s="315">
        <v>956</v>
      </c>
      <c r="BI130" s="315">
        <v>1007</v>
      </c>
      <c r="BJ130" s="315">
        <v>1014</v>
      </c>
      <c r="BK130" s="315">
        <v>1003</v>
      </c>
      <c r="BL130" s="315">
        <v>1051</v>
      </c>
      <c r="BM130" s="315">
        <v>1092</v>
      </c>
      <c r="BN130" s="315">
        <v>1136</v>
      </c>
      <c r="BO130" s="315">
        <v>1167</v>
      </c>
      <c r="BP130" s="315">
        <v>1177</v>
      </c>
      <c r="BQ130" s="315">
        <v>1202</v>
      </c>
      <c r="BR130" s="315">
        <v>0</v>
      </c>
      <c r="BS130" s="315">
        <v>0</v>
      </c>
      <c r="BT130" s="315">
        <v>0</v>
      </c>
      <c r="BU130" s="315">
        <v>0</v>
      </c>
      <c r="BV130" s="315">
        <v>0</v>
      </c>
      <c r="BW130" s="315">
        <v>0</v>
      </c>
      <c r="BX130" s="314">
        <v>0</v>
      </c>
    </row>
    <row r="131" spans="1:76">
      <c r="A131" s="38"/>
      <c r="B131" s="37" t="s">
        <v>503</v>
      </c>
      <c r="C131" s="316"/>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v>551</v>
      </c>
      <c r="AS131" s="315">
        <v>558</v>
      </c>
      <c r="AT131" s="315">
        <v>602</v>
      </c>
      <c r="AU131" s="315">
        <v>692</v>
      </c>
      <c r="AV131" s="315">
        <v>770</v>
      </c>
      <c r="AW131" s="315">
        <v>817</v>
      </c>
      <c r="AX131" s="315">
        <v>858</v>
      </c>
      <c r="AY131" s="315">
        <v>895</v>
      </c>
      <c r="AZ131" s="315">
        <v>911</v>
      </c>
      <c r="BA131" s="315">
        <v>911</v>
      </c>
      <c r="BB131" s="315">
        <v>902</v>
      </c>
      <c r="BC131" s="315">
        <v>875</v>
      </c>
      <c r="BD131" s="315">
        <v>811</v>
      </c>
      <c r="BE131" s="315">
        <v>781</v>
      </c>
      <c r="BF131" s="315">
        <v>763</v>
      </c>
      <c r="BG131" s="315">
        <v>776</v>
      </c>
      <c r="BH131" s="315">
        <v>813</v>
      </c>
      <c r="BI131" s="315">
        <v>845</v>
      </c>
      <c r="BJ131" s="315">
        <v>845</v>
      </c>
      <c r="BK131" s="315">
        <v>851</v>
      </c>
      <c r="BL131" s="315">
        <v>816</v>
      </c>
      <c r="BM131" s="315">
        <v>880</v>
      </c>
      <c r="BN131" s="315">
        <v>968</v>
      </c>
      <c r="BO131" s="315">
        <v>1005</v>
      </c>
      <c r="BP131" s="315">
        <v>1041</v>
      </c>
      <c r="BQ131" s="315">
        <v>1043</v>
      </c>
      <c r="BR131" s="315">
        <v>0</v>
      </c>
      <c r="BS131" s="315">
        <v>0</v>
      </c>
      <c r="BT131" s="315">
        <v>0</v>
      </c>
      <c r="BU131" s="315">
        <v>0</v>
      </c>
      <c r="BV131" s="315">
        <v>0</v>
      </c>
      <c r="BW131" s="315">
        <v>0</v>
      </c>
      <c r="BX131" s="314">
        <v>0</v>
      </c>
    </row>
    <row r="132" spans="1:76">
      <c r="A132" s="38"/>
      <c r="B132" s="37" t="s">
        <v>335</v>
      </c>
      <c r="C132" s="316"/>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v>704</v>
      </c>
      <c r="AS132" s="315">
        <v>639</v>
      </c>
      <c r="AT132" s="315">
        <v>626</v>
      </c>
      <c r="AU132" s="315">
        <v>778</v>
      </c>
      <c r="AV132" s="315">
        <v>951</v>
      </c>
      <c r="AW132" s="315">
        <v>979</v>
      </c>
      <c r="AX132" s="315">
        <v>947</v>
      </c>
      <c r="AY132" s="315">
        <v>875</v>
      </c>
      <c r="AZ132" s="315">
        <v>791</v>
      </c>
      <c r="BA132" s="315">
        <v>626</v>
      </c>
      <c r="BB132" s="315">
        <v>514</v>
      </c>
      <c r="BC132" s="315">
        <v>425</v>
      </c>
      <c r="BD132" s="315">
        <v>354</v>
      </c>
      <c r="BE132" s="315">
        <v>308</v>
      </c>
      <c r="BF132" s="315">
        <v>285</v>
      </c>
      <c r="BG132" s="315">
        <v>284</v>
      </c>
      <c r="BH132" s="315">
        <v>290</v>
      </c>
      <c r="BI132" s="315">
        <v>300</v>
      </c>
      <c r="BJ132" s="315">
        <v>314</v>
      </c>
      <c r="BK132" s="315">
        <v>303</v>
      </c>
      <c r="BL132" s="315">
        <v>410</v>
      </c>
      <c r="BM132" s="315">
        <v>545</v>
      </c>
      <c r="BN132" s="315">
        <v>536</v>
      </c>
      <c r="BO132" s="315">
        <v>552</v>
      </c>
      <c r="BP132" s="315">
        <v>572</v>
      </c>
      <c r="BQ132" s="315">
        <v>505</v>
      </c>
      <c r="BR132" s="315">
        <v>0</v>
      </c>
      <c r="BS132" s="315">
        <v>0</v>
      </c>
      <c r="BT132" s="315">
        <v>0</v>
      </c>
      <c r="BU132" s="315">
        <v>0</v>
      </c>
      <c r="BV132" s="315">
        <v>0</v>
      </c>
      <c r="BW132" s="315">
        <v>0</v>
      </c>
      <c r="BX132" s="314">
        <v>0</v>
      </c>
    </row>
    <row r="133" spans="1:76">
      <c r="A133" s="151"/>
      <c r="B133" s="37" t="s">
        <v>502</v>
      </c>
      <c r="C133" s="316"/>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v>323</v>
      </c>
      <c r="AS133" s="315">
        <v>306</v>
      </c>
      <c r="AT133" s="315">
        <v>335</v>
      </c>
      <c r="AU133" s="315">
        <v>310</v>
      </c>
      <c r="AV133" s="315">
        <v>313</v>
      </c>
      <c r="AW133" s="315">
        <v>358</v>
      </c>
      <c r="AX133" s="315">
        <v>383</v>
      </c>
      <c r="AY133" s="315">
        <v>444</v>
      </c>
      <c r="AZ133" s="315">
        <v>496</v>
      </c>
      <c r="BA133" s="315">
        <v>514</v>
      </c>
      <c r="BB133" s="315">
        <v>474</v>
      </c>
      <c r="BC133" s="315">
        <v>402</v>
      </c>
      <c r="BD133" s="315">
        <v>347</v>
      </c>
      <c r="BE133" s="315">
        <v>323</v>
      </c>
      <c r="BF133" s="315">
        <v>309</v>
      </c>
      <c r="BG133" s="315">
        <v>307</v>
      </c>
      <c r="BH133" s="315">
        <v>327</v>
      </c>
      <c r="BI133" s="315">
        <v>342</v>
      </c>
      <c r="BJ133" s="315">
        <v>345</v>
      </c>
      <c r="BK133" s="315">
        <v>370</v>
      </c>
      <c r="BL133" s="315">
        <v>347</v>
      </c>
      <c r="BM133" s="315">
        <v>464</v>
      </c>
      <c r="BN133" s="315">
        <v>584</v>
      </c>
      <c r="BO133" s="315">
        <v>632</v>
      </c>
      <c r="BP133" s="315">
        <v>711</v>
      </c>
      <c r="BQ133" s="315">
        <v>771</v>
      </c>
      <c r="BR133" s="315">
        <v>0</v>
      </c>
      <c r="BS133" s="315">
        <v>0</v>
      </c>
      <c r="BT133" s="315">
        <v>0</v>
      </c>
      <c r="BU133" s="315">
        <v>0</v>
      </c>
      <c r="BV133" s="315">
        <v>0</v>
      </c>
      <c r="BW133" s="315">
        <v>0</v>
      </c>
      <c r="BX133" s="314">
        <v>0</v>
      </c>
    </row>
    <row r="134" spans="1:76" ht="26.1" customHeight="1">
      <c r="A134" s="38"/>
      <c r="B134" s="37" t="s">
        <v>501</v>
      </c>
      <c r="C134" s="316"/>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f t="shared" ref="AR134:BX134" si="23">SUM(AR130:AR133)</f>
        <v>1817</v>
      </c>
      <c r="AS134" s="315">
        <f t="shared" si="23"/>
        <v>1770</v>
      </c>
      <c r="AT134" s="315">
        <f t="shared" si="23"/>
        <v>1874</v>
      </c>
      <c r="AU134" s="315">
        <f t="shared" si="23"/>
        <v>2139</v>
      </c>
      <c r="AV134" s="315">
        <f t="shared" si="23"/>
        <v>2450</v>
      </c>
      <c r="AW134" s="315">
        <f t="shared" si="23"/>
        <v>2645</v>
      </c>
      <c r="AX134" s="315">
        <f t="shared" si="23"/>
        <v>2756</v>
      </c>
      <c r="AY134" s="315">
        <f t="shared" si="23"/>
        <v>2840</v>
      </c>
      <c r="AZ134" s="315">
        <f t="shared" si="23"/>
        <v>2853</v>
      </c>
      <c r="BA134" s="315">
        <f t="shared" si="23"/>
        <v>2744</v>
      </c>
      <c r="BB134" s="315">
        <f t="shared" si="23"/>
        <v>2625</v>
      </c>
      <c r="BC134" s="315">
        <f t="shared" si="23"/>
        <v>2461</v>
      </c>
      <c r="BD134" s="315">
        <f t="shared" si="23"/>
        <v>2283</v>
      </c>
      <c r="BE134" s="315">
        <f t="shared" si="23"/>
        <v>2210</v>
      </c>
      <c r="BF134" s="315">
        <f t="shared" si="23"/>
        <v>2194</v>
      </c>
      <c r="BG134" s="315">
        <f t="shared" si="23"/>
        <v>2266</v>
      </c>
      <c r="BH134" s="315">
        <f t="shared" si="23"/>
        <v>2386</v>
      </c>
      <c r="BI134" s="315">
        <f t="shared" si="23"/>
        <v>2494</v>
      </c>
      <c r="BJ134" s="315">
        <f t="shared" si="23"/>
        <v>2518</v>
      </c>
      <c r="BK134" s="315">
        <f t="shared" si="23"/>
        <v>2527</v>
      </c>
      <c r="BL134" s="315">
        <f t="shared" si="23"/>
        <v>2624</v>
      </c>
      <c r="BM134" s="315">
        <f t="shared" si="23"/>
        <v>2981</v>
      </c>
      <c r="BN134" s="315">
        <f t="shared" si="23"/>
        <v>3224</v>
      </c>
      <c r="BO134" s="315">
        <f t="shared" si="23"/>
        <v>3356</v>
      </c>
      <c r="BP134" s="315">
        <f t="shared" si="23"/>
        <v>3501</v>
      </c>
      <c r="BQ134" s="315">
        <f t="shared" si="23"/>
        <v>3521</v>
      </c>
      <c r="BR134" s="315">
        <f t="shared" si="23"/>
        <v>0</v>
      </c>
      <c r="BS134" s="315">
        <f t="shared" si="23"/>
        <v>0</v>
      </c>
      <c r="BT134" s="315">
        <f t="shared" si="23"/>
        <v>0</v>
      </c>
      <c r="BU134" s="315">
        <f t="shared" si="23"/>
        <v>0</v>
      </c>
      <c r="BV134" s="315">
        <f t="shared" si="23"/>
        <v>0</v>
      </c>
      <c r="BW134" s="315">
        <f t="shared" si="23"/>
        <v>0</v>
      </c>
      <c r="BX134" s="314">
        <f t="shared" si="23"/>
        <v>0</v>
      </c>
    </row>
    <row r="135" spans="1:76" ht="26.1" customHeight="1">
      <c r="A135" s="152"/>
      <c r="B135" s="152" t="s">
        <v>500</v>
      </c>
      <c r="C135" s="316"/>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4"/>
    </row>
    <row r="136" spans="1:76">
      <c r="A136" s="38"/>
      <c r="B136" s="37" t="s">
        <v>537</v>
      </c>
      <c r="C136" s="316"/>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v>2667</v>
      </c>
      <c r="AI136" s="315">
        <v>2625</v>
      </c>
      <c r="AJ136" s="315">
        <v>2843</v>
      </c>
      <c r="AK136" s="315">
        <v>3354</v>
      </c>
      <c r="AL136" s="315">
        <v>3580</v>
      </c>
      <c r="AM136" s="315">
        <v>3735</v>
      </c>
      <c r="AN136" s="315">
        <v>3745</v>
      </c>
      <c r="AO136" s="315">
        <v>3710</v>
      </c>
      <c r="AP136" s="315">
        <v>3720</v>
      </c>
      <c r="AQ136" s="315">
        <v>3665</v>
      </c>
      <c r="AR136" s="315">
        <v>3082</v>
      </c>
      <c r="AS136" s="315">
        <v>2938</v>
      </c>
      <c r="AT136" s="315">
        <v>2922</v>
      </c>
      <c r="AU136" s="315">
        <v>2967</v>
      </c>
      <c r="AV136" s="315">
        <v>3034</v>
      </c>
      <c r="AW136" s="315">
        <v>3053</v>
      </c>
      <c r="AX136" s="315">
        <v>3006</v>
      </c>
      <c r="AY136" s="315">
        <v>2939</v>
      </c>
      <c r="AZ136" s="315">
        <v>2868</v>
      </c>
      <c r="BA136" s="315">
        <v>2754</v>
      </c>
      <c r="BB136" s="315">
        <v>2628</v>
      </c>
      <c r="BC136" s="315">
        <v>2438</v>
      </c>
      <c r="BD136" s="315">
        <v>2230</v>
      </c>
      <c r="BE136" s="315">
        <v>2093</v>
      </c>
      <c r="BF136" s="315">
        <v>1993</v>
      </c>
      <c r="BG136" s="315">
        <v>1824</v>
      </c>
      <c r="BH136" s="315">
        <v>1808</v>
      </c>
      <c r="BI136" s="315">
        <v>1753</v>
      </c>
      <c r="BJ136" s="315">
        <v>1674</v>
      </c>
      <c r="BK136" s="315">
        <v>1581</v>
      </c>
      <c r="BL136" s="315">
        <v>1533</v>
      </c>
      <c r="BM136" s="315">
        <v>1512</v>
      </c>
      <c r="BN136" s="315">
        <v>1502</v>
      </c>
      <c r="BO136" s="315">
        <v>1464</v>
      </c>
      <c r="BP136" s="315">
        <v>1455</v>
      </c>
      <c r="BQ136" s="315">
        <v>1428</v>
      </c>
      <c r="BR136" s="315">
        <v>1397</v>
      </c>
      <c r="BS136" s="315">
        <v>1359</v>
      </c>
      <c r="BT136" s="315">
        <v>1354</v>
      </c>
      <c r="BU136" s="315">
        <v>1346</v>
      </c>
      <c r="BV136" s="315">
        <v>1341</v>
      </c>
      <c r="BW136" s="315">
        <v>1330</v>
      </c>
      <c r="BX136" s="314">
        <v>1321</v>
      </c>
    </row>
    <row r="137" spans="1:76">
      <c r="A137" s="38"/>
      <c r="B137" s="214" t="s">
        <v>522</v>
      </c>
      <c r="C137" s="316"/>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v>2430</v>
      </c>
      <c r="AS137" s="315">
        <v>2310</v>
      </c>
      <c r="AT137" s="315">
        <v>2304</v>
      </c>
      <c r="AU137" s="315">
        <v>2350</v>
      </c>
      <c r="AV137" s="315">
        <v>2420</v>
      </c>
      <c r="AW137" s="315">
        <v>2443</v>
      </c>
      <c r="AX137" s="315">
        <v>2409</v>
      </c>
      <c r="AY137" s="315">
        <v>2360</v>
      </c>
      <c r="AZ137" s="315">
        <v>2301</v>
      </c>
      <c r="BA137" s="315">
        <v>2211</v>
      </c>
      <c r="BB137" s="315">
        <v>2105</v>
      </c>
      <c r="BC137" s="315">
        <v>1940</v>
      </c>
      <c r="BD137" s="315">
        <v>1762</v>
      </c>
      <c r="BE137" s="315">
        <v>1649</v>
      </c>
      <c r="BF137" s="315">
        <v>1567</v>
      </c>
      <c r="BG137" s="315">
        <v>1483</v>
      </c>
      <c r="BH137" s="315">
        <v>1468</v>
      </c>
      <c r="BI137" s="315">
        <v>1421</v>
      </c>
      <c r="BJ137" s="315">
        <v>1350</v>
      </c>
      <c r="BK137" s="315">
        <v>1273</v>
      </c>
      <c r="BL137" s="315">
        <v>1244</v>
      </c>
      <c r="BM137" s="315">
        <v>1230</v>
      </c>
      <c r="BN137" s="315">
        <v>1223</v>
      </c>
      <c r="BO137" s="315">
        <v>1194</v>
      </c>
      <c r="BP137" s="315">
        <v>1184</v>
      </c>
      <c r="BQ137" s="315">
        <v>1164</v>
      </c>
      <c r="BR137" s="315">
        <v>1138</v>
      </c>
      <c r="BS137" s="315">
        <v>1108</v>
      </c>
      <c r="BT137" s="315">
        <v>1104</v>
      </c>
      <c r="BU137" s="315">
        <v>1097</v>
      </c>
      <c r="BV137" s="315">
        <v>1093</v>
      </c>
      <c r="BW137" s="315">
        <v>1085</v>
      </c>
      <c r="BX137" s="314">
        <v>1077</v>
      </c>
    </row>
    <row r="138" spans="1:76">
      <c r="A138" s="38"/>
      <c r="B138" s="214" t="s">
        <v>521</v>
      </c>
      <c r="C138" s="316"/>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v>160</v>
      </c>
      <c r="AS138" s="315">
        <v>151</v>
      </c>
      <c r="AT138" s="315">
        <v>151</v>
      </c>
      <c r="AU138" s="315">
        <v>152</v>
      </c>
      <c r="AV138" s="315">
        <v>153</v>
      </c>
      <c r="AW138" s="315">
        <v>153</v>
      </c>
      <c r="AX138" s="315">
        <v>152</v>
      </c>
      <c r="AY138" s="315">
        <v>151</v>
      </c>
      <c r="AZ138" s="315">
        <v>148</v>
      </c>
      <c r="BA138" s="315">
        <v>143</v>
      </c>
      <c r="BB138" s="315">
        <v>138</v>
      </c>
      <c r="BC138" s="315">
        <v>132</v>
      </c>
      <c r="BD138" s="315">
        <v>126</v>
      </c>
      <c r="BE138" s="315">
        <v>122</v>
      </c>
      <c r="BF138" s="315">
        <v>117</v>
      </c>
      <c r="BG138" s="315">
        <v>112</v>
      </c>
      <c r="BH138" s="315">
        <v>110</v>
      </c>
      <c r="BI138" s="315">
        <v>109</v>
      </c>
      <c r="BJ138" s="315">
        <v>107</v>
      </c>
      <c r="BK138" s="315">
        <v>112</v>
      </c>
      <c r="BL138" s="315">
        <v>90</v>
      </c>
      <c r="BM138" s="315">
        <v>80</v>
      </c>
      <c r="BN138" s="315">
        <v>72</v>
      </c>
      <c r="BO138" s="315">
        <v>65</v>
      </c>
      <c r="BP138" s="315">
        <v>65</v>
      </c>
      <c r="BQ138" s="315">
        <v>64</v>
      </c>
      <c r="BR138" s="315">
        <v>63</v>
      </c>
      <c r="BS138" s="315">
        <v>61</v>
      </c>
      <c r="BT138" s="315">
        <v>60</v>
      </c>
      <c r="BU138" s="315">
        <v>60</v>
      </c>
      <c r="BV138" s="315">
        <v>60</v>
      </c>
      <c r="BW138" s="315">
        <v>59</v>
      </c>
      <c r="BX138" s="314">
        <v>59</v>
      </c>
    </row>
    <row r="139" spans="1:76">
      <c r="A139" s="38"/>
      <c r="B139" s="214" t="s">
        <v>520</v>
      </c>
      <c r="C139" s="316"/>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v>492</v>
      </c>
      <c r="AS139" s="315">
        <v>478</v>
      </c>
      <c r="AT139" s="315">
        <v>467</v>
      </c>
      <c r="AU139" s="315">
        <v>465</v>
      </c>
      <c r="AV139" s="315">
        <v>460</v>
      </c>
      <c r="AW139" s="315">
        <v>457</v>
      </c>
      <c r="AX139" s="315">
        <v>445</v>
      </c>
      <c r="AY139" s="315">
        <v>428</v>
      </c>
      <c r="AZ139" s="315">
        <v>420</v>
      </c>
      <c r="BA139" s="315">
        <v>400</v>
      </c>
      <c r="BB139" s="315">
        <v>385</v>
      </c>
      <c r="BC139" s="315">
        <v>366</v>
      </c>
      <c r="BD139" s="315">
        <v>342</v>
      </c>
      <c r="BE139" s="315">
        <v>322</v>
      </c>
      <c r="BF139" s="315">
        <v>308</v>
      </c>
      <c r="BG139" s="315">
        <v>229</v>
      </c>
      <c r="BH139" s="315">
        <v>231</v>
      </c>
      <c r="BI139" s="315">
        <v>224</v>
      </c>
      <c r="BJ139" s="315">
        <v>216</v>
      </c>
      <c r="BK139" s="315">
        <v>196</v>
      </c>
      <c r="BL139" s="315">
        <v>199</v>
      </c>
      <c r="BM139" s="315">
        <v>202</v>
      </c>
      <c r="BN139" s="315">
        <v>206</v>
      </c>
      <c r="BO139" s="315">
        <v>205</v>
      </c>
      <c r="BP139" s="315">
        <v>206</v>
      </c>
      <c r="BQ139" s="315">
        <v>201</v>
      </c>
      <c r="BR139" s="315">
        <v>197</v>
      </c>
      <c r="BS139" s="315">
        <v>191</v>
      </c>
      <c r="BT139" s="315">
        <v>190</v>
      </c>
      <c r="BU139" s="315">
        <v>189</v>
      </c>
      <c r="BV139" s="315">
        <v>188</v>
      </c>
      <c r="BW139" s="315">
        <v>187</v>
      </c>
      <c r="BX139" s="314">
        <v>185</v>
      </c>
    </row>
    <row r="140" spans="1:76" ht="26.1" customHeight="1">
      <c r="A140" s="38"/>
      <c r="B140" s="37" t="s">
        <v>536</v>
      </c>
      <c r="C140" s="316"/>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v>741</v>
      </c>
      <c r="AI140" s="315">
        <v>689</v>
      </c>
      <c r="AJ140" s="315">
        <v>713</v>
      </c>
      <c r="AK140" s="315">
        <v>797</v>
      </c>
      <c r="AL140" s="315">
        <v>851</v>
      </c>
      <c r="AM140" s="315">
        <v>1015</v>
      </c>
      <c r="AN140" s="315">
        <v>1080</v>
      </c>
      <c r="AO140" s="315">
        <v>1150</v>
      </c>
      <c r="AP140" s="315">
        <v>1180</v>
      </c>
      <c r="AQ140" s="315">
        <v>1195</v>
      </c>
      <c r="AR140" s="315">
        <v>914</v>
      </c>
      <c r="AS140" s="315">
        <v>948</v>
      </c>
      <c r="AT140" s="315">
        <v>1028</v>
      </c>
      <c r="AU140" s="315">
        <v>1153</v>
      </c>
      <c r="AV140" s="315">
        <v>1346</v>
      </c>
      <c r="AW140" s="315">
        <v>1549</v>
      </c>
      <c r="AX140" s="315">
        <v>1686</v>
      </c>
      <c r="AY140" s="315">
        <v>1818</v>
      </c>
      <c r="AZ140" s="315">
        <v>1872</v>
      </c>
      <c r="BA140" s="315">
        <v>1834</v>
      </c>
      <c r="BB140" s="315">
        <v>1795</v>
      </c>
      <c r="BC140" s="315">
        <v>1749</v>
      </c>
      <c r="BD140" s="315">
        <v>1717</v>
      </c>
      <c r="BE140" s="315">
        <v>1753</v>
      </c>
      <c r="BF140" s="315">
        <v>1814</v>
      </c>
      <c r="BG140" s="315">
        <v>1988</v>
      </c>
      <c r="BH140" s="315">
        <v>2132</v>
      </c>
      <c r="BI140" s="315">
        <v>2233</v>
      </c>
      <c r="BJ140" s="315">
        <v>2347</v>
      </c>
      <c r="BK140" s="315">
        <v>2455</v>
      </c>
      <c r="BL140" s="315">
        <v>2633</v>
      </c>
      <c r="BM140" s="315">
        <v>3035</v>
      </c>
      <c r="BN140" s="315">
        <v>3296</v>
      </c>
      <c r="BO140" s="315">
        <v>3468</v>
      </c>
      <c r="BP140" s="315">
        <v>3598</v>
      </c>
      <c r="BQ140" s="315">
        <v>3597</v>
      </c>
      <c r="BR140" s="315">
        <v>3524</v>
      </c>
      <c r="BS140" s="315">
        <v>3472</v>
      </c>
      <c r="BT140" s="315">
        <v>3522</v>
      </c>
      <c r="BU140" s="315">
        <v>3525</v>
      </c>
      <c r="BV140" s="315">
        <v>3532</v>
      </c>
      <c r="BW140" s="315">
        <v>3520</v>
      </c>
      <c r="BX140" s="314">
        <v>3509</v>
      </c>
    </row>
    <row r="141" spans="1:76">
      <c r="A141" s="38"/>
      <c r="B141" s="214" t="s">
        <v>522</v>
      </c>
      <c r="C141" s="316"/>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v>797</v>
      </c>
      <c r="AS141" s="315">
        <v>819</v>
      </c>
      <c r="AT141" s="315">
        <v>900</v>
      </c>
      <c r="AU141" s="315">
        <v>1020</v>
      </c>
      <c r="AV141" s="315">
        <v>1195</v>
      </c>
      <c r="AW141" s="315">
        <v>1379</v>
      </c>
      <c r="AX141" s="315">
        <v>1498</v>
      </c>
      <c r="AY141" s="315">
        <v>1614</v>
      </c>
      <c r="AZ141" s="315">
        <v>1655</v>
      </c>
      <c r="BA141" s="315">
        <v>1613</v>
      </c>
      <c r="BB141" s="315">
        <v>1574</v>
      </c>
      <c r="BC141" s="315">
        <v>1531</v>
      </c>
      <c r="BD141" s="315">
        <v>1500</v>
      </c>
      <c r="BE141" s="315">
        <v>1534</v>
      </c>
      <c r="BF141" s="315">
        <v>1590</v>
      </c>
      <c r="BG141" s="315">
        <v>1692</v>
      </c>
      <c r="BH141" s="315">
        <v>1823</v>
      </c>
      <c r="BI141" s="315">
        <v>1927</v>
      </c>
      <c r="BJ141" s="315">
        <v>2038</v>
      </c>
      <c r="BK141" s="315">
        <v>2125</v>
      </c>
      <c r="BL141" s="315">
        <v>2292</v>
      </c>
      <c r="BM141" s="315">
        <v>2642</v>
      </c>
      <c r="BN141" s="315">
        <v>2867</v>
      </c>
      <c r="BO141" s="315">
        <v>3016</v>
      </c>
      <c r="BP141" s="315">
        <v>3133</v>
      </c>
      <c r="BQ141" s="315">
        <v>3133</v>
      </c>
      <c r="BR141" s="315">
        <v>3065</v>
      </c>
      <c r="BS141" s="315">
        <v>3022</v>
      </c>
      <c r="BT141" s="315">
        <v>3066</v>
      </c>
      <c r="BU141" s="315">
        <v>3069</v>
      </c>
      <c r="BV141" s="315">
        <v>3076</v>
      </c>
      <c r="BW141" s="315">
        <v>3065</v>
      </c>
      <c r="BX141" s="314">
        <v>3056</v>
      </c>
    </row>
    <row r="142" spans="1:76">
      <c r="A142" s="38"/>
      <c r="B142" s="214" t="s">
        <v>521</v>
      </c>
      <c r="C142" s="316"/>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v>45</v>
      </c>
      <c r="AS142" s="315">
        <v>50</v>
      </c>
      <c r="AT142" s="315">
        <v>52</v>
      </c>
      <c r="AU142" s="315">
        <v>58</v>
      </c>
      <c r="AV142" s="315">
        <v>67</v>
      </c>
      <c r="AW142" s="315">
        <v>76</v>
      </c>
      <c r="AX142" s="315">
        <v>84</v>
      </c>
      <c r="AY142" s="315">
        <v>89</v>
      </c>
      <c r="AZ142" s="315">
        <v>92</v>
      </c>
      <c r="BA142" s="315">
        <v>90</v>
      </c>
      <c r="BB142" s="315">
        <v>89</v>
      </c>
      <c r="BC142" s="315">
        <v>86</v>
      </c>
      <c r="BD142" s="315">
        <v>84</v>
      </c>
      <c r="BE142" s="315">
        <v>84</v>
      </c>
      <c r="BF142" s="315">
        <v>83</v>
      </c>
      <c r="BG142" s="315">
        <v>85</v>
      </c>
      <c r="BH142" s="315">
        <v>91</v>
      </c>
      <c r="BI142" s="315">
        <v>92</v>
      </c>
      <c r="BJ142" s="315">
        <v>94</v>
      </c>
      <c r="BK142" s="315">
        <v>102</v>
      </c>
      <c r="BL142" s="315">
        <v>121</v>
      </c>
      <c r="BM142" s="315">
        <v>148</v>
      </c>
      <c r="BN142" s="315">
        <v>166</v>
      </c>
      <c r="BO142" s="315">
        <v>181</v>
      </c>
      <c r="BP142" s="315">
        <v>187</v>
      </c>
      <c r="BQ142" s="315">
        <v>188</v>
      </c>
      <c r="BR142" s="315">
        <v>186</v>
      </c>
      <c r="BS142" s="315">
        <v>183</v>
      </c>
      <c r="BT142" s="315">
        <v>185</v>
      </c>
      <c r="BU142" s="315">
        <v>185</v>
      </c>
      <c r="BV142" s="315">
        <v>186</v>
      </c>
      <c r="BW142" s="315">
        <v>185</v>
      </c>
      <c r="BX142" s="314">
        <v>185</v>
      </c>
    </row>
    <row r="143" spans="1:76">
      <c r="A143" s="38"/>
      <c r="B143" s="214" t="s">
        <v>520</v>
      </c>
      <c r="C143" s="316"/>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v>72</v>
      </c>
      <c r="AS143" s="315">
        <v>78</v>
      </c>
      <c r="AT143" s="315">
        <v>75</v>
      </c>
      <c r="AU143" s="315">
        <v>75</v>
      </c>
      <c r="AV143" s="315">
        <v>83</v>
      </c>
      <c r="AW143" s="315">
        <v>93</v>
      </c>
      <c r="AX143" s="315">
        <v>105</v>
      </c>
      <c r="AY143" s="315">
        <v>115</v>
      </c>
      <c r="AZ143" s="315">
        <v>124</v>
      </c>
      <c r="BA143" s="315">
        <v>131</v>
      </c>
      <c r="BB143" s="315">
        <v>132</v>
      </c>
      <c r="BC143" s="315">
        <v>132</v>
      </c>
      <c r="BD143" s="315">
        <v>133</v>
      </c>
      <c r="BE143" s="315">
        <v>135</v>
      </c>
      <c r="BF143" s="315">
        <v>141</v>
      </c>
      <c r="BG143" s="315">
        <v>211</v>
      </c>
      <c r="BH143" s="315">
        <v>218</v>
      </c>
      <c r="BI143" s="315">
        <v>214</v>
      </c>
      <c r="BJ143" s="315">
        <v>215</v>
      </c>
      <c r="BK143" s="315">
        <v>228</v>
      </c>
      <c r="BL143" s="315">
        <v>220</v>
      </c>
      <c r="BM143" s="315">
        <v>245</v>
      </c>
      <c r="BN143" s="315">
        <v>263</v>
      </c>
      <c r="BO143" s="315">
        <v>271</v>
      </c>
      <c r="BP143" s="315">
        <v>278</v>
      </c>
      <c r="BQ143" s="315">
        <v>277</v>
      </c>
      <c r="BR143" s="315">
        <v>272</v>
      </c>
      <c r="BS143" s="315">
        <v>268</v>
      </c>
      <c r="BT143" s="315">
        <v>271</v>
      </c>
      <c r="BU143" s="315">
        <v>270</v>
      </c>
      <c r="BV143" s="315">
        <v>270</v>
      </c>
      <c r="BW143" s="315">
        <v>269</v>
      </c>
      <c r="BX143" s="314">
        <v>268</v>
      </c>
    </row>
    <row r="144" spans="1:76" ht="15.75" thickBot="1">
      <c r="A144" s="33"/>
      <c r="B144" s="408"/>
      <c r="C144" s="266"/>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313"/>
      <c r="AE144" s="313"/>
      <c r="AF144" s="313"/>
      <c r="AG144" s="313"/>
      <c r="AH144" s="313"/>
      <c r="AI144" s="313"/>
      <c r="AJ144" s="313"/>
      <c r="AK144" s="313"/>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zoomScale="85" zoomScaleNormal="85" workbookViewId="0">
      <selection activeCell="C1" sqref="C1"/>
    </sheetView>
  </sheetViews>
  <sheetFormatPr defaultColWidth="9.140625" defaultRowHeight="15"/>
  <cols>
    <col min="1" max="1" width="20.7109375" style="10" customWidth="1"/>
    <col min="2" max="2" width="112.7109375" style="10" customWidth="1"/>
    <col min="3" max="3" width="20.7109375" style="10" customWidth="1"/>
    <col min="4" max="16384" width="9.140625" style="10"/>
  </cols>
  <sheetData>
    <row r="1" spans="1:3" s="11" customFormat="1" ht="15.75" thickBot="1">
      <c r="A1" s="30" t="s">
        <v>64</v>
      </c>
      <c r="B1" s="29"/>
      <c r="C1" s="28"/>
    </row>
    <row r="2" spans="1:3" s="11" customFormat="1" ht="15.75">
      <c r="A2" s="27" t="s">
        <v>63</v>
      </c>
      <c r="B2" s="26" t="s">
        <v>27</v>
      </c>
      <c r="C2" s="25"/>
    </row>
    <row r="3" spans="1:3" s="11" customFormat="1" ht="29.25" customHeight="1">
      <c r="A3" s="24">
        <v>2015</v>
      </c>
      <c r="B3" s="23"/>
      <c r="C3" s="15"/>
    </row>
    <row r="4" spans="1:3" s="11" customFormat="1" ht="180.75">
      <c r="A4" s="20"/>
      <c r="B4" s="16" t="s">
        <v>62</v>
      </c>
      <c r="C4" s="15"/>
    </row>
    <row r="5" spans="1:3" s="11" customFormat="1" ht="90.75">
      <c r="A5" s="20"/>
      <c r="B5" s="16" t="s">
        <v>61</v>
      </c>
      <c r="C5" s="15"/>
    </row>
    <row r="6" spans="1:3" s="11" customFormat="1" ht="105.75">
      <c r="A6" s="20"/>
      <c r="B6" s="16" t="s">
        <v>60</v>
      </c>
      <c r="C6" s="15"/>
    </row>
    <row r="7" spans="1:3" s="11" customFormat="1" ht="75.75">
      <c r="A7" s="20"/>
      <c r="B7" s="16" t="s">
        <v>59</v>
      </c>
      <c r="C7" s="15"/>
    </row>
    <row r="8" spans="1:3" s="11" customFormat="1" ht="90.75">
      <c r="A8" s="20"/>
      <c r="B8" s="16" t="s">
        <v>58</v>
      </c>
      <c r="C8" s="15"/>
    </row>
    <row r="9" spans="1:3" s="11" customFormat="1" ht="90.75">
      <c r="A9" s="20"/>
      <c r="B9" s="22" t="s">
        <v>57</v>
      </c>
      <c r="C9" s="15"/>
    </row>
    <row r="10" spans="1:3" s="11" customFormat="1" ht="120.75">
      <c r="A10" s="20"/>
      <c r="B10" s="21" t="s">
        <v>56</v>
      </c>
      <c r="C10" s="15"/>
    </row>
    <row r="11" spans="1:3" s="11" customFormat="1" ht="270.75">
      <c r="A11" s="20"/>
      <c r="B11" s="16" t="s">
        <v>55</v>
      </c>
      <c r="C11" s="15"/>
    </row>
    <row r="12" spans="1:3" s="11" customFormat="1" ht="90.75">
      <c r="A12" s="20"/>
      <c r="B12" s="21" t="s">
        <v>54</v>
      </c>
      <c r="C12" s="15"/>
    </row>
    <row r="13" spans="1:3" s="11" customFormat="1" ht="165.75">
      <c r="A13" s="20"/>
      <c r="B13" s="21" t="s">
        <v>53</v>
      </c>
      <c r="C13" s="15"/>
    </row>
    <row r="14" spans="1:3" s="11" customFormat="1" ht="75.75">
      <c r="A14" s="20"/>
      <c r="B14" s="16" t="s">
        <v>52</v>
      </c>
      <c r="C14" s="15"/>
    </row>
    <row r="15" spans="1:3" s="11" customFormat="1" ht="165.75">
      <c r="A15" s="20"/>
      <c r="B15" s="16" t="s">
        <v>51</v>
      </c>
      <c r="C15" s="15"/>
    </row>
    <row r="16" spans="1:3" s="11" customFormat="1" ht="105.75">
      <c r="A16" s="20"/>
      <c r="B16" s="16" t="s">
        <v>50</v>
      </c>
      <c r="C16" s="15"/>
    </row>
    <row r="17" spans="1:3" s="11" customFormat="1" ht="75.75">
      <c r="A17" s="20"/>
      <c r="B17" s="16" t="s">
        <v>49</v>
      </c>
      <c r="C17" s="15"/>
    </row>
    <row r="18" spans="1:3" s="11" customFormat="1" ht="60.75">
      <c r="A18" s="20"/>
      <c r="B18" s="21" t="s">
        <v>48</v>
      </c>
      <c r="C18" s="15"/>
    </row>
    <row r="19" spans="1:3" s="11" customFormat="1" ht="90.75">
      <c r="A19" s="20"/>
      <c r="B19" s="16" t="s">
        <v>47</v>
      </c>
      <c r="C19" s="15"/>
    </row>
    <row r="20" spans="1:3" s="11" customFormat="1" ht="225.75">
      <c r="A20" s="20"/>
      <c r="B20" s="16" t="s">
        <v>46</v>
      </c>
      <c r="C20" s="15"/>
    </row>
    <row r="21" spans="1:3" s="11" customFormat="1" ht="105.75">
      <c r="A21" s="20"/>
      <c r="B21" s="16" t="s">
        <v>45</v>
      </c>
      <c r="C21" s="15"/>
    </row>
    <row r="22" spans="1:3" s="11" customFormat="1" ht="88.5" customHeight="1">
      <c r="A22" s="17"/>
      <c r="B22" s="18" t="s">
        <v>44</v>
      </c>
      <c r="C22" s="15"/>
    </row>
    <row r="23" spans="1:3" s="11" customFormat="1" ht="61.5" customHeight="1">
      <c r="A23" s="17"/>
      <c r="B23" s="18" t="s">
        <v>43</v>
      </c>
      <c r="C23" s="15"/>
    </row>
    <row r="24" spans="1:3" s="11" customFormat="1" ht="30">
      <c r="A24" s="17"/>
      <c r="B24" s="18" t="s">
        <v>42</v>
      </c>
      <c r="C24" s="15"/>
    </row>
    <row r="25" spans="1:3" s="11" customFormat="1" ht="60">
      <c r="A25" s="17"/>
      <c r="B25" s="18" t="s">
        <v>41</v>
      </c>
      <c r="C25" s="15"/>
    </row>
    <row r="26" spans="1:3" s="11" customFormat="1" ht="45">
      <c r="A26" s="17"/>
      <c r="B26" s="18" t="s">
        <v>40</v>
      </c>
      <c r="C26" s="15"/>
    </row>
    <row r="27" spans="1:3" s="11" customFormat="1" ht="60">
      <c r="A27" s="17"/>
      <c r="B27" s="18" t="s">
        <v>39</v>
      </c>
      <c r="C27" s="15"/>
    </row>
    <row r="28" spans="1:3" s="11" customFormat="1" ht="60">
      <c r="A28" s="17"/>
      <c r="B28" s="18" t="s">
        <v>38</v>
      </c>
      <c r="C28" s="15"/>
    </row>
    <row r="29" spans="1:3" s="11" customFormat="1" ht="90">
      <c r="A29" s="17"/>
      <c r="B29" s="18" t="s">
        <v>37</v>
      </c>
      <c r="C29" s="19"/>
    </row>
    <row r="30" spans="1:3" s="11" customFormat="1" ht="105">
      <c r="A30" s="17"/>
      <c r="B30" s="18" t="s">
        <v>36</v>
      </c>
      <c r="C30" s="15"/>
    </row>
    <row r="31" spans="1:3" s="11" customFormat="1" ht="29.25" customHeight="1">
      <c r="A31" s="17"/>
      <c r="B31" s="18" t="s">
        <v>35</v>
      </c>
      <c r="C31" s="15"/>
    </row>
    <row r="32" spans="1:3" s="11" customFormat="1" ht="75.75">
      <c r="A32" s="17"/>
      <c r="B32" s="16" t="s">
        <v>34</v>
      </c>
      <c r="C32" s="15"/>
    </row>
    <row r="33" spans="1:3" s="11" customFormat="1" ht="75.75">
      <c r="A33" s="17"/>
      <c r="B33" s="16" t="s">
        <v>33</v>
      </c>
      <c r="C33" s="15"/>
    </row>
    <row r="34" spans="1:3" s="11" customFormat="1" ht="76.5" thickBot="1">
      <c r="A34" s="14"/>
      <c r="B34" s="13" t="s">
        <v>32</v>
      </c>
      <c r="C34" s="12"/>
    </row>
  </sheetData>
  <hyperlinks>
    <hyperlink ref="A1" location="Contents!A1" display="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8"/>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412" customWidth="1"/>
    <col min="76" max="76" width="12.7109375" style="261" customWidth="1"/>
    <col min="77" max="16384" width="9.140625" style="261"/>
  </cols>
  <sheetData>
    <row r="1" spans="1:76" s="308" customFormat="1" ht="24.95" customHeight="1" thickBot="1">
      <c r="A1" s="30" t="s">
        <v>64</v>
      </c>
      <c r="B1" s="77" t="s">
        <v>153</v>
      </c>
      <c r="C1" s="76"/>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row>
    <row r="2" spans="1:76" ht="15.75" customHeight="1">
      <c r="A2" s="26" t="str">
        <f>Notes!A2</f>
        <v>Summer Budget</v>
      </c>
      <c r="B2" s="26" t="s">
        <v>590</v>
      </c>
      <c r="C2" s="405"/>
      <c r="D2" s="404" t="s">
        <v>151</v>
      </c>
      <c r="E2" s="404" t="s">
        <v>150</v>
      </c>
      <c r="F2" s="404" t="s">
        <v>149</v>
      </c>
      <c r="G2" s="404" t="s">
        <v>148</v>
      </c>
      <c r="H2" s="404" t="s">
        <v>147</v>
      </c>
      <c r="I2" s="404" t="s">
        <v>146</v>
      </c>
      <c r="J2" s="404" t="s">
        <v>145</v>
      </c>
      <c r="K2" s="404" t="s">
        <v>144</v>
      </c>
      <c r="L2" s="404" t="s">
        <v>143</v>
      </c>
      <c r="M2" s="404" t="s">
        <v>142</v>
      </c>
      <c r="N2" s="404" t="s">
        <v>141</v>
      </c>
      <c r="O2" s="404" t="s">
        <v>140</v>
      </c>
      <c r="P2" s="404" t="s">
        <v>139</v>
      </c>
      <c r="Q2" s="404" t="s">
        <v>138</v>
      </c>
      <c r="R2" s="404" t="s">
        <v>137</v>
      </c>
      <c r="S2" s="404" t="s">
        <v>136</v>
      </c>
      <c r="T2" s="404" t="s">
        <v>135</v>
      </c>
      <c r="U2" s="404" t="s">
        <v>134</v>
      </c>
      <c r="V2" s="404" t="s">
        <v>133</v>
      </c>
      <c r="W2" s="404" t="s">
        <v>132</v>
      </c>
      <c r="X2" s="404" t="s">
        <v>131</v>
      </c>
      <c r="Y2" s="404" t="s">
        <v>130</v>
      </c>
      <c r="Z2" s="404" t="s">
        <v>129</v>
      </c>
      <c r="AA2" s="404" t="s">
        <v>128</v>
      </c>
      <c r="AB2" s="404" t="s">
        <v>127</v>
      </c>
      <c r="AC2" s="404" t="s">
        <v>126</v>
      </c>
      <c r="AD2" s="404" t="s">
        <v>125</v>
      </c>
      <c r="AE2" s="404" t="s">
        <v>124</v>
      </c>
      <c r="AF2" s="404" t="s">
        <v>123</v>
      </c>
      <c r="AG2" s="404" t="s">
        <v>122</v>
      </c>
      <c r="AH2" s="404" t="s">
        <v>121</v>
      </c>
      <c r="AI2" s="404" t="s">
        <v>120</v>
      </c>
      <c r="AJ2" s="404" t="s">
        <v>119</v>
      </c>
      <c r="AK2" s="404" t="s">
        <v>118</v>
      </c>
      <c r="AL2" s="404" t="s">
        <v>117</v>
      </c>
      <c r="AM2" s="404" t="s">
        <v>116</v>
      </c>
      <c r="AN2" s="404" t="s">
        <v>115</v>
      </c>
      <c r="AO2" s="404" t="s">
        <v>114</v>
      </c>
      <c r="AP2" s="404" t="s">
        <v>113</v>
      </c>
      <c r="AQ2" s="404" t="s">
        <v>112</v>
      </c>
      <c r="AR2" s="404" t="s">
        <v>111</v>
      </c>
      <c r="AS2" s="404" t="s">
        <v>110</v>
      </c>
      <c r="AT2" s="404" t="s">
        <v>109</v>
      </c>
      <c r="AU2" s="404" t="s">
        <v>108</v>
      </c>
      <c r="AV2" s="404" t="s">
        <v>107</v>
      </c>
      <c r="AW2" s="404" t="s">
        <v>106</v>
      </c>
      <c r="AX2" s="404" t="s">
        <v>105</v>
      </c>
      <c r="AY2" s="404" t="s">
        <v>104</v>
      </c>
      <c r="AZ2" s="404" t="s">
        <v>103</v>
      </c>
      <c r="BA2" s="404" t="s">
        <v>102</v>
      </c>
      <c r="BB2" s="404" t="s">
        <v>101</v>
      </c>
      <c r="BC2" s="404" t="s">
        <v>100</v>
      </c>
      <c r="BD2" s="404" t="s">
        <v>99</v>
      </c>
      <c r="BE2" s="404" t="s">
        <v>98</v>
      </c>
      <c r="BF2" s="404" t="s">
        <v>97</v>
      </c>
      <c r="BG2" s="404" t="s">
        <v>96</v>
      </c>
      <c r="BH2" s="404" t="s">
        <v>95</v>
      </c>
      <c r="BI2" s="404" t="s">
        <v>94</v>
      </c>
      <c r="BJ2" s="404" t="s">
        <v>93</v>
      </c>
      <c r="BK2" s="404" t="s">
        <v>92</v>
      </c>
      <c r="BL2" s="404" t="s">
        <v>91</v>
      </c>
      <c r="BM2" s="404" t="s">
        <v>90</v>
      </c>
      <c r="BN2" s="404" t="s">
        <v>89</v>
      </c>
      <c r="BO2" s="404" t="s">
        <v>88</v>
      </c>
      <c r="BP2" s="404" t="s">
        <v>87</v>
      </c>
      <c r="BQ2" s="404" t="s">
        <v>86</v>
      </c>
      <c r="BR2" s="404" t="s">
        <v>85</v>
      </c>
      <c r="BS2" s="404" t="s">
        <v>84</v>
      </c>
      <c r="BT2" s="404" t="s">
        <v>83</v>
      </c>
      <c r="BU2" s="403" t="s">
        <v>82</v>
      </c>
      <c r="BV2" s="403" t="s">
        <v>81</v>
      </c>
      <c r="BW2" s="403" t="s">
        <v>80</v>
      </c>
      <c r="BX2" s="402" t="s">
        <v>79</v>
      </c>
    </row>
    <row r="3" spans="1:76" ht="15.75">
      <c r="A3" s="70">
        <f>Notes!A3</f>
        <v>2015</v>
      </c>
      <c r="B3" s="306" t="s">
        <v>261</v>
      </c>
      <c r="C3" s="337"/>
      <c r="D3" s="398" t="s">
        <v>77</v>
      </c>
      <c r="E3" s="398" t="s">
        <v>77</v>
      </c>
      <c r="F3" s="398" t="s">
        <v>77</v>
      </c>
      <c r="G3" s="398" t="s">
        <v>77</v>
      </c>
      <c r="H3" s="398" t="s">
        <v>77</v>
      </c>
      <c r="I3" s="398" t="s">
        <v>77</v>
      </c>
      <c r="J3" s="398" t="s">
        <v>77</v>
      </c>
      <c r="K3" s="398" t="s">
        <v>77</v>
      </c>
      <c r="L3" s="398" t="s">
        <v>77</v>
      </c>
      <c r="M3" s="398" t="s">
        <v>77</v>
      </c>
      <c r="N3" s="398" t="s">
        <v>77</v>
      </c>
      <c r="O3" s="398" t="s">
        <v>77</v>
      </c>
      <c r="P3" s="398" t="s">
        <v>77</v>
      </c>
      <c r="Q3" s="398" t="s">
        <v>77</v>
      </c>
      <c r="R3" s="398" t="s">
        <v>77</v>
      </c>
      <c r="S3" s="398" t="s">
        <v>77</v>
      </c>
      <c r="T3" s="398" t="s">
        <v>77</v>
      </c>
      <c r="U3" s="398" t="s">
        <v>77</v>
      </c>
      <c r="V3" s="398" t="s">
        <v>77</v>
      </c>
      <c r="W3" s="398" t="s">
        <v>77</v>
      </c>
      <c r="X3" s="398" t="s">
        <v>77</v>
      </c>
      <c r="Y3" s="398" t="s">
        <v>77</v>
      </c>
      <c r="Z3" s="398" t="s">
        <v>77</v>
      </c>
      <c r="AA3" s="398" t="s">
        <v>77</v>
      </c>
      <c r="AB3" s="398" t="s">
        <v>77</v>
      </c>
      <c r="AC3" s="398" t="s">
        <v>77</v>
      </c>
      <c r="AD3" s="398" t="s">
        <v>77</v>
      </c>
      <c r="AE3" s="398" t="s">
        <v>77</v>
      </c>
      <c r="AF3" s="398" t="s">
        <v>77</v>
      </c>
      <c r="AG3" s="398" t="s">
        <v>77</v>
      </c>
      <c r="AH3" s="398" t="s">
        <v>77</v>
      </c>
      <c r="AI3" s="398" t="s">
        <v>77</v>
      </c>
      <c r="AJ3" s="398" t="s">
        <v>77</v>
      </c>
      <c r="AK3" s="398" t="s">
        <v>77</v>
      </c>
      <c r="AL3" s="398" t="s">
        <v>77</v>
      </c>
      <c r="AM3" s="398" t="s">
        <v>77</v>
      </c>
      <c r="AN3" s="398" t="s">
        <v>77</v>
      </c>
      <c r="AO3" s="398" t="s">
        <v>77</v>
      </c>
      <c r="AP3" s="398" t="s">
        <v>77</v>
      </c>
      <c r="AQ3" s="398" t="s">
        <v>77</v>
      </c>
      <c r="AR3" s="398" t="s">
        <v>77</v>
      </c>
      <c r="AS3" s="398" t="s">
        <v>77</v>
      </c>
      <c r="AT3" s="398" t="s">
        <v>77</v>
      </c>
      <c r="AU3" s="398" t="s">
        <v>77</v>
      </c>
      <c r="AV3" s="398" t="s">
        <v>77</v>
      </c>
      <c r="AW3" s="398" t="s">
        <v>77</v>
      </c>
      <c r="AX3" s="398" t="s">
        <v>77</v>
      </c>
      <c r="AY3" s="398" t="s">
        <v>77</v>
      </c>
      <c r="AZ3" s="398" t="s">
        <v>77</v>
      </c>
      <c r="BA3" s="398" t="s">
        <v>77</v>
      </c>
      <c r="BB3" s="398" t="s">
        <v>77</v>
      </c>
      <c r="BC3" s="398" t="s">
        <v>77</v>
      </c>
      <c r="BD3" s="398" t="s">
        <v>77</v>
      </c>
      <c r="BE3" s="398" t="s">
        <v>77</v>
      </c>
      <c r="BF3" s="398" t="s">
        <v>77</v>
      </c>
      <c r="BG3" s="398" t="s">
        <v>77</v>
      </c>
      <c r="BH3" s="398" t="s">
        <v>77</v>
      </c>
      <c r="BI3" s="398" t="s">
        <v>77</v>
      </c>
      <c r="BJ3" s="398" t="s">
        <v>77</v>
      </c>
      <c r="BK3" s="398" t="s">
        <v>77</v>
      </c>
      <c r="BL3" s="398" t="s">
        <v>77</v>
      </c>
      <c r="BM3" s="398" t="s">
        <v>77</v>
      </c>
      <c r="BN3" s="398" t="s">
        <v>77</v>
      </c>
      <c r="BO3" s="398" t="s">
        <v>77</v>
      </c>
      <c r="BP3" s="398" t="s">
        <v>77</v>
      </c>
      <c r="BQ3" s="398" t="s">
        <v>77</v>
      </c>
      <c r="BR3" s="398" t="s">
        <v>77</v>
      </c>
      <c r="BS3" s="398" t="s">
        <v>76</v>
      </c>
      <c r="BT3" s="397" t="s">
        <v>76</v>
      </c>
      <c r="BU3" s="397" t="s">
        <v>76</v>
      </c>
      <c r="BV3" s="397" t="s">
        <v>76</v>
      </c>
      <c r="BW3" s="397" t="s">
        <v>76</v>
      </c>
      <c r="BX3" s="396" t="s">
        <v>76</v>
      </c>
    </row>
    <row r="4" spans="1:76" s="318" customFormat="1" ht="30.75" customHeight="1">
      <c r="A4" s="430"/>
      <c r="B4" s="45" t="s">
        <v>579</v>
      </c>
      <c r="C4" s="41"/>
      <c r="D4" s="429">
        <f t="shared" ref="D4:AG4" si="0">SUM(D8,D17,D27,D34,D37,D40)</f>
        <v>43.5</v>
      </c>
      <c r="E4" s="429">
        <f t="shared" si="0"/>
        <v>65.5</v>
      </c>
      <c r="F4" s="429">
        <f t="shared" si="0"/>
        <v>68.599999999999994</v>
      </c>
      <c r="G4" s="429">
        <f t="shared" si="0"/>
        <v>63.3</v>
      </c>
      <c r="H4" s="429">
        <f t="shared" si="0"/>
        <v>79.2</v>
      </c>
      <c r="I4" s="429">
        <f t="shared" si="0"/>
        <v>84.9</v>
      </c>
      <c r="J4" s="429">
        <f t="shared" si="0"/>
        <v>84.5</v>
      </c>
      <c r="K4" s="429">
        <f t="shared" si="0"/>
        <v>99.6</v>
      </c>
      <c r="L4" s="429">
        <f t="shared" si="0"/>
        <v>96.7</v>
      </c>
      <c r="M4" s="429">
        <f t="shared" si="0"/>
        <v>111.4</v>
      </c>
      <c r="N4" s="429">
        <f t="shared" si="0"/>
        <v>133.5</v>
      </c>
      <c r="O4" s="429">
        <f t="shared" si="0"/>
        <v>130.6</v>
      </c>
      <c r="P4" s="429">
        <f t="shared" si="0"/>
        <v>135</v>
      </c>
      <c r="Q4" s="429">
        <f t="shared" si="0"/>
        <v>154.6</v>
      </c>
      <c r="R4" s="429">
        <f t="shared" si="0"/>
        <v>161.5</v>
      </c>
      <c r="S4" s="429">
        <f t="shared" si="0"/>
        <v>191.4</v>
      </c>
      <c r="T4" s="429">
        <f t="shared" si="0"/>
        <v>200.9</v>
      </c>
      <c r="U4" s="429">
        <f t="shared" si="0"/>
        <v>248.5</v>
      </c>
      <c r="V4" s="429">
        <f t="shared" si="0"/>
        <v>261.8</v>
      </c>
      <c r="W4" s="429">
        <f t="shared" si="0"/>
        <v>322.89999999999998</v>
      </c>
      <c r="X4" s="429">
        <f t="shared" si="0"/>
        <v>348.4</v>
      </c>
      <c r="Y4" s="429">
        <f t="shared" si="0"/>
        <v>382.7</v>
      </c>
      <c r="Z4" s="429">
        <f t="shared" si="0"/>
        <v>373.7</v>
      </c>
      <c r="AA4" s="429">
        <f t="shared" si="0"/>
        <v>413.7</v>
      </c>
      <c r="AB4" s="429">
        <f t="shared" si="0"/>
        <v>486.6</v>
      </c>
      <c r="AC4" s="429">
        <f t="shared" si="0"/>
        <v>547.80899999999997</v>
      </c>
      <c r="AD4" s="429">
        <f t="shared" si="0"/>
        <v>664.90499999999997</v>
      </c>
      <c r="AE4" s="429">
        <f t="shared" si="0"/>
        <v>884.99400000000003</v>
      </c>
      <c r="AF4" s="429">
        <f t="shared" si="0"/>
        <v>1092.8500000000001</v>
      </c>
      <c r="AG4" s="429">
        <f t="shared" si="0"/>
        <v>1331.0940000000001</v>
      </c>
      <c r="AH4" s="429">
        <f t="shared" ref="AH4:BX4" si="1">SUM(AH5:AH6)</f>
        <v>1735</v>
      </c>
      <c r="AI4" s="429">
        <f t="shared" si="1"/>
        <v>1881</v>
      </c>
      <c r="AJ4" s="429">
        <f t="shared" si="1"/>
        <v>2084</v>
      </c>
      <c r="AK4" s="429">
        <f t="shared" si="1"/>
        <v>2378</v>
      </c>
      <c r="AL4" s="429">
        <f t="shared" si="1"/>
        <v>2560.0000000000005</v>
      </c>
      <c r="AM4" s="429">
        <f t="shared" si="1"/>
        <v>2624.0000000000005</v>
      </c>
      <c r="AN4" s="429">
        <f t="shared" si="1"/>
        <v>3010</v>
      </c>
      <c r="AO4" s="429">
        <f t="shared" si="1"/>
        <v>3322.9999999999995</v>
      </c>
      <c r="AP4" s="429">
        <f t="shared" si="1"/>
        <v>3676.8379999999997</v>
      </c>
      <c r="AQ4" s="429">
        <f t="shared" si="1"/>
        <v>4043.5760000000005</v>
      </c>
      <c r="AR4" s="429">
        <f t="shared" si="1"/>
        <v>4639.5419999999995</v>
      </c>
      <c r="AS4" s="429">
        <f t="shared" si="1"/>
        <v>5288.3220000000001</v>
      </c>
      <c r="AT4" s="429">
        <f t="shared" si="1"/>
        <v>6158.0410000000011</v>
      </c>
      <c r="AU4" s="429">
        <f t="shared" si="1"/>
        <v>7754.1389999999992</v>
      </c>
      <c r="AV4" s="429">
        <f t="shared" si="1"/>
        <v>9112.7170000000006</v>
      </c>
      <c r="AW4" s="429">
        <f t="shared" si="1"/>
        <v>10494.066999999999</v>
      </c>
      <c r="AX4" s="429">
        <f t="shared" si="1"/>
        <v>11580.523999999999</v>
      </c>
      <c r="AY4" s="429">
        <f t="shared" si="1"/>
        <v>11948.351999999999</v>
      </c>
      <c r="AZ4" s="429">
        <f t="shared" si="1"/>
        <v>12074.405000000001</v>
      </c>
      <c r="BA4" s="429">
        <f t="shared" si="1"/>
        <v>12090.098000000002</v>
      </c>
      <c r="BB4" s="429">
        <f t="shared" si="1"/>
        <v>12082.812</v>
      </c>
      <c r="BC4" s="427">
        <f t="shared" si="1"/>
        <v>11847.279</v>
      </c>
      <c r="BD4" s="429">
        <f t="shared" si="1"/>
        <v>12401.796047836326</v>
      </c>
      <c r="BE4" s="429">
        <f t="shared" si="1"/>
        <v>12841.618343396234</v>
      </c>
      <c r="BF4" s="429">
        <f t="shared" si="1"/>
        <v>12753.998887894735</v>
      </c>
      <c r="BG4" s="429">
        <f t="shared" si="1"/>
        <v>12710.867020484389</v>
      </c>
      <c r="BH4" s="429">
        <f t="shared" si="1"/>
        <v>12297.070067599379</v>
      </c>
      <c r="BI4" s="429">
        <f t="shared" si="1"/>
        <v>12082.332327895076</v>
      </c>
      <c r="BJ4" s="429">
        <f t="shared" si="1"/>
        <v>12043.921697260022</v>
      </c>
      <c r="BK4" s="429">
        <f t="shared" si="1"/>
        <v>12612.190449657457</v>
      </c>
      <c r="BL4" s="429">
        <f t="shared" si="1"/>
        <v>12629.213878372164</v>
      </c>
      <c r="BM4" s="429">
        <f t="shared" si="1"/>
        <v>13267.210975195316</v>
      </c>
      <c r="BN4" s="429">
        <f t="shared" si="1"/>
        <v>13311.061557779603</v>
      </c>
      <c r="BO4" s="429">
        <f t="shared" si="1"/>
        <v>13455.001612749473</v>
      </c>
      <c r="BP4" s="429">
        <f t="shared" si="1"/>
        <v>13456.661252915745</v>
      </c>
      <c r="BQ4" s="429">
        <f t="shared" si="1"/>
        <v>13478.760724540163</v>
      </c>
      <c r="BR4" s="429">
        <f t="shared" si="1"/>
        <v>14196.447305402166</v>
      </c>
      <c r="BS4" s="429">
        <f t="shared" si="1"/>
        <v>14711.790622513323</v>
      </c>
      <c r="BT4" s="429">
        <f t="shared" si="1"/>
        <v>14657.956211382869</v>
      </c>
      <c r="BU4" s="429">
        <f t="shared" si="1"/>
        <v>14385.6524931275</v>
      </c>
      <c r="BV4" s="429">
        <f t="shared" si="1"/>
        <v>13999.596707221892</v>
      </c>
      <c r="BW4" s="429">
        <f t="shared" si="1"/>
        <v>13969.49851253485</v>
      </c>
      <c r="BX4" s="426">
        <f t="shared" si="1"/>
        <v>13997.980531368556</v>
      </c>
    </row>
    <row r="5" spans="1:76" s="318" customFormat="1" ht="15.75">
      <c r="A5" s="317"/>
      <c r="B5" s="296" t="s">
        <v>344</v>
      </c>
      <c r="C5" s="41"/>
      <c r="D5" s="413">
        <f t="shared" ref="D5:AI5" si="2">D8+D22+D25+D29+D32+D35+D38+D40</f>
        <v>0</v>
      </c>
      <c r="E5" s="413">
        <f t="shared" si="2"/>
        <v>0</v>
      </c>
      <c r="F5" s="413">
        <f t="shared" si="2"/>
        <v>0</v>
      </c>
      <c r="G5" s="413">
        <f t="shared" si="2"/>
        <v>0</v>
      </c>
      <c r="H5" s="413">
        <f t="shared" si="2"/>
        <v>0</v>
      </c>
      <c r="I5" s="413">
        <f t="shared" si="2"/>
        <v>0</v>
      </c>
      <c r="J5" s="413">
        <f t="shared" si="2"/>
        <v>0</v>
      </c>
      <c r="K5" s="413">
        <f t="shared" si="2"/>
        <v>0</v>
      </c>
      <c r="L5" s="413">
        <f t="shared" si="2"/>
        <v>0</v>
      </c>
      <c r="M5" s="413">
        <f t="shared" si="2"/>
        <v>0</v>
      </c>
      <c r="N5" s="413">
        <f t="shared" si="2"/>
        <v>0</v>
      </c>
      <c r="O5" s="413">
        <f t="shared" si="2"/>
        <v>0</v>
      </c>
      <c r="P5" s="413">
        <f t="shared" si="2"/>
        <v>0</v>
      </c>
      <c r="Q5" s="413">
        <f t="shared" si="2"/>
        <v>0</v>
      </c>
      <c r="R5" s="413">
        <f t="shared" si="2"/>
        <v>0</v>
      </c>
      <c r="S5" s="413">
        <f t="shared" si="2"/>
        <v>0</v>
      </c>
      <c r="T5" s="413">
        <f t="shared" si="2"/>
        <v>0</v>
      </c>
      <c r="U5" s="413">
        <f t="shared" si="2"/>
        <v>0</v>
      </c>
      <c r="V5" s="413">
        <f t="shared" si="2"/>
        <v>0</v>
      </c>
      <c r="W5" s="413">
        <f t="shared" si="2"/>
        <v>0</v>
      </c>
      <c r="X5" s="413">
        <f t="shared" si="2"/>
        <v>0</v>
      </c>
      <c r="Y5" s="413">
        <f t="shared" si="2"/>
        <v>0</v>
      </c>
      <c r="Z5" s="413">
        <f t="shared" si="2"/>
        <v>0</v>
      </c>
      <c r="AA5" s="413">
        <f t="shared" si="2"/>
        <v>0</v>
      </c>
      <c r="AB5" s="413">
        <f t="shared" si="2"/>
        <v>0</v>
      </c>
      <c r="AC5" s="413">
        <f t="shared" si="2"/>
        <v>0</v>
      </c>
      <c r="AD5" s="413">
        <f t="shared" si="2"/>
        <v>0</v>
      </c>
      <c r="AE5" s="413">
        <f t="shared" si="2"/>
        <v>0</v>
      </c>
      <c r="AF5" s="413">
        <f t="shared" si="2"/>
        <v>0</v>
      </c>
      <c r="AG5" s="413">
        <f t="shared" si="2"/>
        <v>0</v>
      </c>
      <c r="AH5" s="413">
        <f t="shared" si="2"/>
        <v>1659.9435153078261</v>
      </c>
      <c r="AI5" s="413">
        <f t="shared" si="2"/>
        <v>1792.1343128758599</v>
      </c>
      <c r="AJ5" s="413">
        <f t="shared" ref="AJ5:BO5" si="3">AJ8+AJ22+AJ25+AJ29+AJ32+AJ35+AJ38+AJ40</f>
        <v>1981.2107295895348</v>
      </c>
      <c r="AK5" s="413">
        <f t="shared" si="3"/>
        <v>2255.9282400413831</v>
      </c>
      <c r="AL5" s="413">
        <f t="shared" si="3"/>
        <v>2417.1250547400077</v>
      </c>
      <c r="AM5" s="413">
        <f t="shared" si="3"/>
        <v>2453.0162562895484</v>
      </c>
      <c r="AN5" s="413">
        <f t="shared" si="3"/>
        <v>2795.4057492428551</v>
      </c>
      <c r="AO5" s="413">
        <f t="shared" si="3"/>
        <v>3056.2766144896923</v>
      </c>
      <c r="AP5" s="413">
        <f t="shared" si="3"/>
        <v>3334.1359305710021</v>
      </c>
      <c r="AQ5" s="413">
        <f t="shared" si="3"/>
        <v>3619.0325436077005</v>
      </c>
      <c r="AR5" s="413">
        <f t="shared" si="3"/>
        <v>4120.4154610469932</v>
      </c>
      <c r="AS5" s="413">
        <f t="shared" si="3"/>
        <v>4649.1906503585542</v>
      </c>
      <c r="AT5" s="413">
        <f t="shared" si="3"/>
        <v>5362.9922575999344</v>
      </c>
      <c r="AU5" s="413">
        <f t="shared" si="3"/>
        <v>6739.9336377056543</v>
      </c>
      <c r="AV5" s="413">
        <f t="shared" si="3"/>
        <v>7963.9994719953866</v>
      </c>
      <c r="AW5" s="413">
        <f t="shared" si="3"/>
        <v>9216.9656368973046</v>
      </c>
      <c r="AX5" s="413">
        <f t="shared" si="3"/>
        <v>10225.021256654652</v>
      </c>
      <c r="AY5" s="413">
        <f t="shared" si="3"/>
        <v>10765.217292034049</v>
      </c>
      <c r="AZ5" s="413">
        <f t="shared" si="3"/>
        <v>11100.797527991303</v>
      </c>
      <c r="BA5" s="413">
        <f t="shared" si="3"/>
        <v>11285.78715130033</v>
      </c>
      <c r="BB5" s="413">
        <f t="shared" si="3"/>
        <v>11507.882074852045</v>
      </c>
      <c r="BC5" s="424">
        <f t="shared" si="3"/>
        <v>11542.301361696584</v>
      </c>
      <c r="BD5" s="413">
        <f t="shared" si="3"/>
        <v>12235.660047836325</v>
      </c>
      <c r="BE5" s="413">
        <f t="shared" si="3"/>
        <v>12676.131343396235</v>
      </c>
      <c r="BF5" s="413">
        <f t="shared" si="3"/>
        <v>12591.34763897314</v>
      </c>
      <c r="BG5" s="413">
        <f t="shared" si="3"/>
        <v>12540.964031783005</v>
      </c>
      <c r="BH5" s="413">
        <f t="shared" si="3"/>
        <v>12172.78706759938</v>
      </c>
      <c r="BI5" s="413">
        <f t="shared" si="3"/>
        <v>11954.071771256264</v>
      </c>
      <c r="BJ5" s="413">
        <f t="shared" si="3"/>
        <v>11908.755623242781</v>
      </c>
      <c r="BK5" s="413">
        <f t="shared" si="3"/>
        <v>12411.436029490982</v>
      </c>
      <c r="BL5" s="413">
        <f t="shared" si="3"/>
        <v>12453.678815330739</v>
      </c>
      <c r="BM5" s="413">
        <f t="shared" si="3"/>
        <v>13083.972559046761</v>
      </c>
      <c r="BN5" s="413">
        <f t="shared" si="3"/>
        <v>13141.076623992645</v>
      </c>
      <c r="BO5" s="413">
        <f t="shared" si="3"/>
        <v>13285.679258016087</v>
      </c>
      <c r="BP5" s="413">
        <f t="shared" ref="BP5:BX5" si="4">BP8+BP22+BP25+BP29+BP32+BP35+BP38+BP40</f>
        <v>13297.194530698735</v>
      </c>
      <c r="BQ5" s="413">
        <f t="shared" si="4"/>
        <v>13315.865043024236</v>
      </c>
      <c r="BR5" s="413">
        <f t="shared" si="4"/>
        <v>14060.585352576933</v>
      </c>
      <c r="BS5" s="413">
        <f t="shared" si="4"/>
        <v>14590.760296739334</v>
      </c>
      <c r="BT5" s="413">
        <f t="shared" si="4"/>
        <v>14545.87899704389</v>
      </c>
      <c r="BU5" s="413">
        <f t="shared" si="4"/>
        <v>14272.552525720715</v>
      </c>
      <c r="BV5" s="413">
        <f t="shared" si="4"/>
        <v>13889.03911976828</v>
      </c>
      <c r="BW5" s="413">
        <f t="shared" si="4"/>
        <v>13861.201882099196</v>
      </c>
      <c r="BX5" s="371">
        <f t="shared" si="4"/>
        <v>13892.473633230502</v>
      </c>
    </row>
    <row r="6" spans="1:76" s="318" customFormat="1" ht="15.75">
      <c r="A6" s="317"/>
      <c r="B6" s="296" t="s">
        <v>345</v>
      </c>
      <c r="C6" s="41"/>
      <c r="D6" s="413">
        <f t="shared" ref="D6:AI6" si="5">D23+D26+D30+D33+D36+D39</f>
        <v>0</v>
      </c>
      <c r="E6" s="413">
        <f t="shared" si="5"/>
        <v>0</v>
      </c>
      <c r="F6" s="413">
        <f t="shared" si="5"/>
        <v>0</v>
      </c>
      <c r="G6" s="413">
        <f t="shared" si="5"/>
        <v>0</v>
      </c>
      <c r="H6" s="413">
        <f t="shared" si="5"/>
        <v>0</v>
      </c>
      <c r="I6" s="413">
        <f t="shared" si="5"/>
        <v>0</v>
      </c>
      <c r="J6" s="413">
        <f t="shared" si="5"/>
        <v>0</v>
      </c>
      <c r="K6" s="413">
        <f t="shared" si="5"/>
        <v>0</v>
      </c>
      <c r="L6" s="413">
        <f t="shared" si="5"/>
        <v>0</v>
      </c>
      <c r="M6" s="413">
        <f t="shared" si="5"/>
        <v>0</v>
      </c>
      <c r="N6" s="413">
        <f t="shared" si="5"/>
        <v>0</v>
      </c>
      <c r="O6" s="413">
        <f t="shared" si="5"/>
        <v>0</v>
      </c>
      <c r="P6" s="413">
        <f t="shared" si="5"/>
        <v>0</v>
      </c>
      <c r="Q6" s="413">
        <f t="shared" si="5"/>
        <v>0</v>
      </c>
      <c r="R6" s="413">
        <f t="shared" si="5"/>
        <v>0</v>
      </c>
      <c r="S6" s="413">
        <f t="shared" si="5"/>
        <v>0</v>
      </c>
      <c r="T6" s="413">
        <f t="shared" si="5"/>
        <v>0</v>
      </c>
      <c r="U6" s="413">
        <f t="shared" si="5"/>
        <v>0</v>
      </c>
      <c r="V6" s="413">
        <f t="shared" si="5"/>
        <v>0</v>
      </c>
      <c r="W6" s="413">
        <f t="shared" si="5"/>
        <v>0</v>
      </c>
      <c r="X6" s="413">
        <f t="shared" si="5"/>
        <v>0</v>
      </c>
      <c r="Y6" s="413">
        <f t="shared" si="5"/>
        <v>0</v>
      </c>
      <c r="Z6" s="413">
        <f t="shared" si="5"/>
        <v>0</v>
      </c>
      <c r="AA6" s="413">
        <f t="shared" si="5"/>
        <v>0</v>
      </c>
      <c r="AB6" s="413">
        <f t="shared" si="5"/>
        <v>0</v>
      </c>
      <c r="AC6" s="413">
        <f t="shared" si="5"/>
        <v>0</v>
      </c>
      <c r="AD6" s="413">
        <f t="shared" si="5"/>
        <v>0</v>
      </c>
      <c r="AE6" s="413">
        <f t="shared" si="5"/>
        <v>0</v>
      </c>
      <c r="AF6" s="413">
        <f t="shared" si="5"/>
        <v>0</v>
      </c>
      <c r="AG6" s="413">
        <f t="shared" si="5"/>
        <v>0</v>
      </c>
      <c r="AH6" s="413">
        <f t="shared" si="5"/>
        <v>75.056484692173782</v>
      </c>
      <c r="AI6" s="413">
        <f t="shared" si="5"/>
        <v>88.865687124140152</v>
      </c>
      <c r="AJ6" s="413">
        <f t="shared" ref="AJ6:BO6" si="6">AJ23+AJ26+AJ30+AJ33+AJ36+AJ39</f>
        <v>102.78927041046519</v>
      </c>
      <c r="AK6" s="413">
        <f t="shared" si="6"/>
        <v>122.07175995861695</v>
      </c>
      <c r="AL6" s="413">
        <f t="shared" si="6"/>
        <v>142.87494525999253</v>
      </c>
      <c r="AM6" s="413">
        <f t="shared" si="6"/>
        <v>170.98374371045185</v>
      </c>
      <c r="AN6" s="413">
        <f t="shared" si="6"/>
        <v>214.59425075714512</v>
      </c>
      <c r="AO6" s="413">
        <f t="shared" si="6"/>
        <v>266.72338551030731</v>
      </c>
      <c r="AP6" s="413">
        <f t="shared" si="6"/>
        <v>342.7020694289975</v>
      </c>
      <c r="AQ6" s="413">
        <f t="shared" si="6"/>
        <v>424.5434563922999</v>
      </c>
      <c r="AR6" s="413">
        <f t="shared" si="6"/>
        <v>519.12653895300627</v>
      </c>
      <c r="AS6" s="413">
        <f t="shared" si="6"/>
        <v>639.13134964144592</v>
      </c>
      <c r="AT6" s="413">
        <f t="shared" si="6"/>
        <v>795.04874240006654</v>
      </c>
      <c r="AU6" s="413">
        <f t="shared" si="6"/>
        <v>1014.2053622943447</v>
      </c>
      <c r="AV6" s="413">
        <f t="shared" si="6"/>
        <v>1148.7175280046133</v>
      </c>
      <c r="AW6" s="413">
        <f t="shared" si="6"/>
        <v>1277.1013631026954</v>
      </c>
      <c r="AX6" s="413">
        <f t="shared" si="6"/>
        <v>1355.5027433453472</v>
      </c>
      <c r="AY6" s="413">
        <f t="shared" si="6"/>
        <v>1183.1347079659499</v>
      </c>
      <c r="AZ6" s="413">
        <f t="shared" si="6"/>
        <v>973.60747200869753</v>
      </c>
      <c r="BA6" s="413">
        <f t="shared" si="6"/>
        <v>804.31084869967242</v>
      </c>
      <c r="BB6" s="413">
        <f t="shared" si="6"/>
        <v>574.92992514795503</v>
      </c>
      <c r="BC6" s="413">
        <f t="shared" si="6"/>
        <v>304.97763830341717</v>
      </c>
      <c r="BD6" s="413">
        <f t="shared" si="6"/>
        <v>166.136</v>
      </c>
      <c r="BE6" s="413">
        <f t="shared" si="6"/>
        <v>165.48699999999999</v>
      </c>
      <c r="BF6" s="413">
        <f t="shared" si="6"/>
        <v>162.65124892159454</v>
      </c>
      <c r="BG6" s="413">
        <f t="shared" si="6"/>
        <v>169.90298870138361</v>
      </c>
      <c r="BH6" s="413">
        <f t="shared" si="6"/>
        <v>124.283</v>
      </c>
      <c r="BI6" s="413">
        <f t="shared" si="6"/>
        <v>128.26055663881266</v>
      </c>
      <c r="BJ6" s="413">
        <f t="shared" si="6"/>
        <v>135.16607401724025</v>
      </c>
      <c r="BK6" s="413">
        <f t="shared" si="6"/>
        <v>200.75442016647554</v>
      </c>
      <c r="BL6" s="413">
        <f t="shared" si="6"/>
        <v>175.53506304142508</v>
      </c>
      <c r="BM6" s="413">
        <f t="shared" si="6"/>
        <v>183.23841614855513</v>
      </c>
      <c r="BN6" s="413">
        <f t="shared" si="6"/>
        <v>169.98493378695881</v>
      </c>
      <c r="BO6" s="413">
        <f t="shared" si="6"/>
        <v>169.32235473338639</v>
      </c>
      <c r="BP6" s="413">
        <f t="shared" ref="BP6:BX6" si="7">BP23+BP26+BP30+BP33+BP36+BP39</f>
        <v>159.46672221701033</v>
      </c>
      <c r="BQ6" s="413">
        <f t="shared" si="7"/>
        <v>162.89568151592795</v>
      </c>
      <c r="BR6" s="413">
        <f t="shared" si="7"/>
        <v>135.86195282523332</v>
      </c>
      <c r="BS6" s="413">
        <f t="shared" si="7"/>
        <v>121.03032577398864</v>
      </c>
      <c r="BT6" s="413">
        <f t="shared" si="7"/>
        <v>112.07721433897822</v>
      </c>
      <c r="BU6" s="413">
        <f t="shared" si="7"/>
        <v>113.09996740678419</v>
      </c>
      <c r="BV6" s="413">
        <f t="shared" si="7"/>
        <v>110.55758745361094</v>
      </c>
      <c r="BW6" s="413">
        <f t="shared" si="7"/>
        <v>108.29663043565481</v>
      </c>
      <c r="BX6" s="371">
        <f t="shared" si="7"/>
        <v>105.50689813805431</v>
      </c>
    </row>
    <row r="7" spans="1:76" s="318" customFormat="1" ht="15.75">
      <c r="A7" s="317"/>
      <c r="B7" s="423"/>
      <c r="C7" s="41"/>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371"/>
    </row>
    <row r="8" spans="1:76" s="318" customFormat="1" ht="15.75">
      <c r="A8" s="321"/>
      <c r="B8" s="41" t="s">
        <v>249</v>
      </c>
      <c r="C8" s="41"/>
      <c r="D8" s="414">
        <f t="shared" ref="D8:AI8" si="8">SUM(D9,D13)</f>
        <v>0</v>
      </c>
      <c r="E8" s="414">
        <f t="shared" si="8"/>
        <v>0</v>
      </c>
      <c r="F8" s="414">
        <f t="shared" si="8"/>
        <v>0</v>
      </c>
      <c r="G8" s="414">
        <f t="shared" si="8"/>
        <v>0</v>
      </c>
      <c r="H8" s="414">
        <f t="shared" si="8"/>
        <v>0</v>
      </c>
      <c r="I8" s="414">
        <f t="shared" si="8"/>
        <v>0</v>
      </c>
      <c r="J8" s="414">
        <f t="shared" si="8"/>
        <v>0</v>
      </c>
      <c r="K8" s="414">
        <f t="shared" si="8"/>
        <v>0</v>
      </c>
      <c r="L8" s="414">
        <f t="shared" si="8"/>
        <v>0</v>
      </c>
      <c r="M8" s="414">
        <f t="shared" si="8"/>
        <v>0</v>
      </c>
      <c r="N8" s="414">
        <f t="shared" si="8"/>
        <v>0</v>
      </c>
      <c r="O8" s="414">
        <f t="shared" si="8"/>
        <v>0</v>
      </c>
      <c r="P8" s="414">
        <f t="shared" si="8"/>
        <v>0</v>
      </c>
      <c r="Q8" s="414">
        <f t="shared" si="8"/>
        <v>0</v>
      </c>
      <c r="R8" s="414">
        <f t="shared" si="8"/>
        <v>0</v>
      </c>
      <c r="S8" s="414">
        <f t="shared" si="8"/>
        <v>0</v>
      </c>
      <c r="T8" s="414">
        <f t="shared" si="8"/>
        <v>0</v>
      </c>
      <c r="U8" s="414">
        <f t="shared" si="8"/>
        <v>0</v>
      </c>
      <c r="V8" s="414">
        <f t="shared" si="8"/>
        <v>0</v>
      </c>
      <c r="W8" s="414">
        <f t="shared" si="8"/>
        <v>0</v>
      </c>
      <c r="X8" s="414">
        <f t="shared" si="8"/>
        <v>0</v>
      </c>
      <c r="Y8" s="414">
        <f t="shared" si="8"/>
        <v>0</v>
      </c>
      <c r="Z8" s="414">
        <f t="shared" si="8"/>
        <v>0</v>
      </c>
      <c r="AA8" s="414">
        <f t="shared" si="8"/>
        <v>0</v>
      </c>
      <c r="AB8" s="414">
        <f t="shared" si="8"/>
        <v>0</v>
      </c>
      <c r="AC8" s="414">
        <f t="shared" si="8"/>
        <v>0</v>
      </c>
      <c r="AD8" s="414">
        <f t="shared" si="8"/>
        <v>0</v>
      </c>
      <c r="AE8" s="414">
        <f t="shared" si="8"/>
        <v>0</v>
      </c>
      <c r="AF8" s="414">
        <f t="shared" si="8"/>
        <v>0</v>
      </c>
      <c r="AG8" s="414">
        <f t="shared" si="8"/>
        <v>0</v>
      </c>
      <c r="AH8" s="414">
        <f t="shared" si="8"/>
        <v>0</v>
      </c>
      <c r="AI8" s="414">
        <f t="shared" si="8"/>
        <v>0</v>
      </c>
      <c r="AJ8" s="414">
        <f t="shared" ref="AJ8:BO8" si="9">SUM(AJ9,AJ13)</f>
        <v>0</v>
      </c>
      <c r="AK8" s="414">
        <f t="shared" si="9"/>
        <v>0</v>
      </c>
      <c r="AL8" s="414">
        <f t="shared" si="9"/>
        <v>0</v>
      </c>
      <c r="AM8" s="414">
        <f t="shared" si="9"/>
        <v>0</v>
      </c>
      <c r="AN8" s="414">
        <f t="shared" si="9"/>
        <v>0</v>
      </c>
      <c r="AO8" s="414">
        <f t="shared" si="9"/>
        <v>0</v>
      </c>
      <c r="AP8" s="414">
        <f t="shared" si="9"/>
        <v>0</v>
      </c>
      <c r="AQ8" s="414">
        <f t="shared" si="9"/>
        <v>0</v>
      </c>
      <c r="AR8" s="414">
        <f t="shared" si="9"/>
        <v>0</v>
      </c>
      <c r="AS8" s="414">
        <f t="shared" si="9"/>
        <v>0</v>
      </c>
      <c r="AT8" s="414">
        <f t="shared" si="9"/>
        <v>0</v>
      </c>
      <c r="AU8" s="414">
        <f t="shared" si="9"/>
        <v>0</v>
      </c>
      <c r="AV8" s="414">
        <f t="shared" si="9"/>
        <v>0</v>
      </c>
      <c r="AW8" s="414">
        <f t="shared" si="9"/>
        <v>0</v>
      </c>
      <c r="AX8" s="414">
        <f t="shared" si="9"/>
        <v>0</v>
      </c>
      <c r="AY8" s="414">
        <f t="shared" si="9"/>
        <v>0</v>
      </c>
      <c r="AZ8" s="414">
        <f t="shared" si="9"/>
        <v>0</v>
      </c>
      <c r="BA8" s="414">
        <f t="shared" si="9"/>
        <v>0</v>
      </c>
      <c r="BB8" s="414">
        <f t="shared" si="9"/>
        <v>0</v>
      </c>
      <c r="BC8" s="414">
        <f t="shared" si="9"/>
        <v>0</v>
      </c>
      <c r="BD8" s="414">
        <f t="shared" si="9"/>
        <v>0</v>
      </c>
      <c r="BE8" s="414">
        <f t="shared" si="9"/>
        <v>0</v>
      </c>
      <c r="BF8" s="414">
        <f t="shared" si="9"/>
        <v>0</v>
      </c>
      <c r="BG8" s="414">
        <f t="shared" si="9"/>
        <v>0</v>
      </c>
      <c r="BH8" s="414">
        <f t="shared" si="9"/>
        <v>0</v>
      </c>
      <c r="BI8" s="414">
        <f t="shared" si="9"/>
        <v>0</v>
      </c>
      <c r="BJ8" s="414">
        <f t="shared" si="9"/>
        <v>0</v>
      </c>
      <c r="BK8" s="414">
        <f t="shared" si="9"/>
        <v>0</v>
      </c>
      <c r="BL8" s="414">
        <f t="shared" si="9"/>
        <v>127.18792894999999</v>
      </c>
      <c r="BM8" s="414">
        <f t="shared" si="9"/>
        <v>1267.3993002300001</v>
      </c>
      <c r="BN8" s="414">
        <f t="shared" si="9"/>
        <v>2231.7483618999995</v>
      </c>
      <c r="BO8" s="414">
        <f t="shared" si="9"/>
        <v>3554.1022156099998</v>
      </c>
      <c r="BP8" s="414">
        <f t="shared" ref="BP8:BX8" si="10">SUM(BP9,BP13)</f>
        <v>6779.6544881600003</v>
      </c>
      <c r="BQ8" s="414">
        <f t="shared" si="10"/>
        <v>10437.361928109996</v>
      </c>
      <c r="BR8" s="414">
        <f t="shared" si="10"/>
        <v>12827.382157969998</v>
      </c>
      <c r="BS8" s="414">
        <f t="shared" si="10"/>
        <v>13966.37534392118</v>
      </c>
      <c r="BT8" s="414">
        <f t="shared" si="10"/>
        <v>14403.953684908794</v>
      </c>
      <c r="BU8" s="414">
        <f t="shared" si="10"/>
        <v>14267.882745137755</v>
      </c>
      <c r="BV8" s="414">
        <f t="shared" si="10"/>
        <v>13883.572748981554</v>
      </c>
      <c r="BW8" s="414">
        <f t="shared" si="10"/>
        <v>13854.737229528728</v>
      </c>
      <c r="BX8" s="377">
        <f t="shared" si="10"/>
        <v>13885.702649379791</v>
      </c>
    </row>
    <row r="9" spans="1:76">
      <c r="A9" s="316"/>
      <c r="B9" s="37" t="s">
        <v>578</v>
      </c>
      <c r="C9" s="38"/>
      <c r="D9" s="413">
        <v>0</v>
      </c>
      <c r="E9" s="413">
        <v>0</v>
      </c>
      <c r="F9" s="413">
        <v>0</v>
      </c>
      <c r="G9" s="413">
        <v>0</v>
      </c>
      <c r="H9" s="413">
        <v>0</v>
      </c>
      <c r="I9" s="413">
        <v>0</v>
      </c>
      <c r="J9" s="413">
        <v>0</v>
      </c>
      <c r="K9" s="413">
        <v>0</v>
      </c>
      <c r="L9" s="413">
        <v>0</v>
      </c>
      <c r="M9" s="413">
        <v>0</v>
      </c>
      <c r="N9" s="413">
        <v>0</v>
      </c>
      <c r="O9" s="413">
        <v>0</v>
      </c>
      <c r="P9" s="413">
        <v>0</v>
      </c>
      <c r="Q9" s="413">
        <v>0</v>
      </c>
      <c r="R9" s="413">
        <v>0</v>
      </c>
      <c r="S9" s="413">
        <v>0</v>
      </c>
      <c r="T9" s="413">
        <v>0</v>
      </c>
      <c r="U9" s="413">
        <v>0</v>
      </c>
      <c r="V9" s="413">
        <v>0</v>
      </c>
      <c r="W9" s="413">
        <v>0</v>
      </c>
      <c r="X9" s="413">
        <v>0</v>
      </c>
      <c r="Y9" s="413">
        <v>0</v>
      </c>
      <c r="Z9" s="413">
        <v>0</v>
      </c>
      <c r="AA9" s="413">
        <v>0</v>
      </c>
      <c r="AB9" s="413">
        <v>0</v>
      </c>
      <c r="AC9" s="413">
        <v>0</v>
      </c>
      <c r="AD9" s="413">
        <v>0</v>
      </c>
      <c r="AE9" s="413">
        <v>0</v>
      </c>
      <c r="AF9" s="413">
        <v>0</v>
      </c>
      <c r="AG9" s="413">
        <v>0</v>
      </c>
      <c r="AH9" s="413">
        <v>0</v>
      </c>
      <c r="AI9" s="413">
        <v>0</v>
      </c>
      <c r="AJ9" s="413">
        <v>0</v>
      </c>
      <c r="AK9" s="413">
        <v>0</v>
      </c>
      <c r="AL9" s="413">
        <v>0</v>
      </c>
      <c r="AM9" s="413">
        <v>0</v>
      </c>
      <c r="AN9" s="413">
        <v>0</v>
      </c>
      <c r="AO9" s="413">
        <v>0</v>
      </c>
      <c r="AP9" s="413">
        <v>0</v>
      </c>
      <c r="AQ9" s="413">
        <v>0</v>
      </c>
      <c r="AR9" s="413">
        <v>0</v>
      </c>
      <c r="AS9" s="413">
        <v>0</v>
      </c>
      <c r="AT9" s="413">
        <v>0</v>
      </c>
      <c r="AU9" s="413">
        <v>0</v>
      </c>
      <c r="AV9" s="413">
        <v>0</v>
      </c>
      <c r="AW9" s="413">
        <v>0</v>
      </c>
      <c r="AX9" s="413">
        <v>0</v>
      </c>
      <c r="AY9" s="413">
        <v>0</v>
      </c>
      <c r="AZ9" s="413">
        <v>0</v>
      </c>
      <c r="BA9" s="413">
        <v>0</v>
      </c>
      <c r="BB9" s="413">
        <v>0</v>
      </c>
      <c r="BC9" s="413">
        <v>0</v>
      </c>
      <c r="BD9" s="413">
        <v>0</v>
      </c>
      <c r="BE9" s="413">
        <v>0</v>
      </c>
      <c r="BF9" s="413">
        <v>0</v>
      </c>
      <c r="BG9" s="413">
        <v>0</v>
      </c>
      <c r="BH9" s="413">
        <v>0</v>
      </c>
      <c r="BI9" s="413">
        <v>0</v>
      </c>
      <c r="BJ9" s="413">
        <v>0</v>
      </c>
      <c r="BK9" s="413">
        <v>0</v>
      </c>
      <c r="BL9" s="413">
        <f t="shared" ref="BL9:BX9" si="11">SUM(BL10:BL12)</f>
        <v>64.379764080000001</v>
      </c>
      <c r="BM9" s="413">
        <f t="shared" si="11"/>
        <v>580.96194385999991</v>
      </c>
      <c r="BN9" s="413">
        <f t="shared" si="11"/>
        <v>954.84283311999991</v>
      </c>
      <c r="BO9" s="413">
        <f t="shared" si="11"/>
        <v>1398.5169151799998</v>
      </c>
      <c r="BP9" s="413">
        <f t="shared" si="11"/>
        <v>2304.75857546</v>
      </c>
      <c r="BQ9" s="413">
        <f t="shared" si="11"/>
        <v>3538.7050058599971</v>
      </c>
      <c r="BR9" s="413">
        <f t="shared" si="11"/>
        <v>4100.9191948399975</v>
      </c>
      <c r="BS9" s="413">
        <f t="shared" si="11"/>
        <v>4522.3015553972773</v>
      </c>
      <c r="BT9" s="413">
        <f t="shared" si="11"/>
        <v>4898.7104521930542</v>
      </c>
      <c r="BU9" s="413">
        <f t="shared" si="11"/>
        <v>4914.620770260698</v>
      </c>
      <c r="BV9" s="413">
        <f t="shared" si="11"/>
        <v>4782.6715627243502</v>
      </c>
      <c r="BW9" s="413">
        <f t="shared" si="11"/>
        <v>4736.8340399149356</v>
      </c>
      <c r="BX9" s="371">
        <f t="shared" si="11"/>
        <v>4691.719873991633</v>
      </c>
    </row>
    <row r="10" spans="1:76">
      <c r="A10" s="316"/>
      <c r="B10" s="376" t="s">
        <v>367</v>
      </c>
      <c r="C10" s="296"/>
      <c r="D10" s="413">
        <v>0</v>
      </c>
      <c r="E10" s="413">
        <v>0</v>
      </c>
      <c r="F10" s="413">
        <v>0</v>
      </c>
      <c r="G10" s="413">
        <v>0</v>
      </c>
      <c r="H10" s="413">
        <v>0</v>
      </c>
      <c r="I10" s="413">
        <v>0</v>
      </c>
      <c r="J10" s="413">
        <v>0</v>
      </c>
      <c r="K10" s="413">
        <v>0</v>
      </c>
      <c r="L10" s="413">
        <v>0</v>
      </c>
      <c r="M10" s="413">
        <v>0</v>
      </c>
      <c r="N10" s="413">
        <v>0</v>
      </c>
      <c r="O10" s="413">
        <v>0</v>
      </c>
      <c r="P10" s="413">
        <v>0</v>
      </c>
      <c r="Q10" s="413">
        <v>0</v>
      </c>
      <c r="R10" s="413">
        <v>0</v>
      </c>
      <c r="S10" s="413">
        <v>0</v>
      </c>
      <c r="T10" s="413">
        <v>0</v>
      </c>
      <c r="U10" s="413">
        <v>0</v>
      </c>
      <c r="V10" s="413">
        <v>0</v>
      </c>
      <c r="W10" s="413">
        <v>0</v>
      </c>
      <c r="X10" s="413">
        <v>0</v>
      </c>
      <c r="Y10" s="413">
        <v>0</v>
      </c>
      <c r="Z10" s="413">
        <v>0</v>
      </c>
      <c r="AA10" s="413">
        <v>0</v>
      </c>
      <c r="AB10" s="413">
        <v>0</v>
      </c>
      <c r="AC10" s="413">
        <v>0</v>
      </c>
      <c r="AD10" s="413">
        <v>0</v>
      </c>
      <c r="AE10" s="413">
        <v>0</v>
      </c>
      <c r="AF10" s="413">
        <v>0</v>
      </c>
      <c r="AG10" s="413">
        <v>0</v>
      </c>
      <c r="AH10" s="413">
        <v>0</v>
      </c>
      <c r="AI10" s="413">
        <v>0</v>
      </c>
      <c r="AJ10" s="413">
        <v>0</v>
      </c>
      <c r="AK10" s="413">
        <v>0</v>
      </c>
      <c r="AL10" s="413">
        <v>0</v>
      </c>
      <c r="AM10" s="413">
        <v>0</v>
      </c>
      <c r="AN10" s="413">
        <v>0</v>
      </c>
      <c r="AO10" s="413">
        <v>0</v>
      </c>
      <c r="AP10" s="413">
        <v>0</v>
      </c>
      <c r="AQ10" s="413">
        <v>0</v>
      </c>
      <c r="AR10" s="413">
        <v>0</v>
      </c>
      <c r="AS10" s="413">
        <v>0</v>
      </c>
      <c r="AT10" s="413">
        <v>0</v>
      </c>
      <c r="AU10" s="413">
        <v>0</v>
      </c>
      <c r="AV10" s="413">
        <v>0</v>
      </c>
      <c r="AW10" s="413">
        <v>0</v>
      </c>
      <c r="AX10" s="413">
        <v>0</v>
      </c>
      <c r="AY10" s="413">
        <v>0</v>
      </c>
      <c r="AZ10" s="413">
        <v>0</v>
      </c>
      <c r="BA10" s="413">
        <v>0</v>
      </c>
      <c r="BB10" s="413">
        <v>0</v>
      </c>
      <c r="BC10" s="413">
        <v>0</v>
      </c>
      <c r="BD10" s="413">
        <v>0</v>
      </c>
      <c r="BE10" s="413">
        <v>0</v>
      </c>
      <c r="BF10" s="413">
        <v>0</v>
      </c>
      <c r="BG10" s="413">
        <v>0</v>
      </c>
      <c r="BH10" s="413">
        <v>0</v>
      </c>
      <c r="BI10" s="413">
        <v>0</v>
      </c>
      <c r="BJ10" s="413">
        <v>0</v>
      </c>
      <c r="BK10" s="413">
        <v>0</v>
      </c>
      <c r="BL10" s="413">
        <v>59.439229722159169</v>
      </c>
      <c r="BM10" s="413">
        <v>398.34870338712346</v>
      </c>
      <c r="BN10" s="413">
        <v>468.20475344214412</v>
      </c>
      <c r="BO10" s="413">
        <v>471.00414737742267</v>
      </c>
      <c r="BP10" s="413">
        <v>555.63097238618491</v>
      </c>
      <c r="BQ10" s="413">
        <v>481.27730992037743</v>
      </c>
      <c r="BR10" s="413">
        <v>428.22885949315497</v>
      </c>
      <c r="BS10" s="413">
        <v>308.42166280066999</v>
      </c>
      <c r="BT10" s="413">
        <v>149.01966835736053</v>
      </c>
      <c r="BU10" s="413">
        <v>134.54330271051654</v>
      </c>
      <c r="BV10" s="413">
        <v>135.70913808806202</v>
      </c>
      <c r="BW10" s="413">
        <v>138.8705314562558</v>
      </c>
      <c r="BX10" s="371">
        <v>142.47973323835978</v>
      </c>
    </row>
    <row r="11" spans="1:76">
      <c r="A11" s="316"/>
      <c r="B11" s="376" t="s">
        <v>576</v>
      </c>
      <c r="C11" s="296"/>
      <c r="D11" s="413">
        <v>0</v>
      </c>
      <c r="E11" s="413">
        <v>0</v>
      </c>
      <c r="F11" s="413">
        <v>0</v>
      </c>
      <c r="G11" s="413">
        <v>0</v>
      </c>
      <c r="H11" s="413">
        <v>0</v>
      </c>
      <c r="I11" s="413">
        <v>0</v>
      </c>
      <c r="J11" s="413">
        <v>0</v>
      </c>
      <c r="K11" s="413">
        <v>0</v>
      </c>
      <c r="L11" s="413">
        <v>0</v>
      </c>
      <c r="M11" s="413">
        <v>0</v>
      </c>
      <c r="N11" s="413">
        <v>0</v>
      </c>
      <c r="O11" s="413">
        <v>0</v>
      </c>
      <c r="P11" s="413">
        <v>0</v>
      </c>
      <c r="Q11" s="413">
        <v>0</v>
      </c>
      <c r="R11" s="413">
        <v>0</v>
      </c>
      <c r="S11" s="413">
        <v>0</v>
      </c>
      <c r="T11" s="413">
        <v>0</v>
      </c>
      <c r="U11" s="413">
        <v>0</v>
      </c>
      <c r="V11" s="413">
        <v>0</v>
      </c>
      <c r="W11" s="413">
        <v>0</v>
      </c>
      <c r="X11" s="413">
        <v>0</v>
      </c>
      <c r="Y11" s="413">
        <v>0</v>
      </c>
      <c r="Z11" s="413">
        <v>0</v>
      </c>
      <c r="AA11" s="413">
        <v>0</v>
      </c>
      <c r="AB11" s="413">
        <v>0</v>
      </c>
      <c r="AC11" s="413">
        <v>0</v>
      </c>
      <c r="AD11" s="413">
        <v>0</v>
      </c>
      <c r="AE11" s="413">
        <v>0</v>
      </c>
      <c r="AF11" s="413">
        <v>0</v>
      </c>
      <c r="AG11" s="413">
        <v>0</v>
      </c>
      <c r="AH11" s="413">
        <v>0</v>
      </c>
      <c r="AI11" s="413">
        <v>0</v>
      </c>
      <c r="AJ11" s="413">
        <v>0</v>
      </c>
      <c r="AK11" s="413">
        <v>0</v>
      </c>
      <c r="AL11" s="413">
        <v>0</v>
      </c>
      <c r="AM11" s="413">
        <v>0</v>
      </c>
      <c r="AN11" s="413">
        <v>0</v>
      </c>
      <c r="AO11" s="413">
        <v>0</v>
      </c>
      <c r="AP11" s="413">
        <v>0</v>
      </c>
      <c r="AQ11" s="413">
        <v>0</v>
      </c>
      <c r="AR11" s="413">
        <v>0</v>
      </c>
      <c r="AS11" s="413">
        <v>0</v>
      </c>
      <c r="AT11" s="413">
        <v>0</v>
      </c>
      <c r="AU11" s="413">
        <v>0</v>
      </c>
      <c r="AV11" s="413">
        <v>0</v>
      </c>
      <c r="AW11" s="413">
        <v>0</v>
      </c>
      <c r="AX11" s="413">
        <v>0</v>
      </c>
      <c r="AY11" s="413">
        <v>0</v>
      </c>
      <c r="AZ11" s="413">
        <v>0</v>
      </c>
      <c r="BA11" s="413">
        <v>0</v>
      </c>
      <c r="BB11" s="413">
        <v>0</v>
      </c>
      <c r="BC11" s="413">
        <v>0</v>
      </c>
      <c r="BD11" s="413">
        <v>0</v>
      </c>
      <c r="BE11" s="413">
        <v>0</v>
      </c>
      <c r="BF11" s="413">
        <v>0</v>
      </c>
      <c r="BG11" s="413">
        <v>0</v>
      </c>
      <c r="BH11" s="413">
        <v>0</v>
      </c>
      <c r="BI11" s="413">
        <v>0</v>
      </c>
      <c r="BJ11" s="413">
        <v>0</v>
      </c>
      <c r="BK11" s="413">
        <v>0</v>
      </c>
      <c r="BL11" s="413">
        <v>2.7215671600525173</v>
      </c>
      <c r="BM11" s="413">
        <v>124.95805821650838</v>
      </c>
      <c r="BN11" s="413">
        <v>353.35394914685565</v>
      </c>
      <c r="BO11" s="413">
        <v>595.95602065950209</v>
      </c>
      <c r="BP11" s="413">
        <v>677.67918756495885</v>
      </c>
      <c r="BQ11" s="413">
        <v>652.78366727292564</v>
      </c>
      <c r="BR11" s="413">
        <v>201.91713900367409</v>
      </c>
      <c r="BS11" s="413">
        <v>92.386788589330223</v>
      </c>
      <c r="BT11" s="413">
        <v>113.53932810851225</v>
      </c>
      <c r="BU11" s="413">
        <v>127.08124528806735</v>
      </c>
      <c r="BV11" s="413">
        <v>118.24178775926926</v>
      </c>
      <c r="BW11" s="413">
        <v>114.0615527975397</v>
      </c>
      <c r="BX11" s="371">
        <v>110.0602328460697</v>
      </c>
    </row>
    <row r="12" spans="1:76">
      <c r="A12" s="316"/>
      <c r="B12" s="376" t="s">
        <v>365</v>
      </c>
      <c r="C12" s="296"/>
      <c r="D12" s="413">
        <v>0</v>
      </c>
      <c r="E12" s="413">
        <v>0</v>
      </c>
      <c r="F12" s="413">
        <v>0</v>
      </c>
      <c r="G12" s="413">
        <v>0</v>
      </c>
      <c r="H12" s="413">
        <v>0</v>
      </c>
      <c r="I12" s="413">
        <v>0</v>
      </c>
      <c r="J12" s="413">
        <v>0</v>
      </c>
      <c r="K12" s="413">
        <v>0</v>
      </c>
      <c r="L12" s="413">
        <v>0</v>
      </c>
      <c r="M12" s="413">
        <v>0</v>
      </c>
      <c r="N12" s="413">
        <v>0</v>
      </c>
      <c r="O12" s="413">
        <v>0</v>
      </c>
      <c r="P12" s="413">
        <v>0</v>
      </c>
      <c r="Q12" s="413">
        <v>0</v>
      </c>
      <c r="R12" s="413">
        <v>0</v>
      </c>
      <c r="S12" s="413">
        <v>0</v>
      </c>
      <c r="T12" s="413">
        <v>0</v>
      </c>
      <c r="U12" s="413">
        <v>0</v>
      </c>
      <c r="V12" s="413">
        <v>0</v>
      </c>
      <c r="W12" s="413">
        <v>0</v>
      </c>
      <c r="X12" s="413">
        <v>0</v>
      </c>
      <c r="Y12" s="413">
        <v>0</v>
      </c>
      <c r="Z12" s="413">
        <v>0</v>
      </c>
      <c r="AA12" s="413">
        <v>0</v>
      </c>
      <c r="AB12" s="413">
        <v>0</v>
      </c>
      <c r="AC12" s="413">
        <v>0</v>
      </c>
      <c r="AD12" s="413">
        <v>0</v>
      </c>
      <c r="AE12" s="413">
        <v>0</v>
      </c>
      <c r="AF12" s="413">
        <v>0</v>
      </c>
      <c r="AG12" s="413">
        <v>0</v>
      </c>
      <c r="AH12" s="413">
        <v>0</v>
      </c>
      <c r="AI12" s="413">
        <v>0</v>
      </c>
      <c r="AJ12" s="413">
        <v>0</v>
      </c>
      <c r="AK12" s="413">
        <v>0</v>
      </c>
      <c r="AL12" s="413">
        <v>0</v>
      </c>
      <c r="AM12" s="413">
        <v>0</v>
      </c>
      <c r="AN12" s="413">
        <v>0</v>
      </c>
      <c r="AO12" s="413">
        <v>0</v>
      </c>
      <c r="AP12" s="413">
        <v>0</v>
      </c>
      <c r="AQ12" s="413">
        <v>0</v>
      </c>
      <c r="AR12" s="413">
        <v>0</v>
      </c>
      <c r="AS12" s="413">
        <v>0</v>
      </c>
      <c r="AT12" s="413">
        <v>0</v>
      </c>
      <c r="AU12" s="413">
        <v>0</v>
      </c>
      <c r="AV12" s="413">
        <v>0</v>
      </c>
      <c r="AW12" s="413">
        <v>0</v>
      </c>
      <c r="AX12" s="413">
        <v>0</v>
      </c>
      <c r="AY12" s="413">
        <v>0</v>
      </c>
      <c r="AZ12" s="413">
        <v>0</v>
      </c>
      <c r="BA12" s="413">
        <v>0</v>
      </c>
      <c r="BB12" s="413">
        <v>0</v>
      </c>
      <c r="BC12" s="413">
        <v>0</v>
      </c>
      <c r="BD12" s="413">
        <v>0</v>
      </c>
      <c r="BE12" s="413">
        <v>0</v>
      </c>
      <c r="BF12" s="413">
        <v>0</v>
      </c>
      <c r="BG12" s="413">
        <v>0</v>
      </c>
      <c r="BH12" s="413">
        <v>0</v>
      </c>
      <c r="BI12" s="413">
        <v>0</v>
      </c>
      <c r="BJ12" s="413">
        <v>0</v>
      </c>
      <c r="BK12" s="413">
        <v>0</v>
      </c>
      <c r="BL12" s="413">
        <v>2.2189671977883112</v>
      </c>
      <c r="BM12" s="413">
        <v>57.655182256368107</v>
      </c>
      <c r="BN12" s="413">
        <v>133.28413053100019</v>
      </c>
      <c r="BO12" s="413">
        <v>331.55674714307514</v>
      </c>
      <c r="BP12" s="413">
        <v>1071.4484155088562</v>
      </c>
      <c r="BQ12" s="413">
        <v>2404.6440286666939</v>
      </c>
      <c r="BR12" s="413">
        <v>3470.7731963431684</v>
      </c>
      <c r="BS12" s="413">
        <v>4121.493104007277</v>
      </c>
      <c r="BT12" s="413">
        <v>4636.1514557271812</v>
      </c>
      <c r="BU12" s="413">
        <v>4652.9962222621143</v>
      </c>
      <c r="BV12" s="413">
        <v>4528.7206368770194</v>
      </c>
      <c r="BW12" s="413">
        <v>4483.9019556611402</v>
      </c>
      <c r="BX12" s="371">
        <v>4439.1799079072034</v>
      </c>
    </row>
    <row r="13" spans="1:76" ht="26.1" customHeight="1">
      <c r="A13" s="316"/>
      <c r="B13" s="37" t="s">
        <v>589</v>
      </c>
      <c r="C13" s="38"/>
      <c r="D13" s="413">
        <v>0</v>
      </c>
      <c r="E13" s="413">
        <v>0</v>
      </c>
      <c r="F13" s="413">
        <v>0</v>
      </c>
      <c r="G13" s="413">
        <v>0</v>
      </c>
      <c r="H13" s="413">
        <v>0</v>
      </c>
      <c r="I13" s="413">
        <v>0</v>
      </c>
      <c r="J13" s="413">
        <v>0</v>
      </c>
      <c r="K13" s="413">
        <v>0</v>
      </c>
      <c r="L13" s="413">
        <v>0</v>
      </c>
      <c r="M13" s="413">
        <v>0</v>
      </c>
      <c r="N13" s="413">
        <v>0</v>
      </c>
      <c r="O13" s="413">
        <v>0</v>
      </c>
      <c r="P13" s="413">
        <v>0</v>
      </c>
      <c r="Q13" s="413">
        <v>0</v>
      </c>
      <c r="R13" s="413">
        <v>0</v>
      </c>
      <c r="S13" s="413">
        <v>0</v>
      </c>
      <c r="T13" s="413">
        <v>0</v>
      </c>
      <c r="U13" s="413">
        <v>0</v>
      </c>
      <c r="V13" s="413">
        <v>0</v>
      </c>
      <c r="W13" s="413">
        <v>0</v>
      </c>
      <c r="X13" s="413">
        <v>0</v>
      </c>
      <c r="Y13" s="413">
        <v>0</v>
      </c>
      <c r="Z13" s="413">
        <v>0</v>
      </c>
      <c r="AA13" s="413">
        <v>0</v>
      </c>
      <c r="AB13" s="413">
        <v>0</v>
      </c>
      <c r="AC13" s="413">
        <v>0</v>
      </c>
      <c r="AD13" s="413">
        <v>0</v>
      </c>
      <c r="AE13" s="413">
        <v>0</v>
      </c>
      <c r="AF13" s="413">
        <v>0</v>
      </c>
      <c r="AG13" s="413">
        <v>0</v>
      </c>
      <c r="AH13" s="413">
        <v>0</v>
      </c>
      <c r="AI13" s="413">
        <v>0</v>
      </c>
      <c r="AJ13" s="413">
        <v>0</v>
      </c>
      <c r="AK13" s="413">
        <v>0</v>
      </c>
      <c r="AL13" s="413">
        <v>0</v>
      </c>
      <c r="AM13" s="413">
        <v>0</v>
      </c>
      <c r="AN13" s="413">
        <v>0</v>
      </c>
      <c r="AO13" s="413">
        <v>0</v>
      </c>
      <c r="AP13" s="413">
        <v>0</v>
      </c>
      <c r="AQ13" s="413">
        <v>0</v>
      </c>
      <c r="AR13" s="413">
        <v>0</v>
      </c>
      <c r="AS13" s="413">
        <v>0</v>
      </c>
      <c r="AT13" s="413">
        <v>0</v>
      </c>
      <c r="AU13" s="413">
        <v>0</v>
      </c>
      <c r="AV13" s="413">
        <v>0</v>
      </c>
      <c r="AW13" s="413">
        <v>0</v>
      </c>
      <c r="AX13" s="413">
        <v>0</v>
      </c>
      <c r="AY13" s="413">
        <v>0</v>
      </c>
      <c r="AZ13" s="413">
        <v>0</v>
      </c>
      <c r="BA13" s="413">
        <v>0</v>
      </c>
      <c r="BB13" s="413">
        <v>0</v>
      </c>
      <c r="BC13" s="413">
        <v>0</v>
      </c>
      <c r="BD13" s="413">
        <v>0</v>
      </c>
      <c r="BE13" s="413">
        <v>0</v>
      </c>
      <c r="BF13" s="413">
        <v>0</v>
      </c>
      <c r="BG13" s="413">
        <v>0</v>
      </c>
      <c r="BH13" s="413">
        <v>0</v>
      </c>
      <c r="BI13" s="413">
        <v>0</v>
      </c>
      <c r="BJ13" s="413">
        <v>0</v>
      </c>
      <c r="BK13" s="413">
        <v>0</v>
      </c>
      <c r="BL13" s="413">
        <f t="shared" ref="BL13:BX13" si="12">SUM(BL14:BL16)</f>
        <v>62.808164869999992</v>
      </c>
      <c r="BM13" s="413">
        <f t="shared" si="12"/>
        <v>686.4373563700002</v>
      </c>
      <c r="BN13" s="413">
        <f t="shared" si="12"/>
        <v>1276.9055287799997</v>
      </c>
      <c r="BO13" s="413">
        <f t="shared" si="12"/>
        <v>2155.5853004299997</v>
      </c>
      <c r="BP13" s="413">
        <f t="shared" si="12"/>
        <v>4474.8959126999998</v>
      </c>
      <c r="BQ13" s="413">
        <f t="shared" si="12"/>
        <v>6898.6569222499984</v>
      </c>
      <c r="BR13" s="413">
        <f t="shared" si="12"/>
        <v>8726.4629631299995</v>
      </c>
      <c r="BS13" s="413">
        <f t="shared" si="12"/>
        <v>9444.0737885239032</v>
      </c>
      <c r="BT13" s="413">
        <f t="shared" si="12"/>
        <v>9505.2432327157403</v>
      </c>
      <c r="BU13" s="413">
        <f t="shared" si="12"/>
        <v>9353.2619748770576</v>
      </c>
      <c r="BV13" s="413">
        <f t="shared" si="12"/>
        <v>9100.9011862572042</v>
      </c>
      <c r="BW13" s="413">
        <f t="shared" si="12"/>
        <v>9117.9031896137913</v>
      </c>
      <c r="BX13" s="371">
        <f t="shared" si="12"/>
        <v>9193.9827753881582</v>
      </c>
    </row>
    <row r="14" spans="1:76">
      <c r="A14" s="316"/>
      <c r="B14" s="376" t="s">
        <v>367</v>
      </c>
      <c r="C14" s="296"/>
      <c r="D14" s="413">
        <v>0</v>
      </c>
      <c r="E14" s="413">
        <v>0</v>
      </c>
      <c r="F14" s="413">
        <v>0</v>
      </c>
      <c r="G14" s="413">
        <v>0</v>
      </c>
      <c r="H14" s="413">
        <v>0</v>
      </c>
      <c r="I14" s="413">
        <v>0</v>
      </c>
      <c r="J14" s="413">
        <v>0</v>
      </c>
      <c r="K14" s="413">
        <v>0</v>
      </c>
      <c r="L14" s="413">
        <v>0</v>
      </c>
      <c r="M14" s="413">
        <v>0</v>
      </c>
      <c r="N14" s="413">
        <v>0</v>
      </c>
      <c r="O14" s="413">
        <v>0</v>
      </c>
      <c r="P14" s="413">
        <v>0</v>
      </c>
      <c r="Q14" s="413">
        <v>0</v>
      </c>
      <c r="R14" s="413">
        <v>0</v>
      </c>
      <c r="S14" s="413">
        <v>0</v>
      </c>
      <c r="T14" s="413">
        <v>0</v>
      </c>
      <c r="U14" s="413">
        <v>0</v>
      </c>
      <c r="V14" s="413">
        <v>0</v>
      </c>
      <c r="W14" s="413">
        <v>0</v>
      </c>
      <c r="X14" s="413">
        <v>0</v>
      </c>
      <c r="Y14" s="413">
        <v>0</v>
      </c>
      <c r="Z14" s="413">
        <v>0</v>
      </c>
      <c r="AA14" s="413">
        <v>0</v>
      </c>
      <c r="AB14" s="413">
        <v>0</v>
      </c>
      <c r="AC14" s="413">
        <v>0</v>
      </c>
      <c r="AD14" s="413">
        <v>0</v>
      </c>
      <c r="AE14" s="413">
        <v>0</v>
      </c>
      <c r="AF14" s="413">
        <v>0</v>
      </c>
      <c r="AG14" s="413">
        <v>0</v>
      </c>
      <c r="AH14" s="413">
        <v>0</v>
      </c>
      <c r="AI14" s="413">
        <v>0</v>
      </c>
      <c r="AJ14" s="413">
        <v>0</v>
      </c>
      <c r="AK14" s="413">
        <v>0</v>
      </c>
      <c r="AL14" s="413">
        <v>0</v>
      </c>
      <c r="AM14" s="413">
        <v>0</v>
      </c>
      <c r="AN14" s="413">
        <v>0</v>
      </c>
      <c r="AO14" s="413">
        <v>0</v>
      </c>
      <c r="AP14" s="413">
        <v>0</v>
      </c>
      <c r="AQ14" s="413">
        <v>0</v>
      </c>
      <c r="AR14" s="413">
        <v>0</v>
      </c>
      <c r="AS14" s="413">
        <v>0</v>
      </c>
      <c r="AT14" s="413">
        <v>0</v>
      </c>
      <c r="AU14" s="413">
        <v>0</v>
      </c>
      <c r="AV14" s="413">
        <v>0</v>
      </c>
      <c r="AW14" s="413">
        <v>0</v>
      </c>
      <c r="AX14" s="413">
        <v>0</v>
      </c>
      <c r="AY14" s="413">
        <v>0</v>
      </c>
      <c r="AZ14" s="413">
        <v>0</v>
      </c>
      <c r="BA14" s="413">
        <v>0</v>
      </c>
      <c r="BB14" s="413">
        <v>0</v>
      </c>
      <c r="BC14" s="413">
        <v>0</v>
      </c>
      <c r="BD14" s="413">
        <v>0</v>
      </c>
      <c r="BE14" s="413">
        <v>0</v>
      </c>
      <c r="BF14" s="413">
        <v>0</v>
      </c>
      <c r="BG14" s="413">
        <v>0</v>
      </c>
      <c r="BH14" s="413">
        <v>0</v>
      </c>
      <c r="BI14" s="413">
        <v>0</v>
      </c>
      <c r="BJ14" s="413">
        <v>0</v>
      </c>
      <c r="BK14" s="413">
        <v>0</v>
      </c>
      <c r="BL14" s="413">
        <v>56.760396859939483</v>
      </c>
      <c r="BM14" s="413">
        <v>485.65064439592379</v>
      </c>
      <c r="BN14" s="413">
        <v>706.84818816706706</v>
      </c>
      <c r="BO14" s="413">
        <v>863.27839205061048</v>
      </c>
      <c r="BP14" s="413">
        <v>1247.2615802462533</v>
      </c>
      <c r="BQ14" s="413">
        <v>1409.1258436498872</v>
      </c>
      <c r="BR14" s="413">
        <v>1575.1406035419527</v>
      </c>
      <c r="BS14" s="413">
        <v>1185.1134421990494</v>
      </c>
      <c r="BT14" s="413">
        <v>569.36215861529649</v>
      </c>
      <c r="BU14" s="413">
        <v>530.19626481054831</v>
      </c>
      <c r="BV14" s="413">
        <v>530.18285881228837</v>
      </c>
      <c r="BW14" s="413">
        <v>536.65263872747698</v>
      </c>
      <c r="BX14" s="371">
        <v>544.19744670073965</v>
      </c>
    </row>
    <row r="15" spans="1:76">
      <c r="A15" s="316"/>
      <c r="B15" s="376" t="s">
        <v>576</v>
      </c>
      <c r="C15" s="296"/>
      <c r="D15" s="413">
        <v>0</v>
      </c>
      <c r="E15" s="413">
        <v>0</v>
      </c>
      <c r="F15" s="413">
        <v>0</v>
      </c>
      <c r="G15" s="413">
        <v>0</v>
      </c>
      <c r="H15" s="413">
        <v>0</v>
      </c>
      <c r="I15" s="413">
        <v>0</v>
      </c>
      <c r="J15" s="413">
        <v>0</v>
      </c>
      <c r="K15" s="413">
        <v>0</v>
      </c>
      <c r="L15" s="413">
        <v>0</v>
      </c>
      <c r="M15" s="413">
        <v>0</v>
      </c>
      <c r="N15" s="413">
        <v>0</v>
      </c>
      <c r="O15" s="413">
        <v>0</v>
      </c>
      <c r="P15" s="413">
        <v>0</v>
      </c>
      <c r="Q15" s="413">
        <v>0</v>
      </c>
      <c r="R15" s="413">
        <v>0</v>
      </c>
      <c r="S15" s="413">
        <v>0</v>
      </c>
      <c r="T15" s="413">
        <v>0</v>
      </c>
      <c r="U15" s="413">
        <v>0</v>
      </c>
      <c r="V15" s="413">
        <v>0</v>
      </c>
      <c r="W15" s="413">
        <v>0</v>
      </c>
      <c r="X15" s="413">
        <v>0</v>
      </c>
      <c r="Y15" s="413">
        <v>0</v>
      </c>
      <c r="Z15" s="413">
        <v>0</v>
      </c>
      <c r="AA15" s="413">
        <v>0</v>
      </c>
      <c r="AB15" s="413">
        <v>0</v>
      </c>
      <c r="AC15" s="413">
        <v>0</v>
      </c>
      <c r="AD15" s="413">
        <v>0</v>
      </c>
      <c r="AE15" s="413">
        <v>0</v>
      </c>
      <c r="AF15" s="413">
        <v>0</v>
      </c>
      <c r="AG15" s="413">
        <v>0</v>
      </c>
      <c r="AH15" s="413">
        <v>0</v>
      </c>
      <c r="AI15" s="413">
        <v>0</v>
      </c>
      <c r="AJ15" s="413">
        <v>0</v>
      </c>
      <c r="AK15" s="413">
        <v>0</v>
      </c>
      <c r="AL15" s="413">
        <v>0</v>
      </c>
      <c r="AM15" s="413">
        <v>0</v>
      </c>
      <c r="AN15" s="413">
        <v>0</v>
      </c>
      <c r="AO15" s="413">
        <v>0</v>
      </c>
      <c r="AP15" s="413">
        <v>0</v>
      </c>
      <c r="AQ15" s="413">
        <v>0</v>
      </c>
      <c r="AR15" s="413">
        <v>0</v>
      </c>
      <c r="AS15" s="413">
        <v>0</v>
      </c>
      <c r="AT15" s="413">
        <v>0</v>
      </c>
      <c r="AU15" s="413">
        <v>0</v>
      </c>
      <c r="AV15" s="413">
        <v>0</v>
      </c>
      <c r="AW15" s="413">
        <v>0</v>
      </c>
      <c r="AX15" s="413">
        <v>0</v>
      </c>
      <c r="AY15" s="413">
        <v>0</v>
      </c>
      <c r="AZ15" s="413">
        <v>0</v>
      </c>
      <c r="BA15" s="413">
        <v>0</v>
      </c>
      <c r="BB15" s="413">
        <v>0</v>
      </c>
      <c r="BC15" s="413">
        <v>0</v>
      </c>
      <c r="BD15" s="413">
        <v>0</v>
      </c>
      <c r="BE15" s="413">
        <v>0</v>
      </c>
      <c r="BF15" s="413">
        <v>0</v>
      </c>
      <c r="BG15" s="413">
        <v>0</v>
      </c>
      <c r="BH15" s="413">
        <v>0</v>
      </c>
      <c r="BI15" s="413">
        <v>0</v>
      </c>
      <c r="BJ15" s="413">
        <v>0</v>
      </c>
      <c r="BK15" s="413">
        <v>0</v>
      </c>
      <c r="BL15" s="413">
        <v>0.87047432142392211</v>
      </c>
      <c r="BM15" s="413">
        <v>141.54873738557404</v>
      </c>
      <c r="BN15" s="413">
        <v>402.72970317666335</v>
      </c>
      <c r="BO15" s="413">
        <v>804.03284371611733</v>
      </c>
      <c r="BP15" s="413">
        <v>1746.6088386345339</v>
      </c>
      <c r="BQ15" s="413">
        <v>2451.3495097340597</v>
      </c>
      <c r="BR15" s="413">
        <v>2593.994209338819</v>
      </c>
      <c r="BS15" s="413">
        <v>2761.5025432490252</v>
      </c>
      <c r="BT15" s="413">
        <v>3204.6442460355302</v>
      </c>
      <c r="BU15" s="413">
        <v>3028.6883344069142</v>
      </c>
      <c r="BV15" s="413">
        <v>2678.2002139331184</v>
      </c>
      <c r="BW15" s="413">
        <v>2500.8208062520039</v>
      </c>
      <c r="BX15" s="371">
        <v>2360.2091947470262</v>
      </c>
    </row>
    <row r="16" spans="1:76">
      <c r="A16" s="316"/>
      <c r="B16" s="376" t="s">
        <v>365</v>
      </c>
      <c r="C16" s="296"/>
      <c r="D16" s="413">
        <v>0</v>
      </c>
      <c r="E16" s="413">
        <v>0</v>
      </c>
      <c r="F16" s="413">
        <v>0</v>
      </c>
      <c r="G16" s="413">
        <v>0</v>
      </c>
      <c r="H16" s="413">
        <v>0</v>
      </c>
      <c r="I16" s="413">
        <v>0</v>
      </c>
      <c r="J16" s="413">
        <v>0</v>
      </c>
      <c r="K16" s="413">
        <v>0</v>
      </c>
      <c r="L16" s="413">
        <v>0</v>
      </c>
      <c r="M16" s="413">
        <v>0</v>
      </c>
      <c r="N16" s="413">
        <v>0</v>
      </c>
      <c r="O16" s="413">
        <v>0</v>
      </c>
      <c r="P16" s="413">
        <v>0</v>
      </c>
      <c r="Q16" s="413">
        <v>0</v>
      </c>
      <c r="R16" s="413">
        <v>0</v>
      </c>
      <c r="S16" s="413">
        <v>0</v>
      </c>
      <c r="T16" s="413">
        <v>0</v>
      </c>
      <c r="U16" s="413">
        <v>0</v>
      </c>
      <c r="V16" s="413">
        <v>0</v>
      </c>
      <c r="W16" s="413">
        <v>0</v>
      </c>
      <c r="X16" s="413">
        <v>0</v>
      </c>
      <c r="Y16" s="413">
        <v>0</v>
      </c>
      <c r="Z16" s="413">
        <v>0</v>
      </c>
      <c r="AA16" s="413">
        <v>0</v>
      </c>
      <c r="AB16" s="413">
        <v>0</v>
      </c>
      <c r="AC16" s="413">
        <v>0</v>
      </c>
      <c r="AD16" s="413">
        <v>0</v>
      </c>
      <c r="AE16" s="413">
        <v>0</v>
      </c>
      <c r="AF16" s="413">
        <v>0</v>
      </c>
      <c r="AG16" s="413">
        <v>0</v>
      </c>
      <c r="AH16" s="413">
        <v>0</v>
      </c>
      <c r="AI16" s="413">
        <v>0</v>
      </c>
      <c r="AJ16" s="413">
        <v>0</v>
      </c>
      <c r="AK16" s="413">
        <v>0</v>
      </c>
      <c r="AL16" s="413">
        <v>0</v>
      </c>
      <c r="AM16" s="413">
        <v>0</v>
      </c>
      <c r="AN16" s="413">
        <v>0</v>
      </c>
      <c r="AO16" s="413">
        <v>0</v>
      </c>
      <c r="AP16" s="413">
        <v>0</v>
      </c>
      <c r="AQ16" s="413">
        <v>0</v>
      </c>
      <c r="AR16" s="413">
        <v>0</v>
      </c>
      <c r="AS16" s="413">
        <v>0</v>
      </c>
      <c r="AT16" s="413">
        <v>0</v>
      </c>
      <c r="AU16" s="413">
        <v>0</v>
      </c>
      <c r="AV16" s="413">
        <v>0</v>
      </c>
      <c r="AW16" s="413">
        <v>0</v>
      </c>
      <c r="AX16" s="413">
        <v>0</v>
      </c>
      <c r="AY16" s="413">
        <v>0</v>
      </c>
      <c r="AZ16" s="413">
        <v>0</v>
      </c>
      <c r="BA16" s="413">
        <v>0</v>
      </c>
      <c r="BB16" s="413">
        <v>0</v>
      </c>
      <c r="BC16" s="413">
        <v>0</v>
      </c>
      <c r="BD16" s="413">
        <v>0</v>
      </c>
      <c r="BE16" s="413">
        <v>0</v>
      </c>
      <c r="BF16" s="413">
        <v>0</v>
      </c>
      <c r="BG16" s="413">
        <v>0</v>
      </c>
      <c r="BH16" s="413">
        <v>0</v>
      </c>
      <c r="BI16" s="413">
        <v>0</v>
      </c>
      <c r="BJ16" s="413">
        <v>0</v>
      </c>
      <c r="BK16" s="413">
        <v>0</v>
      </c>
      <c r="BL16" s="413">
        <v>5.1772936886365866</v>
      </c>
      <c r="BM16" s="413">
        <v>59.237974588502404</v>
      </c>
      <c r="BN16" s="413">
        <v>167.3276374362693</v>
      </c>
      <c r="BO16" s="413">
        <v>488.27406466327216</v>
      </c>
      <c r="BP16" s="413">
        <v>1481.0254938192129</v>
      </c>
      <c r="BQ16" s="413">
        <v>3038.1815688660517</v>
      </c>
      <c r="BR16" s="413">
        <v>4557.3281502492282</v>
      </c>
      <c r="BS16" s="413">
        <v>5497.4578030758275</v>
      </c>
      <c r="BT16" s="413">
        <v>5731.2368280649125</v>
      </c>
      <c r="BU16" s="413">
        <v>5794.3773756595956</v>
      </c>
      <c r="BV16" s="413">
        <v>5892.5181135117973</v>
      </c>
      <c r="BW16" s="413">
        <v>6080.4297446343107</v>
      </c>
      <c r="BX16" s="371">
        <v>6289.5761339403916</v>
      </c>
    </row>
    <row r="17" spans="1:76" s="318" customFormat="1" ht="25.5" customHeight="1">
      <c r="A17" s="221"/>
      <c r="B17" s="354" t="s">
        <v>241</v>
      </c>
      <c r="C17" s="209"/>
      <c r="D17" s="414">
        <f t="shared" ref="D17:AI17" si="13">SUM(D21,D24)</f>
        <v>0</v>
      </c>
      <c r="E17" s="414">
        <f t="shared" si="13"/>
        <v>0</v>
      </c>
      <c r="F17" s="414">
        <f t="shared" si="13"/>
        <v>0</v>
      </c>
      <c r="G17" s="414">
        <f t="shared" si="13"/>
        <v>0</v>
      </c>
      <c r="H17" s="414">
        <f t="shared" si="13"/>
        <v>0</v>
      </c>
      <c r="I17" s="414">
        <f t="shared" si="13"/>
        <v>0</v>
      </c>
      <c r="J17" s="414">
        <f t="shared" si="13"/>
        <v>0</v>
      </c>
      <c r="K17" s="414">
        <f t="shared" si="13"/>
        <v>0</v>
      </c>
      <c r="L17" s="414">
        <f t="shared" si="13"/>
        <v>0</v>
      </c>
      <c r="M17" s="414">
        <f t="shared" si="13"/>
        <v>0</v>
      </c>
      <c r="N17" s="414">
        <f t="shared" si="13"/>
        <v>0</v>
      </c>
      <c r="O17" s="414">
        <f t="shared" si="13"/>
        <v>0</v>
      </c>
      <c r="P17" s="414">
        <f t="shared" si="13"/>
        <v>0</v>
      </c>
      <c r="Q17" s="414">
        <f t="shared" si="13"/>
        <v>0</v>
      </c>
      <c r="R17" s="414">
        <f t="shared" si="13"/>
        <v>0</v>
      </c>
      <c r="S17" s="414">
        <f t="shared" si="13"/>
        <v>0</v>
      </c>
      <c r="T17" s="414">
        <f t="shared" si="13"/>
        <v>0</v>
      </c>
      <c r="U17" s="414">
        <f t="shared" si="13"/>
        <v>0</v>
      </c>
      <c r="V17" s="414">
        <f t="shared" si="13"/>
        <v>0</v>
      </c>
      <c r="W17" s="414">
        <f t="shared" si="13"/>
        <v>0</v>
      </c>
      <c r="X17" s="414">
        <f t="shared" si="13"/>
        <v>0</v>
      </c>
      <c r="Y17" s="414">
        <f t="shared" si="13"/>
        <v>0</v>
      </c>
      <c r="Z17" s="414">
        <f t="shared" si="13"/>
        <v>0</v>
      </c>
      <c r="AA17" s="414">
        <f t="shared" si="13"/>
        <v>0</v>
      </c>
      <c r="AB17" s="414">
        <f t="shared" si="13"/>
        <v>0</v>
      </c>
      <c r="AC17" s="414">
        <f t="shared" si="13"/>
        <v>0</v>
      </c>
      <c r="AD17" s="414">
        <f t="shared" si="13"/>
        <v>0</v>
      </c>
      <c r="AE17" s="414">
        <f t="shared" si="13"/>
        <v>0</v>
      </c>
      <c r="AF17" s="414">
        <f t="shared" si="13"/>
        <v>0</v>
      </c>
      <c r="AG17" s="414">
        <f t="shared" si="13"/>
        <v>0</v>
      </c>
      <c r="AH17" s="414">
        <f t="shared" si="13"/>
        <v>0</v>
      </c>
      <c r="AI17" s="414">
        <f t="shared" si="13"/>
        <v>0</v>
      </c>
      <c r="AJ17" s="414">
        <f t="shared" ref="AJ17:BO17" si="14">SUM(AJ21,AJ24)</f>
        <v>0</v>
      </c>
      <c r="AK17" s="414">
        <f t="shared" si="14"/>
        <v>0</v>
      </c>
      <c r="AL17" s="414">
        <f t="shared" si="14"/>
        <v>0</v>
      </c>
      <c r="AM17" s="414">
        <f t="shared" si="14"/>
        <v>0</v>
      </c>
      <c r="AN17" s="414">
        <f t="shared" si="14"/>
        <v>0</v>
      </c>
      <c r="AO17" s="414">
        <f t="shared" si="14"/>
        <v>0</v>
      </c>
      <c r="AP17" s="414">
        <f t="shared" si="14"/>
        <v>0</v>
      </c>
      <c r="AQ17" s="414">
        <f t="shared" si="14"/>
        <v>0</v>
      </c>
      <c r="AR17" s="414">
        <f t="shared" si="14"/>
        <v>0</v>
      </c>
      <c r="AS17" s="414">
        <f t="shared" si="14"/>
        <v>0</v>
      </c>
      <c r="AT17" s="414">
        <f t="shared" si="14"/>
        <v>0</v>
      </c>
      <c r="AU17" s="414">
        <f t="shared" si="14"/>
        <v>0</v>
      </c>
      <c r="AV17" s="414">
        <f t="shared" si="14"/>
        <v>0</v>
      </c>
      <c r="AW17" s="414">
        <f t="shared" si="14"/>
        <v>0</v>
      </c>
      <c r="AX17" s="414">
        <f t="shared" si="14"/>
        <v>0</v>
      </c>
      <c r="AY17" s="414">
        <f t="shared" si="14"/>
        <v>7622.94</v>
      </c>
      <c r="AZ17" s="414">
        <f t="shared" si="14"/>
        <v>7661.6239999999998</v>
      </c>
      <c r="BA17" s="414">
        <f t="shared" si="14"/>
        <v>7412.2720000000008</v>
      </c>
      <c r="BB17" s="414">
        <f t="shared" si="14"/>
        <v>7250.5899999999992</v>
      </c>
      <c r="BC17" s="414">
        <f t="shared" si="14"/>
        <v>6790.04</v>
      </c>
      <c r="BD17" s="414">
        <f t="shared" si="14"/>
        <v>6766.183</v>
      </c>
      <c r="BE17" s="414">
        <f t="shared" si="14"/>
        <v>6749.0433528570848</v>
      </c>
      <c r="BF17" s="414">
        <f t="shared" si="14"/>
        <v>6757.9545089520052</v>
      </c>
      <c r="BG17" s="414">
        <f t="shared" si="14"/>
        <v>6724.1235550023994</v>
      </c>
      <c r="BH17" s="414">
        <f t="shared" si="14"/>
        <v>6662.027000000001</v>
      </c>
      <c r="BI17" s="414">
        <f t="shared" si="14"/>
        <v>6649.9306075200002</v>
      </c>
      <c r="BJ17" s="414">
        <f t="shared" si="14"/>
        <v>6566.1693209299992</v>
      </c>
      <c r="BK17" s="414">
        <f t="shared" si="14"/>
        <v>6657.0001817393668</v>
      </c>
      <c r="BL17" s="414">
        <f t="shared" si="14"/>
        <v>6515.843602259999</v>
      </c>
      <c r="BM17" s="414">
        <f t="shared" si="14"/>
        <v>6108.3423565899984</v>
      </c>
      <c r="BN17" s="414">
        <f t="shared" si="14"/>
        <v>5556.0370140352552</v>
      </c>
      <c r="BO17" s="414">
        <f t="shared" si="14"/>
        <v>4935.2797263499997</v>
      </c>
      <c r="BP17" s="414">
        <f t="shared" ref="BP17:BX17" si="15">SUM(BP21,BP24)</f>
        <v>3275.8454461099991</v>
      </c>
      <c r="BQ17" s="414">
        <f t="shared" si="15"/>
        <v>1186.56361507</v>
      </c>
      <c r="BR17" s="414">
        <f t="shared" si="15"/>
        <v>244.52811802000002</v>
      </c>
      <c r="BS17" s="414">
        <f t="shared" si="15"/>
        <v>48.443544862115822</v>
      </c>
      <c r="BT17" s="414">
        <f t="shared" si="15"/>
        <v>7.8845025362227217</v>
      </c>
      <c r="BU17" s="414">
        <f t="shared" si="15"/>
        <v>5.7227238711519792</v>
      </c>
      <c r="BV17" s="414">
        <f t="shared" si="15"/>
        <v>6.3775588802817227</v>
      </c>
      <c r="BW17" s="414">
        <f t="shared" si="15"/>
        <v>7.0522077507640208</v>
      </c>
      <c r="BX17" s="377">
        <f t="shared" si="15"/>
        <v>7.3212573576905662</v>
      </c>
    </row>
    <row r="18" spans="1:76">
      <c r="A18" s="316"/>
      <c r="B18" s="37" t="s">
        <v>562</v>
      </c>
      <c r="C18" s="38"/>
      <c r="D18" s="413">
        <v>0</v>
      </c>
      <c r="E18" s="413">
        <v>0</v>
      </c>
      <c r="F18" s="413">
        <v>0</v>
      </c>
      <c r="G18" s="413">
        <v>0</v>
      </c>
      <c r="H18" s="413">
        <v>0</v>
      </c>
      <c r="I18" s="413">
        <v>0</v>
      </c>
      <c r="J18" s="413">
        <v>0</v>
      </c>
      <c r="K18" s="413">
        <v>0</v>
      </c>
      <c r="L18" s="413">
        <v>0</v>
      </c>
      <c r="M18" s="413">
        <v>0</v>
      </c>
      <c r="N18" s="413">
        <v>0</v>
      </c>
      <c r="O18" s="413">
        <v>0</v>
      </c>
      <c r="P18" s="413">
        <v>0</v>
      </c>
      <c r="Q18" s="413">
        <v>0</v>
      </c>
      <c r="R18" s="413">
        <v>0</v>
      </c>
      <c r="S18" s="413">
        <v>0</v>
      </c>
      <c r="T18" s="413">
        <v>0</v>
      </c>
      <c r="U18" s="413">
        <v>0</v>
      </c>
      <c r="V18" s="413">
        <v>0</v>
      </c>
      <c r="W18" s="413">
        <v>0</v>
      </c>
      <c r="X18" s="413">
        <v>0</v>
      </c>
      <c r="Y18" s="413">
        <v>0</v>
      </c>
      <c r="Z18" s="413">
        <v>0</v>
      </c>
      <c r="AA18" s="413">
        <v>0</v>
      </c>
      <c r="AB18" s="413">
        <v>0</v>
      </c>
      <c r="AC18" s="413">
        <v>0</v>
      </c>
      <c r="AD18" s="413">
        <v>0</v>
      </c>
      <c r="AE18" s="413">
        <v>0</v>
      </c>
      <c r="AF18" s="413">
        <v>0</v>
      </c>
      <c r="AG18" s="413">
        <v>0</v>
      </c>
      <c r="AH18" s="413">
        <v>0</v>
      </c>
      <c r="AI18" s="413">
        <v>0</v>
      </c>
      <c r="AJ18" s="413">
        <v>0</v>
      </c>
      <c r="AK18" s="413">
        <v>0</v>
      </c>
      <c r="AL18" s="413">
        <v>0</v>
      </c>
      <c r="AM18" s="413">
        <v>0</v>
      </c>
      <c r="AN18" s="413">
        <v>0</v>
      </c>
      <c r="AO18" s="413">
        <v>0</v>
      </c>
      <c r="AP18" s="413">
        <v>0</v>
      </c>
      <c r="AQ18" s="413">
        <v>0</v>
      </c>
      <c r="AR18" s="413">
        <v>0</v>
      </c>
      <c r="AS18" s="413">
        <v>0</v>
      </c>
      <c r="AT18" s="413">
        <v>0</v>
      </c>
      <c r="AU18" s="413">
        <v>0</v>
      </c>
      <c r="AV18" s="413">
        <v>0</v>
      </c>
      <c r="AW18" s="413">
        <v>0</v>
      </c>
      <c r="AX18" s="413">
        <v>0</v>
      </c>
      <c r="AY18" s="413">
        <v>278.33999999999997</v>
      </c>
      <c r="AZ18" s="413">
        <v>312.73</v>
      </c>
      <c r="BA18" s="413">
        <v>317.79700000000003</v>
      </c>
      <c r="BB18" s="413">
        <v>282.72800000000001</v>
      </c>
      <c r="BC18" s="413">
        <v>330.15090755271024</v>
      </c>
      <c r="BD18" s="413">
        <v>333.25174293093409</v>
      </c>
      <c r="BE18" s="413">
        <v>333.04137154438575</v>
      </c>
      <c r="BF18" s="413">
        <v>382.88721096740397</v>
      </c>
      <c r="BG18" s="413">
        <v>327.37031524653656</v>
      </c>
      <c r="BH18" s="413">
        <v>304.44139058878591</v>
      </c>
      <c r="BI18" s="413">
        <v>278.06156262040605</v>
      </c>
      <c r="BJ18" s="413">
        <v>289.99861489743967</v>
      </c>
      <c r="BK18" s="413">
        <v>275.18506486688074</v>
      </c>
      <c r="BL18" s="413">
        <v>233.47537700891493</v>
      </c>
      <c r="BM18" s="413">
        <v>25.701808144413643</v>
      </c>
      <c r="BN18" s="413">
        <v>25.203064663515647</v>
      </c>
      <c r="BO18" s="413">
        <v>12.429903442670245</v>
      </c>
      <c r="BP18" s="413">
        <v>4.7759055965311905</v>
      </c>
      <c r="BQ18" s="413">
        <v>3.1676861071928908</v>
      </c>
      <c r="BR18" s="413">
        <v>0.23459890543203787</v>
      </c>
      <c r="BS18" s="413">
        <v>0</v>
      </c>
      <c r="BT18" s="413">
        <v>0</v>
      </c>
      <c r="BU18" s="413">
        <v>0</v>
      </c>
      <c r="BV18" s="413">
        <v>0</v>
      </c>
      <c r="BW18" s="413">
        <v>0</v>
      </c>
      <c r="BX18" s="371">
        <v>0</v>
      </c>
    </row>
    <row r="19" spans="1:76">
      <c r="A19" s="316"/>
      <c r="B19" s="37" t="s">
        <v>561</v>
      </c>
      <c r="C19" s="38"/>
      <c r="D19" s="413">
        <v>0</v>
      </c>
      <c r="E19" s="413">
        <v>0</v>
      </c>
      <c r="F19" s="413">
        <v>0</v>
      </c>
      <c r="G19" s="413">
        <v>0</v>
      </c>
      <c r="H19" s="413">
        <v>0</v>
      </c>
      <c r="I19" s="413">
        <v>0</v>
      </c>
      <c r="J19" s="413">
        <v>0</v>
      </c>
      <c r="K19" s="413">
        <v>0</v>
      </c>
      <c r="L19" s="413">
        <v>0</v>
      </c>
      <c r="M19" s="413">
        <v>0</v>
      </c>
      <c r="N19" s="413">
        <v>0</v>
      </c>
      <c r="O19" s="413">
        <v>0</v>
      </c>
      <c r="P19" s="413">
        <v>0</v>
      </c>
      <c r="Q19" s="413">
        <v>0</v>
      </c>
      <c r="R19" s="413">
        <v>0</v>
      </c>
      <c r="S19" s="413">
        <v>0</v>
      </c>
      <c r="T19" s="413">
        <v>0</v>
      </c>
      <c r="U19" s="413">
        <v>0</v>
      </c>
      <c r="V19" s="413">
        <v>0</v>
      </c>
      <c r="W19" s="413">
        <v>0</v>
      </c>
      <c r="X19" s="413">
        <v>0</v>
      </c>
      <c r="Y19" s="413">
        <v>0</v>
      </c>
      <c r="Z19" s="413">
        <v>0</v>
      </c>
      <c r="AA19" s="413">
        <v>0</v>
      </c>
      <c r="AB19" s="413">
        <v>0</v>
      </c>
      <c r="AC19" s="413">
        <v>0</v>
      </c>
      <c r="AD19" s="413">
        <v>0</v>
      </c>
      <c r="AE19" s="413">
        <v>0</v>
      </c>
      <c r="AF19" s="413">
        <v>0</v>
      </c>
      <c r="AG19" s="413">
        <v>0</v>
      </c>
      <c r="AH19" s="413">
        <v>0</v>
      </c>
      <c r="AI19" s="413">
        <v>0</v>
      </c>
      <c r="AJ19" s="413">
        <v>0</v>
      </c>
      <c r="AK19" s="413">
        <v>0</v>
      </c>
      <c r="AL19" s="413">
        <v>0</v>
      </c>
      <c r="AM19" s="413">
        <v>0</v>
      </c>
      <c r="AN19" s="413">
        <v>0</v>
      </c>
      <c r="AO19" s="413">
        <v>0</v>
      </c>
      <c r="AP19" s="413">
        <v>0</v>
      </c>
      <c r="AQ19" s="413">
        <v>0</v>
      </c>
      <c r="AR19" s="413">
        <v>0</v>
      </c>
      <c r="AS19" s="413">
        <v>0</v>
      </c>
      <c r="AT19" s="413">
        <v>0</v>
      </c>
      <c r="AU19" s="413">
        <v>0</v>
      </c>
      <c r="AV19" s="413">
        <v>0</v>
      </c>
      <c r="AW19" s="413">
        <v>0</v>
      </c>
      <c r="AX19" s="413">
        <v>0</v>
      </c>
      <c r="AY19" s="413">
        <v>255.893</v>
      </c>
      <c r="AZ19" s="413">
        <v>296.48399999999998</v>
      </c>
      <c r="BA19" s="413">
        <v>316.82499999999999</v>
      </c>
      <c r="BB19" s="413">
        <v>304.512</v>
      </c>
      <c r="BC19" s="413">
        <v>389.09290450278598</v>
      </c>
      <c r="BD19" s="413">
        <v>388.42224478490493</v>
      </c>
      <c r="BE19" s="413">
        <v>403.02054330646723</v>
      </c>
      <c r="BF19" s="413">
        <v>434.43669273899275</v>
      </c>
      <c r="BG19" s="413">
        <v>395.20975548624494</v>
      </c>
      <c r="BH19" s="413">
        <v>385.52086790840985</v>
      </c>
      <c r="BI19" s="413">
        <v>338.42995165229138</v>
      </c>
      <c r="BJ19" s="413">
        <v>343.23821262673005</v>
      </c>
      <c r="BK19" s="413">
        <v>333.42902642687261</v>
      </c>
      <c r="BL19" s="413">
        <v>303.88524745009164</v>
      </c>
      <c r="BM19" s="413">
        <v>89.11510244239652</v>
      </c>
      <c r="BN19" s="413">
        <v>23.972191081960425</v>
      </c>
      <c r="BO19" s="413">
        <v>14.68613337390328</v>
      </c>
      <c r="BP19" s="413">
        <v>6.2138376610834092</v>
      </c>
      <c r="BQ19" s="413">
        <v>1.5338397700129724</v>
      </c>
      <c r="BR19" s="413">
        <v>0.30417284178552856</v>
      </c>
      <c r="BS19" s="413">
        <v>0</v>
      </c>
      <c r="BT19" s="413">
        <v>0</v>
      </c>
      <c r="BU19" s="413">
        <v>0</v>
      </c>
      <c r="BV19" s="413">
        <v>0</v>
      </c>
      <c r="BW19" s="413">
        <v>0</v>
      </c>
      <c r="BX19" s="371">
        <v>0</v>
      </c>
    </row>
    <row r="20" spans="1:76">
      <c r="A20" s="316"/>
      <c r="B20" s="37" t="s">
        <v>560</v>
      </c>
      <c r="C20" s="38"/>
      <c r="D20" s="413">
        <v>0</v>
      </c>
      <c r="E20" s="413">
        <v>0</v>
      </c>
      <c r="F20" s="413">
        <v>0</v>
      </c>
      <c r="G20" s="413">
        <v>0</v>
      </c>
      <c r="H20" s="413">
        <v>0</v>
      </c>
      <c r="I20" s="413">
        <v>0</v>
      </c>
      <c r="J20" s="413">
        <v>0</v>
      </c>
      <c r="K20" s="413">
        <v>0</v>
      </c>
      <c r="L20" s="413">
        <v>0</v>
      </c>
      <c r="M20" s="413">
        <v>0</v>
      </c>
      <c r="N20" s="413">
        <v>0</v>
      </c>
      <c r="O20" s="413">
        <v>0</v>
      </c>
      <c r="P20" s="413">
        <v>0</v>
      </c>
      <c r="Q20" s="413">
        <v>0</v>
      </c>
      <c r="R20" s="413">
        <v>0</v>
      </c>
      <c r="S20" s="413">
        <v>0</v>
      </c>
      <c r="T20" s="413">
        <v>0</v>
      </c>
      <c r="U20" s="413">
        <v>0</v>
      </c>
      <c r="V20" s="413">
        <v>0</v>
      </c>
      <c r="W20" s="413">
        <v>0</v>
      </c>
      <c r="X20" s="413">
        <v>0</v>
      </c>
      <c r="Y20" s="413">
        <v>0</v>
      </c>
      <c r="Z20" s="413">
        <v>0</v>
      </c>
      <c r="AA20" s="413">
        <v>0</v>
      </c>
      <c r="AB20" s="413">
        <v>0</v>
      </c>
      <c r="AC20" s="413">
        <v>0</v>
      </c>
      <c r="AD20" s="413">
        <v>0</v>
      </c>
      <c r="AE20" s="413">
        <v>0</v>
      </c>
      <c r="AF20" s="413">
        <v>0</v>
      </c>
      <c r="AG20" s="413">
        <v>0</v>
      </c>
      <c r="AH20" s="413">
        <v>0</v>
      </c>
      <c r="AI20" s="413">
        <v>0</v>
      </c>
      <c r="AJ20" s="413">
        <v>0</v>
      </c>
      <c r="AK20" s="413">
        <v>0</v>
      </c>
      <c r="AL20" s="413">
        <v>0</v>
      </c>
      <c r="AM20" s="413">
        <v>0</v>
      </c>
      <c r="AN20" s="413">
        <v>0</v>
      </c>
      <c r="AO20" s="413">
        <v>0</v>
      </c>
      <c r="AP20" s="413">
        <v>0</v>
      </c>
      <c r="AQ20" s="413">
        <v>0</v>
      </c>
      <c r="AR20" s="413">
        <v>0</v>
      </c>
      <c r="AS20" s="413">
        <v>0</v>
      </c>
      <c r="AT20" s="413">
        <v>0</v>
      </c>
      <c r="AU20" s="413">
        <v>0</v>
      </c>
      <c r="AV20" s="413">
        <v>0</v>
      </c>
      <c r="AW20" s="413">
        <v>0</v>
      </c>
      <c r="AX20" s="413">
        <v>0</v>
      </c>
      <c r="AY20" s="413">
        <v>5708.9949999999999</v>
      </c>
      <c r="AZ20" s="413">
        <v>5792.4780000000001</v>
      </c>
      <c r="BA20" s="413">
        <v>5715.9560000000001</v>
      </c>
      <c r="BB20" s="413">
        <v>5743.7889999999998</v>
      </c>
      <c r="BC20" s="413">
        <v>5318.2371879445036</v>
      </c>
      <c r="BD20" s="413">
        <v>5349.2100122841612</v>
      </c>
      <c r="BE20" s="413">
        <v>5496.5920851491464</v>
      </c>
      <c r="BF20" s="413">
        <v>5467.9550307962018</v>
      </c>
      <c r="BG20" s="413">
        <v>5553.812341810718</v>
      </c>
      <c r="BH20" s="413">
        <v>5590.5197415028051</v>
      </c>
      <c r="BI20" s="413">
        <v>5720.7396083745025</v>
      </c>
      <c r="BJ20" s="413">
        <v>5649.4461624454298</v>
      </c>
      <c r="BK20" s="413">
        <v>5800.6336650356134</v>
      </c>
      <c r="BL20" s="413">
        <v>5763.5421717209929</v>
      </c>
      <c r="BM20" s="413">
        <v>5815.048541423188</v>
      </c>
      <c r="BN20" s="413">
        <v>5349.4641971087312</v>
      </c>
      <c r="BO20" s="413">
        <v>4781.9556614559224</v>
      </c>
      <c r="BP20" s="413">
        <v>3181.2062019864088</v>
      </c>
      <c r="BQ20" s="413">
        <v>1153.720112043545</v>
      </c>
      <c r="BR20" s="413">
        <v>238.83002884278244</v>
      </c>
      <c r="BS20" s="413">
        <v>48.294937832115821</v>
      </c>
      <c r="BT20" s="413">
        <v>7.8845025362227217</v>
      </c>
      <c r="BU20" s="413">
        <v>5.7227238711519792</v>
      </c>
      <c r="BV20" s="413">
        <v>6.3775588802817227</v>
      </c>
      <c r="BW20" s="413">
        <v>7.0522077507640208</v>
      </c>
      <c r="BX20" s="371">
        <v>7.3212573576905662</v>
      </c>
    </row>
    <row r="21" spans="1:76">
      <c r="A21" s="316"/>
      <c r="B21" s="37" t="s">
        <v>571</v>
      </c>
      <c r="C21" s="38"/>
      <c r="D21" s="413">
        <v>0</v>
      </c>
      <c r="E21" s="413">
        <v>0</v>
      </c>
      <c r="F21" s="413">
        <v>0</v>
      </c>
      <c r="G21" s="413">
        <v>0</v>
      </c>
      <c r="H21" s="413">
        <v>0</v>
      </c>
      <c r="I21" s="413">
        <v>0</v>
      </c>
      <c r="J21" s="413">
        <v>0</v>
      </c>
      <c r="K21" s="413">
        <v>0</v>
      </c>
      <c r="L21" s="413">
        <v>0</v>
      </c>
      <c r="M21" s="413">
        <v>0</v>
      </c>
      <c r="N21" s="413">
        <v>0</v>
      </c>
      <c r="O21" s="413">
        <v>0</v>
      </c>
      <c r="P21" s="413">
        <v>0</v>
      </c>
      <c r="Q21" s="413">
        <v>0</v>
      </c>
      <c r="R21" s="413">
        <v>0</v>
      </c>
      <c r="S21" s="413">
        <v>0</v>
      </c>
      <c r="T21" s="413">
        <v>0</v>
      </c>
      <c r="U21" s="413">
        <v>0</v>
      </c>
      <c r="V21" s="413">
        <v>0</v>
      </c>
      <c r="W21" s="413">
        <v>0</v>
      </c>
      <c r="X21" s="413">
        <v>0</v>
      </c>
      <c r="Y21" s="413">
        <v>0</v>
      </c>
      <c r="Z21" s="413">
        <v>0</v>
      </c>
      <c r="AA21" s="413">
        <v>0</v>
      </c>
      <c r="AB21" s="413">
        <v>0</v>
      </c>
      <c r="AC21" s="413">
        <v>0</v>
      </c>
      <c r="AD21" s="413">
        <v>0</v>
      </c>
      <c r="AE21" s="413">
        <v>0</v>
      </c>
      <c r="AF21" s="413">
        <v>0</v>
      </c>
      <c r="AG21" s="413">
        <v>0</v>
      </c>
      <c r="AH21" s="413">
        <v>0</v>
      </c>
      <c r="AI21" s="413">
        <v>0</v>
      </c>
      <c r="AJ21" s="413">
        <v>0</v>
      </c>
      <c r="AK21" s="413">
        <v>0</v>
      </c>
      <c r="AL21" s="413">
        <v>0</v>
      </c>
      <c r="AM21" s="413">
        <v>0</v>
      </c>
      <c r="AN21" s="413">
        <v>0</v>
      </c>
      <c r="AO21" s="413">
        <v>0</v>
      </c>
      <c r="AP21" s="413">
        <v>0</v>
      </c>
      <c r="AQ21" s="413">
        <v>0</v>
      </c>
      <c r="AR21" s="413">
        <v>0</v>
      </c>
      <c r="AS21" s="413">
        <v>0</v>
      </c>
      <c r="AT21" s="413">
        <v>0</v>
      </c>
      <c r="AU21" s="413">
        <v>0</v>
      </c>
      <c r="AV21" s="413">
        <v>0</v>
      </c>
      <c r="AW21" s="413">
        <v>0</v>
      </c>
      <c r="AX21" s="413">
        <v>0</v>
      </c>
      <c r="AY21" s="413">
        <f t="shared" ref="AY21:BX21" si="16">SUM(AY18:AY20)</f>
        <v>6243.2280000000001</v>
      </c>
      <c r="AZ21" s="413">
        <f t="shared" si="16"/>
        <v>6401.692</v>
      </c>
      <c r="BA21" s="413">
        <f t="shared" si="16"/>
        <v>6350.5780000000004</v>
      </c>
      <c r="BB21" s="413">
        <f t="shared" si="16"/>
        <v>6331.0289999999995</v>
      </c>
      <c r="BC21" s="413">
        <f t="shared" si="16"/>
        <v>6037.4809999999998</v>
      </c>
      <c r="BD21" s="413">
        <f t="shared" si="16"/>
        <v>6070.884</v>
      </c>
      <c r="BE21" s="413">
        <f t="shared" si="16"/>
        <v>6232.6539999999995</v>
      </c>
      <c r="BF21" s="413">
        <f t="shared" si="16"/>
        <v>6285.2789345025985</v>
      </c>
      <c r="BG21" s="413">
        <f t="shared" si="16"/>
        <v>6276.3924125434996</v>
      </c>
      <c r="BH21" s="413">
        <f t="shared" si="16"/>
        <v>6280.4820000000009</v>
      </c>
      <c r="BI21" s="413">
        <f t="shared" si="16"/>
        <v>6337.2311226472002</v>
      </c>
      <c r="BJ21" s="413">
        <f t="shared" si="16"/>
        <v>6282.6829899695995</v>
      </c>
      <c r="BK21" s="413">
        <f t="shared" si="16"/>
        <v>6409.2477563293669</v>
      </c>
      <c r="BL21" s="413">
        <f t="shared" si="16"/>
        <v>6300.9027961799993</v>
      </c>
      <c r="BM21" s="413">
        <f t="shared" si="16"/>
        <v>5929.8654520099981</v>
      </c>
      <c r="BN21" s="413">
        <f t="shared" si="16"/>
        <v>5398.6394528542069</v>
      </c>
      <c r="BO21" s="413">
        <f t="shared" si="16"/>
        <v>4809.0716982724962</v>
      </c>
      <c r="BP21" s="413">
        <f t="shared" si="16"/>
        <v>3192.1959452440233</v>
      </c>
      <c r="BQ21" s="413">
        <f t="shared" si="16"/>
        <v>1158.4216379207508</v>
      </c>
      <c r="BR21" s="413">
        <f t="shared" si="16"/>
        <v>239.36880059000001</v>
      </c>
      <c r="BS21" s="413">
        <f t="shared" si="16"/>
        <v>48.294937832115821</v>
      </c>
      <c r="BT21" s="413">
        <f t="shared" si="16"/>
        <v>7.8845025362227217</v>
      </c>
      <c r="BU21" s="413">
        <f t="shared" si="16"/>
        <v>5.7227238711519792</v>
      </c>
      <c r="BV21" s="413">
        <f t="shared" si="16"/>
        <v>6.3775588802817227</v>
      </c>
      <c r="BW21" s="413">
        <f t="shared" si="16"/>
        <v>7.0522077507640208</v>
      </c>
      <c r="BX21" s="371">
        <f t="shared" si="16"/>
        <v>7.3212573576905662</v>
      </c>
    </row>
    <row r="22" spans="1:76">
      <c r="A22" s="316"/>
      <c r="B22" s="376" t="s">
        <v>344</v>
      </c>
      <c r="C22" s="296"/>
      <c r="D22" s="413">
        <v>0</v>
      </c>
      <c r="E22" s="413">
        <v>0</v>
      </c>
      <c r="F22" s="413">
        <v>0</v>
      </c>
      <c r="G22" s="413">
        <v>0</v>
      </c>
      <c r="H22" s="413">
        <v>0</v>
      </c>
      <c r="I22" s="413">
        <v>0</v>
      </c>
      <c r="J22" s="413">
        <v>0</v>
      </c>
      <c r="K22" s="413">
        <v>0</v>
      </c>
      <c r="L22" s="413">
        <v>0</v>
      </c>
      <c r="M22" s="413">
        <v>0</v>
      </c>
      <c r="N22" s="413">
        <v>0</v>
      </c>
      <c r="O22" s="413">
        <v>0</v>
      </c>
      <c r="P22" s="413">
        <v>0</v>
      </c>
      <c r="Q22" s="413">
        <v>0</v>
      </c>
      <c r="R22" s="413">
        <v>0</v>
      </c>
      <c r="S22" s="413">
        <v>0</v>
      </c>
      <c r="T22" s="413">
        <v>0</v>
      </c>
      <c r="U22" s="413">
        <v>0</v>
      </c>
      <c r="V22" s="413">
        <v>0</v>
      </c>
      <c r="W22" s="413">
        <v>0</v>
      </c>
      <c r="X22" s="413">
        <v>0</v>
      </c>
      <c r="Y22" s="413">
        <v>0</v>
      </c>
      <c r="Z22" s="413">
        <v>0</v>
      </c>
      <c r="AA22" s="413">
        <v>0</v>
      </c>
      <c r="AB22" s="413">
        <v>0</v>
      </c>
      <c r="AC22" s="413">
        <v>0</v>
      </c>
      <c r="AD22" s="413">
        <v>0</v>
      </c>
      <c r="AE22" s="413">
        <v>0</v>
      </c>
      <c r="AF22" s="413">
        <v>0</v>
      </c>
      <c r="AG22" s="413">
        <v>0</v>
      </c>
      <c r="AH22" s="413">
        <v>0</v>
      </c>
      <c r="AI22" s="413">
        <v>0</v>
      </c>
      <c r="AJ22" s="413">
        <v>0</v>
      </c>
      <c r="AK22" s="413">
        <v>0</v>
      </c>
      <c r="AL22" s="413">
        <v>0</v>
      </c>
      <c r="AM22" s="413">
        <v>0</v>
      </c>
      <c r="AN22" s="413">
        <v>0</v>
      </c>
      <c r="AO22" s="413">
        <v>0</v>
      </c>
      <c r="AP22" s="413">
        <v>0</v>
      </c>
      <c r="AQ22" s="413">
        <v>0</v>
      </c>
      <c r="AR22" s="413">
        <v>0</v>
      </c>
      <c r="AS22" s="413">
        <v>0</v>
      </c>
      <c r="AT22" s="413">
        <v>0</v>
      </c>
      <c r="AU22" s="413">
        <v>0</v>
      </c>
      <c r="AV22" s="413">
        <v>0</v>
      </c>
      <c r="AW22" s="413">
        <v>0</v>
      </c>
      <c r="AX22" s="413">
        <v>0</v>
      </c>
      <c r="AY22" s="413">
        <v>5326.5479309760121</v>
      </c>
      <c r="AZ22" s="413">
        <v>5634.0700627548977</v>
      </c>
      <c r="BA22" s="413">
        <v>5761.3166007132186</v>
      </c>
      <c r="BB22" s="413">
        <v>5954.2356985493152</v>
      </c>
      <c r="BC22" s="413">
        <v>5897.0027550317054</v>
      </c>
      <c r="BD22" s="413">
        <v>6067.8</v>
      </c>
      <c r="BE22" s="413">
        <v>6232.6540000000005</v>
      </c>
      <c r="BF22" s="413">
        <v>6285.2789345025994</v>
      </c>
      <c r="BG22" s="413">
        <v>6276.3924125434996</v>
      </c>
      <c r="BH22" s="413">
        <v>6280.482</v>
      </c>
      <c r="BI22" s="413">
        <v>6337.2311226471993</v>
      </c>
      <c r="BJ22" s="413">
        <v>6282.6829899695995</v>
      </c>
      <c r="BK22" s="413">
        <v>6409.2477563293669</v>
      </c>
      <c r="BL22" s="413">
        <v>6300.9027961799993</v>
      </c>
      <c r="BM22" s="413">
        <v>5929.8654520099981</v>
      </c>
      <c r="BN22" s="413">
        <v>5398.6394528542078</v>
      </c>
      <c r="BO22" s="413">
        <v>4809.0716982724962</v>
      </c>
      <c r="BP22" s="413">
        <v>3192.1959452440233</v>
      </c>
      <c r="BQ22" s="413">
        <v>1158.4216379207508</v>
      </c>
      <c r="BR22" s="413">
        <v>239.36880059000001</v>
      </c>
      <c r="BS22" s="413">
        <v>48.294937832115821</v>
      </c>
      <c r="BT22" s="413">
        <v>7.8845025362227217</v>
      </c>
      <c r="BU22" s="413">
        <v>5.7227238711519792</v>
      </c>
      <c r="BV22" s="413">
        <v>6.3775588802817227</v>
      </c>
      <c r="BW22" s="413">
        <v>7.0522077507640208</v>
      </c>
      <c r="BX22" s="371">
        <v>7.3212573576905662</v>
      </c>
    </row>
    <row r="23" spans="1:76">
      <c r="A23" s="316"/>
      <c r="B23" s="376" t="s">
        <v>345</v>
      </c>
      <c r="C23" s="296"/>
      <c r="D23" s="413">
        <v>0</v>
      </c>
      <c r="E23" s="413">
        <v>0</v>
      </c>
      <c r="F23" s="413">
        <v>0</v>
      </c>
      <c r="G23" s="413">
        <v>0</v>
      </c>
      <c r="H23" s="413">
        <v>0</v>
      </c>
      <c r="I23" s="413">
        <v>0</v>
      </c>
      <c r="J23" s="413">
        <v>0</v>
      </c>
      <c r="K23" s="413">
        <v>0</v>
      </c>
      <c r="L23" s="413">
        <v>0</v>
      </c>
      <c r="M23" s="413">
        <v>0</v>
      </c>
      <c r="N23" s="413">
        <v>0</v>
      </c>
      <c r="O23" s="413">
        <v>0</v>
      </c>
      <c r="P23" s="413">
        <v>0</v>
      </c>
      <c r="Q23" s="413">
        <v>0</v>
      </c>
      <c r="R23" s="413">
        <v>0</v>
      </c>
      <c r="S23" s="413">
        <v>0</v>
      </c>
      <c r="T23" s="413">
        <v>0</v>
      </c>
      <c r="U23" s="413">
        <v>0</v>
      </c>
      <c r="V23" s="413">
        <v>0</v>
      </c>
      <c r="W23" s="413">
        <v>0</v>
      </c>
      <c r="X23" s="413">
        <v>0</v>
      </c>
      <c r="Y23" s="413">
        <v>0</v>
      </c>
      <c r="Z23" s="413">
        <v>0</v>
      </c>
      <c r="AA23" s="413">
        <v>0</v>
      </c>
      <c r="AB23" s="413">
        <v>0</v>
      </c>
      <c r="AC23" s="413">
        <v>0</v>
      </c>
      <c r="AD23" s="413">
        <v>0</v>
      </c>
      <c r="AE23" s="413">
        <v>0</v>
      </c>
      <c r="AF23" s="413">
        <v>0</v>
      </c>
      <c r="AG23" s="413">
        <v>0</v>
      </c>
      <c r="AH23" s="413">
        <v>0</v>
      </c>
      <c r="AI23" s="413">
        <v>0</v>
      </c>
      <c r="AJ23" s="413">
        <v>0</v>
      </c>
      <c r="AK23" s="413">
        <v>0</v>
      </c>
      <c r="AL23" s="413">
        <v>0</v>
      </c>
      <c r="AM23" s="413">
        <v>0</v>
      </c>
      <c r="AN23" s="413">
        <v>0</v>
      </c>
      <c r="AO23" s="413">
        <v>0</v>
      </c>
      <c r="AP23" s="413">
        <v>0</v>
      </c>
      <c r="AQ23" s="413">
        <v>0</v>
      </c>
      <c r="AR23" s="413">
        <v>0</v>
      </c>
      <c r="AS23" s="413">
        <v>0</v>
      </c>
      <c r="AT23" s="413">
        <v>0</v>
      </c>
      <c r="AU23" s="413">
        <v>0</v>
      </c>
      <c r="AV23" s="413">
        <v>0</v>
      </c>
      <c r="AW23" s="413">
        <v>0</v>
      </c>
      <c r="AX23" s="413">
        <v>0</v>
      </c>
      <c r="AY23" s="413">
        <v>916.68006902398884</v>
      </c>
      <c r="AZ23" s="413">
        <v>767.62193724510246</v>
      </c>
      <c r="BA23" s="413">
        <v>589.26139928678288</v>
      </c>
      <c r="BB23" s="413">
        <v>376.793301450684</v>
      </c>
      <c r="BC23" s="413">
        <v>140.4782449682954</v>
      </c>
      <c r="BD23" s="413">
        <v>3.0840000000000001</v>
      </c>
      <c r="BE23" s="413">
        <v>0</v>
      </c>
      <c r="BF23" s="413">
        <v>0</v>
      </c>
      <c r="BG23" s="413">
        <v>0</v>
      </c>
      <c r="BH23" s="413">
        <v>0</v>
      </c>
      <c r="BI23" s="413">
        <v>0</v>
      </c>
      <c r="BJ23" s="413">
        <v>0</v>
      </c>
      <c r="BK23" s="413">
        <v>0</v>
      </c>
      <c r="BL23" s="413">
        <v>0</v>
      </c>
      <c r="BM23" s="413">
        <v>0</v>
      </c>
      <c r="BN23" s="413">
        <v>0</v>
      </c>
      <c r="BO23" s="413">
        <v>0</v>
      </c>
      <c r="BP23" s="413">
        <v>0</v>
      </c>
      <c r="BQ23" s="413">
        <v>0</v>
      </c>
      <c r="BR23" s="413">
        <v>0</v>
      </c>
      <c r="BS23" s="413">
        <v>0</v>
      </c>
      <c r="BT23" s="413">
        <v>0</v>
      </c>
      <c r="BU23" s="413">
        <v>0</v>
      </c>
      <c r="BV23" s="413">
        <v>0</v>
      </c>
      <c r="BW23" s="413">
        <v>0</v>
      </c>
      <c r="BX23" s="371">
        <v>0</v>
      </c>
    </row>
    <row r="24" spans="1:76" ht="24" customHeight="1">
      <c r="A24" s="316"/>
      <c r="B24" s="37" t="s">
        <v>581</v>
      </c>
      <c r="C24" s="38"/>
      <c r="D24" s="413">
        <v>0</v>
      </c>
      <c r="E24" s="413">
        <v>0</v>
      </c>
      <c r="F24" s="413">
        <v>0</v>
      </c>
      <c r="G24" s="413">
        <v>0</v>
      </c>
      <c r="H24" s="413">
        <v>0</v>
      </c>
      <c r="I24" s="413">
        <v>0</v>
      </c>
      <c r="J24" s="413">
        <v>0</v>
      </c>
      <c r="K24" s="413">
        <v>0</v>
      </c>
      <c r="L24" s="413">
        <v>0</v>
      </c>
      <c r="M24" s="413">
        <v>0</v>
      </c>
      <c r="N24" s="413">
        <v>0</v>
      </c>
      <c r="O24" s="413">
        <v>0</v>
      </c>
      <c r="P24" s="413">
        <v>0</v>
      </c>
      <c r="Q24" s="413">
        <v>0</v>
      </c>
      <c r="R24" s="413">
        <v>0</v>
      </c>
      <c r="S24" s="413">
        <v>0</v>
      </c>
      <c r="T24" s="413">
        <v>0</v>
      </c>
      <c r="U24" s="413">
        <v>0</v>
      </c>
      <c r="V24" s="413">
        <v>0</v>
      </c>
      <c r="W24" s="413">
        <v>0</v>
      </c>
      <c r="X24" s="413">
        <v>0</v>
      </c>
      <c r="Y24" s="413">
        <v>0</v>
      </c>
      <c r="Z24" s="413">
        <v>0</v>
      </c>
      <c r="AA24" s="413">
        <v>0</v>
      </c>
      <c r="AB24" s="413">
        <v>0</v>
      </c>
      <c r="AC24" s="413">
        <v>0</v>
      </c>
      <c r="AD24" s="413">
        <v>0</v>
      </c>
      <c r="AE24" s="413">
        <v>0</v>
      </c>
      <c r="AF24" s="413">
        <v>0</v>
      </c>
      <c r="AG24" s="413">
        <v>0</v>
      </c>
      <c r="AH24" s="413">
        <v>0</v>
      </c>
      <c r="AI24" s="413">
        <v>0</v>
      </c>
      <c r="AJ24" s="413">
        <v>0</v>
      </c>
      <c r="AK24" s="413">
        <v>0</v>
      </c>
      <c r="AL24" s="413">
        <v>0</v>
      </c>
      <c r="AM24" s="413">
        <v>0</v>
      </c>
      <c r="AN24" s="413">
        <v>0</v>
      </c>
      <c r="AO24" s="413">
        <v>0</v>
      </c>
      <c r="AP24" s="413">
        <v>0</v>
      </c>
      <c r="AQ24" s="413">
        <v>0</v>
      </c>
      <c r="AR24" s="413">
        <v>0</v>
      </c>
      <c r="AS24" s="413">
        <v>0</v>
      </c>
      <c r="AT24" s="413">
        <v>0</v>
      </c>
      <c r="AU24" s="413">
        <v>0</v>
      </c>
      <c r="AV24" s="413">
        <v>0</v>
      </c>
      <c r="AW24" s="413">
        <v>0</v>
      </c>
      <c r="AX24" s="413">
        <v>0</v>
      </c>
      <c r="AY24" s="413">
        <f t="shared" ref="AY24:BX24" si="17">SUM(AY25:AY26)</f>
        <v>1379.7119999999998</v>
      </c>
      <c r="AZ24" s="413">
        <f t="shared" si="17"/>
        <v>1259.932</v>
      </c>
      <c r="BA24" s="413">
        <f t="shared" si="17"/>
        <v>1061.694</v>
      </c>
      <c r="BB24" s="413">
        <f t="shared" si="17"/>
        <v>919.56100000000004</v>
      </c>
      <c r="BC24" s="413">
        <f t="shared" si="17"/>
        <v>752.55899999999997</v>
      </c>
      <c r="BD24" s="413">
        <f t="shared" si="17"/>
        <v>695.29899999999998</v>
      </c>
      <c r="BE24" s="413">
        <f t="shared" si="17"/>
        <v>516.38935285708476</v>
      </c>
      <c r="BF24" s="413">
        <f t="shared" si="17"/>
        <v>472.67557444940707</v>
      </c>
      <c r="BG24" s="413">
        <f t="shared" si="17"/>
        <v>447.73114245890002</v>
      </c>
      <c r="BH24" s="413">
        <f t="shared" si="17"/>
        <v>381.54500000000002</v>
      </c>
      <c r="BI24" s="413">
        <f t="shared" si="17"/>
        <v>312.69948487280004</v>
      </c>
      <c r="BJ24" s="413">
        <f t="shared" si="17"/>
        <v>283.48633096040004</v>
      </c>
      <c r="BK24" s="413">
        <f t="shared" si="17"/>
        <v>247.75242540999994</v>
      </c>
      <c r="BL24" s="413">
        <f t="shared" si="17"/>
        <v>214.94080607999948</v>
      </c>
      <c r="BM24" s="413">
        <f t="shared" si="17"/>
        <v>178.47690458000002</v>
      </c>
      <c r="BN24" s="413">
        <f t="shared" si="17"/>
        <v>157.3975611810487</v>
      </c>
      <c r="BO24" s="413">
        <f t="shared" si="17"/>
        <v>126.20802807750385</v>
      </c>
      <c r="BP24" s="413">
        <f t="shared" si="17"/>
        <v>83.64950086597598</v>
      </c>
      <c r="BQ24" s="413">
        <f t="shared" si="17"/>
        <v>28.141977149249314</v>
      </c>
      <c r="BR24" s="413">
        <f t="shared" si="17"/>
        <v>5.1593174300000015</v>
      </c>
      <c r="BS24" s="413">
        <f t="shared" si="17"/>
        <v>0.14860703</v>
      </c>
      <c r="BT24" s="413">
        <f t="shared" si="17"/>
        <v>0</v>
      </c>
      <c r="BU24" s="413">
        <f t="shared" si="17"/>
        <v>0</v>
      </c>
      <c r="BV24" s="413">
        <f t="shared" si="17"/>
        <v>0</v>
      </c>
      <c r="BW24" s="413">
        <f t="shared" si="17"/>
        <v>0</v>
      </c>
      <c r="BX24" s="371">
        <f t="shared" si="17"/>
        <v>0</v>
      </c>
    </row>
    <row r="25" spans="1:76">
      <c r="A25" s="316"/>
      <c r="B25" s="376" t="s">
        <v>344</v>
      </c>
      <c r="C25" s="38"/>
      <c r="D25" s="413">
        <v>0</v>
      </c>
      <c r="E25" s="413">
        <v>0</v>
      </c>
      <c r="F25" s="413">
        <v>0</v>
      </c>
      <c r="G25" s="413">
        <v>0</v>
      </c>
      <c r="H25" s="413">
        <v>0</v>
      </c>
      <c r="I25" s="413">
        <v>0</v>
      </c>
      <c r="J25" s="413">
        <v>0</v>
      </c>
      <c r="K25" s="413">
        <v>0</v>
      </c>
      <c r="L25" s="413">
        <v>0</v>
      </c>
      <c r="M25" s="413">
        <v>0</v>
      </c>
      <c r="N25" s="413">
        <v>0</v>
      </c>
      <c r="O25" s="413">
        <v>0</v>
      </c>
      <c r="P25" s="413">
        <v>0</v>
      </c>
      <c r="Q25" s="413">
        <v>0</v>
      </c>
      <c r="R25" s="413">
        <v>0</v>
      </c>
      <c r="S25" s="413">
        <v>0</v>
      </c>
      <c r="T25" s="413">
        <v>0</v>
      </c>
      <c r="U25" s="413">
        <v>0</v>
      </c>
      <c r="V25" s="413">
        <v>0</v>
      </c>
      <c r="W25" s="413">
        <v>0</v>
      </c>
      <c r="X25" s="413">
        <v>0</v>
      </c>
      <c r="Y25" s="413">
        <v>0</v>
      </c>
      <c r="Z25" s="413">
        <v>0</v>
      </c>
      <c r="AA25" s="413">
        <v>0</v>
      </c>
      <c r="AB25" s="413">
        <v>0</v>
      </c>
      <c r="AC25" s="413">
        <v>0</v>
      </c>
      <c r="AD25" s="413">
        <v>0</v>
      </c>
      <c r="AE25" s="413">
        <v>0</v>
      </c>
      <c r="AF25" s="413">
        <v>0</v>
      </c>
      <c r="AG25" s="413">
        <v>0</v>
      </c>
      <c r="AH25" s="413">
        <v>0</v>
      </c>
      <c r="AI25" s="413">
        <v>0</v>
      </c>
      <c r="AJ25" s="413">
        <v>0</v>
      </c>
      <c r="AK25" s="413">
        <v>0</v>
      </c>
      <c r="AL25" s="413">
        <v>0</v>
      </c>
      <c r="AM25" s="413">
        <v>0</v>
      </c>
      <c r="AN25" s="413">
        <v>0</v>
      </c>
      <c r="AO25" s="413">
        <v>0</v>
      </c>
      <c r="AP25" s="413">
        <v>0</v>
      </c>
      <c r="AQ25" s="413">
        <v>0</v>
      </c>
      <c r="AR25" s="413">
        <v>0</v>
      </c>
      <c r="AS25" s="413">
        <v>0</v>
      </c>
      <c r="AT25" s="413">
        <v>0</v>
      </c>
      <c r="AU25" s="413">
        <v>0</v>
      </c>
      <c r="AV25" s="413">
        <v>0</v>
      </c>
      <c r="AW25" s="413">
        <v>0</v>
      </c>
      <c r="AX25" s="413">
        <v>0</v>
      </c>
      <c r="AY25" s="413">
        <v>1268.1704446426761</v>
      </c>
      <c r="AZ25" s="413">
        <v>1158.6590688085946</v>
      </c>
      <c r="BA25" s="413">
        <v>983.02751623229062</v>
      </c>
      <c r="BB25" s="413">
        <v>865.6060445406921</v>
      </c>
      <c r="BC25" s="413">
        <v>732.30471410880648</v>
      </c>
      <c r="BD25" s="413">
        <v>695.29899999999998</v>
      </c>
      <c r="BE25" s="413">
        <v>516.38935285708476</v>
      </c>
      <c r="BF25" s="413">
        <v>472.67557444940707</v>
      </c>
      <c r="BG25" s="413">
        <v>447.73114245890002</v>
      </c>
      <c r="BH25" s="413">
        <v>381.54500000000002</v>
      </c>
      <c r="BI25" s="413">
        <v>312.69948487280004</v>
      </c>
      <c r="BJ25" s="413">
        <v>283.48633096040004</v>
      </c>
      <c r="BK25" s="413">
        <v>247.75242540999994</v>
      </c>
      <c r="BL25" s="413">
        <v>214.94080607999948</v>
      </c>
      <c r="BM25" s="413">
        <v>178.47690458000002</v>
      </c>
      <c r="BN25" s="413">
        <v>157.3975611810487</v>
      </c>
      <c r="BO25" s="413">
        <v>126.20802807750385</v>
      </c>
      <c r="BP25" s="413">
        <v>83.64950086597598</v>
      </c>
      <c r="BQ25" s="413">
        <v>28.141977149249314</v>
      </c>
      <c r="BR25" s="413">
        <v>5.1593174300000015</v>
      </c>
      <c r="BS25" s="413">
        <v>0.14860703</v>
      </c>
      <c r="BT25" s="413">
        <v>0</v>
      </c>
      <c r="BU25" s="413">
        <v>0</v>
      </c>
      <c r="BV25" s="413">
        <v>0</v>
      </c>
      <c r="BW25" s="413">
        <v>0</v>
      </c>
      <c r="BX25" s="371">
        <v>0</v>
      </c>
    </row>
    <row r="26" spans="1:76">
      <c r="A26" s="316"/>
      <c r="B26" s="376" t="s">
        <v>345</v>
      </c>
      <c r="C26" s="38"/>
      <c r="D26" s="413">
        <v>0</v>
      </c>
      <c r="E26" s="413">
        <v>0</v>
      </c>
      <c r="F26" s="413">
        <v>0</v>
      </c>
      <c r="G26" s="413">
        <v>0</v>
      </c>
      <c r="H26" s="413">
        <v>0</v>
      </c>
      <c r="I26" s="413">
        <v>0</v>
      </c>
      <c r="J26" s="413">
        <v>0</v>
      </c>
      <c r="K26" s="413">
        <v>0</v>
      </c>
      <c r="L26" s="413">
        <v>0</v>
      </c>
      <c r="M26" s="413">
        <v>0</v>
      </c>
      <c r="N26" s="413">
        <v>0</v>
      </c>
      <c r="O26" s="413">
        <v>0</v>
      </c>
      <c r="P26" s="413">
        <v>0</v>
      </c>
      <c r="Q26" s="413">
        <v>0</v>
      </c>
      <c r="R26" s="413">
        <v>0</v>
      </c>
      <c r="S26" s="413">
        <v>0</v>
      </c>
      <c r="T26" s="413">
        <v>0</v>
      </c>
      <c r="U26" s="413">
        <v>0</v>
      </c>
      <c r="V26" s="413">
        <v>0</v>
      </c>
      <c r="W26" s="413">
        <v>0</v>
      </c>
      <c r="X26" s="413">
        <v>0</v>
      </c>
      <c r="Y26" s="413">
        <v>0</v>
      </c>
      <c r="Z26" s="413">
        <v>0</v>
      </c>
      <c r="AA26" s="413">
        <v>0</v>
      </c>
      <c r="AB26" s="413">
        <v>0</v>
      </c>
      <c r="AC26" s="413">
        <v>0</v>
      </c>
      <c r="AD26" s="413">
        <v>0</v>
      </c>
      <c r="AE26" s="413">
        <v>0</v>
      </c>
      <c r="AF26" s="413">
        <v>0</v>
      </c>
      <c r="AG26" s="413">
        <v>0</v>
      </c>
      <c r="AH26" s="413">
        <v>0</v>
      </c>
      <c r="AI26" s="413">
        <v>0</v>
      </c>
      <c r="AJ26" s="413">
        <v>0</v>
      </c>
      <c r="AK26" s="413">
        <v>0</v>
      </c>
      <c r="AL26" s="413">
        <v>0</v>
      </c>
      <c r="AM26" s="413">
        <v>0</v>
      </c>
      <c r="AN26" s="413">
        <v>0</v>
      </c>
      <c r="AO26" s="413">
        <v>0</v>
      </c>
      <c r="AP26" s="413">
        <v>0</v>
      </c>
      <c r="AQ26" s="413">
        <v>0</v>
      </c>
      <c r="AR26" s="413">
        <v>0</v>
      </c>
      <c r="AS26" s="413">
        <v>0</v>
      </c>
      <c r="AT26" s="413">
        <v>0</v>
      </c>
      <c r="AU26" s="413">
        <v>0</v>
      </c>
      <c r="AV26" s="413">
        <v>0</v>
      </c>
      <c r="AW26" s="413">
        <v>0</v>
      </c>
      <c r="AX26" s="413">
        <v>0</v>
      </c>
      <c r="AY26" s="413">
        <v>111.54155535732374</v>
      </c>
      <c r="AZ26" s="413">
        <v>101.27293119140541</v>
      </c>
      <c r="BA26" s="413">
        <v>78.666483767709352</v>
      </c>
      <c r="BB26" s="413">
        <v>53.954955459307946</v>
      </c>
      <c r="BC26" s="413">
        <v>20.254285891193518</v>
      </c>
      <c r="BD26" s="413">
        <v>0</v>
      </c>
      <c r="BE26" s="413">
        <v>0</v>
      </c>
      <c r="BF26" s="413">
        <v>0</v>
      </c>
      <c r="BG26" s="413">
        <v>0</v>
      </c>
      <c r="BH26" s="413">
        <v>0</v>
      </c>
      <c r="BI26" s="413">
        <v>0</v>
      </c>
      <c r="BJ26" s="413">
        <v>0</v>
      </c>
      <c r="BK26" s="413">
        <v>0</v>
      </c>
      <c r="BL26" s="413">
        <v>0</v>
      </c>
      <c r="BM26" s="413">
        <v>0</v>
      </c>
      <c r="BN26" s="413">
        <v>0</v>
      </c>
      <c r="BO26" s="413">
        <v>0</v>
      </c>
      <c r="BP26" s="413">
        <v>0</v>
      </c>
      <c r="BQ26" s="413">
        <v>0</v>
      </c>
      <c r="BR26" s="413">
        <v>0</v>
      </c>
      <c r="BS26" s="413">
        <v>0</v>
      </c>
      <c r="BT26" s="413">
        <v>0</v>
      </c>
      <c r="BU26" s="413">
        <v>0</v>
      </c>
      <c r="BV26" s="413">
        <v>0</v>
      </c>
      <c r="BW26" s="413">
        <v>0</v>
      </c>
      <c r="BX26" s="371">
        <v>0</v>
      </c>
    </row>
    <row r="27" spans="1:76" s="318" customFormat="1" ht="26.1" customHeight="1">
      <c r="A27" s="317"/>
      <c r="B27" s="41" t="s">
        <v>239</v>
      </c>
      <c r="C27" s="41"/>
      <c r="D27" s="414">
        <f t="shared" ref="D27:AI27" si="18">SUM(D28,D31)</f>
        <v>0</v>
      </c>
      <c r="E27" s="414">
        <f t="shared" si="18"/>
        <v>0</v>
      </c>
      <c r="F27" s="414">
        <f t="shared" si="18"/>
        <v>0</v>
      </c>
      <c r="G27" s="414">
        <f t="shared" si="18"/>
        <v>0</v>
      </c>
      <c r="H27" s="414">
        <f t="shared" si="18"/>
        <v>0</v>
      </c>
      <c r="I27" s="414">
        <f t="shared" si="18"/>
        <v>0</v>
      </c>
      <c r="J27" s="414">
        <f t="shared" si="18"/>
        <v>0</v>
      </c>
      <c r="K27" s="414">
        <f t="shared" si="18"/>
        <v>0</v>
      </c>
      <c r="L27" s="414">
        <f t="shared" si="18"/>
        <v>0</v>
      </c>
      <c r="M27" s="414">
        <f t="shared" si="18"/>
        <v>0</v>
      </c>
      <c r="N27" s="414">
        <f t="shared" si="18"/>
        <v>0</v>
      </c>
      <c r="O27" s="414">
        <f t="shared" si="18"/>
        <v>0</v>
      </c>
      <c r="P27" s="414">
        <f t="shared" si="18"/>
        <v>0</v>
      </c>
      <c r="Q27" s="414">
        <f t="shared" si="18"/>
        <v>0</v>
      </c>
      <c r="R27" s="414">
        <f t="shared" si="18"/>
        <v>0</v>
      </c>
      <c r="S27" s="414">
        <f t="shared" si="18"/>
        <v>0</v>
      </c>
      <c r="T27" s="414">
        <f t="shared" si="18"/>
        <v>0</v>
      </c>
      <c r="U27" s="414">
        <f t="shared" si="18"/>
        <v>0</v>
      </c>
      <c r="V27" s="414">
        <f t="shared" si="18"/>
        <v>0</v>
      </c>
      <c r="W27" s="414">
        <f t="shared" si="18"/>
        <v>0</v>
      </c>
      <c r="X27" s="414">
        <f t="shared" si="18"/>
        <v>0</v>
      </c>
      <c r="Y27" s="414">
        <f t="shared" si="18"/>
        <v>0</v>
      </c>
      <c r="Z27" s="414">
        <f t="shared" si="18"/>
        <v>0</v>
      </c>
      <c r="AA27" s="414">
        <f t="shared" si="18"/>
        <v>91</v>
      </c>
      <c r="AB27" s="414">
        <f t="shared" si="18"/>
        <v>196</v>
      </c>
      <c r="AC27" s="414">
        <f t="shared" si="18"/>
        <v>241.541</v>
      </c>
      <c r="AD27" s="414">
        <f t="shared" si="18"/>
        <v>319.58499999999998</v>
      </c>
      <c r="AE27" s="414">
        <f t="shared" si="18"/>
        <v>448.238</v>
      </c>
      <c r="AF27" s="414">
        <f t="shared" si="18"/>
        <v>562.80799999999999</v>
      </c>
      <c r="AG27" s="414">
        <f t="shared" si="18"/>
        <v>701.21900000000005</v>
      </c>
      <c r="AH27" s="414">
        <f t="shared" si="18"/>
        <v>840</v>
      </c>
      <c r="AI27" s="414">
        <f t="shared" si="18"/>
        <v>995</v>
      </c>
      <c r="AJ27" s="414">
        <f t="shared" ref="AJ27:BO27" si="19">SUM(AJ28,AJ31)</f>
        <v>1150</v>
      </c>
      <c r="AK27" s="414">
        <f t="shared" si="19"/>
        <v>1370</v>
      </c>
      <c r="AL27" s="414">
        <f t="shared" si="19"/>
        <v>1593</v>
      </c>
      <c r="AM27" s="414">
        <f t="shared" si="19"/>
        <v>1872</v>
      </c>
      <c r="AN27" s="414">
        <f t="shared" si="19"/>
        <v>2142</v>
      </c>
      <c r="AO27" s="414">
        <f t="shared" si="19"/>
        <v>2349</v>
      </c>
      <c r="AP27" s="414">
        <f t="shared" si="19"/>
        <v>2673.8379999999997</v>
      </c>
      <c r="AQ27" s="414">
        <f t="shared" si="19"/>
        <v>2968.4050000000002</v>
      </c>
      <c r="AR27" s="414">
        <f t="shared" si="19"/>
        <v>3359.3579999999997</v>
      </c>
      <c r="AS27" s="414">
        <f t="shared" si="19"/>
        <v>3836.6360000000004</v>
      </c>
      <c r="AT27" s="414">
        <f t="shared" si="19"/>
        <v>4431.0190000000002</v>
      </c>
      <c r="AU27" s="414">
        <f t="shared" si="19"/>
        <v>5485.4179999999997</v>
      </c>
      <c r="AV27" s="414">
        <f t="shared" si="19"/>
        <v>6209.601999999999</v>
      </c>
      <c r="AW27" s="414">
        <f t="shared" si="19"/>
        <v>7067.8279999999995</v>
      </c>
      <c r="AX27" s="414">
        <f t="shared" si="19"/>
        <v>7705.1339999999991</v>
      </c>
      <c r="AY27" s="414">
        <f t="shared" si="19"/>
        <v>271</v>
      </c>
      <c r="AZ27" s="414">
        <f t="shared" si="19"/>
        <v>0</v>
      </c>
      <c r="BA27" s="414">
        <f t="shared" si="19"/>
        <v>0</v>
      </c>
      <c r="BB27" s="414">
        <f t="shared" si="19"/>
        <v>0</v>
      </c>
      <c r="BC27" s="414">
        <f t="shared" si="19"/>
        <v>0</v>
      </c>
      <c r="BD27" s="414">
        <f t="shared" si="19"/>
        <v>0</v>
      </c>
      <c r="BE27" s="414">
        <f t="shared" si="19"/>
        <v>0</v>
      </c>
      <c r="BF27" s="414">
        <f t="shared" si="19"/>
        <v>0</v>
      </c>
      <c r="BG27" s="414">
        <f t="shared" si="19"/>
        <v>0</v>
      </c>
      <c r="BH27" s="414">
        <f t="shared" si="19"/>
        <v>0</v>
      </c>
      <c r="BI27" s="414">
        <f t="shared" si="19"/>
        <v>0</v>
      </c>
      <c r="BJ27" s="414">
        <f t="shared" si="19"/>
        <v>0</v>
      </c>
      <c r="BK27" s="414">
        <f t="shared" si="19"/>
        <v>0</v>
      </c>
      <c r="BL27" s="414">
        <f t="shared" si="19"/>
        <v>0</v>
      </c>
      <c r="BM27" s="414">
        <f t="shared" si="19"/>
        <v>0</v>
      </c>
      <c r="BN27" s="414">
        <f t="shared" si="19"/>
        <v>0</v>
      </c>
      <c r="BO27" s="414">
        <f t="shared" si="19"/>
        <v>0</v>
      </c>
      <c r="BP27" s="414">
        <f t="shared" ref="BP27:BX27" si="20">SUM(BP28,BP31)</f>
        <v>0</v>
      </c>
      <c r="BQ27" s="414">
        <f t="shared" si="20"/>
        <v>0</v>
      </c>
      <c r="BR27" s="414">
        <f t="shared" si="20"/>
        <v>0</v>
      </c>
      <c r="BS27" s="414">
        <f t="shared" si="20"/>
        <v>0</v>
      </c>
      <c r="BT27" s="414">
        <f t="shared" si="20"/>
        <v>0</v>
      </c>
      <c r="BU27" s="414">
        <f t="shared" si="20"/>
        <v>0</v>
      </c>
      <c r="BV27" s="414">
        <f t="shared" si="20"/>
        <v>0</v>
      </c>
      <c r="BW27" s="414">
        <f t="shared" si="20"/>
        <v>0</v>
      </c>
      <c r="BX27" s="377">
        <f t="shared" si="20"/>
        <v>0</v>
      </c>
    </row>
    <row r="28" spans="1:76">
      <c r="A28" s="316"/>
      <c r="B28" s="37" t="s">
        <v>588</v>
      </c>
      <c r="C28" s="37"/>
      <c r="D28" s="413">
        <v>0</v>
      </c>
      <c r="E28" s="413">
        <v>0</v>
      </c>
      <c r="F28" s="413">
        <v>0</v>
      </c>
      <c r="G28" s="413">
        <v>0</v>
      </c>
      <c r="H28" s="413">
        <v>0</v>
      </c>
      <c r="I28" s="413">
        <v>0</v>
      </c>
      <c r="J28" s="413">
        <v>0</v>
      </c>
      <c r="K28" s="413">
        <v>0</v>
      </c>
      <c r="L28" s="413">
        <v>0</v>
      </c>
      <c r="M28" s="413">
        <v>0</v>
      </c>
      <c r="N28" s="413">
        <v>0</v>
      </c>
      <c r="O28" s="413">
        <v>0</v>
      </c>
      <c r="P28" s="413">
        <v>0</v>
      </c>
      <c r="Q28" s="413">
        <v>0</v>
      </c>
      <c r="R28" s="413">
        <v>0</v>
      </c>
      <c r="S28" s="413">
        <v>0</v>
      </c>
      <c r="T28" s="413">
        <v>0</v>
      </c>
      <c r="U28" s="413">
        <v>0</v>
      </c>
      <c r="V28" s="413">
        <v>0</v>
      </c>
      <c r="W28" s="413">
        <v>0</v>
      </c>
      <c r="X28" s="413">
        <v>0</v>
      </c>
      <c r="Y28" s="413">
        <v>0</v>
      </c>
      <c r="Z28" s="413">
        <v>0</v>
      </c>
      <c r="AA28" s="413">
        <v>91</v>
      </c>
      <c r="AB28" s="413">
        <v>196</v>
      </c>
      <c r="AC28" s="413">
        <v>241.541</v>
      </c>
      <c r="AD28" s="413">
        <v>319.58499999999998</v>
      </c>
      <c r="AE28" s="413">
        <v>448.238</v>
      </c>
      <c r="AF28" s="413">
        <v>562.80799999999999</v>
      </c>
      <c r="AG28" s="413">
        <v>701.21900000000005</v>
      </c>
      <c r="AH28" s="413">
        <f t="shared" ref="AH28:AY28" si="21">SUM(AH29:AH30)</f>
        <v>840</v>
      </c>
      <c r="AI28" s="413">
        <f t="shared" si="21"/>
        <v>992</v>
      </c>
      <c r="AJ28" s="413">
        <f t="shared" si="21"/>
        <v>1140</v>
      </c>
      <c r="AK28" s="413">
        <f t="shared" si="21"/>
        <v>1344</v>
      </c>
      <c r="AL28" s="413">
        <f t="shared" si="21"/>
        <v>1540</v>
      </c>
      <c r="AM28" s="413">
        <f t="shared" si="21"/>
        <v>1805</v>
      </c>
      <c r="AN28" s="413">
        <f t="shared" si="21"/>
        <v>2042</v>
      </c>
      <c r="AO28" s="413">
        <f t="shared" si="21"/>
        <v>2222</v>
      </c>
      <c r="AP28" s="413">
        <f t="shared" si="21"/>
        <v>2480.3919999999998</v>
      </c>
      <c r="AQ28" s="413">
        <f t="shared" si="21"/>
        <v>2707.1950000000002</v>
      </c>
      <c r="AR28" s="413">
        <f t="shared" si="21"/>
        <v>3026.1489999999999</v>
      </c>
      <c r="AS28" s="413">
        <f t="shared" si="21"/>
        <v>3400.9540000000006</v>
      </c>
      <c r="AT28" s="413">
        <f t="shared" si="21"/>
        <v>3859.9520000000002</v>
      </c>
      <c r="AU28" s="413">
        <f t="shared" si="21"/>
        <v>4694.4589999999998</v>
      </c>
      <c r="AV28" s="413">
        <f t="shared" si="21"/>
        <v>5219.8249999999989</v>
      </c>
      <c r="AW28" s="413">
        <f t="shared" si="21"/>
        <v>5832.9319999999998</v>
      </c>
      <c r="AX28" s="413">
        <f t="shared" si="21"/>
        <v>6262.347999999999</v>
      </c>
      <c r="AY28" s="413">
        <f t="shared" si="21"/>
        <v>219.97</v>
      </c>
      <c r="AZ28" s="413">
        <v>0</v>
      </c>
      <c r="BA28" s="413">
        <v>0</v>
      </c>
      <c r="BB28" s="413">
        <v>0</v>
      </c>
      <c r="BC28" s="413">
        <v>0</v>
      </c>
      <c r="BD28" s="413">
        <v>0</v>
      </c>
      <c r="BE28" s="413">
        <v>0</v>
      </c>
      <c r="BF28" s="413">
        <v>0</v>
      </c>
      <c r="BG28" s="413">
        <v>0</v>
      </c>
      <c r="BH28" s="413">
        <v>0</v>
      </c>
      <c r="BI28" s="413">
        <v>0</v>
      </c>
      <c r="BJ28" s="413">
        <v>0</v>
      </c>
      <c r="BK28" s="413">
        <v>0</v>
      </c>
      <c r="BL28" s="413">
        <v>0</v>
      </c>
      <c r="BM28" s="413">
        <v>0</v>
      </c>
      <c r="BN28" s="413">
        <v>0</v>
      </c>
      <c r="BO28" s="413">
        <v>0</v>
      </c>
      <c r="BP28" s="413">
        <v>0</v>
      </c>
      <c r="BQ28" s="413">
        <v>0</v>
      </c>
      <c r="BR28" s="413">
        <v>0</v>
      </c>
      <c r="BS28" s="413">
        <v>0</v>
      </c>
      <c r="BT28" s="413">
        <v>0</v>
      </c>
      <c r="BU28" s="413">
        <v>0</v>
      </c>
      <c r="BV28" s="413">
        <v>0</v>
      </c>
      <c r="BW28" s="413">
        <v>0</v>
      </c>
      <c r="BX28" s="371">
        <v>0</v>
      </c>
    </row>
    <row r="29" spans="1:76">
      <c r="A29" s="316"/>
      <c r="B29" s="376" t="s">
        <v>344</v>
      </c>
      <c r="C29" s="37"/>
      <c r="D29" s="413">
        <v>0</v>
      </c>
      <c r="E29" s="413">
        <v>0</v>
      </c>
      <c r="F29" s="413">
        <v>0</v>
      </c>
      <c r="G29" s="413">
        <v>0</v>
      </c>
      <c r="H29" s="413">
        <v>0</v>
      </c>
      <c r="I29" s="413">
        <v>0</v>
      </c>
      <c r="J29" s="413">
        <v>0</v>
      </c>
      <c r="K29" s="413">
        <v>0</v>
      </c>
      <c r="L29" s="413">
        <v>0</v>
      </c>
      <c r="M29" s="413">
        <v>0</v>
      </c>
      <c r="N29" s="413">
        <v>0</v>
      </c>
      <c r="O29" s="413">
        <v>0</v>
      </c>
      <c r="P29" s="413">
        <v>0</v>
      </c>
      <c r="Q29" s="413">
        <v>0</v>
      </c>
      <c r="R29" s="413">
        <v>0</v>
      </c>
      <c r="S29" s="413">
        <v>0</v>
      </c>
      <c r="T29" s="413">
        <v>0</v>
      </c>
      <c r="U29" s="413">
        <v>0</v>
      </c>
      <c r="V29" s="413">
        <v>0</v>
      </c>
      <c r="W29" s="413">
        <v>0</v>
      </c>
      <c r="X29" s="413">
        <v>0</v>
      </c>
      <c r="Y29" s="413">
        <v>0</v>
      </c>
      <c r="Z29" s="413">
        <v>0</v>
      </c>
      <c r="AA29" s="413">
        <v>0</v>
      </c>
      <c r="AB29" s="413">
        <v>0</v>
      </c>
      <c r="AC29" s="413">
        <v>0</v>
      </c>
      <c r="AD29" s="413">
        <v>0</v>
      </c>
      <c r="AE29" s="413">
        <v>0</v>
      </c>
      <c r="AF29" s="413">
        <v>0</v>
      </c>
      <c r="AG29" s="413">
        <v>0</v>
      </c>
      <c r="AH29" s="413">
        <v>772.81210362020079</v>
      </c>
      <c r="AI29" s="413">
        <v>912.65429379909426</v>
      </c>
      <c r="AJ29" s="413">
        <v>1049.5810005581873</v>
      </c>
      <c r="AK29" s="413">
        <v>1237.2938535808794</v>
      </c>
      <c r="AL29" s="413">
        <v>1415.0885796393793</v>
      </c>
      <c r="AM29" s="413">
        <v>1655.2739886496092</v>
      </c>
      <c r="AN29" s="413">
        <v>1856.8768123129773</v>
      </c>
      <c r="AO29" s="413">
        <v>1989.2295129625934</v>
      </c>
      <c r="AP29" s="413">
        <v>2178.8480527078132</v>
      </c>
      <c r="AQ29" s="413">
        <v>2332.7579787363456</v>
      </c>
      <c r="AR29" s="413">
        <v>2568.7201034171771</v>
      </c>
      <c r="AS29" s="413">
        <v>2839.3256443284918</v>
      </c>
      <c r="AT29" s="413">
        <v>3168.1453738208279</v>
      </c>
      <c r="AU29" s="413">
        <v>3823.4211065045206</v>
      </c>
      <c r="AV29" s="413">
        <v>4244.0094411830742</v>
      </c>
      <c r="AW29" s="413">
        <v>4760.0621334919697</v>
      </c>
      <c r="AX29" s="413">
        <v>5131.4675237746787</v>
      </c>
      <c r="AY29" s="413">
        <v>180.24691556660795</v>
      </c>
      <c r="AZ29" s="413">
        <v>0</v>
      </c>
      <c r="BA29" s="413">
        <v>0</v>
      </c>
      <c r="BB29" s="413">
        <v>0</v>
      </c>
      <c r="BC29" s="413">
        <v>0</v>
      </c>
      <c r="BD29" s="413">
        <v>0</v>
      </c>
      <c r="BE29" s="413">
        <v>0</v>
      </c>
      <c r="BF29" s="413">
        <v>0</v>
      </c>
      <c r="BG29" s="413">
        <v>0</v>
      </c>
      <c r="BH29" s="413">
        <v>0</v>
      </c>
      <c r="BI29" s="413">
        <v>0</v>
      </c>
      <c r="BJ29" s="413">
        <v>0</v>
      </c>
      <c r="BK29" s="413">
        <v>0</v>
      </c>
      <c r="BL29" s="413">
        <v>0</v>
      </c>
      <c r="BM29" s="413">
        <v>0</v>
      </c>
      <c r="BN29" s="413">
        <v>0</v>
      </c>
      <c r="BO29" s="413">
        <v>0</v>
      </c>
      <c r="BP29" s="413">
        <v>0</v>
      </c>
      <c r="BQ29" s="413">
        <v>0</v>
      </c>
      <c r="BR29" s="413">
        <v>0</v>
      </c>
      <c r="BS29" s="413">
        <v>0</v>
      </c>
      <c r="BT29" s="413">
        <v>0</v>
      </c>
      <c r="BU29" s="413">
        <v>0</v>
      </c>
      <c r="BV29" s="413">
        <v>0</v>
      </c>
      <c r="BW29" s="413">
        <v>0</v>
      </c>
      <c r="BX29" s="371">
        <v>0</v>
      </c>
    </row>
    <row r="30" spans="1:76">
      <c r="A30" s="316"/>
      <c r="B30" s="376" t="s">
        <v>345</v>
      </c>
      <c r="C30" s="37"/>
      <c r="D30" s="413">
        <v>0</v>
      </c>
      <c r="E30" s="413">
        <v>0</v>
      </c>
      <c r="F30" s="413">
        <v>0</v>
      </c>
      <c r="G30" s="413">
        <v>0</v>
      </c>
      <c r="H30" s="413">
        <v>0</v>
      </c>
      <c r="I30" s="413">
        <v>0</v>
      </c>
      <c r="J30" s="413">
        <v>0</v>
      </c>
      <c r="K30" s="413">
        <v>0</v>
      </c>
      <c r="L30" s="413">
        <v>0</v>
      </c>
      <c r="M30" s="413">
        <v>0</v>
      </c>
      <c r="N30" s="413">
        <v>0</v>
      </c>
      <c r="O30" s="413">
        <v>0</v>
      </c>
      <c r="P30" s="413">
        <v>0</v>
      </c>
      <c r="Q30" s="413">
        <v>0</v>
      </c>
      <c r="R30" s="413">
        <v>0</v>
      </c>
      <c r="S30" s="413">
        <v>0</v>
      </c>
      <c r="T30" s="413">
        <v>0</v>
      </c>
      <c r="U30" s="413">
        <v>0</v>
      </c>
      <c r="V30" s="413">
        <v>0</v>
      </c>
      <c r="W30" s="413">
        <v>0</v>
      </c>
      <c r="X30" s="413">
        <v>0</v>
      </c>
      <c r="Y30" s="413">
        <v>0</v>
      </c>
      <c r="Z30" s="413">
        <v>0</v>
      </c>
      <c r="AA30" s="413">
        <v>0</v>
      </c>
      <c r="AB30" s="413">
        <v>0</v>
      </c>
      <c r="AC30" s="413">
        <v>0</v>
      </c>
      <c r="AD30" s="413">
        <v>0</v>
      </c>
      <c r="AE30" s="413">
        <v>0</v>
      </c>
      <c r="AF30" s="413">
        <v>0</v>
      </c>
      <c r="AG30" s="413">
        <v>0</v>
      </c>
      <c r="AH30" s="413">
        <v>67.18789637979917</v>
      </c>
      <c r="AI30" s="413">
        <v>79.345706200905695</v>
      </c>
      <c r="AJ30" s="413">
        <v>90.418999441812772</v>
      </c>
      <c r="AK30" s="413">
        <v>106.7061464191205</v>
      </c>
      <c r="AL30" s="413">
        <v>124.91142036062074</v>
      </c>
      <c r="AM30" s="413">
        <v>149.72601135039079</v>
      </c>
      <c r="AN30" s="413">
        <v>185.12318768702264</v>
      </c>
      <c r="AO30" s="413">
        <v>232.77048703740655</v>
      </c>
      <c r="AP30" s="413">
        <v>301.54394729218672</v>
      </c>
      <c r="AQ30" s="413">
        <v>374.43702126365451</v>
      </c>
      <c r="AR30" s="413">
        <v>457.42889658282257</v>
      </c>
      <c r="AS30" s="413">
        <v>561.62835567150864</v>
      </c>
      <c r="AT30" s="413">
        <v>691.80662617917244</v>
      </c>
      <c r="AU30" s="413">
        <v>871.03789349547901</v>
      </c>
      <c r="AV30" s="413">
        <v>975.8155588169252</v>
      </c>
      <c r="AW30" s="413">
        <v>1072.8698665080299</v>
      </c>
      <c r="AX30" s="413">
        <v>1130.8804762253205</v>
      </c>
      <c r="AY30" s="413">
        <v>39.723084433392039</v>
      </c>
      <c r="AZ30" s="413">
        <v>0</v>
      </c>
      <c r="BA30" s="413">
        <v>0</v>
      </c>
      <c r="BB30" s="413">
        <v>0</v>
      </c>
      <c r="BC30" s="413">
        <v>0</v>
      </c>
      <c r="BD30" s="413">
        <v>0</v>
      </c>
      <c r="BE30" s="413">
        <v>0</v>
      </c>
      <c r="BF30" s="413">
        <v>0</v>
      </c>
      <c r="BG30" s="413">
        <v>0</v>
      </c>
      <c r="BH30" s="413">
        <v>0</v>
      </c>
      <c r="BI30" s="413">
        <v>0</v>
      </c>
      <c r="BJ30" s="413">
        <v>0</v>
      </c>
      <c r="BK30" s="413">
        <v>0</v>
      </c>
      <c r="BL30" s="413">
        <v>0</v>
      </c>
      <c r="BM30" s="413">
        <v>0</v>
      </c>
      <c r="BN30" s="413">
        <v>0</v>
      </c>
      <c r="BO30" s="413">
        <v>0</v>
      </c>
      <c r="BP30" s="413">
        <v>0</v>
      </c>
      <c r="BQ30" s="413">
        <v>0</v>
      </c>
      <c r="BR30" s="413">
        <v>0</v>
      </c>
      <c r="BS30" s="413">
        <v>0</v>
      </c>
      <c r="BT30" s="413">
        <v>0</v>
      </c>
      <c r="BU30" s="413">
        <v>0</v>
      </c>
      <c r="BV30" s="413">
        <v>0</v>
      </c>
      <c r="BW30" s="413">
        <v>0</v>
      </c>
      <c r="BX30" s="371">
        <v>0</v>
      </c>
    </row>
    <row r="31" spans="1:76" ht="24" customHeight="1">
      <c r="A31" s="334"/>
      <c r="B31" s="136" t="s">
        <v>587</v>
      </c>
      <c r="C31" s="136"/>
      <c r="D31" s="413">
        <v>0</v>
      </c>
      <c r="E31" s="413">
        <v>0</v>
      </c>
      <c r="F31" s="413">
        <v>0</v>
      </c>
      <c r="G31" s="413">
        <v>0</v>
      </c>
      <c r="H31" s="413">
        <v>0</v>
      </c>
      <c r="I31" s="413">
        <v>0</v>
      </c>
      <c r="J31" s="413">
        <v>0</v>
      </c>
      <c r="K31" s="413">
        <v>0</v>
      </c>
      <c r="L31" s="413">
        <v>0</v>
      </c>
      <c r="M31" s="413">
        <v>0</v>
      </c>
      <c r="N31" s="413">
        <v>0</v>
      </c>
      <c r="O31" s="413">
        <v>0</v>
      </c>
      <c r="P31" s="413">
        <v>0</v>
      </c>
      <c r="Q31" s="413">
        <v>0</v>
      </c>
      <c r="R31" s="413">
        <v>0</v>
      </c>
      <c r="S31" s="413">
        <v>0</v>
      </c>
      <c r="T31" s="413">
        <v>0</v>
      </c>
      <c r="U31" s="413">
        <v>0</v>
      </c>
      <c r="V31" s="413">
        <v>0</v>
      </c>
      <c r="W31" s="413">
        <v>0</v>
      </c>
      <c r="X31" s="413">
        <v>0</v>
      </c>
      <c r="Y31" s="413">
        <v>0</v>
      </c>
      <c r="Z31" s="413">
        <v>0</v>
      </c>
      <c r="AA31" s="413">
        <v>0</v>
      </c>
      <c r="AB31" s="413">
        <v>0</v>
      </c>
      <c r="AC31" s="413">
        <v>0</v>
      </c>
      <c r="AD31" s="413">
        <v>0</v>
      </c>
      <c r="AE31" s="413">
        <v>0</v>
      </c>
      <c r="AF31" s="413">
        <v>0</v>
      </c>
      <c r="AG31" s="413">
        <v>0</v>
      </c>
      <c r="AH31" s="413">
        <f t="shared" ref="AH31:AY31" si="22">SUM(AH32:AH33)</f>
        <v>0</v>
      </c>
      <c r="AI31" s="413">
        <f t="shared" si="22"/>
        <v>3</v>
      </c>
      <c r="AJ31" s="413">
        <f t="shared" si="22"/>
        <v>10</v>
      </c>
      <c r="AK31" s="413">
        <f t="shared" si="22"/>
        <v>26</v>
      </c>
      <c r="AL31" s="413">
        <f t="shared" si="22"/>
        <v>53</v>
      </c>
      <c r="AM31" s="413">
        <f t="shared" si="22"/>
        <v>67</v>
      </c>
      <c r="AN31" s="413">
        <f t="shared" si="22"/>
        <v>100</v>
      </c>
      <c r="AO31" s="413">
        <f t="shared" si="22"/>
        <v>127</v>
      </c>
      <c r="AP31" s="413">
        <f t="shared" si="22"/>
        <v>193.446</v>
      </c>
      <c r="AQ31" s="413">
        <f t="shared" si="22"/>
        <v>261.20999999999998</v>
      </c>
      <c r="AR31" s="413">
        <f t="shared" si="22"/>
        <v>333.20899999999995</v>
      </c>
      <c r="AS31" s="413">
        <f t="shared" si="22"/>
        <v>435.68200000000002</v>
      </c>
      <c r="AT31" s="413">
        <f t="shared" si="22"/>
        <v>571.06700000000001</v>
      </c>
      <c r="AU31" s="413">
        <f t="shared" si="22"/>
        <v>790.95899999999995</v>
      </c>
      <c r="AV31" s="413">
        <f t="shared" si="22"/>
        <v>989.77700000000004</v>
      </c>
      <c r="AW31" s="413">
        <f t="shared" si="22"/>
        <v>1234.896</v>
      </c>
      <c r="AX31" s="413">
        <f t="shared" si="22"/>
        <v>1442.7860000000001</v>
      </c>
      <c r="AY31" s="413">
        <f t="shared" si="22"/>
        <v>51.029999999999994</v>
      </c>
      <c r="AZ31" s="413">
        <v>0</v>
      </c>
      <c r="BA31" s="413">
        <v>0</v>
      </c>
      <c r="BB31" s="413">
        <v>0</v>
      </c>
      <c r="BC31" s="413">
        <v>0</v>
      </c>
      <c r="BD31" s="413">
        <v>0</v>
      </c>
      <c r="BE31" s="413">
        <v>0</v>
      </c>
      <c r="BF31" s="413">
        <v>0</v>
      </c>
      <c r="BG31" s="413">
        <v>0</v>
      </c>
      <c r="BH31" s="413">
        <v>0</v>
      </c>
      <c r="BI31" s="413">
        <v>0</v>
      </c>
      <c r="BJ31" s="413">
        <v>0</v>
      </c>
      <c r="BK31" s="413">
        <v>0</v>
      </c>
      <c r="BL31" s="413">
        <v>0</v>
      </c>
      <c r="BM31" s="413">
        <v>0</v>
      </c>
      <c r="BN31" s="413">
        <v>0</v>
      </c>
      <c r="BO31" s="413">
        <v>0</v>
      </c>
      <c r="BP31" s="413">
        <v>0</v>
      </c>
      <c r="BQ31" s="413">
        <v>0</v>
      </c>
      <c r="BR31" s="413">
        <v>0</v>
      </c>
      <c r="BS31" s="413">
        <v>0</v>
      </c>
      <c r="BT31" s="413">
        <v>0</v>
      </c>
      <c r="BU31" s="413">
        <v>0</v>
      </c>
      <c r="BV31" s="413">
        <v>0</v>
      </c>
      <c r="BW31" s="413">
        <v>0</v>
      </c>
      <c r="BX31" s="371">
        <v>0</v>
      </c>
    </row>
    <row r="32" spans="1:76">
      <c r="A32" s="334"/>
      <c r="B32" s="376" t="s">
        <v>344</v>
      </c>
      <c r="C32" s="136"/>
      <c r="D32" s="413">
        <v>0</v>
      </c>
      <c r="E32" s="413">
        <v>0</v>
      </c>
      <c r="F32" s="413">
        <v>0</v>
      </c>
      <c r="G32" s="413">
        <v>0</v>
      </c>
      <c r="H32" s="413">
        <v>0</v>
      </c>
      <c r="I32" s="413">
        <v>0</v>
      </c>
      <c r="J32" s="413">
        <v>0</v>
      </c>
      <c r="K32" s="413">
        <v>0</v>
      </c>
      <c r="L32" s="413">
        <v>0</v>
      </c>
      <c r="M32" s="413">
        <v>0</v>
      </c>
      <c r="N32" s="413">
        <v>0</v>
      </c>
      <c r="O32" s="413">
        <v>0</v>
      </c>
      <c r="P32" s="413">
        <v>0</v>
      </c>
      <c r="Q32" s="413">
        <v>0</v>
      </c>
      <c r="R32" s="413">
        <v>0</v>
      </c>
      <c r="S32" s="413">
        <v>0</v>
      </c>
      <c r="T32" s="413">
        <v>0</v>
      </c>
      <c r="U32" s="413">
        <v>0</v>
      </c>
      <c r="V32" s="413">
        <v>0</v>
      </c>
      <c r="W32" s="413">
        <v>0</v>
      </c>
      <c r="X32" s="413">
        <v>0</v>
      </c>
      <c r="Y32" s="413">
        <v>0</v>
      </c>
      <c r="Z32" s="413">
        <v>0</v>
      </c>
      <c r="AA32" s="413">
        <v>0</v>
      </c>
      <c r="AB32" s="413">
        <v>0</v>
      </c>
      <c r="AC32" s="413">
        <v>0</v>
      </c>
      <c r="AD32" s="413">
        <v>0</v>
      </c>
      <c r="AE32" s="413">
        <v>0</v>
      </c>
      <c r="AF32" s="413">
        <v>0</v>
      </c>
      <c r="AG32" s="413">
        <v>0</v>
      </c>
      <c r="AH32" s="413">
        <v>0</v>
      </c>
      <c r="AI32" s="413">
        <v>2.8974368625987705</v>
      </c>
      <c r="AJ32" s="413">
        <v>9.6609895148372367</v>
      </c>
      <c r="AK32" s="413">
        <v>25.117688783350097</v>
      </c>
      <c r="AL32" s="413">
        <v>51.162549786587917</v>
      </c>
      <c r="AM32" s="413">
        <v>64.624510381642168</v>
      </c>
      <c r="AN32" s="413">
        <v>96.125074410163435</v>
      </c>
      <c r="AO32" s="413">
        <v>121.31348922174391</v>
      </c>
      <c r="AP32" s="413">
        <v>183.4891118201582</v>
      </c>
      <c r="AQ32" s="413">
        <v>245.98525168976292</v>
      </c>
      <c r="AR32" s="413">
        <v>311.65002502751975</v>
      </c>
      <c r="AS32" s="413">
        <v>404.55730617143536</v>
      </c>
      <c r="AT32" s="413">
        <v>526.74289399371503</v>
      </c>
      <c r="AU32" s="413">
        <v>727.27916232282041</v>
      </c>
      <c r="AV32" s="413">
        <v>911.30117816056713</v>
      </c>
      <c r="AW32" s="413">
        <v>1137.0936137204967</v>
      </c>
      <c r="AX32" s="413">
        <v>1326.7305100097926</v>
      </c>
      <c r="AY32" s="413">
        <v>46.925225172547911</v>
      </c>
      <c r="AZ32" s="413">
        <v>0</v>
      </c>
      <c r="BA32" s="413">
        <v>0</v>
      </c>
      <c r="BB32" s="413">
        <v>0</v>
      </c>
      <c r="BC32" s="413">
        <v>0</v>
      </c>
      <c r="BD32" s="413">
        <v>0</v>
      </c>
      <c r="BE32" s="413">
        <v>0</v>
      </c>
      <c r="BF32" s="413">
        <v>0</v>
      </c>
      <c r="BG32" s="413">
        <v>0</v>
      </c>
      <c r="BH32" s="413">
        <v>0</v>
      </c>
      <c r="BI32" s="413">
        <v>0</v>
      </c>
      <c r="BJ32" s="413">
        <v>0</v>
      </c>
      <c r="BK32" s="413">
        <v>0</v>
      </c>
      <c r="BL32" s="413">
        <v>0</v>
      </c>
      <c r="BM32" s="413">
        <v>0</v>
      </c>
      <c r="BN32" s="413">
        <v>0</v>
      </c>
      <c r="BO32" s="413">
        <v>0</v>
      </c>
      <c r="BP32" s="413">
        <v>0</v>
      </c>
      <c r="BQ32" s="413">
        <v>0</v>
      </c>
      <c r="BR32" s="413">
        <v>0</v>
      </c>
      <c r="BS32" s="413">
        <v>0</v>
      </c>
      <c r="BT32" s="413">
        <v>0</v>
      </c>
      <c r="BU32" s="413">
        <v>0</v>
      </c>
      <c r="BV32" s="413">
        <v>0</v>
      </c>
      <c r="BW32" s="413">
        <v>0</v>
      </c>
      <c r="BX32" s="371">
        <v>0</v>
      </c>
    </row>
    <row r="33" spans="1:76">
      <c r="A33" s="334"/>
      <c r="B33" s="376" t="s">
        <v>345</v>
      </c>
      <c r="C33" s="136"/>
      <c r="D33" s="413">
        <v>0</v>
      </c>
      <c r="E33" s="413">
        <v>0</v>
      </c>
      <c r="F33" s="413">
        <v>0</v>
      </c>
      <c r="G33" s="413">
        <v>0</v>
      </c>
      <c r="H33" s="413">
        <v>0</v>
      </c>
      <c r="I33" s="413">
        <v>0</v>
      </c>
      <c r="J33" s="413">
        <v>0</v>
      </c>
      <c r="K33" s="413">
        <v>0</v>
      </c>
      <c r="L33" s="413">
        <v>0</v>
      </c>
      <c r="M33" s="413">
        <v>0</v>
      </c>
      <c r="N33" s="413">
        <v>0</v>
      </c>
      <c r="O33" s="413">
        <v>0</v>
      </c>
      <c r="P33" s="413">
        <v>0</v>
      </c>
      <c r="Q33" s="413">
        <v>0</v>
      </c>
      <c r="R33" s="413">
        <v>0</v>
      </c>
      <c r="S33" s="413">
        <v>0</v>
      </c>
      <c r="T33" s="413">
        <v>0</v>
      </c>
      <c r="U33" s="413">
        <v>0</v>
      </c>
      <c r="V33" s="413">
        <v>0</v>
      </c>
      <c r="W33" s="413">
        <v>0</v>
      </c>
      <c r="X33" s="413">
        <v>0</v>
      </c>
      <c r="Y33" s="413">
        <v>0</v>
      </c>
      <c r="Z33" s="413">
        <v>0</v>
      </c>
      <c r="AA33" s="413">
        <v>0</v>
      </c>
      <c r="AB33" s="413">
        <v>0</v>
      </c>
      <c r="AC33" s="413">
        <v>0</v>
      </c>
      <c r="AD33" s="413">
        <v>0</v>
      </c>
      <c r="AE33" s="413">
        <v>0</v>
      </c>
      <c r="AF33" s="413">
        <v>0</v>
      </c>
      <c r="AG33" s="413">
        <v>0</v>
      </c>
      <c r="AH33" s="413">
        <v>0</v>
      </c>
      <c r="AI33" s="413">
        <v>0.10256313740122944</v>
      </c>
      <c r="AJ33" s="413">
        <v>0.339010485162763</v>
      </c>
      <c r="AK33" s="413">
        <v>0.88231121664990164</v>
      </c>
      <c r="AL33" s="413">
        <v>1.8374502134120854</v>
      </c>
      <c r="AM33" s="413">
        <v>2.3754896183578387</v>
      </c>
      <c r="AN33" s="413">
        <v>3.874925589836558</v>
      </c>
      <c r="AO33" s="413">
        <v>5.6865107782560864</v>
      </c>
      <c r="AP33" s="413">
        <v>9.9568881798417888</v>
      </c>
      <c r="AQ33" s="413">
        <v>15.224748310237054</v>
      </c>
      <c r="AR33" s="413">
        <v>21.558974972480229</v>
      </c>
      <c r="AS33" s="413">
        <v>31.124693828564666</v>
      </c>
      <c r="AT33" s="413">
        <v>44.324106006285028</v>
      </c>
      <c r="AU33" s="413">
        <v>63.679837677179577</v>
      </c>
      <c r="AV33" s="413">
        <v>78.475821839432896</v>
      </c>
      <c r="AW33" s="413">
        <v>97.802386279503267</v>
      </c>
      <c r="AX33" s="413">
        <v>116.05548999020743</v>
      </c>
      <c r="AY33" s="413">
        <v>4.1047748274520854</v>
      </c>
      <c r="AZ33" s="413">
        <v>0</v>
      </c>
      <c r="BA33" s="413">
        <v>0</v>
      </c>
      <c r="BB33" s="413">
        <v>0</v>
      </c>
      <c r="BC33" s="413">
        <v>0</v>
      </c>
      <c r="BD33" s="413">
        <v>0</v>
      </c>
      <c r="BE33" s="413">
        <v>0</v>
      </c>
      <c r="BF33" s="413">
        <v>0</v>
      </c>
      <c r="BG33" s="413">
        <v>0</v>
      </c>
      <c r="BH33" s="413">
        <v>0</v>
      </c>
      <c r="BI33" s="413">
        <v>0</v>
      </c>
      <c r="BJ33" s="413">
        <v>0</v>
      </c>
      <c r="BK33" s="413">
        <v>0</v>
      </c>
      <c r="BL33" s="413">
        <v>0</v>
      </c>
      <c r="BM33" s="413">
        <v>0</v>
      </c>
      <c r="BN33" s="413">
        <v>0</v>
      </c>
      <c r="BO33" s="413">
        <v>0</v>
      </c>
      <c r="BP33" s="413">
        <v>0</v>
      </c>
      <c r="BQ33" s="413">
        <v>0</v>
      </c>
      <c r="BR33" s="413">
        <v>0</v>
      </c>
      <c r="BS33" s="413">
        <v>0</v>
      </c>
      <c r="BT33" s="413">
        <v>0</v>
      </c>
      <c r="BU33" s="413">
        <v>0</v>
      </c>
      <c r="BV33" s="413">
        <v>0</v>
      </c>
      <c r="BW33" s="413">
        <v>0</v>
      </c>
      <c r="BX33" s="371">
        <v>0</v>
      </c>
    </row>
    <row r="34" spans="1:76" s="318" customFormat="1" ht="26.1" customHeight="1">
      <c r="A34" s="221"/>
      <c r="B34" s="354" t="s">
        <v>220</v>
      </c>
      <c r="C34" s="209"/>
      <c r="D34" s="414">
        <v>43.5</v>
      </c>
      <c r="E34" s="414">
        <v>65.5</v>
      </c>
      <c r="F34" s="414">
        <v>68.599999999999994</v>
      </c>
      <c r="G34" s="414">
        <v>63.3</v>
      </c>
      <c r="H34" s="414">
        <v>79.2</v>
      </c>
      <c r="I34" s="414">
        <v>84.9</v>
      </c>
      <c r="J34" s="414">
        <v>84.5</v>
      </c>
      <c r="K34" s="414">
        <v>99.6</v>
      </c>
      <c r="L34" s="414">
        <v>96.7</v>
      </c>
      <c r="M34" s="414">
        <v>111.4</v>
      </c>
      <c r="N34" s="414">
        <v>133.5</v>
      </c>
      <c r="O34" s="414">
        <v>130.6</v>
      </c>
      <c r="P34" s="414">
        <v>135</v>
      </c>
      <c r="Q34" s="414">
        <v>154.6</v>
      </c>
      <c r="R34" s="414">
        <v>161.5</v>
      </c>
      <c r="S34" s="414">
        <v>191.4</v>
      </c>
      <c r="T34" s="414">
        <v>200.9</v>
      </c>
      <c r="U34" s="414">
        <v>248.5</v>
      </c>
      <c r="V34" s="414">
        <v>261.8</v>
      </c>
      <c r="W34" s="414">
        <v>322.89999999999998</v>
      </c>
      <c r="X34" s="414">
        <v>348.4</v>
      </c>
      <c r="Y34" s="414">
        <v>382.7</v>
      </c>
      <c r="Z34" s="414">
        <v>373.7</v>
      </c>
      <c r="AA34" s="414">
        <v>322.7</v>
      </c>
      <c r="AB34" s="414">
        <v>290.60000000000002</v>
      </c>
      <c r="AC34" s="414">
        <v>306.26799999999997</v>
      </c>
      <c r="AD34" s="414">
        <v>345.32</v>
      </c>
      <c r="AE34" s="414">
        <v>425.15600000000001</v>
      </c>
      <c r="AF34" s="414">
        <v>496.142</v>
      </c>
      <c r="AG34" s="414">
        <v>585.375</v>
      </c>
      <c r="AH34" s="414">
        <f t="shared" ref="AH34:BX34" si="23">SUM(AH35:AH36)</f>
        <v>696</v>
      </c>
      <c r="AI34" s="414">
        <f t="shared" si="23"/>
        <v>655</v>
      </c>
      <c r="AJ34" s="414">
        <f t="shared" si="23"/>
        <v>654</v>
      </c>
      <c r="AK34" s="414">
        <f t="shared" si="23"/>
        <v>680</v>
      </c>
      <c r="AL34" s="414">
        <f t="shared" si="23"/>
        <v>554</v>
      </c>
      <c r="AM34" s="414">
        <f t="shared" si="23"/>
        <v>265</v>
      </c>
      <c r="AN34" s="414">
        <f t="shared" si="23"/>
        <v>279</v>
      </c>
      <c r="AO34" s="414">
        <f t="shared" si="23"/>
        <v>276</v>
      </c>
      <c r="AP34" s="414">
        <f t="shared" si="23"/>
        <v>179</v>
      </c>
      <c r="AQ34" s="414">
        <f t="shared" si="23"/>
        <v>193.001</v>
      </c>
      <c r="AR34" s="414">
        <f t="shared" si="23"/>
        <v>191.96</v>
      </c>
      <c r="AS34" s="414">
        <f t="shared" si="23"/>
        <v>203.69200000000001</v>
      </c>
      <c r="AT34" s="414">
        <f t="shared" si="23"/>
        <v>216.292</v>
      </c>
      <c r="AU34" s="414">
        <f t="shared" si="23"/>
        <v>273.512</v>
      </c>
      <c r="AV34" s="414">
        <f t="shared" si="23"/>
        <v>364</v>
      </c>
      <c r="AW34" s="414">
        <f t="shared" si="23"/>
        <v>365</v>
      </c>
      <c r="AX34" s="414">
        <f t="shared" si="23"/>
        <v>341.84</v>
      </c>
      <c r="AY34" s="414">
        <f t="shared" si="23"/>
        <v>12</v>
      </c>
      <c r="AZ34" s="414">
        <f t="shared" si="23"/>
        <v>0</v>
      </c>
      <c r="BA34" s="414">
        <f t="shared" si="23"/>
        <v>0</v>
      </c>
      <c r="BB34" s="414">
        <f t="shared" si="23"/>
        <v>0</v>
      </c>
      <c r="BC34" s="414">
        <f t="shared" si="23"/>
        <v>0</v>
      </c>
      <c r="BD34" s="414">
        <f t="shared" si="23"/>
        <v>0</v>
      </c>
      <c r="BE34" s="414">
        <f t="shared" si="23"/>
        <v>0</v>
      </c>
      <c r="BF34" s="414">
        <f t="shared" si="23"/>
        <v>0</v>
      </c>
      <c r="BG34" s="414">
        <f t="shared" si="23"/>
        <v>0</v>
      </c>
      <c r="BH34" s="414">
        <f t="shared" si="23"/>
        <v>0</v>
      </c>
      <c r="BI34" s="414">
        <f t="shared" si="23"/>
        <v>0</v>
      </c>
      <c r="BJ34" s="414">
        <f t="shared" si="23"/>
        <v>0</v>
      </c>
      <c r="BK34" s="414">
        <f t="shared" si="23"/>
        <v>0</v>
      </c>
      <c r="BL34" s="414">
        <f t="shared" si="23"/>
        <v>0</v>
      </c>
      <c r="BM34" s="414">
        <f t="shared" si="23"/>
        <v>0</v>
      </c>
      <c r="BN34" s="414">
        <f t="shared" si="23"/>
        <v>0</v>
      </c>
      <c r="BO34" s="414">
        <f t="shared" si="23"/>
        <v>0</v>
      </c>
      <c r="BP34" s="414">
        <f t="shared" si="23"/>
        <v>0</v>
      </c>
      <c r="BQ34" s="414">
        <f t="shared" si="23"/>
        <v>0</v>
      </c>
      <c r="BR34" s="414">
        <f t="shared" si="23"/>
        <v>0</v>
      </c>
      <c r="BS34" s="414">
        <f t="shared" si="23"/>
        <v>0</v>
      </c>
      <c r="BT34" s="414">
        <f t="shared" si="23"/>
        <v>0</v>
      </c>
      <c r="BU34" s="414">
        <f t="shared" si="23"/>
        <v>0</v>
      </c>
      <c r="BV34" s="414">
        <f t="shared" si="23"/>
        <v>0</v>
      </c>
      <c r="BW34" s="414">
        <f t="shared" si="23"/>
        <v>0</v>
      </c>
      <c r="BX34" s="377">
        <f t="shared" si="23"/>
        <v>0</v>
      </c>
    </row>
    <row r="35" spans="1:76">
      <c r="A35" s="334"/>
      <c r="B35" s="296" t="s">
        <v>344</v>
      </c>
      <c r="C35" s="136"/>
      <c r="D35" s="413">
        <v>0</v>
      </c>
      <c r="E35" s="413">
        <v>0</v>
      </c>
      <c r="F35" s="413">
        <v>0</v>
      </c>
      <c r="G35" s="413">
        <v>0</v>
      </c>
      <c r="H35" s="413">
        <v>0</v>
      </c>
      <c r="I35" s="413">
        <v>0</v>
      </c>
      <c r="J35" s="413">
        <v>0</v>
      </c>
      <c r="K35" s="413">
        <v>0</v>
      </c>
      <c r="L35" s="413">
        <v>0</v>
      </c>
      <c r="M35" s="413">
        <v>0</v>
      </c>
      <c r="N35" s="413">
        <v>0</v>
      </c>
      <c r="O35" s="413">
        <v>0</v>
      </c>
      <c r="P35" s="413">
        <v>0</v>
      </c>
      <c r="Q35" s="413">
        <v>0</v>
      </c>
      <c r="R35" s="413">
        <v>0</v>
      </c>
      <c r="S35" s="413">
        <v>0</v>
      </c>
      <c r="T35" s="413">
        <v>0</v>
      </c>
      <c r="U35" s="413">
        <v>0</v>
      </c>
      <c r="V35" s="413">
        <v>0</v>
      </c>
      <c r="W35" s="413">
        <v>0</v>
      </c>
      <c r="X35" s="413">
        <v>0</v>
      </c>
      <c r="Y35" s="413">
        <v>0</v>
      </c>
      <c r="Z35" s="413">
        <v>0</v>
      </c>
      <c r="AA35" s="413">
        <v>0</v>
      </c>
      <c r="AB35" s="413">
        <v>0</v>
      </c>
      <c r="AC35" s="413">
        <v>0</v>
      </c>
      <c r="AD35" s="413">
        <v>0</v>
      </c>
      <c r="AE35" s="413">
        <v>0</v>
      </c>
      <c r="AF35" s="413">
        <v>0</v>
      </c>
      <c r="AG35" s="413">
        <v>0</v>
      </c>
      <c r="AH35" s="413">
        <v>692.06779661016947</v>
      </c>
      <c r="AI35" s="413">
        <v>651.10284251412429</v>
      </c>
      <c r="AJ35" s="413">
        <v>650.38790467625904</v>
      </c>
      <c r="AK35" s="413">
        <v>676.92556782599399</v>
      </c>
      <c r="AL35" s="413">
        <v>552.13472446683784</v>
      </c>
      <c r="AM35" s="413">
        <v>263.61462111751996</v>
      </c>
      <c r="AN35" s="413">
        <v>276.69102132243557</v>
      </c>
      <c r="AO35" s="413">
        <v>274.81545064377684</v>
      </c>
      <c r="AP35" s="413">
        <v>178.54797979797979</v>
      </c>
      <c r="AQ35" s="413">
        <v>192.06056974676341</v>
      </c>
      <c r="AR35" s="413">
        <v>190.63684421681606</v>
      </c>
      <c r="AS35" s="413">
        <v>201.85271023236854</v>
      </c>
      <c r="AT35" s="413">
        <v>214.42086405082213</v>
      </c>
      <c r="AU35" s="413">
        <v>271.85824636591479</v>
      </c>
      <c r="AV35" s="413">
        <v>362.03859649122808</v>
      </c>
      <c r="AW35" s="413">
        <v>362.42036586127239</v>
      </c>
      <c r="AX35" s="413">
        <v>340.62348754448396</v>
      </c>
      <c r="AY35" s="413">
        <v>11.957295373665481</v>
      </c>
      <c r="AZ35" s="413">
        <v>0</v>
      </c>
      <c r="BA35" s="413">
        <v>0</v>
      </c>
      <c r="BB35" s="413">
        <v>0</v>
      </c>
      <c r="BC35" s="413">
        <v>0</v>
      </c>
      <c r="BD35" s="413">
        <v>0</v>
      </c>
      <c r="BE35" s="413">
        <v>0</v>
      </c>
      <c r="BF35" s="413">
        <v>0</v>
      </c>
      <c r="BG35" s="413">
        <v>0</v>
      </c>
      <c r="BH35" s="413">
        <v>0</v>
      </c>
      <c r="BI35" s="413">
        <v>0</v>
      </c>
      <c r="BJ35" s="413">
        <v>0</v>
      </c>
      <c r="BK35" s="413">
        <v>0</v>
      </c>
      <c r="BL35" s="413">
        <v>0</v>
      </c>
      <c r="BM35" s="413">
        <v>0</v>
      </c>
      <c r="BN35" s="413">
        <v>0</v>
      </c>
      <c r="BO35" s="413">
        <v>0</v>
      </c>
      <c r="BP35" s="413">
        <v>0</v>
      </c>
      <c r="BQ35" s="413">
        <v>0</v>
      </c>
      <c r="BR35" s="413">
        <v>0</v>
      </c>
      <c r="BS35" s="413">
        <v>0</v>
      </c>
      <c r="BT35" s="413">
        <v>0</v>
      </c>
      <c r="BU35" s="413">
        <v>0</v>
      </c>
      <c r="BV35" s="413">
        <v>0</v>
      </c>
      <c r="BW35" s="413">
        <v>0</v>
      </c>
      <c r="BX35" s="371">
        <v>0</v>
      </c>
    </row>
    <row r="36" spans="1:76">
      <c r="A36" s="334"/>
      <c r="B36" s="296" t="s">
        <v>345</v>
      </c>
      <c r="C36" s="136"/>
      <c r="D36" s="413">
        <v>0</v>
      </c>
      <c r="E36" s="413">
        <v>0</v>
      </c>
      <c r="F36" s="413">
        <v>0</v>
      </c>
      <c r="G36" s="413">
        <v>0</v>
      </c>
      <c r="H36" s="413">
        <v>0</v>
      </c>
      <c r="I36" s="413">
        <v>0</v>
      </c>
      <c r="J36" s="413">
        <v>0</v>
      </c>
      <c r="K36" s="413">
        <v>0</v>
      </c>
      <c r="L36" s="413">
        <v>0</v>
      </c>
      <c r="M36" s="413">
        <v>0</v>
      </c>
      <c r="N36" s="413">
        <v>0</v>
      </c>
      <c r="O36" s="413">
        <v>0</v>
      </c>
      <c r="P36" s="413">
        <v>0</v>
      </c>
      <c r="Q36" s="413">
        <v>0</v>
      </c>
      <c r="R36" s="413">
        <v>0</v>
      </c>
      <c r="S36" s="413">
        <v>0</v>
      </c>
      <c r="T36" s="413">
        <v>0</v>
      </c>
      <c r="U36" s="413">
        <v>0</v>
      </c>
      <c r="V36" s="413">
        <v>0</v>
      </c>
      <c r="W36" s="413">
        <v>0</v>
      </c>
      <c r="X36" s="413">
        <v>0</v>
      </c>
      <c r="Y36" s="413">
        <v>0</v>
      </c>
      <c r="Z36" s="413">
        <v>0</v>
      </c>
      <c r="AA36" s="413">
        <v>0</v>
      </c>
      <c r="AB36" s="413">
        <v>0</v>
      </c>
      <c r="AC36" s="413">
        <v>0</v>
      </c>
      <c r="AD36" s="413">
        <v>0</v>
      </c>
      <c r="AE36" s="413">
        <v>0</v>
      </c>
      <c r="AF36" s="413">
        <v>0</v>
      </c>
      <c r="AG36" s="413">
        <v>0</v>
      </c>
      <c r="AH36" s="413">
        <v>3.9322033898305087</v>
      </c>
      <c r="AI36" s="413">
        <v>3.8971574858757063</v>
      </c>
      <c r="AJ36" s="413">
        <v>3.6120953237410074</v>
      </c>
      <c r="AK36" s="413">
        <v>3.0744321740060183</v>
      </c>
      <c r="AL36" s="413">
        <v>1.8652755331622144</v>
      </c>
      <c r="AM36" s="413">
        <v>1.3853788824800299</v>
      </c>
      <c r="AN36" s="413">
        <v>2.3089786775644203</v>
      </c>
      <c r="AO36" s="413">
        <v>1.1845493562231759</v>
      </c>
      <c r="AP36" s="413">
        <v>0.45202020202020204</v>
      </c>
      <c r="AQ36" s="413">
        <v>0.94043025323659124</v>
      </c>
      <c r="AR36" s="413">
        <v>1.3231557831839522</v>
      </c>
      <c r="AS36" s="413">
        <v>1.8392897676314719</v>
      </c>
      <c r="AT36" s="413">
        <v>1.8711359491778774</v>
      </c>
      <c r="AU36" s="413">
        <v>1.653753634085213</v>
      </c>
      <c r="AV36" s="413">
        <v>1.9614035087719299</v>
      </c>
      <c r="AW36" s="413">
        <v>2.5796341387276018</v>
      </c>
      <c r="AX36" s="413">
        <v>1.2165124555160141</v>
      </c>
      <c r="AY36" s="413">
        <v>4.2704626334519574E-2</v>
      </c>
      <c r="AZ36" s="413">
        <v>0</v>
      </c>
      <c r="BA36" s="413">
        <v>0</v>
      </c>
      <c r="BB36" s="413">
        <v>0</v>
      </c>
      <c r="BC36" s="413">
        <v>0</v>
      </c>
      <c r="BD36" s="413">
        <v>0</v>
      </c>
      <c r="BE36" s="413">
        <v>0</v>
      </c>
      <c r="BF36" s="413">
        <v>0</v>
      </c>
      <c r="BG36" s="413">
        <v>0</v>
      </c>
      <c r="BH36" s="413">
        <v>0</v>
      </c>
      <c r="BI36" s="413">
        <v>0</v>
      </c>
      <c r="BJ36" s="413">
        <v>0</v>
      </c>
      <c r="BK36" s="413">
        <v>0</v>
      </c>
      <c r="BL36" s="413">
        <v>0</v>
      </c>
      <c r="BM36" s="413">
        <v>0</v>
      </c>
      <c r="BN36" s="413">
        <v>0</v>
      </c>
      <c r="BO36" s="413">
        <v>0</v>
      </c>
      <c r="BP36" s="413">
        <v>0</v>
      </c>
      <c r="BQ36" s="413">
        <v>0</v>
      </c>
      <c r="BR36" s="413">
        <v>0</v>
      </c>
      <c r="BS36" s="413">
        <v>0</v>
      </c>
      <c r="BT36" s="413">
        <v>0</v>
      </c>
      <c r="BU36" s="413">
        <v>0</v>
      </c>
      <c r="BV36" s="413">
        <v>0</v>
      </c>
      <c r="BW36" s="413">
        <v>0</v>
      </c>
      <c r="BX36" s="371">
        <v>0</v>
      </c>
    </row>
    <row r="37" spans="1:76" s="318" customFormat="1" ht="25.5" customHeight="1">
      <c r="A37" s="321"/>
      <c r="B37" s="41" t="s">
        <v>567</v>
      </c>
      <c r="C37" s="41"/>
      <c r="D37" s="414">
        <v>0</v>
      </c>
      <c r="E37" s="414">
        <v>0</v>
      </c>
      <c r="F37" s="414">
        <v>0</v>
      </c>
      <c r="G37" s="414">
        <v>0</v>
      </c>
      <c r="H37" s="414">
        <v>0</v>
      </c>
      <c r="I37" s="414">
        <v>0</v>
      </c>
      <c r="J37" s="414">
        <v>0</v>
      </c>
      <c r="K37" s="414">
        <v>0</v>
      </c>
      <c r="L37" s="414">
        <v>0</v>
      </c>
      <c r="M37" s="414">
        <v>0</v>
      </c>
      <c r="N37" s="414">
        <v>0</v>
      </c>
      <c r="O37" s="414">
        <v>0</v>
      </c>
      <c r="P37" s="414">
        <v>0</v>
      </c>
      <c r="Q37" s="414">
        <v>0</v>
      </c>
      <c r="R37" s="414">
        <v>0</v>
      </c>
      <c r="S37" s="414">
        <v>0</v>
      </c>
      <c r="T37" s="414">
        <v>0</v>
      </c>
      <c r="U37" s="414">
        <v>0</v>
      </c>
      <c r="V37" s="414">
        <v>0</v>
      </c>
      <c r="W37" s="414">
        <v>0</v>
      </c>
      <c r="X37" s="414">
        <v>0</v>
      </c>
      <c r="Y37" s="414">
        <v>0</v>
      </c>
      <c r="Z37" s="414">
        <v>0</v>
      </c>
      <c r="AA37" s="414">
        <v>0</v>
      </c>
      <c r="AB37" s="414">
        <v>0</v>
      </c>
      <c r="AC37" s="414">
        <v>0</v>
      </c>
      <c r="AD37" s="414">
        <v>0</v>
      </c>
      <c r="AE37" s="414">
        <v>11.6</v>
      </c>
      <c r="AF37" s="414">
        <v>33.9</v>
      </c>
      <c r="AG37" s="414">
        <v>44.5</v>
      </c>
      <c r="AH37" s="414">
        <f t="shared" ref="AH37:BX37" si="24">SUM(AH38:AH39)</f>
        <v>69</v>
      </c>
      <c r="AI37" s="414">
        <f t="shared" si="24"/>
        <v>85</v>
      </c>
      <c r="AJ37" s="414">
        <f t="shared" si="24"/>
        <v>108</v>
      </c>
      <c r="AK37" s="414">
        <f t="shared" si="24"/>
        <v>130</v>
      </c>
      <c r="AL37" s="414">
        <f t="shared" si="24"/>
        <v>154</v>
      </c>
      <c r="AM37" s="414">
        <f t="shared" si="24"/>
        <v>182</v>
      </c>
      <c r="AN37" s="414">
        <f t="shared" si="24"/>
        <v>236</v>
      </c>
      <c r="AO37" s="414">
        <f t="shared" si="24"/>
        <v>266</v>
      </c>
      <c r="AP37" s="414">
        <f t="shared" si="24"/>
        <v>285</v>
      </c>
      <c r="AQ37" s="414">
        <f t="shared" si="24"/>
        <v>295.17</v>
      </c>
      <c r="AR37" s="414">
        <f t="shared" si="24"/>
        <v>316.22399999999999</v>
      </c>
      <c r="AS37" s="414">
        <f t="shared" si="24"/>
        <v>345.99400000000003</v>
      </c>
      <c r="AT37" s="414">
        <f t="shared" si="24"/>
        <v>428.738</v>
      </c>
      <c r="AU37" s="414">
        <f t="shared" si="24"/>
        <v>596.20899999999983</v>
      </c>
      <c r="AV37" s="414">
        <f t="shared" si="24"/>
        <v>640.11500000000001</v>
      </c>
      <c r="AW37" s="414">
        <f t="shared" si="24"/>
        <v>703.23900000000003</v>
      </c>
      <c r="AX37" s="414">
        <f t="shared" si="24"/>
        <v>775.55</v>
      </c>
      <c r="AY37" s="414">
        <f t="shared" si="24"/>
        <v>820.41200000000003</v>
      </c>
      <c r="AZ37" s="414">
        <f t="shared" si="24"/>
        <v>905.78099999999995</v>
      </c>
      <c r="BA37" s="414">
        <f t="shared" si="24"/>
        <v>998.82600000000002</v>
      </c>
      <c r="BB37" s="414">
        <f t="shared" si="24"/>
        <v>984.22199999999998</v>
      </c>
      <c r="BC37" s="414">
        <f t="shared" si="24"/>
        <v>1006.239</v>
      </c>
      <c r="BD37" s="414">
        <f t="shared" si="24"/>
        <v>1014.208</v>
      </c>
      <c r="BE37" s="414">
        <f t="shared" si="24"/>
        <v>1039.6609860351221</v>
      </c>
      <c r="BF37" s="414">
        <f t="shared" si="24"/>
        <v>957.64443993986208</v>
      </c>
      <c r="BG37" s="414">
        <f t="shared" si="24"/>
        <v>936.04611806509195</v>
      </c>
      <c r="BH37" s="414">
        <f t="shared" si="24"/>
        <v>918.404</v>
      </c>
      <c r="BI37" s="414">
        <f t="shared" si="24"/>
        <v>900.21167600999991</v>
      </c>
      <c r="BJ37" s="414">
        <f t="shared" si="24"/>
        <v>903.50131326000019</v>
      </c>
      <c r="BK37" s="414">
        <f t="shared" si="24"/>
        <v>898.33186294287157</v>
      </c>
      <c r="BL37" s="414">
        <f t="shared" si="24"/>
        <v>887.43066767999994</v>
      </c>
      <c r="BM37" s="414">
        <f t="shared" si="24"/>
        <v>906.54925574000004</v>
      </c>
      <c r="BN37" s="414">
        <f t="shared" si="24"/>
        <v>888.26432449502204</v>
      </c>
      <c r="BO37" s="414">
        <f t="shared" si="24"/>
        <v>880.68628874000012</v>
      </c>
      <c r="BP37" s="414">
        <f t="shared" si="24"/>
        <v>886.86491193999996</v>
      </c>
      <c r="BQ37" s="414">
        <f t="shared" si="24"/>
        <v>859.7440018499999</v>
      </c>
      <c r="BR37" s="414">
        <f t="shared" si="24"/>
        <v>735.16706013999988</v>
      </c>
      <c r="BS37" s="414">
        <f t="shared" si="24"/>
        <v>478.15458103745522</v>
      </c>
      <c r="BT37" s="414">
        <f t="shared" si="24"/>
        <v>197.14691608924139</v>
      </c>
      <c r="BU37" s="414">
        <f t="shared" si="24"/>
        <v>112.48567235533935</v>
      </c>
      <c r="BV37" s="414">
        <f t="shared" si="24"/>
        <v>109.94688908029406</v>
      </c>
      <c r="BW37" s="414">
        <f t="shared" si="24"/>
        <v>107.70907525535877</v>
      </c>
      <c r="BX37" s="377">
        <f t="shared" si="24"/>
        <v>104.95662463107432</v>
      </c>
    </row>
    <row r="38" spans="1:76">
      <c r="A38" s="316"/>
      <c r="B38" s="296" t="s">
        <v>344</v>
      </c>
      <c r="C38" s="296"/>
      <c r="D38" s="413">
        <v>0</v>
      </c>
      <c r="E38" s="413">
        <v>0</v>
      </c>
      <c r="F38" s="413">
        <v>0</v>
      </c>
      <c r="G38" s="413">
        <v>0</v>
      </c>
      <c r="H38" s="413">
        <v>0</v>
      </c>
      <c r="I38" s="413">
        <v>0</v>
      </c>
      <c r="J38" s="413">
        <v>0</v>
      </c>
      <c r="K38" s="413">
        <v>0</v>
      </c>
      <c r="L38" s="413">
        <v>0</v>
      </c>
      <c r="M38" s="413">
        <v>0</v>
      </c>
      <c r="N38" s="413">
        <v>0</v>
      </c>
      <c r="O38" s="413">
        <v>0</v>
      </c>
      <c r="P38" s="413">
        <v>0</v>
      </c>
      <c r="Q38" s="413">
        <v>0</v>
      </c>
      <c r="R38" s="413">
        <v>0</v>
      </c>
      <c r="S38" s="413">
        <v>0</v>
      </c>
      <c r="T38" s="413">
        <v>0</v>
      </c>
      <c r="U38" s="413">
        <v>0</v>
      </c>
      <c r="V38" s="413">
        <v>0</v>
      </c>
      <c r="W38" s="413">
        <v>0</v>
      </c>
      <c r="X38" s="413">
        <v>0</v>
      </c>
      <c r="Y38" s="413">
        <v>0</v>
      </c>
      <c r="Z38" s="413">
        <v>0</v>
      </c>
      <c r="AA38" s="413">
        <v>0</v>
      </c>
      <c r="AB38" s="413">
        <v>0</v>
      </c>
      <c r="AC38" s="413">
        <v>0</v>
      </c>
      <c r="AD38" s="413">
        <v>0</v>
      </c>
      <c r="AE38" s="413">
        <v>0</v>
      </c>
      <c r="AF38" s="413">
        <v>0</v>
      </c>
      <c r="AG38" s="413">
        <v>0</v>
      </c>
      <c r="AH38" s="413">
        <v>65.063615077455893</v>
      </c>
      <c r="AI38" s="413">
        <v>79.479739700042487</v>
      </c>
      <c r="AJ38" s="413">
        <v>99.580834840251342</v>
      </c>
      <c r="AK38" s="413">
        <v>118.59112985115947</v>
      </c>
      <c r="AL38" s="413">
        <v>139.73920084720251</v>
      </c>
      <c r="AM38" s="413">
        <v>164.50313614077683</v>
      </c>
      <c r="AN38" s="413">
        <v>212.71284119727849</v>
      </c>
      <c r="AO38" s="413">
        <v>238.91816166157855</v>
      </c>
      <c r="AP38" s="413">
        <v>254.25078624505122</v>
      </c>
      <c r="AQ38" s="413">
        <v>261.22874343482823</v>
      </c>
      <c r="AR38" s="413">
        <v>277.40848838548044</v>
      </c>
      <c r="AS38" s="413">
        <v>301.45498962625896</v>
      </c>
      <c r="AT38" s="413">
        <v>371.69112573456874</v>
      </c>
      <c r="AU38" s="413">
        <v>518.375122512399</v>
      </c>
      <c r="AV38" s="413">
        <v>547.65025616051685</v>
      </c>
      <c r="AW38" s="413">
        <v>599.38952382356536</v>
      </c>
      <c r="AX38" s="413">
        <v>668.19973532569691</v>
      </c>
      <c r="AY38" s="413">
        <v>709.36948030254121</v>
      </c>
      <c r="AZ38" s="413">
        <v>801.06839642781028</v>
      </c>
      <c r="BA38" s="413">
        <v>862.44303435481982</v>
      </c>
      <c r="BB38" s="413">
        <v>840.04033176203689</v>
      </c>
      <c r="BC38" s="413">
        <v>861.99389255607184</v>
      </c>
      <c r="BD38" s="413">
        <v>851.15599999999995</v>
      </c>
      <c r="BE38" s="413">
        <v>874.17398603512197</v>
      </c>
      <c r="BF38" s="413">
        <v>794.99319101826757</v>
      </c>
      <c r="BG38" s="413">
        <v>766.14312936370834</v>
      </c>
      <c r="BH38" s="413">
        <v>794.12099999999998</v>
      </c>
      <c r="BI38" s="413">
        <v>771.95111937118725</v>
      </c>
      <c r="BJ38" s="413">
        <v>768.33523924275994</v>
      </c>
      <c r="BK38" s="413">
        <v>697.57744277639608</v>
      </c>
      <c r="BL38" s="413">
        <v>711.89560463857492</v>
      </c>
      <c r="BM38" s="413">
        <v>723.31083959144485</v>
      </c>
      <c r="BN38" s="413">
        <v>718.27939070806326</v>
      </c>
      <c r="BO38" s="413">
        <v>711.3639340066137</v>
      </c>
      <c r="BP38" s="413">
        <v>727.39818972298963</v>
      </c>
      <c r="BQ38" s="413">
        <v>696.84832033407201</v>
      </c>
      <c r="BR38" s="413">
        <v>599.30510731476659</v>
      </c>
      <c r="BS38" s="413">
        <v>357.12425526346658</v>
      </c>
      <c r="BT38" s="413">
        <v>85.069701750263164</v>
      </c>
      <c r="BU38" s="413">
        <v>-0.61429505144484264</v>
      </c>
      <c r="BV38" s="413">
        <v>-0.61069837331687715</v>
      </c>
      <c r="BW38" s="413">
        <v>-0.58755518029602949</v>
      </c>
      <c r="BX38" s="371">
        <v>-0.55027350697999367</v>
      </c>
    </row>
    <row r="39" spans="1:76">
      <c r="A39" s="316"/>
      <c r="B39" s="296" t="s">
        <v>345</v>
      </c>
      <c r="C39" s="296"/>
      <c r="D39" s="413">
        <v>0</v>
      </c>
      <c r="E39" s="413">
        <v>0</v>
      </c>
      <c r="F39" s="413">
        <v>0</v>
      </c>
      <c r="G39" s="413">
        <v>0</v>
      </c>
      <c r="H39" s="413">
        <v>0</v>
      </c>
      <c r="I39" s="413">
        <v>0</v>
      </c>
      <c r="J39" s="413">
        <v>0</v>
      </c>
      <c r="K39" s="413">
        <v>0</v>
      </c>
      <c r="L39" s="413">
        <v>0</v>
      </c>
      <c r="M39" s="413">
        <v>0</v>
      </c>
      <c r="N39" s="413">
        <v>0</v>
      </c>
      <c r="O39" s="413">
        <v>0</v>
      </c>
      <c r="P39" s="413">
        <v>0</v>
      </c>
      <c r="Q39" s="413">
        <v>0</v>
      </c>
      <c r="R39" s="413">
        <v>0</v>
      </c>
      <c r="S39" s="413">
        <v>0</v>
      </c>
      <c r="T39" s="413">
        <v>0</v>
      </c>
      <c r="U39" s="413">
        <v>0</v>
      </c>
      <c r="V39" s="413">
        <v>0</v>
      </c>
      <c r="W39" s="413">
        <v>0</v>
      </c>
      <c r="X39" s="413">
        <v>0</v>
      </c>
      <c r="Y39" s="413">
        <v>0</v>
      </c>
      <c r="Z39" s="413">
        <v>0</v>
      </c>
      <c r="AA39" s="413">
        <v>0</v>
      </c>
      <c r="AB39" s="413">
        <v>0</v>
      </c>
      <c r="AC39" s="413">
        <v>0</v>
      </c>
      <c r="AD39" s="413">
        <v>0</v>
      </c>
      <c r="AE39" s="413">
        <v>0</v>
      </c>
      <c r="AF39" s="413">
        <v>0</v>
      </c>
      <c r="AG39" s="413">
        <v>0</v>
      </c>
      <c r="AH39" s="413">
        <v>3.9363849225441023</v>
      </c>
      <c r="AI39" s="413">
        <v>5.5202602999575197</v>
      </c>
      <c r="AJ39" s="413">
        <v>8.4191651597486601</v>
      </c>
      <c r="AK39" s="413">
        <v>11.40887014884054</v>
      </c>
      <c r="AL39" s="413">
        <v>14.260799152797492</v>
      </c>
      <c r="AM39" s="413">
        <v>17.496863859223165</v>
      </c>
      <c r="AN39" s="413">
        <v>23.287158802721503</v>
      </c>
      <c r="AO39" s="413">
        <v>27.081838338421456</v>
      </c>
      <c r="AP39" s="413">
        <v>30.749213754948787</v>
      </c>
      <c r="AQ39" s="413">
        <v>33.941256565171791</v>
      </c>
      <c r="AR39" s="413">
        <v>38.815511614519529</v>
      </c>
      <c r="AS39" s="413">
        <v>44.539010373741071</v>
      </c>
      <c r="AT39" s="413">
        <v>57.046874265431249</v>
      </c>
      <c r="AU39" s="413">
        <v>77.833877487600887</v>
      </c>
      <c r="AV39" s="413">
        <v>92.464743839483148</v>
      </c>
      <c r="AW39" s="413">
        <v>103.84947617643465</v>
      </c>
      <c r="AX39" s="413">
        <v>107.35026467430309</v>
      </c>
      <c r="AY39" s="413">
        <v>111.04251969745886</v>
      </c>
      <c r="AZ39" s="413">
        <v>104.71260357218971</v>
      </c>
      <c r="BA39" s="413">
        <v>136.38296564518024</v>
      </c>
      <c r="BB39" s="413">
        <v>144.18166823796307</v>
      </c>
      <c r="BC39" s="413">
        <v>144.24510744392822</v>
      </c>
      <c r="BD39" s="413">
        <v>163.05199999999999</v>
      </c>
      <c r="BE39" s="413">
        <v>165.48699999999999</v>
      </c>
      <c r="BF39" s="413">
        <v>162.65124892159454</v>
      </c>
      <c r="BG39" s="413">
        <v>169.90298870138361</v>
      </c>
      <c r="BH39" s="413">
        <v>124.283</v>
      </c>
      <c r="BI39" s="413">
        <v>128.26055663881266</v>
      </c>
      <c r="BJ39" s="413">
        <v>135.16607401724025</v>
      </c>
      <c r="BK39" s="413">
        <v>200.75442016647554</v>
      </c>
      <c r="BL39" s="413">
        <v>175.53506304142508</v>
      </c>
      <c r="BM39" s="413">
        <v>183.23841614855513</v>
      </c>
      <c r="BN39" s="413">
        <v>169.98493378695881</v>
      </c>
      <c r="BO39" s="413">
        <v>169.32235473338639</v>
      </c>
      <c r="BP39" s="413">
        <v>159.46672221701033</v>
      </c>
      <c r="BQ39" s="413">
        <v>162.89568151592795</v>
      </c>
      <c r="BR39" s="413">
        <v>135.86195282523332</v>
      </c>
      <c r="BS39" s="413">
        <v>121.03032577398864</v>
      </c>
      <c r="BT39" s="413">
        <v>112.07721433897822</v>
      </c>
      <c r="BU39" s="413">
        <v>113.09996740678419</v>
      </c>
      <c r="BV39" s="413">
        <v>110.55758745361094</v>
      </c>
      <c r="BW39" s="413">
        <v>108.29663043565481</v>
      </c>
      <c r="BX39" s="371">
        <v>105.50689813805431</v>
      </c>
    </row>
    <row r="40" spans="1:76" ht="26.1" customHeight="1">
      <c r="A40" s="334"/>
      <c r="B40" s="392" t="s">
        <v>586</v>
      </c>
      <c r="C40" s="391"/>
      <c r="D40" s="414">
        <f t="shared" ref="D40:AI40" si="25">SUM(D42:D43)</f>
        <v>0</v>
      </c>
      <c r="E40" s="414">
        <f t="shared" si="25"/>
        <v>0</v>
      </c>
      <c r="F40" s="414">
        <f t="shared" si="25"/>
        <v>0</v>
      </c>
      <c r="G40" s="414">
        <f t="shared" si="25"/>
        <v>0</v>
      </c>
      <c r="H40" s="414">
        <f t="shared" si="25"/>
        <v>0</v>
      </c>
      <c r="I40" s="414">
        <f t="shared" si="25"/>
        <v>0</v>
      </c>
      <c r="J40" s="414">
        <f t="shared" si="25"/>
        <v>0</v>
      </c>
      <c r="K40" s="414">
        <f t="shared" si="25"/>
        <v>0</v>
      </c>
      <c r="L40" s="414">
        <f t="shared" si="25"/>
        <v>0</v>
      </c>
      <c r="M40" s="414">
        <f t="shared" si="25"/>
        <v>0</v>
      </c>
      <c r="N40" s="414">
        <f t="shared" si="25"/>
        <v>0</v>
      </c>
      <c r="O40" s="414">
        <f t="shared" si="25"/>
        <v>0</v>
      </c>
      <c r="P40" s="414">
        <f t="shared" si="25"/>
        <v>0</v>
      </c>
      <c r="Q40" s="414">
        <f t="shared" si="25"/>
        <v>0</v>
      </c>
      <c r="R40" s="414">
        <f t="shared" si="25"/>
        <v>0</v>
      </c>
      <c r="S40" s="414">
        <f t="shared" si="25"/>
        <v>0</v>
      </c>
      <c r="T40" s="414">
        <f t="shared" si="25"/>
        <v>0</v>
      </c>
      <c r="U40" s="414">
        <f t="shared" si="25"/>
        <v>0</v>
      </c>
      <c r="V40" s="414">
        <f t="shared" si="25"/>
        <v>0</v>
      </c>
      <c r="W40" s="414">
        <f t="shared" si="25"/>
        <v>0</v>
      </c>
      <c r="X40" s="414">
        <f t="shared" si="25"/>
        <v>0</v>
      </c>
      <c r="Y40" s="414">
        <f t="shared" si="25"/>
        <v>0</v>
      </c>
      <c r="Z40" s="414">
        <f t="shared" si="25"/>
        <v>0</v>
      </c>
      <c r="AA40" s="414">
        <f t="shared" si="25"/>
        <v>0</v>
      </c>
      <c r="AB40" s="414">
        <f t="shared" si="25"/>
        <v>0</v>
      </c>
      <c r="AC40" s="414">
        <f t="shared" si="25"/>
        <v>0</v>
      </c>
      <c r="AD40" s="414">
        <f t="shared" si="25"/>
        <v>0</v>
      </c>
      <c r="AE40" s="414">
        <f t="shared" si="25"/>
        <v>0</v>
      </c>
      <c r="AF40" s="414">
        <f t="shared" si="25"/>
        <v>0</v>
      </c>
      <c r="AG40" s="414">
        <f t="shared" si="25"/>
        <v>0</v>
      </c>
      <c r="AH40" s="414">
        <f t="shared" si="25"/>
        <v>130</v>
      </c>
      <c r="AI40" s="414">
        <f t="shared" si="25"/>
        <v>146</v>
      </c>
      <c r="AJ40" s="414">
        <f t="shared" ref="AJ40:BC40" si="26">SUM(AJ42:AJ43)</f>
        <v>172</v>
      </c>
      <c r="AK40" s="414">
        <f t="shared" si="26"/>
        <v>198</v>
      </c>
      <c r="AL40" s="414">
        <f t="shared" si="26"/>
        <v>259</v>
      </c>
      <c r="AM40" s="414">
        <f t="shared" si="26"/>
        <v>305</v>
      </c>
      <c r="AN40" s="414">
        <f t="shared" si="26"/>
        <v>353</v>
      </c>
      <c r="AO40" s="414">
        <f t="shared" si="26"/>
        <v>432</v>
      </c>
      <c r="AP40" s="414">
        <f t="shared" si="26"/>
        <v>539</v>
      </c>
      <c r="AQ40" s="414">
        <f t="shared" si="26"/>
        <v>587</v>
      </c>
      <c r="AR40" s="414">
        <f t="shared" si="26"/>
        <v>772</v>
      </c>
      <c r="AS40" s="414">
        <f t="shared" si="26"/>
        <v>902</v>
      </c>
      <c r="AT40" s="414">
        <f t="shared" si="26"/>
        <v>1081.992</v>
      </c>
      <c r="AU40" s="414">
        <f t="shared" si="26"/>
        <v>1399</v>
      </c>
      <c r="AV40" s="414">
        <f t="shared" si="26"/>
        <v>1899</v>
      </c>
      <c r="AW40" s="414">
        <f t="shared" si="26"/>
        <v>2358</v>
      </c>
      <c r="AX40" s="414">
        <f t="shared" si="26"/>
        <v>2758</v>
      </c>
      <c r="AY40" s="414">
        <f t="shared" si="26"/>
        <v>3222</v>
      </c>
      <c r="AZ40" s="414">
        <f t="shared" si="26"/>
        <v>3507</v>
      </c>
      <c r="BA40" s="414">
        <f t="shared" si="26"/>
        <v>3679</v>
      </c>
      <c r="BB40" s="414">
        <f t="shared" si="26"/>
        <v>3848</v>
      </c>
      <c r="BC40" s="416">
        <f t="shared" si="26"/>
        <v>4051</v>
      </c>
      <c r="BD40" s="414">
        <f t="shared" ref="BD40:BX40" si="27">+BD44</f>
        <v>4621.4050478363251</v>
      </c>
      <c r="BE40" s="414">
        <f t="shared" si="27"/>
        <v>5052.9140045040276</v>
      </c>
      <c r="BF40" s="414">
        <f t="shared" si="27"/>
        <v>5038.3999390028666</v>
      </c>
      <c r="BG40" s="414">
        <f t="shared" si="27"/>
        <v>5050.6973474168963</v>
      </c>
      <c r="BH40" s="414">
        <f t="shared" si="27"/>
        <v>4716.6390675993789</v>
      </c>
      <c r="BI40" s="414">
        <f t="shared" si="27"/>
        <v>4532.1900443650775</v>
      </c>
      <c r="BJ40" s="414">
        <f t="shared" si="27"/>
        <v>4574.2510630700235</v>
      </c>
      <c r="BK40" s="414">
        <f t="shared" si="27"/>
        <v>5056.8584049752199</v>
      </c>
      <c r="BL40" s="414">
        <f t="shared" si="27"/>
        <v>5098.7516794821649</v>
      </c>
      <c r="BM40" s="414">
        <f t="shared" si="27"/>
        <v>4984.9200626353177</v>
      </c>
      <c r="BN40" s="414">
        <f t="shared" si="27"/>
        <v>4635.0118573493246</v>
      </c>
      <c r="BO40" s="414">
        <f t="shared" si="27"/>
        <v>4084.9333820494735</v>
      </c>
      <c r="BP40" s="414">
        <f t="shared" si="27"/>
        <v>2514.296406705746</v>
      </c>
      <c r="BQ40" s="414">
        <f t="shared" si="27"/>
        <v>995.09117951016935</v>
      </c>
      <c r="BR40" s="414">
        <f t="shared" si="27"/>
        <v>389.3699692721674</v>
      </c>
      <c r="BS40" s="414">
        <f t="shared" si="27"/>
        <v>218.81715269257273</v>
      </c>
      <c r="BT40" s="414">
        <f t="shared" si="27"/>
        <v>48.971107848610977</v>
      </c>
      <c r="BU40" s="414">
        <f t="shared" si="27"/>
        <v>-0.43864823674574499</v>
      </c>
      <c r="BV40" s="414">
        <f t="shared" si="27"/>
        <v>-0.3004897202382984</v>
      </c>
      <c r="BW40" s="414">
        <f t="shared" si="27"/>
        <v>0</v>
      </c>
      <c r="BX40" s="377">
        <f t="shared" si="27"/>
        <v>0</v>
      </c>
    </row>
    <row r="41" spans="1:76" ht="24" customHeight="1">
      <c r="A41" s="334"/>
      <c r="B41" s="375" t="s">
        <v>585</v>
      </c>
      <c r="C41" s="391"/>
      <c r="D41" s="413">
        <f t="shared" ref="D41:AI41" si="28">+D42+D43</f>
        <v>0</v>
      </c>
      <c r="E41" s="413">
        <f t="shared" si="28"/>
        <v>0</v>
      </c>
      <c r="F41" s="413">
        <f t="shared" si="28"/>
        <v>0</v>
      </c>
      <c r="G41" s="413">
        <f t="shared" si="28"/>
        <v>0</v>
      </c>
      <c r="H41" s="413">
        <f t="shared" si="28"/>
        <v>0</v>
      </c>
      <c r="I41" s="413">
        <f t="shared" si="28"/>
        <v>0</v>
      </c>
      <c r="J41" s="413">
        <f t="shared" si="28"/>
        <v>0</v>
      </c>
      <c r="K41" s="413">
        <f t="shared" si="28"/>
        <v>0</v>
      </c>
      <c r="L41" s="413">
        <f t="shared" si="28"/>
        <v>0</v>
      </c>
      <c r="M41" s="413">
        <f t="shared" si="28"/>
        <v>0</v>
      </c>
      <c r="N41" s="413">
        <f t="shared" si="28"/>
        <v>0</v>
      </c>
      <c r="O41" s="413">
        <f t="shared" si="28"/>
        <v>0</v>
      </c>
      <c r="P41" s="413">
        <f t="shared" si="28"/>
        <v>0</v>
      </c>
      <c r="Q41" s="413">
        <f t="shared" si="28"/>
        <v>0</v>
      </c>
      <c r="R41" s="413">
        <f t="shared" si="28"/>
        <v>0</v>
      </c>
      <c r="S41" s="413">
        <f t="shared" si="28"/>
        <v>0</v>
      </c>
      <c r="T41" s="413">
        <f t="shared" si="28"/>
        <v>0</v>
      </c>
      <c r="U41" s="413">
        <f t="shared" si="28"/>
        <v>0</v>
      </c>
      <c r="V41" s="413">
        <f t="shared" si="28"/>
        <v>0</v>
      </c>
      <c r="W41" s="413">
        <f t="shared" si="28"/>
        <v>0</v>
      </c>
      <c r="X41" s="413">
        <f t="shared" si="28"/>
        <v>0</v>
      </c>
      <c r="Y41" s="413">
        <f t="shared" si="28"/>
        <v>0</v>
      </c>
      <c r="Z41" s="413">
        <f t="shared" si="28"/>
        <v>0</v>
      </c>
      <c r="AA41" s="413">
        <f t="shared" si="28"/>
        <v>0</v>
      </c>
      <c r="AB41" s="413">
        <f t="shared" si="28"/>
        <v>0</v>
      </c>
      <c r="AC41" s="413">
        <f t="shared" si="28"/>
        <v>0</v>
      </c>
      <c r="AD41" s="413">
        <f t="shared" si="28"/>
        <v>0</v>
      </c>
      <c r="AE41" s="413">
        <f t="shared" si="28"/>
        <v>0</v>
      </c>
      <c r="AF41" s="413">
        <f t="shared" si="28"/>
        <v>0</v>
      </c>
      <c r="AG41" s="413">
        <f t="shared" si="28"/>
        <v>0</v>
      </c>
      <c r="AH41" s="413">
        <f t="shared" si="28"/>
        <v>130</v>
      </c>
      <c r="AI41" s="413">
        <f t="shared" si="28"/>
        <v>146</v>
      </c>
      <c r="AJ41" s="413">
        <f t="shared" ref="AJ41:BO41" si="29">+AJ42+AJ43</f>
        <v>172</v>
      </c>
      <c r="AK41" s="413">
        <f t="shared" si="29"/>
        <v>198</v>
      </c>
      <c r="AL41" s="413">
        <f t="shared" si="29"/>
        <v>259</v>
      </c>
      <c r="AM41" s="413">
        <f t="shared" si="29"/>
        <v>305</v>
      </c>
      <c r="AN41" s="413">
        <f t="shared" si="29"/>
        <v>353</v>
      </c>
      <c r="AO41" s="413">
        <f t="shared" si="29"/>
        <v>432</v>
      </c>
      <c r="AP41" s="413">
        <f t="shared" si="29"/>
        <v>539</v>
      </c>
      <c r="AQ41" s="413">
        <f t="shared" si="29"/>
        <v>587</v>
      </c>
      <c r="AR41" s="413">
        <f t="shared" si="29"/>
        <v>772</v>
      </c>
      <c r="AS41" s="413">
        <f t="shared" si="29"/>
        <v>902</v>
      </c>
      <c r="AT41" s="413">
        <f t="shared" si="29"/>
        <v>1081.992</v>
      </c>
      <c r="AU41" s="413">
        <f t="shared" si="29"/>
        <v>1399</v>
      </c>
      <c r="AV41" s="413">
        <f t="shared" si="29"/>
        <v>1899</v>
      </c>
      <c r="AW41" s="413">
        <f t="shared" si="29"/>
        <v>2358</v>
      </c>
      <c r="AX41" s="413">
        <f t="shared" si="29"/>
        <v>2758</v>
      </c>
      <c r="AY41" s="413">
        <f t="shared" si="29"/>
        <v>3222</v>
      </c>
      <c r="AZ41" s="413">
        <f t="shared" si="29"/>
        <v>3507</v>
      </c>
      <c r="BA41" s="413">
        <f t="shared" si="29"/>
        <v>3679</v>
      </c>
      <c r="BB41" s="413">
        <f t="shared" si="29"/>
        <v>3848</v>
      </c>
      <c r="BC41" s="413">
        <f t="shared" si="29"/>
        <v>4051</v>
      </c>
      <c r="BD41" s="413">
        <f t="shared" si="29"/>
        <v>4400</v>
      </c>
      <c r="BE41" s="413">
        <f t="shared" si="29"/>
        <v>4769</v>
      </c>
      <c r="BF41" s="413">
        <f t="shared" si="29"/>
        <v>4773</v>
      </c>
      <c r="BG41" s="413">
        <f t="shared" si="29"/>
        <v>5005</v>
      </c>
      <c r="BH41" s="413">
        <f t="shared" si="29"/>
        <v>5066</v>
      </c>
      <c r="BI41" s="413">
        <f t="shared" si="29"/>
        <v>5028</v>
      </c>
      <c r="BJ41" s="413">
        <f t="shared" si="29"/>
        <v>5094</v>
      </c>
      <c r="BK41" s="413">
        <f t="shared" si="29"/>
        <v>5397</v>
      </c>
      <c r="BL41" s="413">
        <f t="shared" si="29"/>
        <v>5322</v>
      </c>
      <c r="BM41" s="413">
        <f t="shared" si="29"/>
        <v>5211</v>
      </c>
      <c r="BN41" s="413">
        <f t="shared" si="29"/>
        <v>0</v>
      </c>
      <c r="BO41" s="413">
        <f t="shared" si="29"/>
        <v>0</v>
      </c>
      <c r="BP41" s="413">
        <f t="shared" ref="BP41:BX41" si="30">+BP42+BP43</f>
        <v>0</v>
      </c>
      <c r="BQ41" s="413">
        <f t="shared" si="30"/>
        <v>0</v>
      </c>
      <c r="BR41" s="413">
        <f t="shared" si="30"/>
        <v>0</v>
      </c>
      <c r="BS41" s="413">
        <f t="shared" si="30"/>
        <v>0</v>
      </c>
      <c r="BT41" s="413">
        <f t="shared" si="30"/>
        <v>0</v>
      </c>
      <c r="BU41" s="413">
        <f t="shared" si="30"/>
        <v>0</v>
      </c>
      <c r="BV41" s="413">
        <f t="shared" si="30"/>
        <v>0</v>
      </c>
      <c r="BW41" s="413">
        <f t="shared" si="30"/>
        <v>0</v>
      </c>
      <c r="BX41" s="371">
        <f t="shared" si="30"/>
        <v>0</v>
      </c>
    </row>
    <row r="42" spans="1:76">
      <c r="A42" s="334"/>
      <c r="B42" s="394" t="s">
        <v>584</v>
      </c>
      <c r="C42" s="375"/>
      <c r="D42" s="413">
        <f>'Income Support'!D25</f>
        <v>0</v>
      </c>
      <c r="E42" s="413">
        <f>'Income Support'!E25</f>
        <v>0</v>
      </c>
      <c r="F42" s="413">
        <f>'Income Support'!F25</f>
        <v>0</v>
      </c>
      <c r="G42" s="413">
        <f>'Income Support'!G25</f>
        <v>0</v>
      </c>
      <c r="H42" s="413">
        <f>'Income Support'!H25</f>
        <v>0</v>
      </c>
      <c r="I42" s="413">
        <f>'Income Support'!I25</f>
        <v>0</v>
      </c>
      <c r="J42" s="413">
        <f>'Income Support'!J25</f>
        <v>0</v>
      </c>
      <c r="K42" s="413">
        <f>'Income Support'!K25</f>
        <v>0</v>
      </c>
      <c r="L42" s="413">
        <f>'Income Support'!L25</f>
        <v>0</v>
      </c>
      <c r="M42" s="413">
        <f>'Income Support'!M25</f>
        <v>0</v>
      </c>
      <c r="N42" s="413">
        <f>'Income Support'!N25</f>
        <v>0</v>
      </c>
      <c r="O42" s="413">
        <f>'Income Support'!O25</f>
        <v>0</v>
      </c>
      <c r="P42" s="413">
        <f>'Income Support'!P25</f>
        <v>0</v>
      </c>
      <c r="Q42" s="413">
        <f>'Income Support'!Q25</f>
        <v>0</v>
      </c>
      <c r="R42" s="413">
        <f>'Income Support'!R25</f>
        <v>0</v>
      </c>
      <c r="S42" s="413">
        <f>'Income Support'!S25</f>
        <v>0</v>
      </c>
      <c r="T42" s="413">
        <f>'Income Support'!T25</f>
        <v>0</v>
      </c>
      <c r="U42" s="413">
        <f>'Income Support'!U25</f>
        <v>0</v>
      </c>
      <c r="V42" s="413">
        <f>'Income Support'!V25</f>
        <v>0</v>
      </c>
      <c r="W42" s="413">
        <f>'Income Support'!W25</f>
        <v>0</v>
      </c>
      <c r="X42" s="413">
        <f>'Income Support'!X25</f>
        <v>0</v>
      </c>
      <c r="Y42" s="413">
        <f>'Income Support'!Y25</f>
        <v>0</v>
      </c>
      <c r="Z42" s="413">
        <f>'Income Support'!Z25</f>
        <v>0</v>
      </c>
      <c r="AA42" s="413">
        <f>'Income Support'!AA25</f>
        <v>0</v>
      </c>
      <c r="AB42" s="413">
        <f>'Income Support'!AB25</f>
        <v>0</v>
      </c>
      <c r="AC42" s="413">
        <f>'Income Support'!AC25</f>
        <v>0</v>
      </c>
      <c r="AD42" s="413">
        <f>'Income Support'!AD25</f>
        <v>0</v>
      </c>
      <c r="AE42" s="413">
        <f>'Income Support'!AE25</f>
        <v>0</v>
      </c>
      <c r="AF42" s="413">
        <f>'Income Support'!AF25</f>
        <v>0</v>
      </c>
      <c r="AG42" s="413">
        <f>'Income Support'!AG25</f>
        <v>0</v>
      </c>
      <c r="AH42" s="413">
        <f>'Income Support'!AH25</f>
        <v>99</v>
      </c>
      <c r="AI42" s="413">
        <f>'Income Support'!AI25</f>
        <v>112</v>
      </c>
      <c r="AJ42" s="413">
        <f>'Income Support'!AJ25</f>
        <v>131</v>
      </c>
      <c r="AK42" s="413">
        <f>'Income Support'!AK25</f>
        <v>151</v>
      </c>
      <c r="AL42" s="413">
        <f>'Income Support'!AL25</f>
        <v>198</v>
      </c>
      <c r="AM42" s="413">
        <f>'Income Support'!AM25</f>
        <v>233</v>
      </c>
      <c r="AN42" s="413">
        <f>'Income Support'!AN25</f>
        <v>270</v>
      </c>
      <c r="AO42" s="413">
        <f>'Income Support'!AO25</f>
        <v>331</v>
      </c>
      <c r="AP42" s="413">
        <f>'Income Support'!AP25</f>
        <v>412</v>
      </c>
      <c r="AQ42" s="413">
        <f>'Income Support'!AQ25</f>
        <v>449</v>
      </c>
      <c r="AR42" s="413">
        <f>'Income Support'!AR25</f>
        <v>590</v>
      </c>
      <c r="AS42" s="413">
        <f>'Income Support'!AS25</f>
        <v>704</v>
      </c>
      <c r="AT42" s="413">
        <f>'Income Support'!AT25</f>
        <v>918.399</v>
      </c>
      <c r="AU42" s="413">
        <f>'Income Support'!AU25</f>
        <v>1130</v>
      </c>
      <c r="AV42" s="413">
        <f>'Income Support'!AV25</f>
        <v>1632</v>
      </c>
      <c r="AW42" s="413">
        <f>'Income Support'!AW25</f>
        <v>2094</v>
      </c>
      <c r="AX42" s="413">
        <f>'Income Support'!AX25</f>
        <v>2473</v>
      </c>
      <c r="AY42" s="413">
        <f>'Income Support'!AY25</f>
        <v>2858</v>
      </c>
      <c r="AZ42" s="413">
        <f>'Income Support'!AZ25</f>
        <v>3010</v>
      </c>
      <c r="BA42" s="413">
        <f>'Income Support'!BA25</f>
        <v>3163</v>
      </c>
      <c r="BB42" s="413">
        <f>'Income Support'!BB25</f>
        <v>3396</v>
      </c>
      <c r="BC42" s="413">
        <f>'Income Support'!BC25</f>
        <v>3604</v>
      </c>
      <c r="BD42" s="413">
        <f>'Income Support'!BD25</f>
        <v>3952</v>
      </c>
      <c r="BE42" s="413">
        <f>'Income Support'!BE25</f>
        <v>4332</v>
      </c>
      <c r="BF42" s="413">
        <f>'Income Support'!BF25</f>
        <v>4346</v>
      </c>
      <c r="BG42" s="413">
        <f>'Income Support'!BG25</f>
        <v>4567</v>
      </c>
      <c r="BH42" s="413">
        <f>'Income Support'!BH25</f>
        <v>4659</v>
      </c>
      <c r="BI42" s="413">
        <f>'Income Support'!BI25</f>
        <v>4720</v>
      </c>
      <c r="BJ42" s="413">
        <f>'Income Support'!BJ25</f>
        <v>4790</v>
      </c>
      <c r="BK42" s="413">
        <f>'Income Support'!BK25</f>
        <v>5049</v>
      </c>
      <c r="BL42" s="413">
        <f>'Income Support'!BL25</f>
        <v>5055</v>
      </c>
      <c r="BM42" s="413">
        <f>'Income Support'!BM25</f>
        <v>5136</v>
      </c>
      <c r="BN42" s="413">
        <f>'Income Support'!BN25</f>
        <v>0</v>
      </c>
      <c r="BO42" s="413">
        <f>'Income Support'!BO25</f>
        <v>0</v>
      </c>
      <c r="BP42" s="413">
        <f>'Income Support'!BP25</f>
        <v>0</v>
      </c>
      <c r="BQ42" s="413">
        <f>'Income Support'!BQ25</f>
        <v>0</v>
      </c>
      <c r="BR42" s="413">
        <f>'Income Support'!BR25</f>
        <v>0</v>
      </c>
      <c r="BS42" s="413">
        <f>'Income Support'!BS25</f>
        <v>0</v>
      </c>
      <c r="BT42" s="413">
        <f>'Income Support'!BT25</f>
        <v>0</v>
      </c>
      <c r="BU42" s="413">
        <f>'Income Support'!BU25</f>
        <v>0</v>
      </c>
      <c r="BV42" s="413">
        <f>'Income Support'!BV25</f>
        <v>0</v>
      </c>
      <c r="BW42" s="413">
        <f>'Income Support'!BW25</f>
        <v>0</v>
      </c>
      <c r="BX42" s="371">
        <f>'Income Support'!BX25</f>
        <v>0</v>
      </c>
    </row>
    <row r="43" spans="1:76">
      <c r="A43" s="334"/>
      <c r="B43" s="394" t="s">
        <v>583</v>
      </c>
      <c r="C43" s="375"/>
      <c r="D43" s="413">
        <f>'Income Support'!D27</f>
        <v>0</v>
      </c>
      <c r="E43" s="413">
        <f>'Income Support'!E27</f>
        <v>0</v>
      </c>
      <c r="F43" s="413">
        <f>'Income Support'!F27</f>
        <v>0</v>
      </c>
      <c r="G43" s="413">
        <f>'Income Support'!G27</f>
        <v>0</v>
      </c>
      <c r="H43" s="413">
        <f>'Income Support'!H27</f>
        <v>0</v>
      </c>
      <c r="I43" s="413">
        <f>'Income Support'!I27</f>
        <v>0</v>
      </c>
      <c r="J43" s="413">
        <f>'Income Support'!J27</f>
        <v>0</v>
      </c>
      <c r="K43" s="413">
        <f>'Income Support'!K27</f>
        <v>0</v>
      </c>
      <c r="L43" s="413">
        <f>'Income Support'!L27</f>
        <v>0</v>
      </c>
      <c r="M43" s="413">
        <f>'Income Support'!M27</f>
        <v>0</v>
      </c>
      <c r="N43" s="413">
        <f>'Income Support'!N27</f>
        <v>0</v>
      </c>
      <c r="O43" s="413">
        <f>'Income Support'!O27</f>
        <v>0</v>
      </c>
      <c r="P43" s="413">
        <f>'Income Support'!P27</f>
        <v>0</v>
      </c>
      <c r="Q43" s="413">
        <f>'Income Support'!Q27</f>
        <v>0</v>
      </c>
      <c r="R43" s="413">
        <f>'Income Support'!R27</f>
        <v>0</v>
      </c>
      <c r="S43" s="413">
        <f>'Income Support'!S27</f>
        <v>0</v>
      </c>
      <c r="T43" s="413">
        <f>'Income Support'!T27</f>
        <v>0</v>
      </c>
      <c r="U43" s="413">
        <f>'Income Support'!U27</f>
        <v>0</v>
      </c>
      <c r="V43" s="413">
        <f>'Income Support'!V27</f>
        <v>0</v>
      </c>
      <c r="W43" s="413">
        <f>'Income Support'!W27</f>
        <v>0</v>
      </c>
      <c r="X43" s="413">
        <f>'Income Support'!X27</f>
        <v>0</v>
      </c>
      <c r="Y43" s="413">
        <f>'Income Support'!Y27</f>
        <v>0</v>
      </c>
      <c r="Z43" s="413">
        <f>'Income Support'!Z27</f>
        <v>0</v>
      </c>
      <c r="AA43" s="413">
        <f>'Income Support'!AA27</f>
        <v>0</v>
      </c>
      <c r="AB43" s="413">
        <f>'Income Support'!AB27</f>
        <v>0</v>
      </c>
      <c r="AC43" s="413">
        <f>'Income Support'!AC27</f>
        <v>0</v>
      </c>
      <c r="AD43" s="413">
        <f>'Income Support'!AD27</f>
        <v>0</v>
      </c>
      <c r="AE43" s="413">
        <f>'Income Support'!AE27</f>
        <v>0</v>
      </c>
      <c r="AF43" s="413">
        <f>'Income Support'!AF27</f>
        <v>0</v>
      </c>
      <c r="AG43" s="413">
        <f>'Income Support'!AG27</f>
        <v>0</v>
      </c>
      <c r="AH43" s="413">
        <f>'Income Support'!AH27</f>
        <v>31</v>
      </c>
      <c r="AI43" s="413">
        <f>'Income Support'!AI27</f>
        <v>34</v>
      </c>
      <c r="AJ43" s="413">
        <f>'Income Support'!AJ27</f>
        <v>41</v>
      </c>
      <c r="AK43" s="413">
        <f>'Income Support'!AK27</f>
        <v>47</v>
      </c>
      <c r="AL43" s="413">
        <f>'Income Support'!AL27</f>
        <v>61</v>
      </c>
      <c r="AM43" s="413">
        <f>'Income Support'!AM27</f>
        <v>72</v>
      </c>
      <c r="AN43" s="413">
        <f>'Income Support'!AN27</f>
        <v>83</v>
      </c>
      <c r="AO43" s="413">
        <f>'Income Support'!AO27</f>
        <v>101</v>
      </c>
      <c r="AP43" s="413">
        <f>'Income Support'!AP27</f>
        <v>127</v>
      </c>
      <c r="AQ43" s="413">
        <f>'Income Support'!AQ27</f>
        <v>138</v>
      </c>
      <c r="AR43" s="413">
        <f>'Income Support'!AR27</f>
        <v>182</v>
      </c>
      <c r="AS43" s="413">
        <f>'Income Support'!AS27</f>
        <v>198</v>
      </c>
      <c r="AT43" s="413">
        <f>'Income Support'!AT27</f>
        <v>163.59299999999999</v>
      </c>
      <c r="AU43" s="413">
        <f>'Income Support'!AU27</f>
        <v>269</v>
      </c>
      <c r="AV43" s="413">
        <f>'Income Support'!AV27</f>
        <v>267</v>
      </c>
      <c r="AW43" s="413">
        <f>'Income Support'!AW27</f>
        <v>264</v>
      </c>
      <c r="AX43" s="413">
        <f>'Income Support'!AX27</f>
        <v>285</v>
      </c>
      <c r="AY43" s="413">
        <f>'Income Support'!AY27</f>
        <v>364</v>
      </c>
      <c r="AZ43" s="413">
        <f>'Income Support'!AZ27</f>
        <v>497</v>
      </c>
      <c r="BA43" s="413">
        <f>'Income Support'!BA27</f>
        <v>516</v>
      </c>
      <c r="BB43" s="413">
        <f>'Income Support'!BB27</f>
        <v>452</v>
      </c>
      <c r="BC43" s="413">
        <f>'Income Support'!BC27</f>
        <v>447</v>
      </c>
      <c r="BD43" s="413">
        <f>'Income Support'!BD27</f>
        <v>448</v>
      </c>
      <c r="BE43" s="413">
        <f>'Income Support'!BE27</f>
        <v>437</v>
      </c>
      <c r="BF43" s="413">
        <f>'Income Support'!BF27</f>
        <v>427</v>
      </c>
      <c r="BG43" s="413">
        <f>'Income Support'!BG27</f>
        <v>438</v>
      </c>
      <c r="BH43" s="413">
        <f>'Income Support'!BH27</f>
        <v>407</v>
      </c>
      <c r="BI43" s="413">
        <f>'Income Support'!BI27</f>
        <v>308</v>
      </c>
      <c r="BJ43" s="413">
        <f>'Income Support'!BJ27</f>
        <v>304</v>
      </c>
      <c r="BK43" s="413">
        <f>'Income Support'!BK27</f>
        <v>348</v>
      </c>
      <c r="BL43" s="413">
        <f>'Income Support'!BL27</f>
        <v>267</v>
      </c>
      <c r="BM43" s="413">
        <f>'Income Support'!BM27</f>
        <v>75</v>
      </c>
      <c r="BN43" s="413">
        <f>'Income Support'!BN27</f>
        <v>0</v>
      </c>
      <c r="BO43" s="413">
        <f>'Income Support'!BO27</f>
        <v>0</v>
      </c>
      <c r="BP43" s="413">
        <f>'Income Support'!BP27</f>
        <v>0</v>
      </c>
      <c r="BQ43" s="413">
        <f>'Income Support'!BQ27</f>
        <v>0</v>
      </c>
      <c r="BR43" s="413">
        <f>'Income Support'!BR27</f>
        <v>0</v>
      </c>
      <c r="BS43" s="413">
        <f>'Income Support'!BS27</f>
        <v>0</v>
      </c>
      <c r="BT43" s="413">
        <f>'Income Support'!BT27</f>
        <v>0</v>
      </c>
      <c r="BU43" s="413">
        <f>'Income Support'!BU27</f>
        <v>0</v>
      </c>
      <c r="BV43" s="413">
        <f>'Income Support'!BV27</f>
        <v>0</v>
      </c>
      <c r="BW43" s="413">
        <f>'Income Support'!BW27</f>
        <v>0</v>
      </c>
      <c r="BX43" s="371">
        <f>'Income Support'!BX27</f>
        <v>0</v>
      </c>
    </row>
    <row r="44" spans="1:76" ht="27" customHeight="1">
      <c r="A44" s="334"/>
      <c r="B44" s="375" t="s">
        <v>582</v>
      </c>
      <c r="C44" s="375"/>
      <c r="D44" s="413">
        <f>'Income Support'!D6</f>
        <v>0</v>
      </c>
      <c r="E44" s="413">
        <f>'Income Support'!E6</f>
        <v>0</v>
      </c>
      <c r="F44" s="413">
        <f>'Income Support'!F6</f>
        <v>0</v>
      </c>
      <c r="G44" s="413">
        <f>'Income Support'!G6</f>
        <v>0</v>
      </c>
      <c r="H44" s="413">
        <f>'Income Support'!H6</f>
        <v>0</v>
      </c>
      <c r="I44" s="413">
        <f>'Income Support'!I6</f>
        <v>0</v>
      </c>
      <c r="J44" s="413">
        <f>'Income Support'!J6</f>
        <v>0</v>
      </c>
      <c r="K44" s="413">
        <f>'Income Support'!K6</f>
        <v>0</v>
      </c>
      <c r="L44" s="413">
        <f>'Income Support'!L6</f>
        <v>0</v>
      </c>
      <c r="M44" s="413">
        <f>'Income Support'!M6</f>
        <v>0</v>
      </c>
      <c r="N44" s="413">
        <f>'Income Support'!N6</f>
        <v>0</v>
      </c>
      <c r="O44" s="413">
        <f>'Income Support'!O6</f>
        <v>0</v>
      </c>
      <c r="P44" s="413">
        <f>'Income Support'!P6</f>
        <v>0</v>
      </c>
      <c r="Q44" s="413">
        <f>'Income Support'!Q6</f>
        <v>0</v>
      </c>
      <c r="R44" s="413">
        <f>'Income Support'!R6</f>
        <v>0</v>
      </c>
      <c r="S44" s="413">
        <f>'Income Support'!S6</f>
        <v>0</v>
      </c>
      <c r="T44" s="413">
        <f>'Income Support'!T6</f>
        <v>0</v>
      </c>
      <c r="U44" s="413">
        <f>'Income Support'!U6</f>
        <v>0</v>
      </c>
      <c r="V44" s="413">
        <f>'Income Support'!V6</f>
        <v>0</v>
      </c>
      <c r="W44" s="413">
        <f>'Income Support'!W6</f>
        <v>0</v>
      </c>
      <c r="X44" s="413">
        <f>'Income Support'!X6</f>
        <v>0</v>
      </c>
      <c r="Y44" s="413">
        <f>'Income Support'!Y6</f>
        <v>0</v>
      </c>
      <c r="Z44" s="413">
        <f>'Income Support'!Z6</f>
        <v>0</v>
      </c>
      <c r="AA44" s="413">
        <f>'Income Support'!AA6</f>
        <v>0</v>
      </c>
      <c r="AB44" s="413">
        <f>'Income Support'!AB6</f>
        <v>0</v>
      </c>
      <c r="AC44" s="413">
        <f>'Income Support'!AC6</f>
        <v>0</v>
      </c>
      <c r="AD44" s="413">
        <f>'Income Support'!AD6</f>
        <v>0</v>
      </c>
      <c r="AE44" s="413">
        <f>'Income Support'!AE6</f>
        <v>0</v>
      </c>
      <c r="AF44" s="413">
        <f>'Income Support'!AF6</f>
        <v>0</v>
      </c>
      <c r="AG44" s="413">
        <f>'Income Support'!AG6</f>
        <v>0</v>
      </c>
      <c r="AH44" s="413">
        <f>'Income Support'!AH6</f>
        <v>0</v>
      </c>
      <c r="AI44" s="413">
        <f>'Income Support'!AI6</f>
        <v>0</v>
      </c>
      <c r="AJ44" s="413">
        <f>'Income Support'!AJ6</f>
        <v>0</v>
      </c>
      <c r="AK44" s="413">
        <f>'Income Support'!AK6</f>
        <v>0</v>
      </c>
      <c r="AL44" s="413">
        <f>'Income Support'!AL6</f>
        <v>0</v>
      </c>
      <c r="AM44" s="413">
        <f>'Income Support'!AM6</f>
        <v>0</v>
      </c>
      <c r="AN44" s="413">
        <f>'Income Support'!AN6</f>
        <v>0</v>
      </c>
      <c r="AO44" s="413">
        <f>'Income Support'!AO6</f>
        <v>0</v>
      </c>
      <c r="AP44" s="413">
        <f>'Income Support'!AP6</f>
        <v>0</v>
      </c>
      <c r="AQ44" s="413">
        <f>'Income Support'!AQ6</f>
        <v>0</v>
      </c>
      <c r="AR44" s="413">
        <f>'Income Support'!AR6</f>
        <v>0</v>
      </c>
      <c r="AS44" s="413">
        <f>'Income Support'!AS6</f>
        <v>0</v>
      </c>
      <c r="AT44" s="413">
        <f>'Income Support'!AT6</f>
        <v>0</v>
      </c>
      <c r="AU44" s="413">
        <f>'Income Support'!AU6</f>
        <v>0</v>
      </c>
      <c r="AV44" s="413">
        <f>'Income Support'!AV6</f>
        <v>0</v>
      </c>
      <c r="AW44" s="413">
        <f>'Income Support'!AW6</f>
        <v>0</v>
      </c>
      <c r="AX44" s="413">
        <f>'Income Support'!AX6</f>
        <v>0</v>
      </c>
      <c r="AY44" s="413">
        <f>'Income Support'!AY6</f>
        <v>0</v>
      </c>
      <c r="AZ44" s="413">
        <f>'Income Support'!AZ6</f>
        <v>0</v>
      </c>
      <c r="BA44" s="413">
        <f>'Income Support'!BA6</f>
        <v>0</v>
      </c>
      <c r="BB44" s="413">
        <f>'Income Support'!BB6</f>
        <v>0</v>
      </c>
      <c r="BC44" s="413">
        <f>'Income Support'!BC6</f>
        <v>0</v>
      </c>
      <c r="BD44" s="413">
        <f>'Income Support'!BD6</f>
        <v>4621.4050478363251</v>
      </c>
      <c r="BE44" s="413">
        <f>'Income Support'!BE6</f>
        <v>5052.9140045040276</v>
      </c>
      <c r="BF44" s="413">
        <f>'Income Support'!BF6</f>
        <v>5038.3999390028666</v>
      </c>
      <c r="BG44" s="413">
        <f>'Income Support'!BG6</f>
        <v>5050.6973474168963</v>
      </c>
      <c r="BH44" s="413">
        <f>'Income Support'!BH6</f>
        <v>4716.6390675993789</v>
      </c>
      <c r="BI44" s="413">
        <f>'Income Support'!BI6</f>
        <v>4532.1900443650775</v>
      </c>
      <c r="BJ44" s="413">
        <f>'Income Support'!BJ6</f>
        <v>4574.2510630700235</v>
      </c>
      <c r="BK44" s="413">
        <f>'Income Support'!BK6</f>
        <v>5056.8584049752199</v>
      </c>
      <c r="BL44" s="413">
        <f>'Income Support'!BL6</f>
        <v>5098.7516794821649</v>
      </c>
      <c r="BM44" s="413">
        <f>'Income Support'!BM6</f>
        <v>4984.9200626353177</v>
      </c>
      <c r="BN44" s="413">
        <f>'Income Support'!BN6</f>
        <v>4635.0118573493246</v>
      </c>
      <c r="BO44" s="413">
        <f>'Income Support'!BO6</f>
        <v>4084.9333820494735</v>
      </c>
      <c r="BP44" s="413">
        <f>'Income Support'!BP6</f>
        <v>2514.296406705746</v>
      </c>
      <c r="BQ44" s="413">
        <f>'Income Support'!BQ6</f>
        <v>995.09117951016935</v>
      </c>
      <c r="BR44" s="413">
        <f>'Income Support'!BR6</f>
        <v>389.3699692721674</v>
      </c>
      <c r="BS44" s="413">
        <f>'Income Support'!BS6</f>
        <v>218.81715269257273</v>
      </c>
      <c r="BT44" s="413">
        <f>'Income Support'!BT6</f>
        <v>48.971107848610977</v>
      </c>
      <c r="BU44" s="413">
        <f>'Income Support'!BU6</f>
        <v>-0.43864823674574499</v>
      </c>
      <c r="BV44" s="413">
        <f>'Income Support'!BV6</f>
        <v>-0.3004897202382984</v>
      </c>
      <c r="BW44" s="413">
        <f>'Income Support'!BW6</f>
        <v>0</v>
      </c>
      <c r="BX44" s="371">
        <f>'Income Support'!BX6</f>
        <v>0</v>
      </c>
    </row>
    <row r="45" spans="1:76" s="318" customFormat="1" ht="35.25" customHeight="1">
      <c r="A45" s="321"/>
      <c r="B45" s="217" t="s">
        <v>563</v>
      </c>
      <c r="C45" s="321"/>
      <c r="D45" s="414">
        <f t="shared" ref="D45:AI45" si="31">SUM(D46:D51)</f>
        <v>0</v>
      </c>
      <c r="E45" s="414">
        <f t="shared" si="31"/>
        <v>0</v>
      </c>
      <c r="F45" s="414">
        <f t="shared" si="31"/>
        <v>0</v>
      </c>
      <c r="G45" s="414">
        <f t="shared" si="31"/>
        <v>0</v>
      </c>
      <c r="H45" s="414">
        <f t="shared" si="31"/>
        <v>0</v>
      </c>
      <c r="I45" s="414">
        <f t="shared" si="31"/>
        <v>0</v>
      </c>
      <c r="J45" s="414">
        <f t="shared" si="31"/>
        <v>0</v>
      </c>
      <c r="K45" s="414">
        <f t="shared" si="31"/>
        <v>0</v>
      </c>
      <c r="L45" s="414">
        <f t="shared" si="31"/>
        <v>0</v>
      </c>
      <c r="M45" s="414">
        <f t="shared" si="31"/>
        <v>0</v>
      </c>
      <c r="N45" s="414">
        <f t="shared" si="31"/>
        <v>0</v>
      </c>
      <c r="O45" s="414">
        <f t="shared" si="31"/>
        <v>0</v>
      </c>
      <c r="P45" s="414">
        <f t="shared" si="31"/>
        <v>0</v>
      </c>
      <c r="Q45" s="414">
        <f t="shared" si="31"/>
        <v>0</v>
      </c>
      <c r="R45" s="414">
        <f t="shared" si="31"/>
        <v>0</v>
      </c>
      <c r="S45" s="414">
        <f t="shared" si="31"/>
        <v>0</v>
      </c>
      <c r="T45" s="414">
        <f t="shared" si="31"/>
        <v>0</v>
      </c>
      <c r="U45" s="414">
        <f t="shared" si="31"/>
        <v>0</v>
      </c>
      <c r="V45" s="414">
        <f t="shared" si="31"/>
        <v>0</v>
      </c>
      <c r="W45" s="414">
        <f t="shared" si="31"/>
        <v>0</v>
      </c>
      <c r="X45" s="414">
        <f t="shared" si="31"/>
        <v>0</v>
      </c>
      <c r="Y45" s="414">
        <f t="shared" si="31"/>
        <v>0</v>
      </c>
      <c r="Z45" s="414">
        <f t="shared" si="31"/>
        <v>0</v>
      </c>
      <c r="AA45" s="414">
        <f t="shared" si="31"/>
        <v>0</v>
      </c>
      <c r="AB45" s="414">
        <f t="shared" si="31"/>
        <v>0</v>
      </c>
      <c r="AC45" s="414">
        <f t="shared" si="31"/>
        <v>0</v>
      </c>
      <c r="AD45" s="414">
        <f t="shared" si="31"/>
        <v>0</v>
      </c>
      <c r="AE45" s="414">
        <f t="shared" si="31"/>
        <v>0</v>
      </c>
      <c r="AF45" s="414">
        <f t="shared" si="31"/>
        <v>0</v>
      </c>
      <c r="AG45" s="414">
        <f t="shared" si="31"/>
        <v>0</v>
      </c>
      <c r="AH45" s="414">
        <f t="shared" si="31"/>
        <v>0</v>
      </c>
      <c r="AI45" s="414">
        <f t="shared" si="31"/>
        <v>0</v>
      </c>
      <c r="AJ45" s="414">
        <f t="shared" ref="AJ45:BO45" si="32">SUM(AJ46:AJ51)</f>
        <v>0</v>
      </c>
      <c r="AK45" s="414">
        <f t="shared" si="32"/>
        <v>0</v>
      </c>
      <c r="AL45" s="414">
        <f t="shared" si="32"/>
        <v>0</v>
      </c>
      <c r="AM45" s="414">
        <f t="shared" si="32"/>
        <v>0</v>
      </c>
      <c r="AN45" s="414">
        <f t="shared" si="32"/>
        <v>0</v>
      </c>
      <c r="AO45" s="414">
        <f t="shared" si="32"/>
        <v>0</v>
      </c>
      <c r="AP45" s="414">
        <f t="shared" si="32"/>
        <v>0</v>
      </c>
      <c r="AQ45" s="414">
        <f t="shared" si="32"/>
        <v>0</v>
      </c>
      <c r="AR45" s="414">
        <f t="shared" si="32"/>
        <v>0</v>
      </c>
      <c r="AS45" s="414">
        <f t="shared" si="32"/>
        <v>0</v>
      </c>
      <c r="AT45" s="414">
        <f t="shared" si="32"/>
        <v>0</v>
      </c>
      <c r="AU45" s="414">
        <f t="shared" si="32"/>
        <v>0</v>
      </c>
      <c r="AV45" s="414">
        <f t="shared" si="32"/>
        <v>0</v>
      </c>
      <c r="AW45" s="414">
        <f t="shared" si="32"/>
        <v>0</v>
      </c>
      <c r="AX45" s="414">
        <f t="shared" si="32"/>
        <v>0</v>
      </c>
      <c r="AY45" s="414">
        <f t="shared" si="32"/>
        <v>0</v>
      </c>
      <c r="AZ45" s="414">
        <f t="shared" si="32"/>
        <v>0</v>
      </c>
      <c r="BA45" s="414">
        <f t="shared" si="32"/>
        <v>0</v>
      </c>
      <c r="BB45" s="414">
        <f t="shared" si="32"/>
        <v>0</v>
      </c>
      <c r="BC45" s="414">
        <f t="shared" si="32"/>
        <v>0</v>
      </c>
      <c r="BD45" s="414">
        <f t="shared" si="32"/>
        <v>34.574022491155198</v>
      </c>
      <c r="BE45" s="414">
        <f t="shared" si="32"/>
        <v>35.626045339311865</v>
      </c>
      <c r="BF45" s="414">
        <f t="shared" si="32"/>
        <v>36.531249735080337</v>
      </c>
      <c r="BG45" s="414">
        <f t="shared" si="32"/>
        <v>38.47109737544622</v>
      </c>
      <c r="BH45" s="414">
        <f t="shared" si="32"/>
        <v>40.63983110257557</v>
      </c>
      <c r="BI45" s="414">
        <f t="shared" si="32"/>
        <v>43.263971309615286</v>
      </c>
      <c r="BJ45" s="414">
        <f t="shared" si="32"/>
        <v>43.85178972624913</v>
      </c>
      <c r="BK45" s="414">
        <f t="shared" si="32"/>
        <v>45.666417114013278</v>
      </c>
      <c r="BL45" s="414">
        <f t="shared" si="32"/>
        <v>45.271195429452455</v>
      </c>
      <c r="BM45" s="414">
        <f t="shared" si="32"/>
        <v>44.650665967796073</v>
      </c>
      <c r="BN45" s="414">
        <f t="shared" si="32"/>
        <v>40.756621682287602</v>
      </c>
      <c r="BO45" s="414">
        <f t="shared" si="32"/>
        <v>38.735364911522318</v>
      </c>
      <c r="BP45" s="414">
        <f t="shared" ref="BP45:BX45" si="33">SUM(BP46:BP51)</f>
        <v>36.176518397542665</v>
      </c>
      <c r="BQ45" s="414">
        <f t="shared" si="33"/>
        <v>32.151529474874437</v>
      </c>
      <c r="BR45" s="414">
        <f t="shared" si="33"/>
        <v>29.510916999981667</v>
      </c>
      <c r="BS45" s="414">
        <f t="shared" si="33"/>
        <v>30.0921695476639</v>
      </c>
      <c r="BT45" s="414">
        <f t="shared" si="33"/>
        <v>29.999251249703693</v>
      </c>
      <c r="BU45" s="414">
        <f t="shared" si="33"/>
        <v>29.560653560949632</v>
      </c>
      <c r="BV45" s="414">
        <f t="shared" si="33"/>
        <v>28.771741918896868</v>
      </c>
      <c r="BW45" s="414">
        <f t="shared" si="33"/>
        <v>28.714125966736656</v>
      </c>
      <c r="BX45" s="377">
        <f t="shared" si="33"/>
        <v>28.775296477008862</v>
      </c>
    </row>
    <row r="46" spans="1:76">
      <c r="A46" s="316"/>
      <c r="B46" s="37" t="s">
        <v>562</v>
      </c>
      <c r="C46" s="316"/>
      <c r="D46" s="413">
        <v>0</v>
      </c>
      <c r="E46" s="413">
        <v>0</v>
      </c>
      <c r="F46" s="413">
        <v>0</v>
      </c>
      <c r="G46" s="413">
        <v>0</v>
      </c>
      <c r="H46" s="413">
        <v>0</v>
      </c>
      <c r="I46" s="413">
        <v>0</v>
      </c>
      <c r="J46" s="413">
        <v>0</v>
      </c>
      <c r="K46" s="413">
        <v>0</v>
      </c>
      <c r="L46" s="413">
        <v>0</v>
      </c>
      <c r="M46" s="413">
        <v>0</v>
      </c>
      <c r="N46" s="413">
        <v>0</v>
      </c>
      <c r="O46" s="413">
        <v>0</v>
      </c>
      <c r="P46" s="413">
        <v>0</v>
      </c>
      <c r="Q46" s="413">
        <v>0</v>
      </c>
      <c r="R46" s="413">
        <v>0</v>
      </c>
      <c r="S46" s="413">
        <v>0</v>
      </c>
      <c r="T46" s="413">
        <v>0</v>
      </c>
      <c r="U46" s="413">
        <v>0</v>
      </c>
      <c r="V46" s="413">
        <v>0</v>
      </c>
      <c r="W46" s="413">
        <v>0</v>
      </c>
      <c r="X46" s="413">
        <v>0</v>
      </c>
      <c r="Y46" s="413">
        <v>0</v>
      </c>
      <c r="Z46" s="413">
        <v>0</v>
      </c>
      <c r="AA46" s="413">
        <v>0</v>
      </c>
      <c r="AB46" s="413">
        <v>0</v>
      </c>
      <c r="AC46" s="413">
        <v>0</v>
      </c>
      <c r="AD46" s="413">
        <v>0</v>
      </c>
      <c r="AE46" s="413">
        <v>0</v>
      </c>
      <c r="AF46" s="413">
        <v>0</v>
      </c>
      <c r="AG46" s="413">
        <v>0</v>
      </c>
      <c r="AH46" s="413">
        <v>0</v>
      </c>
      <c r="AI46" s="413">
        <v>0</v>
      </c>
      <c r="AJ46" s="413">
        <v>0</v>
      </c>
      <c r="AK46" s="413">
        <v>0</v>
      </c>
      <c r="AL46" s="413">
        <v>0</v>
      </c>
      <c r="AM46" s="413">
        <v>0</v>
      </c>
      <c r="AN46" s="413">
        <v>0</v>
      </c>
      <c r="AO46" s="413">
        <v>0</v>
      </c>
      <c r="AP46" s="413">
        <v>0</v>
      </c>
      <c r="AQ46" s="413">
        <v>0</v>
      </c>
      <c r="AR46" s="413">
        <v>0</v>
      </c>
      <c r="AS46" s="413">
        <v>0</v>
      </c>
      <c r="AT46" s="413">
        <v>0</v>
      </c>
      <c r="AU46" s="413">
        <v>0</v>
      </c>
      <c r="AV46" s="413">
        <v>0</v>
      </c>
      <c r="AW46" s="413">
        <v>0</v>
      </c>
      <c r="AX46" s="413">
        <v>0</v>
      </c>
      <c r="AY46" s="413">
        <v>0</v>
      </c>
      <c r="AZ46" s="413">
        <v>0</v>
      </c>
      <c r="BA46" s="413">
        <v>0</v>
      </c>
      <c r="BB46" s="413">
        <v>0</v>
      </c>
      <c r="BC46" s="413">
        <v>0</v>
      </c>
      <c r="BD46" s="413">
        <v>0.65718828949339425</v>
      </c>
      <c r="BE46" s="413">
        <v>0.65961774767740922</v>
      </c>
      <c r="BF46" s="413">
        <v>0.61416010666464504</v>
      </c>
      <c r="BG46" s="413">
        <v>0.64327284102213389</v>
      </c>
      <c r="BH46" s="413">
        <v>0.56909610654458576</v>
      </c>
      <c r="BI46" s="413">
        <v>0.36958824835770193</v>
      </c>
      <c r="BJ46" s="413">
        <v>0.30519888145244678</v>
      </c>
      <c r="BK46" s="413">
        <v>0.23575728742998373</v>
      </c>
      <c r="BL46" s="413">
        <v>0.24668982671490491</v>
      </c>
      <c r="BM46" s="413">
        <v>2.3007021579193026E-2</v>
      </c>
      <c r="BN46" s="413">
        <v>6.6229018446189308E-2</v>
      </c>
      <c r="BO46" s="413">
        <v>4.5510349958351487E-2</v>
      </c>
      <c r="BP46" s="413">
        <v>3.7685317600419987E-2</v>
      </c>
      <c r="BQ46" s="413">
        <v>1.0316858542169306E-2</v>
      </c>
      <c r="BR46" s="413">
        <v>7.6406677921598361E-4</v>
      </c>
      <c r="BS46" s="413">
        <v>0</v>
      </c>
      <c r="BT46" s="413">
        <v>0</v>
      </c>
      <c r="BU46" s="413">
        <v>0</v>
      </c>
      <c r="BV46" s="413">
        <v>0</v>
      </c>
      <c r="BW46" s="413">
        <v>0</v>
      </c>
      <c r="BX46" s="371">
        <v>0</v>
      </c>
    </row>
    <row r="47" spans="1:76">
      <c r="A47" s="316"/>
      <c r="B47" s="37" t="s">
        <v>561</v>
      </c>
      <c r="C47" s="316"/>
      <c r="D47" s="413">
        <v>0</v>
      </c>
      <c r="E47" s="413">
        <v>0</v>
      </c>
      <c r="F47" s="413">
        <v>0</v>
      </c>
      <c r="G47" s="413">
        <v>0</v>
      </c>
      <c r="H47" s="413">
        <v>0</v>
      </c>
      <c r="I47" s="413">
        <v>0</v>
      </c>
      <c r="J47" s="413">
        <v>0</v>
      </c>
      <c r="K47" s="413">
        <v>0</v>
      </c>
      <c r="L47" s="413">
        <v>0</v>
      </c>
      <c r="M47" s="413">
        <v>0</v>
      </c>
      <c r="N47" s="413">
        <v>0</v>
      </c>
      <c r="O47" s="413">
        <v>0</v>
      </c>
      <c r="P47" s="413">
        <v>0</v>
      </c>
      <c r="Q47" s="413">
        <v>0</v>
      </c>
      <c r="R47" s="413">
        <v>0</v>
      </c>
      <c r="S47" s="413">
        <v>0</v>
      </c>
      <c r="T47" s="413">
        <v>0</v>
      </c>
      <c r="U47" s="413">
        <v>0</v>
      </c>
      <c r="V47" s="413">
        <v>0</v>
      </c>
      <c r="W47" s="413">
        <v>0</v>
      </c>
      <c r="X47" s="413">
        <v>0</v>
      </c>
      <c r="Y47" s="413">
        <v>0</v>
      </c>
      <c r="Z47" s="413">
        <v>0</v>
      </c>
      <c r="AA47" s="413">
        <v>0</v>
      </c>
      <c r="AB47" s="413">
        <v>0</v>
      </c>
      <c r="AC47" s="413">
        <v>0</v>
      </c>
      <c r="AD47" s="413">
        <v>0</v>
      </c>
      <c r="AE47" s="413">
        <v>0</v>
      </c>
      <c r="AF47" s="413">
        <v>0</v>
      </c>
      <c r="AG47" s="413">
        <v>0</v>
      </c>
      <c r="AH47" s="413">
        <v>0</v>
      </c>
      <c r="AI47" s="413">
        <v>0</v>
      </c>
      <c r="AJ47" s="413">
        <v>0</v>
      </c>
      <c r="AK47" s="413">
        <v>0</v>
      </c>
      <c r="AL47" s="413">
        <v>0</v>
      </c>
      <c r="AM47" s="413">
        <v>0</v>
      </c>
      <c r="AN47" s="413">
        <v>0</v>
      </c>
      <c r="AO47" s="413">
        <v>0</v>
      </c>
      <c r="AP47" s="413">
        <v>0</v>
      </c>
      <c r="AQ47" s="413">
        <v>0</v>
      </c>
      <c r="AR47" s="413">
        <v>0</v>
      </c>
      <c r="AS47" s="413">
        <v>0</v>
      </c>
      <c r="AT47" s="413">
        <v>0</v>
      </c>
      <c r="AU47" s="413">
        <v>0</v>
      </c>
      <c r="AV47" s="413">
        <v>0</v>
      </c>
      <c r="AW47" s="413">
        <v>0</v>
      </c>
      <c r="AX47" s="413">
        <v>0</v>
      </c>
      <c r="AY47" s="413">
        <v>0</v>
      </c>
      <c r="AZ47" s="413">
        <v>0</v>
      </c>
      <c r="BA47" s="413">
        <v>0</v>
      </c>
      <c r="BB47" s="413">
        <v>0</v>
      </c>
      <c r="BC47" s="413">
        <v>0</v>
      </c>
      <c r="BD47" s="413">
        <v>0.83490584753342767</v>
      </c>
      <c r="BE47" s="413">
        <v>0.96871066395731165</v>
      </c>
      <c r="BF47" s="413">
        <v>0.86645963935969617</v>
      </c>
      <c r="BG47" s="413">
        <v>0.93290704319178597</v>
      </c>
      <c r="BH47" s="413">
        <v>0.86172184550005193</v>
      </c>
      <c r="BI47" s="413">
        <v>0.7535594465593668</v>
      </c>
      <c r="BJ47" s="413">
        <v>0.61606420391432104</v>
      </c>
      <c r="BK47" s="413">
        <v>0.59496192869333198</v>
      </c>
      <c r="BL47" s="413">
        <v>0.50784210671851249</v>
      </c>
      <c r="BM47" s="413">
        <v>0.1715312649729579</v>
      </c>
      <c r="BN47" s="413">
        <v>5.3013631425028018E-2</v>
      </c>
      <c r="BO47" s="413">
        <v>4.3135207998276373E-2</v>
      </c>
      <c r="BP47" s="413">
        <v>3.9155262509991989E-2</v>
      </c>
      <c r="BQ47" s="413">
        <v>0</v>
      </c>
      <c r="BR47" s="413">
        <v>0</v>
      </c>
      <c r="BS47" s="413">
        <v>0</v>
      </c>
      <c r="BT47" s="413">
        <v>0</v>
      </c>
      <c r="BU47" s="413">
        <v>0</v>
      </c>
      <c r="BV47" s="413">
        <v>0</v>
      </c>
      <c r="BW47" s="413">
        <v>0</v>
      </c>
      <c r="BX47" s="371">
        <v>0</v>
      </c>
    </row>
    <row r="48" spans="1:76">
      <c r="A48" s="316"/>
      <c r="B48" s="37" t="s">
        <v>560</v>
      </c>
      <c r="C48" s="316"/>
      <c r="D48" s="413">
        <v>0</v>
      </c>
      <c r="E48" s="413">
        <v>0</v>
      </c>
      <c r="F48" s="413">
        <v>0</v>
      </c>
      <c r="G48" s="413">
        <v>0</v>
      </c>
      <c r="H48" s="413">
        <v>0</v>
      </c>
      <c r="I48" s="413">
        <v>0</v>
      </c>
      <c r="J48" s="413">
        <v>0</v>
      </c>
      <c r="K48" s="413">
        <v>0</v>
      </c>
      <c r="L48" s="413">
        <v>0</v>
      </c>
      <c r="M48" s="413">
        <v>0</v>
      </c>
      <c r="N48" s="413">
        <v>0</v>
      </c>
      <c r="O48" s="413">
        <v>0</v>
      </c>
      <c r="P48" s="413">
        <v>0</v>
      </c>
      <c r="Q48" s="413">
        <v>0</v>
      </c>
      <c r="R48" s="413">
        <v>0</v>
      </c>
      <c r="S48" s="413">
        <v>0</v>
      </c>
      <c r="T48" s="413">
        <v>0</v>
      </c>
      <c r="U48" s="413">
        <v>0</v>
      </c>
      <c r="V48" s="413">
        <v>0</v>
      </c>
      <c r="W48" s="413">
        <v>0</v>
      </c>
      <c r="X48" s="413">
        <v>0</v>
      </c>
      <c r="Y48" s="413">
        <v>0</v>
      </c>
      <c r="Z48" s="413">
        <v>0</v>
      </c>
      <c r="AA48" s="413">
        <v>0</v>
      </c>
      <c r="AB48" s="413">
        <v>0</v>
      </c>
      <c r="AC48" s="413">
        <v>0</v>
      </c>
      <c r="AD48" s="413">
        <v>0</v>
      </c>
      <c r="AE48" s="413">
        <v>0</v>
      </c>
      <c r="AF48" s="413">
        <v>0</v>
      </c>
      <c r="AG48" s="413">
        <v>0</v>
      </c>
      <c r="AH48" s="413">
        <v>0</v>
      </c>
      <c r="AI48" s="413">
        <v>0</v>
      </c>
      <c r="AJ48" s="413">
        <v>0</v>
      </c>
      <c r="AK48" s="413">
        <v>0</v>
      </c>
      <c r="AL48" s="413">
        <v>0</v>
      </c>
      <c r="AM48" s="413">
        <v>0</v>
      </c>
      <c r="AN48" s="413">
        <v>0</v>
      </c>
      <c r="AO48" s="413">
        <v>0</v>
      </c>
      <c r="AP48" s="413">
        <v>0</v>
      </c>
      <c r="AQ48" s="413">
        <v>0</v>
      </c>
      <c r="AR48" s="413">
        <v>0</v>
      </c>
      <c r="AS48" s="413">
        <v>0</v>
      </c>
      <c r="AT48" s="413">
        <v>0</v>
      </c>
      <c r="AU48" s="413">
        <v>0</v>
      </c>
      <c r="AV48" s="413">
        <v>0</v>
      </c>
      <c r="AW48" s="413">
        <v>0</v>
      </c>
      <c r="AX48" s="413">
        <v>0</v>
      </c>
      <c r="AY48" s="413">
        <v>0</v>
      </c>
      <c r="AZ48" s="413">
        <v>0</v>
      </c>
      <c r="BA48" s="413">
        <v>0</v>
      </c>
      <c r="BB48" s="413">
        <v>0</v>
      </c>
      <c r="BC48" s="413">
        <v>0</v>
      </c>
      <c r="BD48" s="413">
        <v>30.774870660454607</v>
      </c>
      <c r="BE48" s="413">
        <v>31.893007667063369</v>
      </c>
      <c r="BF48" s="413">
        <v>33.371362437999551</v>
      </c>
      <c r="BG48" s="413">
        <v>35.293395654988082</v>
      </c>
      <c r="BH48" s="413">
        <v>37.547544752346781</v>
      </c>
      <c r="BI48" s="413">
        <v>40.430379120942867</v>
      </c>
      <c r="BJ48" s="413">
        <v>41.052292974275822</v>
      </c>
      <c r="BK48" s="413">
        <v>42.896472213400102</v>
      </c>
      <c r="BL48" s="413">
        <v>42.477261339479007</v>
      </c>
      <c r="BM48" s="413">
        <v>41.740168259267435</v>
      </c>
      <c r="BN48" s="413">
        <v>37.787304681455318</v>
      </c>
      <c r="BO48" s="413">
        <v>34.313865787762815</v>
      </c>
      <c r="BP48" s="413">
        <v>24.022601033394039</v>
      </c>
      <c r="BQ48" s="413">
        <v>9.2498085514001787</v>
      </c>
      <c r="BR48" s="413">
        <v>1.9147902685064233</v>
      </c>
      <c r="BS48" s="413">
        <v>0.38719870121496536</v>
      </c>
      <c r="BT48" s="413">
        <v>6.3213025604546905E-2</v>
      </c>
      <c r="BU48" s="413">
        <v>4.5881232066695234E-2</v>
      </c>
      <c r="BV48" s="413">
        <v>5.1131290901567913E-2</v>
      </c>
      <c r="BW48" s="413">
        <v>5.6540204923467278E-2</v>
      </c>
      <c r="BX48" s="371">
        <v>5.8697276928125271E-2</v>
      </c>
    </row>
    <row r="49" spans="1:76">
      <c r="A49" s="316"/>
      <c r="B49" s="136" t="s">
        <v>581</v>
      </c>
      <c r="C49" s="334"/>
      <c r="D49" s="413">
        <v>0</v>
      </c>
      <c r="E49" s="413">
        <v>0</v>
      </c>
      <c r="F49" s="413">
        <v>0</v>
      </c>
      <c r="G49" s="413">
        <v>0</v>
      </c>
      <c r="H49" s="413">
        <v>0</v>
      </c>
      <c r="I49" s="413">
        <v>0</v>
      </c>
      <c r="J49" s="413">
        <v>0</v>
      </c>
      <c r="K49" s="413">
        <v>0</v>
      </c>
      <c r="L49" s="413">
        <v>0</v>
      </c>
      <c r="M49" s="413">
        <v>0</v>
      </c>
      <c r="N49" s="413">
        <v>0</v>
      </c>
      <c r="O49" s="413">
        <v>0</v>
      </c>
      <c r="P49" s="413">
        <v>0</v>
      </c>
      <c r="Q49" s="413">
        <v>0</v>
      </c>
      <c r="R49" s="413">
        <v>0</v>
      </c>
      <c r="S49" s="413">
        <v>0</v>
      </c>
      <c r="T49" s="413">
        <v>0</v>
      </c>
      <c r="U49" s="413">
        <v>0</v>
      </c>
      <c r="V49" s="413">
        <v>0</v>
      </c>
      <c r="W49" s="413">
        <v>0</v>
      </c>
      <c r="X49" s="413">
        <v>0</v>
      </c>
      <c r="Y49" s="413">
        <v>0</v>
      </c>
      <c r="Z49" s="413">
        <v>0</v>
      </c>
      <c r="AA49" s="413">
        <v>0</v>
      </c>
      <c r="AB49" s="413">
        <v>0</v>
      </c>
      <c r="AC49" s="413">
        <v>0</v>
      </c>
      <c r="AD49" s="413">
        <v>0</v>
      </c>
      <c r="AE49" s="413">
        <v>0</v>
      </c>
      <c r="AF49" s="413">
        <v>0</v>
      </c>
      <c r="AG49" s="413">
        <v>0</v>
      </c>
      <c r="AH49" s="413">
        <v>0</v>
      </c>
      <c r="AI49" s="413">
        <v>0</v>
      </c>
      <c r="AJ49" s="413">
        <v>0</v>
      </c>
      <c r="AK49" s="413">
        <v>0</v>
      </c>
      <c r="AL49" s="413">
        <v>0</v>
      </c>
      <c r="AM49" s="413">
        <v>0</v>
      </c>
      <c r="AN49" s="413">
        <v>0</v>
      </c>
      <c r="AO49" s="413">
        <v>0</v>
      </c>
      <c r="AP49" s="413">
        <v>0</v>
      </c>
      <c r="AQ49" s="413">
        <v>0</v>
      </c>
      <c r="AR49" s="413">
        <v>0</v>
      </c>
      <c r="AS49" s="413">
        <v>0</v>
      </c>
      <c r="AT49" s="413">
        <v>0</v>
      </c>
      <c r="AU49" s="413">
        <v>0</v>
      </c>
      <c r="AV49" s="413">
        <v>0</v>
      </c>
      <c r="AW49" s="413">
        <v>0</v>
      </c>
      <c r="AX49" s="413">
        <v>0</v>
      </c>
      <c r="AY49" s="413">
        <v>0</v>
      </c>
      <c r="AZ49" s="413">
        <v>0</v>
      </c>
      <c r="BA49" s="413">
        <v>0</v>
      </c>
      <c r="BB49" s="413">
        <v>0</v>
      </c>
      <c r="BC49" s="413">
        <v>0</v>
      </c>
      <c r="BD49" s="413">
        <v>0</v>
      </c>
      <c r="BE49" s="413">
        <v>0</v>
      </c>
      <c r="BF49" s="413">
        <v>0</v>
      </c>
      <c r="BG49" s="413">
        <v>0</v>
      </c>
      <c r="BH49" s="413">
        <v>0</v>
      </c>
      <c r="BI49" s="413">
        <v>0</v>
      </c>
      <c r="BJ49" s="413">
        <v>0</v>
      </c>
      <c r="BK49" s="413">
        <v>0</v>
      </c>
      <c r="BL49" s="413">
        <v>0</v>
      </c>
      <c r="BM49" s="413">
        <v>0</v>
      </c>
      <c r="BN49" s="413">
        <v>0</v>
      </c>
      <c r="BO49" s="413">
        <v>0</v>
      </c>
      <c r="BP49" s="413">
        <v>0</v>
      </c>
      <c r="BQ49" s="413">
        <v>0</v>
      </c>
      <c r="BR49" s="413">
        <v>0</v>
      </c>
      <c r="BS49" s="413">
        <v>0</v>
      </c>
      <c r="BT49" s="413">
        <v>0</v>
      </c>
      <c r="BU49" s="413">
        <v>0</v>
      </c>
      <c r="BV49" s="413">
        <v>0</v>
      </c>
      <c r="BW49" s="413">
        <v>0</v>
      </c>
      <c r="BX49" s="371">
        <v>0</v>
      </c>
    </row>
    <row r="50" spans="1:76">
      <c r="A50" s="334"/>
      <c r="B50" s="136" t="s">
        <v>578</v>
      </c>
      <c r="C50" s="334"/>
      <c r="D50" s="413">
        <v>0</v>
      </c>
      <c r="E50" s="413">
        <v>0</v>
      </c>
      <c r="F50" s="413">
        <v>0</v>
      </c>
      <c r="G50" s="413">
        <v>0</v>
      </c>
      <c r="H50" s="413">
        <v>0</v>
      </c>
      <c r="I50" s="413">
        <v>0</v>
      </c>
      <c r="J50" s="413">
        <v>0</v>
      </c>
      <c r="K50" s="413">
        <v>0</v>
      </c>
      <c r="L50" s="413">
        <v>0</v>
      </c>
      <c r="M50" s="413">
        <v>0</v>
      </c>
      <c r="N50" s="413">
        <v>0</v>
      </c>
      <c r="O50" s="413">
        <v>0</v>
      </c>
      <c r="P50" s="413">
        <v>0</v>
      </c>
      <c r="Q50" s="413">
        <v>0</v>
      </c>
      <c r="R50" s="413">
        <v>0</v>
      </c>
      <c r="S50" s="413">
        <v>0</v>
      </c>
      <c r="T50" s="413">
        <v>0</v>
      </c>
      <c r="U50" s="413">
        <v>0</v>
      </c>
      <c r="V50" s="413">
        <v>0</v>
      </c>
      <c r="W50" s="413">
        <v>0</v>
      </c>
      <c r="X50" s="413">
        <v>0</v>
      </c>
      <c r="Y50" s="413">
        <v>0</v>
      </c>
      <c r="Z50" s="413">
        <v>0</v>
      </c>
      <c r="AA50" s="413">
        <v>0</v>
      </c>
      <c r="AB50" s="413">
        <v>0</v>
      </c>
      <c r="AC50" s="413">
        <v>0</v>
      </c>
      <c r="AD50" s="413">
        <v>0</v>
      </c>
      <c r="AE50" s="413">
        <v>0</v>
      </c>
      <c r="AF50" s="413">
        <v>0</v>
      </c>
      <c r="AG50" s="413">
        <v>0</v>
      </c>
      <c r="AH50" s="413">
        <v>0</v>
      </c>
      <c r="AI50" s="413">
        <v>0</v>
      </c>
      <c r="AJ50" s="413">
        <v>0</v>
      </c>
      <c r="AK50" s="413">
        <v>0</v>
      </c>
      <c r="AL50" s="413">
        <v>0</v>
      </c>
      <c r="AM50" s="413">
        <v>0</v>
      </c>
      <c r="AN50" s="413">
        <v>0</v>
      </c>
      <c r="AO50" s="413">
        <v>0</v>
      </c>
      <c r="AP50" s="413">
        <v>0</v>
      </c>
      <c r="AQ50" s="413">
        <v>0</v>
      </c>
      <c r="AR50" s="413">
        <v>0</v>
      </c>
      <c r="AS50" s="413">
        <v>0</v>
      </c>
      <c r="AT50" s="413">
        <v>0</v>
      </c>
      <c r="AU50" s="413">
        <v>0</v>
      </c>
      <c r="AV50" s="413">
        <v>0</v>
      </c>
      <c r="AW50" s="413">
        <v>0</v>
      </c>
      <c r="AX50" s="413">
        <v>0</v>
      </c>
      <c r="AY50" s="413">
        <v>0</v>
      </c>
      <c r="AZ50" s="413">
        <v>0</v>
      </c>
      <c r="BA50" s="413">
        <v>0</v>
      </c>
      <c r="BB50" s="413">
        <v>0</v>
      </c>
      <c r="BC50" s="413">
        <v>0</v>
      </c>
      <c r="BD50" s="413">
        <v>0</v>
      </c>
      <c r="BE50" s="413">
        <v>0</v>
      </c>
      <c r="BF50" s="413">
        <v>0</v>
      </c>
      <c r="BG50" s="413">
        <v>0</v>
      </c>
      <c r="BH50" s="413">
        <v>0</v>
      </c>
      <c r="BI50" s="413">
        <v>0</v>
      </c>
      <c r="BJ50" s="413">
        <v>0</v>
      </c>
      <c r="BK50" s="413">
        <v>0</v>
      </c>
      <c r="BL50" s="413">
        <v>8.0819719098847151E-2</v>
      </c>
      <c r="BM50" s="413">
        <v>0.72931583053861671</v>
      </c>
      <c r="BN50" s="413">
        <v>0.99794202044588087</v>
      </c>
      <c r="BO50" s="413">
        <v>2.4654952951404554</v>
      </c>
      <c r="BP50" s="413">
        <v>10.165380003312663</v>
      </c>
      <c r="BQ50" s="413">
        <v>21.453499744345024</v>
      </c>
      <c r="BR50" s="413">
        <v>26.366072360246037</v>
      </c>
      <c r="BS50" s="413">
        <v>28.905683636325975</v>
      </c>
      <c r="BT50" s="413">
        <v>29.606639956070296</v>
      </c>
      <c r="BU50" s="413">
        <v>29.326952627826113</v>
      </c>
      <c r="BV50" s="413">
        <v>28.537021756301822</v>
      </c>
      <c r="BW50" s="413">
        <v>28.477751721069723</v>
      </c>
      <c r="BX50" s="371">
        <v>28.541399665007468</v>
      </c>
    </row>
    <row r="51" spans="1:76" s="285" customFormat="1" ht="27" customHeight="1" thickBot="1">
      <c r="A51" s="390"/>
      <c r="B51" s="425" t="s">
        <v>559</v>
      </c>
      <c r="C51" s="289"/>
      <c r="D51" s="387">
        <v>0</v>
      </c>
      <c r="E51" s="387">
        <v>0</v>
      </c>
      <c r="F51" s="387">
        <v>0</v>
      </c>
      <c r="G51" s="387">
        <v>0</v>
      </c>
      <c r="H51" s="387">
        <v>0</v>
      </c>
      <c r="I51" s="387">
        <v>0</v>
      </c>
      <c r="J51" s="387">
        <v>0</v>
      </c>
      <c r="K51" s="387">
        <v>0</v>
      </c>
      <c r="L51" s="387">
        <v>0</v>
      </c>
      <c r="M51" s="387">
        <v>0</v>
      </c>
      <c r="N51" s="387">
        <v>0</v>
      </c>
      <c r="O51" s="387">
        <v>0</v>
      </c>
      <c r="P51" s="387">
        <v>0</v>
      </c>
      <c r="Q51" s="387">
        <v>0</v>
      </c>
      <c r="R51" s="387">
        <v>0</v>
      </c>
      <c r="S51" s="387">
        <v>0</v>
      </c>
      <c r="T51" s="387">
        <v>0</v>
      </c>
      <c r="U51" s="387">
        <v>0</v>
      </c>
      <c r="V51" s="387">
        <v>0</v>
      </c>
      <c r="W51" s="387">
        <v>0</v>
      </c>
      <c r="X51" s="387">
        <v>0</v>
      </c>
      <c r="Y51" s="387">
        <v>0</v>
      </c>
      <c r="Z51" s="387">
        <v>0</v>
      </c>
      <c r="AA51" s="387">
        <v>0</v>
      </c>
      <c r="AB51" s="387">
        <v>0</v>
      </c>
      <c r="AC51" s="387">
        <v>0</v>
      </c>
      <c r="AD51" s="387">
        <v>0</v>
      </c>
      <c r="AE51" s="387">
        <v>0</v>
      </c>
      <c r="AF51" s="387">
        <v>0</v>
      </c>
      <c r="AG51" s="387">
        <v>0</v>
      </c>
      <c r="AH51" s="387">
        <v>0</v>
      </c>
      <c r="AI51" s="387">
        <v>0</v>
      </c>
      <c r="AJ51" s="387">
        <v>0</v>
      </c>
      <c r="AK51" s="387">
        <v>0</v>
      </c>
      <c r="AL51" s="387">
        <v>0</v>
      </c>
      <c r="AM51" s="387">
        <v>0</v>
      </c>
      <c r="AN51" s="387">
        <v>0</v>
      </c>
      <c r="AO51" s="387">
        <v>0</v>
      </c>
      <c r="AP51" s="387">
        <v>0</v>
      </c>
      <c r="AQ51" s="387">
        <v>0</v>
      </c>
      <c r="AR51" s="387">
        <v>0</v>
      </c>
      <c r="AS51" s="387">
        <v>0</v>
      </c>
      <c r="AT51" s="387">
        <v>0</v>
      </c>
      <c r="AU51" s="387">
        <v>0</v>
      </c>
      <c r="AV51" s="387">
        <v>0</v>
      </c>
      <c r="AW51" s="387">
        <v>0</v>
      </c>
      <c r="AX51" s="387">
        <v>0</v>
      </c>
      <c r="AY51" s="387">
        <v>0</v>
      </c>
      <c r="AZ51" s="387">
        <v>0</v>
      </c>
      <c r="BA51" s="387">
        <v>0</v>
      </c>
      <c r="BB51" s="387">
        <v>0</v>
      </c>
      <c r="BC51" s="387">
        <v>0</v>
      </c>
      <c r="BD51" s="387">
        <v>2.3070576936737721</v>
      </c>
      <c r="BE51" s="387">
        <v>2.1047092606137765</v>
      </c>
      <c r="BF51" s="387">
        <v>1.6792675510564465</v>
      </c>
      <c r="BG51" s="387">
        <v>1.6015218362442167</v>
      </c>
      <c r="BH51" s="387">
        <v>1.6614683981841516</v>
      </c>
      <c r="BI51" s="387">
        <v>1.7104444937553542</v>
      </c>
      <c r="BJ51" s="387">
        <v>1.8782336666065429</v>
      </c>
      <c r="BK51" s="387">
        <v>1.9392256844898623</v>
      </c>
      <c r="BL51" s="387">
        <v>1.9585824374411775</v>
      </c>
      <c r="BM51" s="387">
        <v>1.9866435914378651</v>
      </c>
      <c r="BN51" s="387">
        <v>1.8521323305151847</v>
      </c>
      <c r="BO51" s="387">
        <v>1.8673582706624192</v>
      </c>
      <c r="BP51" s="387">
        <v>1.9116967807255496</v>
      </c>
      <c r="BQ51" s="387">
        <v>1.4379043205870679</v>
      </c>
      <c r="BR51" s="387">
        <v>1.2292903044499939</v>
      </c>
      <c r="BS51" s="387">
        <v>0.79928721012295723</v>
      </c>
      <c r="BT51" s="387">
        <v>0.32939826802884886</v>
      </c>
      <c r="BU51" s="387">
        <v>0.18781970105682574</v>
      </c>
      <c r="BV51" s="387">
        <v>0.1835888716934754</v>
      </c>
      <c r="BW51" s="387">
        <v>0.17983404074346485</v>
      </c>
      <c r="BX51" s="386">
        <v>0.17519953507326849</v>
      </c>
    </row>
    <row r="52" spans="1:76" ht="26.1" customHeight="1">
      <c r="A52" s="299"/>
      <c r="B52" s="166" t="s">
        <v>590</v>
      </c>
      <c r="C52" s="316"/>
      <c r="D52" s="384" t="s">
        <v>151</v>
      </c>
      <c r="E52" s="384" t="s">
        <v>150</v>
      </c>
      <c r="F52" s="384" t="s">
        <v>149</v>
      </c>
      <c r="G52" s="384" t="s">
        <v>148</v>
      </c>
      <c r="H52" s="384" t="s">
        <v>147</v>
      </c>
      <c r="I52" s="384" t="s">
        <v>146</v>
      </c>
      <c r="J52" s="384" t="s">
        <v>145</v>
      </c>
      <c r="K52" s="384" t="s">
        <v>144</v>
      </c>
      <c r="L52" s="384" t="s">
        <v>143</v>
      </c>
      <c r="M52" s="384" t="s">
        <v>142</v>
      </c>
      <c r="N52" s="384" t="s">
        <v>141</v>
      </c>
      <c r="O52" s="384" t="s">
        <v>140</v>
      </c>
      <c r="P52" s="384" t="s">
        <v>139</v>
      </c>
      <c r="Q52" s="384" t="s">
        <v>138</v>
      </c>
      <c r="R52" s="384" t="s">
        <v>137</v>
      </c>
      <c r="S52" s="384" t="s">
        <v>136</v>
      </c>
      <c r="T52" s="384" t="s">
        <v>135</v>
      </c>
      <c r="U52" s="384" t="s">
        <v>134</v>
      </c>
      <c r="V52" s="384" t="s">
        <v>133</v>
      </c>
      <c r="W52" s="384" t="s">
        <v>132</v>
      </c>
      <c r="X52" s="384" t="s">
        <v>131</v>
      </c>
      <c r="Y52" s="384" t="s">
        <v>130</v>
      </c>
      <c r="Z52" s="384" t="s">
        <v>129</v>
      </c>
      <c r="AA52" s="384" t="s">
        <v>128</v>
      </c>
      <c r="AB52" s="384" t="s">
        <v>127</v>
      </c>
      <c r="AC52" s="384" t="s">
        <v>126</v>
      </c>
      <c r="AD52" s="384" t="s">
        <v>125</v>
      </c>
      <c r="AE52" s="384" t="s">
        <v>124</v>
      </c>
      <c r="AF52" s="384" t="s">
        <v>123</v>
      </c>
      <c r="AG52" s="384" t="s">
        <v>122</v>
      </c>
      <c r="AH52" s="384" t="s">
        <v>121</v>
      </c>
      <c r="AI52" s="384" t="s">
        <v>120</v>
      </c>
      <c r="AJ52" s="384" t="s">
        <v>119</v>
      </c>
      <c r="AK52" s="384" t="s">
        <v>118</v>
      </c>
      <c r="AL52" s="384" t="s">
        <v>117</v>
      </c>
      <c r="AM52" s="384" t="s">
        <v>116</v>
      </c>
      <c r="AN52" s="384" t="s">
        <v>115</v>
      </c>
      <c r="AO52" s="384" t="s">
        <v>114</v>
      </c>
      <c r="AP52" s="384" t="s">
        <v>113</v>
      </c>
      <c r="AQ52" s="384" t="s">
        <v>112</v>
      </c>
      <c r="AR52" s="384" t="s">
        <v>111</v>
      </c>
      <c r="AS52" s="384" t="s">
        <v>110</v>
      </c>
      <c r="AT52" s="384" t="s">
        <v>109</v>
      </c>
      <c r="AU52" s="384" t="s">
        <v>108</v>
      </c>
      <c r="AV52" s="384" t="s">
        <v>107</v>
      </c>
      <c r="AW52" s="384" t="s">
        <v>106</v>
      </c>
      <c r="AX52" s="384" t="s">
        <v>105</v>
      </c>
      <c r="AY52" s="384" t="s">
        <v>104</v>
      </c>
      <c r="AZ52" s="384" t="s">
        <v>103</v>
      </c>
      <c r="BA52" s="384" t="s">
        <v>102</v>
      </c>
      <c r="BB52" s="384" t="s">
        <v>101</v>
      </c>
      <c r="BC52" s="384" t="s">
        <v>100</v>
      </c>
      <c r="BD52" s="384" t="s">
        <v>99</v>
      </c>
      <c r="BE52" s="384" t="s">
        <v>98</v>
      </c>
      <c r="BF52" s="384" t="s">
        <v>97</v>
      </c>
      <c r="BG52" s="384" t="s">
        <v>96</v>
      </c>
      <c r="BH52" s="384" t="s">
        <v>95</v>
      </c>
      <c r="BI52" s="384" t="s">
        <v>94</v>
      </c>
      <c r="BJ52" s="384" t="s">
        <v>93</v>
      </c>
      <c r="BK52" s="384" t="s">
        <v>92</v>
      </c>
      <c r="BL52" s="384" t="s">
        <v>91</v>
      </c>
      <c r="BM52" s="384" t="s">
        <v>90</v>
      </c>
      <c r="BN52" s="384" t="s">
        <v>89</v>
      </c>
      <c r="BO52" s="384" t="s">
        <v>88</v>
      </c>
      <c r="BP52" s="384" t="s">
        <v>87</v>
      </c>
      <c r="BQ52" s="384" t="s">
        <v>86</v>
      </c>
      <c r="BR52" s="384" t="s">
        <v>85</v>
      </c>
      <c r="BS52" s="384" t="s">
        <v>84</v>
      </c>
      <c r="BT52" s="384" t="s">
        <v>83</v>
      </c>
      <c r="BU52" s="384" t="s">
        <v>83</v>
      </c>
      <c r="BV52" s="428" t="s">
        <v>81</v>
      </c>
      <c r="BW52" s="428" t="s">
        <v>80</v>
      </c>
      <c r="BX52" s="399" t="s">
        <v>79</v>
      </c>
    </row>
    <row r="53" spans="1:76" ht="15" customHeight="1">
      <c r="A53" s="299"/>
      <c r="B53" s="338" t="s">
        <v>409</v>
      </c>
      <c r="C53" s="337"/>
      <c r="D53" s="398" t="s">
        <v>77</v>
      </c>
      <c r="E53" s="398" t="s">
        <v>77</v>
      </c>
      <c r="F53" s="398" t="s">
        <v>77</v>
      </c>
      <c r="G53" s="398" t="s">
        <v>77</v>
      </c>
      <c r="H53" s="398" t="s">
        <v>77</v>
      </c>
      <c r="I53" s="398" t="s">
        <v>77</v>
      </c>
      <c r="J53" s="398" t="s">
        <v>77</v>
      </c>
      <c r="K53" s="398" t="s">
        <v>77</v>
      </c>
      <c r="L53" s="398" t="s">
        <v>77</v>
      </c>
      <c r="M53" s="398" t="s">
        <v>77</v>
      </c>
      <c r="N53" s="398" t="s">
        <v>77</v>
      </c>
      <c r="O53" s="398" t="s">
        <v>77</v>
      </c>
      <c r="P53" s="398" t="s">
        <v>77</v>
      </c>
      <c r="Q53" s="398" t="s">
        <v>77</v>
      </c>
      <c r="R53" s="398" t="s">
        <v>77</v>
      </c>
      <c r="S53" s="398" t="s">
        <v>77</v>
      </c>
      <c r="T53" s="398" t="s">
        <v>77</v>
      </c>
      <c r="U53" s="398" t="s">
        <v>77</v>
      </c>
      <c r="V53" s="398" t="s">
        <v>77</v>
      </c>
      <c r="W53" s="398" t="s">
        <v>77</v>
      </c>
      <c r="X53" s="398" t="s">
        <v>77</v>
      </c>
      <c r="Y53" s="398" t="s">
        <v>77</v>
      </c>
      <c r="Z53" s="398" t="s">
        <v>77</v>
      </c>
      <c r="AA53" s="398" t="s">
        <v>77</v>
      </c>
      <c r="AB53" s="398" t="s">
        <v>77</v>
      </c>
      <c r="AC53" s="398" t="s">
        <v>77</v>
      </c>
      <c r="AD53" s="398" t="s">
        <v>77</v>
      </c>
      <c r="AE53" s="398" t="s">
        <v>77</v>
      </c>
      <c r="AF53" s="398" t="s">
        <v>77</v>
      </c>
      <c r="AG53" s="398" t="s">
        <v>77</v>
      </c>
      <c r="AH53" s="398" t="s">
        <v>77</v>
      </c>
      <c r="AI53" s="398" t="s">
        <v>77</v>
      </c>
      <c r="AJ53" s="398" t="s">
        <v>77</v>
      </c>
      <c r="AK53" s="398" t="s">
        <v>77</v>
      </c>
      <c r="AL53" s="398" t="s">
        <v>77</v>
      </c>
      <c r="AM53" s="398" t="s">
        <v>77</v>
      </c>
      <c r="AN53" s="398" t="s">
        <v>77</v>
      </c>
      <c r="AO53" s="398" t="s">
        <v>77</v>
      </c>
      <c r="AP53" s="398" t="s">
        <v>77</v>
      </c>
      <c r="AQ53" s="398" t="s">
        <v>77</v>
      </c>
      <c r="AR53" s="398" t="s">
        <v>77</v>
      </c>
      <c r="AS53" s="398" t="s">
        <v>77</v>
      </c>
      <c r="AT53" s="398" t="s">
        <v>77</v>
      </c>
      <c r="AU53" s="398" t="s">
        <v>77</v>
      </c>
      <c r="AV53" s="398" t="s">
        <v>77</v>
      </c>
      <c r="AW53" s="398" t="s">
        <v>77</v>
      </c>
      <c r="AX53" s="398" t="s">
        <v>77</v>
      </c>
      <c r="AY53" s="398" t="s">
        <v>77</v>
      </c>
      <c r="AZ53" s="398" t="s">
        <v>77</v>
      </c>
      <c r="BA53" s="398" t="s">
        <v>77</v>
      </c>
      <c r="BB53" s="398" t="s">
        <v>77</v>
      </c>
      <c r="BC53" s="398" t="s">
        <v>77</v>
      </c>
      <c r="BD53" s="398" t="s">
        <v>77</v>
      </c>
      <c r="BE53" s="398" t="s">
        <v>77</v>
      </c>
      <c r="BF53" s="398" t="s">
        <v>77</v>
      </c>
      <c r="BG53" s="398" t="s">
        <v>77</v>
      </c>
      <c r="BH53" s="398" t="s">
        <v>77</v>
      </c>
      <c r="BI53" s="398" t="s">
        <v>77</v>
      </c>
      <c r="BJ53" s="398" t="s">
        <v>77</v>
      </c>
      <c r="BK53" s="398" t="s">
        <v>77</v>
      </c>
      <c r="BL53" s="398" t="s">
        <v>77</v>
      </c>
      <c r="BM53" s="398" t="s">
        <v>77</v>
      </c>
      <c r="BN53" s="398" t="s">
        <v>77</v>
      </c>
      <c r="BO53" s="398" t="s">
        <v>77</v>
      </c>
      <c r="BP53" s="398" t="s">
        <v>77</v>
      </c>
      <c r="BQ53" s="398" t="s">
        <v>77</v>
      </c>
      <c r="BR53" s="398" t="s">
        <v>77</v>
      </c>
      <c r="BS53" s="398" t="s">
        <v>76</v>
      </c>
      <c r="BT53" s="397" t="s">
        <v>76</v>
      </c>
      <c r="BU53" s="397" t="s">
        <v>76</v>
      </c>
      <c r="BV53" s="397" t="s">
        <v>76</v>
      </c>
      <c r="BW53" s="397" t="s">
        <v>76</v>
      </c>
      <c r="BX53" s="396" t="s">
        <v>76</v>
      </c>
    </row>
    <row r="54" spans="1:76" s="318" customFormat="1" ht="30.75" customHeight="1">
      <c r="A54" s="317"/>
      <c r="B54" s="45" t="s">
        <v>579</v>
      </c>
      <c r="C54" s="41"/>
      <c r="D54" s="414">
        <v>1301.1994669035992</v>
      </c>
      <c r="E54" s="414">
        <v>1910.2954242558869</v>
      </c>
      <c r="F54" s="414">
        <v>1951.9086368118244</v>
      </c>
      <c r="G54" s="414">
        <v>1678.302572593999</v>
      </c>
      <c r="H54" s="414">
        <v>1924.8778320746339</v>
      </c>
      <c r="I54" s="414">
        <v>2021.3002837741055</v>
      </c>
      <c r="J54" s="414">
        <v>1971.541537094625</v>
      </c>
      <c r="K54" s="414">
        <v>2234.4735673034206</v>
      </c>
      <c r="L54" s="414">
        <v>2043.2426778242677</v>
      </c>
      <c r="M54" s="414">
        <v>2250.730146029206</v>
      </c>
      <c r="N54" s="414">
        <v>2635.0400625366424</v>
      </c>
      <c r="O54" s="414">
        <v>2568.7633885102241</v>
      </c>
      <c r="P54" s="414">
        <v>2604.5845272206302</v>
      </c>
      <c r="Q54" s="414">
        <v>2891.5925925925922</v>
      </c>
      <c r="R54" s="414">
        <v>2930.5605461731943</v>
      </c>
      <c r="S54" s="414">
        <v>3415.4416961130742</v>
      </c>
      <c r="T54" s="414">
        <v>3433.3164128595599</v>
      </c>
      <c r="U54" s="414">
        <v>4042.2773393461107</v>
      </c>
      <c r="V54" s="414">
        <v>4066.092572658773</v>
      </c>
      <c r="W54" s="414">
        <v>4888.0245803357311</v>
      </c>
      <c r="X54" s="414">
        <v>5034.1058655221741</v>
      </c>
      <c r="Y54" s="414">
        <v>5198.7491593813047</v>
      </c>
      <c r="Z54" s="414">
        <v>4635.6791943011549</v>
      </c>
      <c r="AA54" s="414">
        <v>4779.1032826261007</v>
      </c>
      <c r="AB54" s="414">
        <v>5200.6984126984125</v>
      </c>
      <c r="AC54" s="414">
        <v>5408.475953079178</v>
      </c>
      <c r="AD54" s="414">
        <v>5501.8355726691789</v>
      </c>
      <c r="AE54" s="414">
        <v>5891.7931579988135</v>
      </c>
      <c r="AF54" s="414">
        <v>6418.4363551782299</v>
      </c>
      <c r="AG54" s="414">
        <v>6881.3274300046078</v>
      </c>
      <c r="AH54" s="414">
        <f t="shared" ref="AH54:BX54" si="34">SUM(AH55:AH56)</f>
        <v>8091.7528629479129</v>
      </c>
      <c r="AI54" s="414">
        <f t="shared" si="34"/>
        <v>7519.235336024698</v>
      </c>
      <c r="AJ54" s="414">
        <f t="shared" si="34"/>
        <v>7015.6656222918473</v>
      </c>
      <c r="AK54" s="414">
        <f t="shared" si="34"/>
        <v>7296.2512910869427</v>
      </c>
      <c r="AL54" s="414">
        <f t="shared" si="34"/>
        <v>7358.2059819573697</v>
      </c>
      <c r="AM54" s="414">
        <f t="shared" si="34"/>
        <v>7219.0019612115921</v>
      </c>
      <c r="AN54" s="414">
        <f t="shared" si="34"/>
        <v>7828.4492970077772</v>
      </c>
      <c r="AO54" s="414">
        <f t="shared" si="34"/>
        <v>8147.9692165764354</v>
      </c>
      <c r="AP54" s="414">
        <f t="shared" si="34"/>
        <v>8673.610603760364</v>
      </c>
      <c r="AQ54" s="414">
        <f t="shared" si="34"/>
        <v>9038.82380541354</v>
      </c>
      <c r="AR54" s="414">
        <f t="shared" si="34"/>
        <v>9726.3012578355265</v>
      </c>
      <c r="AS54" s="414">
        <f t="shared" si="34"/>
        <v>10285.19616414088</v>
      </c>
      <c r="AT54" s="414">
        <f t="shared" si="34"/>
        <v>11062.021182747889</v>
      </c>
      <c r="AU54" s="414">
        <f t="shared" si="34"/>
        <v>13156.959916001679</v>
      </c>
      <c r="AV54" s="414">
        <f t="shared" si="34"/>
        <v>15078.134647204337</v>
      </c>
      <c r="AW54" s="414">
        <f t="shared" si="34"/>
        <v>16948.107822443955</v>
      </c>
      <c r="AX54" s="414">
        <f t="shared" si="34"/>
        <v>18484.037485381963</v>
      </c>
      <c r="AY54" s="414">
        <f t="shared" si="34"/>
        <v>18531.119314517364</v>
      </c>
      <c r="AZ54" s="414">
        <f t="shared" si="34"/>
        <v>17966.011653088583</v>
      </c>
      <c r="BA54" s="414">
        <f t="shared" si="34"/>
        <v>17674.814335547937</v>
      </c>
      <c r="BB54" s="414">
        <f t="shared" si="34"/>
        <v>17388.065826969112</v>
      </c>
      <c r="BC54" s="427">
        <f t="shared" si="34"/>
        <v>16873.134116419427</v>
      </c>
      <c r="BD54" s="414">
        <f t="shared" si="34"/>
        <v>17266.505856190295</v>
      </c>
      <c r="BE54" s="414">
        <f t="shared" si="34"/>
        <v>17611.800726237296</v>
      </c>
      <c r="BF54" s="414">
        <f t="shared" si="34"/>
        <v>17043.130476533675</v>
      </c>
      <c r="BG54" s="414">
        <f t="shared" si="34"/>
        <v>16646.536858558931</v>
      </c>
      <c r="BH54" s="414">
        <f t="shared" si="34"/>
        <v>15612.28460054979</v>
      </c>
      <c r="BI54" s="414">
        <f t="shared" si="34"/>
        <v>14922.843963526782</v>
      </c>
      <c r="BJ54" s="414">
        <f t="shared" si="34"/>
        <v>14482.761351358011</v>
      </c>
      <c r="BK54" s="414">
        <f t="shared" si="34"/>
        <v>14734.889941184538</v>
      </c>
      <c r="BL54" s="414">
        <f t="shared" si="34"/>
        <v>14393.484560094657</v>
      </c>
      <c r="BM54" s="414">
        <f t="shared" si="34"/>
        <v>14739.56186264288</v>
      </c>
      <c r="BN54" s="414">
        <f t="shared" si="34"/>
        <v>14390.028764016184</v>
      </c>
      <c r="BO54" s="414">
        <f t="shared" si="34"/>
        <v>14289.899608699321</v>
      </c>
      <c r="BP54" s="414">
        <f t="shared" si="34"/>
        <v>14064.643774908318</v>
      </c>
      <c r="BQ54" s="414">
        <f t="shared" si="34"/>
        <v>13803.204359687672</v>
      </c>
      <c r="BR54" s="414">
        <f t="shared" si="34"/>
        <v>14338.411778456188</v>
      </c>
      <c r="BS54" s="414">
        <f t="shared" si="34"/>
        <v>14711.790622513323</v>
      </c>
      <c r="BT54" s="414">
        <f t="shared" si="34"/>
        <v>14412.936294378436</v>
      </c>
      <c r="BU54" s="414">
        <f t="shared" si="34"/>
        <v>13895.073044227989</v>
      </c>
      <c r="BV54" s="414">
        <f t="shared" si="34"/>
        <v>13270.051551314846</v>
      </c>
      <c r="BW54" s="414">
        <f t="shared" si="34"/>
        <v>12969.169275043982</v>
      </c>
      <c r="BX54" s="426">
        <f t="shared" si="34"/>
        <v>12678.645610383492</v>
      </c>
    </row>
    <row r="55" spans="1:76" s="318" customFormat="1" ht="15.75">
      <c r="A55" s="317"/>
      <c r="B55" s="296" t="s">
        <v>344</v>
      </c>
      <c r="C55" s="41"/>
      <c r="D55" s="413">
        <v>0</v>
      </c>
      <c r="E55" s="413">
        <v>0</v>
      </c>
      <c r="F55" s="413">
        <v>0</v>
      </c>
      <c r="G55" s="413">
        <v>0</v>
      </c>
      <c r="H55" s="413">
        <v>0</v>
      </c>
      <c r="I55" s="413">
        <v>0</v>
      </c>
      <c r="J55" s="413">
        <v>0</v>
      </c>
      <c r="K55" s="413">
        <v>0</v>
      </c>
      <c r="L55" s="413">
        <v>0</v>
      </c>
      <c r="M55" s="413">
        <v>0</v>
      </c>
      <c r="N55" s="413">
        <v>0</v>
      </c>
      <c r="O55" s="413">
        <v>0</v>
      </c>
      <c r="P55" s="413">
        <v>0</v>
      </c>
      <c r="Q55" s="413">
        <v>0</v>
      </c>
      <c r="R55" s="413">
        <v>0</v>
      </c>
      <c r="S55" s="413">
        <v>0</v>
      </c>
      <c r="T55" s="413">
        <v>0</v>
      </c>
      <c r="U55" s="413">
        <v>0</v>
      </c>
      <c r="V55" s="413">
        <v>0</v>
      </c>
      <c r="W55" s="413">
        <v>0</v>
      </c>
      <c r="X55" s="413">
        <v>0</v>
      </c>
      <c r="Y55" s="413">
        <v>0</v>
      </c>
      <c r="Z55" s="413">
        <v>0</v>
      </c>
      <c r="AA55" s="413">
        <v>0</v>
      </c>
      <c r="AB55" s="413">
        <v>0</v>
      </c>
      <c r="AC55" s="413">
        <v>0</v>
      </c>
      <c r="AD55" s="413">
        <v>0</v>
      </c>
      <c r="AE55" s="413">
        <v>0</v>
      </c>
      <c r="AF55" s="413">
        <v>0</v>
      </c>
      <c r="AG55" s="413">
        <v>0</v>
      </c>
      <c r="AH55" s="413">
        <v>7741.701839956153</v>
      </c>
      <c r="AI55" s="413">
        <v>7163.9976886116465</v>
      </c>
      <c r="AJ55" s="413">
        <v>6669.6314808527104</v>
      </c>
      <c r="AK55" s="413">
        <v>6921.7070370064912</v>
      </c>
      <c r="AL55" s="413">
        <v>6947.5406394245929</v>
      </c>
      <c r="AM55" s="413">
        <v>6748.6010537493012</v>
      </c>
      <c r="AN55" s="413">
        <v>7270.3296254191782</v>
      </c>
      <c r="AO55" s="413">
        <v>7493.9656250991457</v>
      </c>
      <c r="AP55" s="413">
        <v>7865.1811044650522</v>
      </c>
      <c r="AQ55" s="413">
        <v>8089.8188899448405</v>
      </c>
      <c r="AR55" s="413">
        <v>8638.0082520184806</v>
      </c>
      <c r="AS55" s="413">
        <v>9042.1570099981509</v>
      </c>
      <c r="AT55" s="413">
        <v>9633.8322457553277</v>
      </c>
      <c r="AU55" s="413">
        <v>11436.090674645462</v>
      </c>
      <c r="AV55" s="413">
        <v>13177.437241715143</v>
      </c>
      <c r="AW55" s="413">
        <v>14885.566045070642</v>
      </c>
      <c r="AX55" s="413">
        <v>16320.477052405573</v>
      </c>
      <c r="AY55" s="413">
        <v>16696.154087642255</v>
      </c>
      <c r="AZ55" s="413">
        <v>16517.340419380391</v>
      </c>
      <c r="BA55" s="413">
        <v>16498.972343296617</v>
      </c>
      <c r="BB55" s="413">
        <v>16560.69887096855</v>
      </c>
      <c r="BC55" s="424">
        <v>16438.778802123004</v>
      </c>
      <c r="BD55" s="413">
        <v>17035.201599463344</v>
      </c>
      <c r="BE55" s="413">
        <v>17384.841476332349</v>
      </c>
      <c r="BF55" s="413">
        <v>16825.780100239306</v>
      </c>
      <c r="BG55" s="413">
        <v>16424.026752895887</v>
      </c>
      <c r="BH55" s="413">
        <v>15454.495667385736</v>
      </c>
      <c r="BI55" s="413">
        <v>14764.429824480374</v>
      </c>
      <c r="BJ55" s="413">
        <v>14320.224758876093</v>
      </c>
      <c r="BK55" s="413">
        <v>14500.347472279806</v>
      </c>
      <c r="BL55" s="413">
        <v>14193.427672629256</v>
      </c>
      <c r="BM55" s="413">
        <v>14535.988257347546</v>
      </c>
      <c r="BN55" s="413">
        <v>14206.26520195722</v>
      </c>
      <c r="BO55" s="413">
        <v>14110.070611253796</v>
      </c>
      <c r="BP55" s="413">
        <v>13897.972220963349</v>
      </c>
      <c r="BQ55" s="413">
        <v>13636.387659901524</v>
      </c>
      <c r="BR55" s="413">
        <v>14201.191206102701</v>
      </c>
      <c r="BS55" s="413">
        <v>14590.760296739334</v>
      </c>
      <c r="BT55" s="413">
        <v>14302.732543799304</v>
      </c>
      <c r="BU55" s="413">
        <v>13785.830011340337</v>
      </c>
      <c r="BV55" s="413">
        <v>13165.255326424911</v>
      </c>
      <c r="BW55" s="413">
        <v>12868.627560480885</v>
      </c>
      <c r="BX55" s="371">
        <v>12583.082927756126</v>
      </c>
    </row>
    <row r="56" spans="1:76" s="318" customFormat="1" ht="15.75">
      <c r="A56" s="317"/>
      <c r="B56" s="296" t="s">
        <v>345</v>
      </c>
      <c r="C56" s="41"/>
      <c r="D56" s="413">
        <v>0</v>
      </c>
      <c r="E56" s="413">
        <v>0</v>
      </c>
      <c r="F56" s="413">
        <v>0</v>
      </c>
      <c r="G56" s="413">
        <v>0</v>
      </c>
      <c r="H56" s="413">
        <v>0</v>
      </c>
      <c r="I56" s="413">
        <v>0</v>
      </c>
      <c r="J56" s="413">
        <v>0</v>
      </c>
      <c r="K56" s="413">
        <v>0</v>
      </c>
      <c r="L56" s="413">
        <v>0</v>
      </c>
      <c r="M56" s="413">
        <v>0</v>
      </c>
      <c r="N56" s="413">
        <v>0</v>
      </c>
      <c r="O56" s="413">
        <v>0</v>
      </c>
      <c r="P56" s="413">
        <v>0</v>
      </c>
      <c r="Q56" s="413">
        <v>0</v>
      </c>
      <c r="R56" s="413">
        <v>0</v>
      </c>
      <c r="S56" s="413">
        <v>0</v>
      </c>
      <c r="T56" s="413">
        <v>0</v>
      </c>
      <c r="U56" s="413">
        <v>0</v>
      </c>
      <c r="V56" s="413">
        <v>0</v>
      </c>
      <c r="W56" s="413">
        <v>0</v>
      </c>
      <c r="X56" s="413">
        <v>0</v>
      </c>
      <c r="Y56" s="413">
        <v>0</v>
      </c>
      <c r="Z56" s="413">
        <v>0</v>
      </c>
      <c r="AA56" s="413">
        <v>0</v>
      </c>
      <c r="AB56" s="413">
        <v>0</v>
      </c>
      <c r="AC56" s="413">
        <v>0</v>
      </c>
      <c r="AD56" s="413">
        <v>0</v>
      </c>
      <c r="AE56" s="413">
        <v>0</v>
      </c>
      <c r="AF56" s="413">
        <v>0</v>
      </c>
      <c r="AG56" s="413">
        <v>0</v>
      </c>
      <c r="AH56" s="413">
        <v>350.05102299175991</v>
      </c>
      <c r="AI56" s="413">
        <v>355.23764741305132</v>
      </c>
      <c r="AJ56" s="413">
        <v>346.03414143913687</v>
      </c>
      <c r="AK56" s="413">
        <v>374.54425408045176</v>
      </c>
      <c r="AL56" s="413">
        <v>410.66534253277678</v>
      </c>
      <c r="AM56" s="413">
        <v>470.40090746229117</v>
      </c>
      <c r="AN56" s="413">
        <v>558.11967158859909</v>
      </c>
      <c r="AO56" s="413">
        <v>654.00359147728966</v>
      </c>
      <c r="AP56" s="413">
        <v>808.42949929531119</v>
      </c>
      <c r="AQ56" s="413">
        <v>949.00491546870035</v>
      </c>
      <c r="AR56" s="413">
        <v>1088.2930058170459</v>
      </c>
      <c r="AS56" s="413">
        <v>1243.0391541427286</v>
      </c>
      <c r="AT56" s="413">
        <v>1428.1889369925605</v>
      </c>
      <c r="AU56" s="413">
        <v>1720.8692413562171</v>
      </c>
      <c r="AV56" s="413">
        <v>1900.697405489195</v>
      </c>
      <c r="AW56" s="413">
        <v>2062.5417773733129</v>
      </c>
      <c r="AX56" s="413">
        <v>2163.560432976391</v>
      </c>
      <c r="AY56" s="413">
        <v>1834.9652268751104</v>
      </c>
      <c r="AZ56" s="413">
        <v>1448.6712337081931</v>
      </c>
      <c r="BA56" s="413">
        <v>1175.8419922513194</v>
      </c>
      <c r="BB56" s="413">
        <v>827.36695600056225</v>
      </c>
      <c r="BC56" s="413">
        <v>434.35531429642305</v>
      </c>
      <c r="BD56" s="413">
        <v>231.30425672695193</v>
      </c>
      <c r="BE56" s="413">
        <v>226.95924990494808</v>
      </c>
      <c r="BF56" s="413">
        <v>217.35037629436971</v>
      </c>
      <c r="BG56" s="413">
        <v>222.51010566304569</v>
      </c>
      <c r="BH56" s="413">
        <v>157.78893316405416</v>
      </c>
      <c r="BI56" s="413">
        <v>158.41413904640876</v>
      </c>
      <c r="BJ56" s="413">
        <v>162.53659248191809</v>
      </c>
      <c r="BK56" s="413">
        <v>234.54246890473141</v>
      </c>
      <c r="BL56" s="413">
        <v>200.05688746540207</v>
      </c>
      <c r="BM56" s="413">
        <v>203.57360529533355</v>
      </c>
      <c r="BN56" s="413">
        <v>183.76356205896408</v>
      </c>
      <c r="BO56" s="413">
        <v>179.82899744552546</v>
      </c>
      <c r="BP56" s="413">
        <v>166.67155394496805</v>
      </c>
      <c r="BQ56" s="413">
        <v>166.81669978614889</v>
      </c>
      <c r="BR56" s="413">
        <v>137.22057235348566</v>
      </c>
      <c r="BS56" s="413">
        <v>121.03032577398864</v>
      </c>
      <c r="BT56" s="413">
        <v>110.20375057913297</v>
      </c>
      <c r="BU56" s="413">
        <v>109.24303288765273</v>
      </c>
      <c r="BV56" s="413">
        <v>104.79622488993485</v>
      </c>
      <c r="BW56" s="413">
        <v>100.54171456309702</v>
      </c>
      <c r="BX56" s="371">
        <v>95.562682627365945</v>
      </c>
    </row>
    <row r="57" spans="1:76" s="318" customFormat="1" ht="15.75">
      <c r="A57" s="317"/>
      <c r="B57" s="423"/>
      <c r="C57" s="41"/>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13"/>
      <c r="BP57" s="413"/>
      <c r="BQ57" s="413"/>
      <c r="BR57" s="413"/>
      <c r="BS57" s="413"/>
      <c r="BT57" s="413"/>
      <c r="BU57" s="413"/>
      <c r="BV57" s="413"/>
      <c r="BW57" s="413"/>
      <c r="BX57" s="371"/>
    </row>
    <row r="58" spans="1:76" s="318" customFormat="1" ht="15.75">
      <c r="A58" s="321"/>
      <c r="B58" s="128" t="s">
        <v>249</v>
      </c>
      <c r="C58" s="41"/>
      <c r="D58" s="414">
        <v>0</v>
      </c>
      <c r="E58" s="414">
        <v>0</v>
      </c>
      <c r="F58" s="414">
        <v>0</v>
      </c>
      <c r="G58" s="414">
        <v>0</v>
      </c>
      <c r="H58" s="414">
        <v>0</v>
      </c>
      <c r="I58" s="414">
        <v>0</v>
      </c>
      <c r="J58" s="414">
        <v>0</v>
      </c>
      <c r="K58" s="414">
        <v>0</v>
      </c>
      <c r="L58" s="414">
        <v>0</v>
      </c>
      <c r="M58" s="414">
        <v>0</v>
      </c>
      <c r="N58" s="414">
        <v>0</v>
      </c>
      <c r="O58" s="414">
        <v>0</v>
      </c>
      <c r="P58" s="414">
        <v>0</v>
      </c>
      <c r="Q58" s="414">
        <v>0</v>
      </c>
      <c r="R58" s="414">
        <v>0</v>
      </c>
      <c r="S58" s="414">
        <v>0</v>
      </c>
      <c r="T58" s="414">
        <v>0</v>
      </c>
      <c r="U58" s="414">
        <v>0</v>
      </c>
      <c r="V58" s="414">
        <v>0</v>
      </c>
      <c r="W58" s="414">
        <v>0</v>
      </c>
      <c r="X58" s="414">
        <v>0</v>
      </c>
      <c r="Y58" s="414">
        <v>0</v>
      </c>
      <c r="Z58" s="414">
        <v>0</v>
      </c>
      <c r="AA58" s="414">
        <v>0</v>
      </c>
      <c r="AB58" s="414">
        <v>0</v>
      </c>
      <c r="AC58" s="414">
        <v>0</v>
      </c>
      <c r="AD58" s="414">
        <v>0</v>
      </c>
      <c r="AE58" s="414">
        <v>0</v>
      </c>
      <c r="AF58" s="414">
        <v>0</v>
      </c>
      <c r="AG58" s="414">
        <v>0</v>
      </c>
      <c r="AH58" s="414">
        <v>0</v>
      </c>
      <c r="AI58" s="414">
        <v>0</v>
      </c>
      <c r="AJ58" s="414">
        <v>0</v>
      </c>
      <c r="AK58" s="414">
        <v>0</v>
      </c>
      <c r="AL58" s="414">
        <v>0</v>
      </c>
      <c r="AM58" s="414">
        <v>0</v>
      </c>
      <c r="AN58" s="414">
        <v>0</v>
      </c>
      <c r="AO58" s="414">
        <v>0</v>
      </c>
      <c r="AP58" s="414">
        <v>0</v>
      </c>
      <c r="AQ58" s="414">
        <v>0</v>
      </c>
      <c r="AR58" s="414">
        <v>0</v>
      </c>
      <c r="AS58" s="414">
        <v>0</v>
      </c>
      <c r="AT58" s="414">
        <v>0</v>
      </c>
      <c r="AU58" s="414">
        <v>0</v>
      </c>
      <c r="AV58" s="414">
        <v>0</v>
      </c>
      <c r="AW58" s="414">
        <v>0</v>
      </c>
      <c r="AX58" s="414">
        <v>0</v>
      </c>
      <c r="AY58" s="414">
        <v>0</v>
      </c>
      <c r="AZ58" s="414">
        <v>0</v>
      </c>
      <c r="BA58" s="414">
        <v>0</v>
      </c>
      <c r="BB58" s="414">
        <v>0</v>
      </c>
      <c r="BC58" s="414">
        <v>0</v>
      </c>
      <c r="BD58" s="414">
        <v>0</v>
      </c>
      <c r="BE58" s="414">
        <v>0</v>
      </c>
      <c r="BF58" s="414">
        <v>0</v>
      </c>
      <c r="BG58" s="414">
        <v>0</v>
      </c>
      <c r="BH58" s="414">
        <v>0</v>
      </c>
      <c r="BI58" s="414">
        <v>0</v>
      </c>
      <c r="BJ58" s="414">
        <v>0</v>
      </c>
      <c r="BK58" s="414">
        <v>0</v>
      </c>
      <c r="BL58" s="414">
        <f t="shared" ref="BL58:BX58" si="35">SUM(BL59,BL63)</f>
        <v>144.95577549029565</v>
      </c>
      <c r="BM58" s="414">
        <f t="shared" si="35"/>
        <v>1408.051053483407</v>
      </c>
      <c r="BN58" s="414">
        <f t="shared" si="35"/>
        <v>2412.6492828828918</v>
      </c>
      <c r="BO58" s="414">
        <f t="shared" si="35"/>
        <v>3774.6382588314282</v>
      </c>
      <c r="BP58" s="414">
        <f t="shared" si="35"/>
        <v>7085.9646015290691</v>
      </c>
      <c r="BQ58" s="414">
        <f t="shared" si="35"/>
        <v>10688.596868362394</v>
      </c>
      <c r="BR58" s="414">
        <f t="shared" si="35"/>
        <v>12955.655979549698</v>
      </c>
      <c r="BS58" s="414">
        <f t="shared" si="35"/>
        <v>13966.37534392118</v>
      </c>
      <c r="BT58" s="414">
        <f t="shared" si="35"/>
        <v>14163.179631178755</v>
      </c>
      <c r="BU58" s="414">
        <f t="shared" si="35"/>
        <v>13781.31947959131</v>
      </c>
      <c r="BV58" s="414">
        <f t="shared" si="35"/>
        <v>13160.07381843897</v>
      </c>
      <c r="BW58" s="414">
        <f t="shared" si="35"/>
        <v>12862.625829394008</v>
      </c>
      <c r="BX58" s="377">
        <f t="shared" si="35"/>
        <v>12576.950121349915</v>
      </c>
    </row>
    <row r="59" spans="1:76">
      <c r="A59" s="316"/>
      <c r="B59" s="37" t="s">
        <v>578</v>
      </c>
      <c r="C59" s="38"/>
      <c r="D59" s="413">
        <v>0</v>
      </c>
      <c r="E59" s="413">
        <v>0</v>
      </c>
      <c r="F59" s="413">
        <v>0</v>
      </c>
      <c r="G59" s="413">
        <v>0</v>
      </c>
      <c r="H59" s="413">
        <v>0</v>
      </c>
      <c r="I59" s="413">
        <v>0</v>
      </c>
      <c r="J59" s="413">
        <v>0</v>
      </c>
      <c r="K59" s="413">
        <v>0</v>
      </c>
      <c r="L59" s="413">
        <v>0</v>
      </c>
      <c r="M59" s="413">
        <v>0</v>
      </c>
      <c r="N59" s="413">
        <v>0</v>
      </c>
      <c r="O59" s="413">
        <v>0</v>
      </c>
      <c r="P59" s="413">
        <v>0</v>
      </c>
      <c r="Q59" s="413">
        <v>0</v>
      </c>
      <c r="R59" s="413">
        <v>0</v>
      </c>
      <c r="S59" s="413">
        <v>0</v>
      </c>
      <c r="T59" s="413">
        <v>0</v>
      </c>
      <c r="U59" s="413">
        <v>0</v>
      </c>
      <c r="V59" s="413">
        <v>0</v>
      </c>
      <c r="W59" s="413">
        <v>0</v>
      </c>
      <c r="X59" s="413">
        <v>0</v>
      </c>
      <c r="Y59" s="413">
        <v>0</v>
      </c>
      <c r="Z59" s="413">
        <v>0</v>
      </c>
      <c r="AA59" s="413">
        <v>0</v>
      </c>
      <c r="AB59" s="413">
        <v>0</v>
      </c>
      <c r="AC59" s="413">
        <v>0</v>
      </c>
      <c r="AD59" s="413">
        <v>0</v>
      </c>
      <c r="AE59" s="413">
        <v>0</v>
      </c>
      <c r="AF59" s="413">
        <v>0</v>
      </c>
      <c r="AG59" s="413">
        <v>0</v>
      </c>
      <c r="AH59" s="413">
        <v>0</v>
      </c>
      <c r="AI59" s="413">
        <v>0</v>
      </c>
      <c r="AJ59" s="413">
        <v>0</v>
      </c>
      <c r="AK59" s="413">
        <v>0</v>
      </c>
      <c r="AL59" s="413">
        <v>0</v>
      </c>
      <c r="AM59" s="413">
        <v>0</v>
      </c>
      <c r="AN59" s="413">
        <v>0</v>
      </c>
      <c r="AO59" s="413">
        <v>0</v>
      </c>
      <c r="AP59" s="413">
        <v>0</v>
      </c>
      <c r="AQ59" s="413">
        <v>0</v>
      </c>
      <c r="AR59" s="413">
        <v>0</v>
      </c>
      <c r="AS59" s="413">
        <v>0</v>
      </c>
      <c r="AT59" s="413">
        <v>0</v>
      </c>
      <c r="AU59" s="413">
        <v>0</v>
      </c>
      <c r="AV59" s="413">
        <v>0</v>
      </c>
      <c r="AW59" s="413">
        <v>0</v>
      </c>
      <c r="AX59" s="413">
        <v>0</v>
      </c>
      <c r="AY59" s="413">
        <v>0</v>
      </c>
      <c r="AZ59" s="413">
        <v>0</v>
      </c>
      <c r="BA59" s="413">
        <v>0</v>
      </c>
      <c r="BB59" s="413">
        <v>0</v>
      </c>
      <c r="BC59" s="413">
        <v>0</v>
      </c>
      <c r="BD59" s="413">
        <v>0</v>
      </c>
      <c r="BE59" s="413">
        <v>0</v>
      </c>
      <c r="BF59" s="413">
        <v>0</v>
      </c>
      <c r="BG59" s="413">
        <v>0</v>
      </c>
      <c r="BH59" s="413">
        <v>0</v>
      </c>
      <c r="BI59" s="413">
        <v>0</v>
      </c>
      <c r="BJ59" s="413">
        <v>0</v>
      </c>
      <c r="BK59" s="413">
        <v>0</v>
      </c>
      <c r="BL59" s="413">
        <f t="shared" ref="BL59:BX59" si="36">SUM(BL60:BL62)</f>
        <v>73.373461657413685</v>
      </c>
      <c r="BM59" s="413">
        <f t="shared" si="36"/>
        <v>645.43516548998457</v>
      </c>
      <c r="BN59" s="413">
        <f t="shared" si="36"/>
        <v>1032.2404245573548</v>
      </c>
      <c r="BO59" s="413">
        <f t="shared" si="36"/>
        <v>1485.2964640341118</v>
      </c>
      <c r="BP59" s="413">
        <f t="shared" si="36"/>
        <v>2408.8893776668665</v>
      </c>
      <c r="BQ59" s="413">
        <f t="shared" si="36"/>
        <v>3623.8842251724664</v>
      </c>
      <c r="BR59" s="413">
        <f t="shared" si="36"/>
        <v>4141.9283867883978</v>
      </c>
      <c r="BS59" s="413">
        <f t="shared" si="36"/>
        <v>4522.3015553972773</v>
      </c>
      <c r="BT59" s="413">
        <f t="shared" si="36"/>
        <v>4816.8244367679981</v>
      </c>
      <c r="BU59" s="413">
        <f t="shared" si="36"/>
        <v>4747.0223974947494</v>
      </c>
      <c r="BV59" s="413">
        <f t="shared" si="36"/>
        <v>4533.4376066433169</v>
      </c>
      <c r="BW59" s="413">
        <f t="shared" si="36"/>
        <v>4397.6383573342664</v>
      </c>
      <c r="BX59" s="371">
        <f t="shared" si="36"/>
        <v>4249.516810816518</v>
      </c>
    </row>
    <row r="60" spans="1:76">
      <c r="A60" s="316"/>
      <c r="B60" s="376" t="s">
        <v>367</v>
      </c>
      <c r="C60" s="296"/>
      <c r="D60" s="413">
        <v>0</v>
      </c>
      <c r="E60" s="413">
        <v>0</v>
      </c>
      <c r="F60" s="413">
        <v>0</v>
      </c>
      <c r="G60" s="413">
        <v>0</v>
      </c>
      <c r="H60" s="413">
        <v>0</v>
      </c>
      <c r="I60" s="413">
        <v>0</v>
      </c>
      <c r="J60" s="413">
        <v>0</v>
      </c>
      <c r="K60" s="413">
        <v>0</v>
      </c>
      <c r="L60" s="413">
        <v>0</v>
      </c>
      <c r="M60" s="413">
        <v>0</v>
      </c>
      <c r="N60" s="413">
        <v>0</v>
      </c>
      <c r="O60" s="413">
        <v>0</v>
      </c>
      <c r="P60" s="413">
        <v>0</v>
      </c>
      <c r="Q60" s="413">
        <v>0</v>
      </c>
      <c r="R60" s="413">
        <v>0</v>
      </c>
      <c r="S60" s="413">
        <v>0</v>
      </c>
      <c r="T60" s="413">
        <v>0</v>
      </c>
      <c r="U60" s="413">
        <v>0</v>
      </c>
      <c r="V60" s="413">
        <v>0</v>
      </c>
      <c r="W60" s="413">
        <v>0</v>
      </c>
      <c r="X60" s="413">
        <v>0</v>
      </c>
      <c r="Y60" s="413">
        <v>0</v>
      </c>
      <c r="Z60" s="413">
        <v>0</v>
      </c>
      <c r="AA60" s="413">
        <v>0</v>
      </c>
      <c r="AB60" s="413">
        <v>0</v>
      </c>
      <c r="AC60" s="413">
        <v>0</v>
      </c>
      <c r="AD60" s="413">
        <v>0</v>
      </c>
      <c r="AE60" s="413">
        <v>0</v>
      </c>
      <c r="AF60" s="413">
        <v>0</v>
      </c>
      <c r="AG60" s="413">
        <v>0</v>
      </c>
      <c r="AH60" s="413">
        <v>0</v>
      </c>
      <c r="AI60" s="413">
        <v>0</v>
      </c>
      <c r="AJ60" s="413">
        <v>0</v>
      </c>
      <c r="AK60" s="413">
        <v>0</v>
      </c>
      <c r="AL60" s="413">
        <v>0</v>
      </c>
      <c r="AM60" s="413">
        <v>0</v>
      </c>
      <c r="AN60" s="413">
        <v>0</v>
      </c>
      <c r="AO60" s="413">
        <v>0</v>
      </c>
      <c r="AP60" s="413">
        <v>0</v>
      </c>
      <c r="AQ60" s="413">
        <v>0</v>
      </c>
      <c r="AR60" s="413">
        <v>0</v>
      </c>
      <c r="AS60" s="413">
        <v>0</v>
      </c>
      <c r="AT60" s="413">
        <v>0</v>
      </c>
      <c r="AU60" s="413">
        <v>0</v>
      </c>
      <c r="AV60" s="413">
        <v>0</v>
      </c>
      <c r="AW60" s="413">
        <v>0</v>
      </c>
      <c r="AX60" s="413">
        <v>0</v>
      </c>
      <c r="AY60" s="413">
        <v>0</v>
      </c>
      <c r="AZ60" s="413">
        <v>0</v>
      </c>
      <c r="BA60" s="413">
        <v>0</v>
      </c>
      <c r="BB60" s="413">
        <v>0</v>
      </c>
      <c r="BC60" s="413">
        <v>0</v>
      </c>
      <c r="BD60" s="413">
        <v>0</v>
      </c>
      <c r="BE60" s="413">
        <v>0</v>
      </c>
      <c r="BF60" s="413">
        <v>0</v>
      </c>
      <c r="BG60" s="413">
        <v>0</v>
      </c>
      <c r="BH60" s="413">
        <v>0</v>
      </c>
      <c r="BI60" s="413">
        <v>0</v>
      </c>
      <c r="BJ60" s="413">
        <v>0</v>
      </c>
      <c r="BK60" s="413">
        <v>0</v>
      </c>
      <c r="BL60" s="413">
        <v>67.74274658020849</v>
      </c>
      <c r="BM60" s="413">
        <v>442.55611578466267</v>
      </c>
      <c r="BN60" s="413">
        <v>506.15646545063584</v>
      </c>
      <c r="BO60" s="413">
        <v>500.23048491697796</v>
      </c>
      <c r="BP60" s="413">
        <v>580.73481601718527</v>
      </c>
      <c r="BQ60" s="413">
        <v>492.86200699570213</v>
      </c>
      <c r="BR60" s="413">
        <v>432.51114808808654</v>
      </c>
      <c r="BS60" s="413">
        <v>308.42166280066999</v>
      </c>
      <c r="BT60" s="413">
        <v>146.52868078403199</v>
      </c>
      <c r="BU60" s="413">
        <v>129.95510767880856</v>
      </c>
      <c r="BV60" s="413">
        <v>128.6370812013524</v>
      </c>
      <c r="BW60" s="413">
        <v>128.92627664160099</v>
      </c>
      <c r="BX60" s="371">
        <v>129.05076131110522</v>
      </c>
    </row>
    <row r="61" spans="1:76">
      <c r="A61" s="316"/>
      <c r="B61" s="376" t="s">
        <v>576</v>
      </c>
      <c r="C61" s="296"/>
      <c r="D61" s="413">
        <v>0</v>
      </c>
      <c r="E61" s="413">
        <v>0</v>
      </c>
      <c r="F61" s="413">
        <v>0</v>
      </c>
      <c r="G61" s="413">
        <v>0</v>
      </c>
      <c r="H61" s="413">
        <v>0</v>
      </c>
      <c r="I61" s="413">
        <v>0</v>
      </c>
      <c r="J61" s="413">
        <v>0</v>
      </c>
      <c r="K61" s="413">
        <v>0</v>
      </c>
      <c r="L61" s="413">
        <v>0</v>
      </c>
      <c r="M61" s="413">
        <v>0</v>
      </c>
      <c r="N61" s="413">
        <v>0</v>
      </c>
      <c r="O61" s="413">
        <v>0</v>
      </c>
      <c r="P61" s="413">
        <v>0</v>
      </c>
      <c r="Q61" s="413">
        <v>0</v>
      </c>
      <c r="R61" s="413">
        <v>0</v>
      </c>
      <c r="S61" s="413">
        <v>0</v>
      </c>
      <c r="T61" s="413">
        <v>0</v>
      </c>
      <c r="U61" s="413">
        <v>0</v>
      </c>
      <c r="V61" s="413">
        <v>0</v>
      </c>
      <c r="W61" s="413">
        <v>0</v>
      </c>
      <c r="X61" s="413">
        <v>0</v>
      </c>
      <c r="Y61" s="413">
        <v>0</v>
      </c>
      <c r="Z61" s="413">
        <v>0</v>
      </c>
      <c r="AA61" s="413">
        <v>0</v>
      </c>
      <c r="AB61" s="413">
        <v>0</v>
      </c>
      <c r="AC61" s="413">
        <v>0</v>
      </c>
      <c r="AD61" s="413">
        <v>0</v>
      </c>
      <c r="AE61" s="413">
        <v>0</v>
      </c>
      <c r="AF61" s="413">
        <v>0</v>
      </c>
      <c r="AG61" s="413">
        <v>0</v>
      </c>
      <c r="AH61" s="413">
        <v>0</v>
      </c>
      <c r="AI61" s="413">
        <v>0</v>
      </c>
      <c r="AJ61" s="413">
        <v>0</v>
      </c>
      <c r="AK61" s="413">
        <v>0</v>
      </c>
      <c r="AL61" s="413">
        <v>0</v>
      </c>
      <c r="AM61" s="413">
        <v>0</v>
      </c>
      <c r="AN61" s="413">
        <v>0</v>
      </c>
      <c r="AO61" s="413">
        <v>0</v>
      </c>
      <c r="AP61" s="413">
        <v>0</v>
      </c>
      <c r="AQ61" s="413">
        <v>0</v>
      </c>
      <c r="AR61" s="413">
        <v>0</v>
      </c>
      <c r="AS61" s="413">
        <v>0</v>
      </c>
      <c r="AT61" s="413">
        <v>0</v>
      </c>
      <c r="AU61" s="413">
        <v>0</v>
      </c>
      <c r="AV61" s="413">
        <v>0</v>
      </c>
      <c r="AW61" s="413">
        <v>0</v>
      </c>
      <c r="AX61" s="413">
        <v>0</v>
      </c>
      <c r="AY61" s="413">
        <v>0</v>
      </c>
      <c r="AZ61" s="413">
        <v>0</v>
      </c>
      <c r="BA61" s="413">
        <v>0</v>
      </c>
      <c r="BB61" s="413">
        <v>0</v>
      </c>
      <c r="BC61" s="413">
        <v>0</v>
      </c>
      <c r="BD61" s="413">
        <v>0</v>
      </c>
      <c r="BE61" s="413">
        <v>0</v>
      </c>
      <c r="BF61" s="413">
        <v>0</v>
      </c>
      <c r="BG61" s="413">
        <v>0</v>
      </c>
      <c r="BH61" s="413">
        <v>0</v>
      </c>
      <c r="BI61" s="413">
        <v>0</v>
      </c>
      <c r="BJ61" s="413">
        <v>0</v>
      </c>
      <c r="BK61" s="413">
        <v>0</v>
      </c>
      <c r="BL61" s="413">
        <v>3.1017635202584546</v>
      </c>
      <c r="BM61" s="413">
        <v>138.82548734330661</v>
      </c>
      <c r="BN61" s="413">
        <v>381.99609174898495</v>
      </c>
      <c r="BO61" s="413">
        <v>632.9357625906656</v>
      </c>
      <c r="BP61" s="413">
        <v>708.29726539376247</v>
      </c>
      <c r="BQ61" s="413">
        <v>668.49664788763084</v>
      </c>
      <c r="BR61" s="413">
        <v>203.93631039371084</v>
      </c>
      <c r="BS61" s="413">
        <v>92.386788589330223</v>
      </c>
      <c r="BT61" s="413">
        <v>111.64142390217528</v>
      </c>
      <c r="BU61" s="413">
        <v>122.74752130101378</v>
      </c>
      <c r="BV61" s="413">
        <v>112.07998715246579</v>
      </c>
      <c r="BW61" s="413">
        <v>105.89382179169107</v>
      </c>
      <c r="BX61" s="371">
        <v>99.686857323781382</v>
      </c>
    </row>
    <row r="62" spans="1:76">
      <c r="A62" s="316"/>
      <c r="B62" s="376" t="s">
        <v>365</v>
      </c>
      <c r="C62" s="296"/>
      <c r="D62" s="413">
        <v>0</v>
      </c>
      <c r="E62" s="413">
        <v>0</v>
      </c>
      <c r="F62" s="413">
        <v>0</v>
      </c>
      <c r="G62" s="413">
        <v>0</v>
      </c>
      <c r="H62" s="413">
        <v>0</v>
      </c>
      <c r="I62" s="413">
        <v>0</v>
      </c>
      <c r="J62" s="413">
        <v>0</v>
      </c>
      <c r="K62" s="413">
        <v>0</v>
      </c>
      <c r="L62" s="413">
        <v>0</v>
      </c>
      <c r="M62" s="413">
        <v>0</v>
      </c>
      <c r="N62" s="413">
        <v>0</v>
      </c>
      <c r="O62" s="413">
        <v>0</v>
      </c>
      <c r="P62" s="413">
        <v>0</v>
      </c>
      <c r="Q62" s="413">
        <v>0</v>
      </c>
      <c r="R62" s="413">
        <v>0</v>
      </c>
      <c r="S62" s="413">
        <v>0</v>
      </c>
      <c r="T62" s="413">
        <v>0</v>
      </c>
      <c r="U62" s="413">
        <v>0</v>
      </c>
      <c r="V62" s="413">
        <v>0</v>
      </c>
      <c r="W62" s="413">
        <v>0</v>
      </c>
      <c r="X62" s="413">
        <v>0</v>
      </c>
      <c r="Y62" s="413">
        <v>0</v>
      </c>
      <c r="Z62" s="413">
        <v>0</v>
      </c>
      <c r="AA62" s="413">
        <v>0</v>
      </c>
      <c r="AB62" s="413">
        <v>0</v>
      </c>
      <c r="AC62" s="413">
        <v>0</v>
      </c>
      <c r="AD62" s="413">
        <v>0</v>
      </c>
      <c r="AE62" s="413">
        <v>0</v>
      </c>
      <c r="AF62" s="413">
        <v>0</v>
      </c>
      <c r="AG62" s="413">
        <v>0</v>
      </c>
      <c r="AH62" s="413">
        <v>0</v>
      </c>
      <c r="AI62" s="413">
        <v>0</v>
      </c>
      <c r="AJ62" s="413">
        <v>0</v>
      </c>
      <c r="AK62" s="413">
        <v>0</v>
      </c>
      <c r="AL62" s="413">
        <v>0</v>
      </c>
      <c r="AM62" s="413">
        <v>0</v>
      </c>
      <c r="AN62" s="413">
        <v>0</v>
      </c>
      <c r="AO62" s="413">
        <v>0</v>
      </c>
      <c r="AP62" s="413">
        <v>0</v>
      </c>
      <c r="AQ62" s="413">
        <v>0</v>
      </c>
      <c r="AR62" s="413">
        <v>0</v>
      </c>
      <c r="AS62" s="413">
        <v>0</v>
      </c>
      <c r="AT62" s="413">
        <v>0</v>
      </c>
      <c r="AU62" s="413">
        <v>0</v>
      </c>
      <c r="AV62" s="413">
        <v>0</v>
      </c>
      <c r="AW62" s="413">
        <v>0</v>
      </c>
      <c r="AX62" s="413">
        <v>0</v>
      </c>
      <c r="AY62" s="413">
        <v>0</v>
      </c>
      <c r="AZ62" s="413">
        <v>0</v>
      </c>
      <c r="BA62" s="413">
        <v>0</v>
      </c>
      <c r="BB62" s="413">
        <v>0</v>
      </c>
      <c r="BC62" s="413">
        <v>0</v>
      </c>
      <c r="BD62" s="413">
        <v>0</v>
      </c>
      <c r="BE62" s="413">
        <v>0</v>
      </c>
      <c r="BF62" s="413">
        <v>0</v>
      </c>
      <c r="BG62" s="413">
        <v>0</v>
      </c>
      <c r="BH62" s="413">
        <v>0</v>
      </c>
      <c r="BI62" s="413">
        <v>0</v>
      </c>
      <c r="BJ62" s="413">
        <v>0</v>
      </c>
      <c r="BK62" s="413">
        <v>0</v>
      </c>
      <c r="BL62" s="413">
        <v>2.5289515569467325</v>
      </c>
      <c r="BM62" s="413">
        <v>64.05356236201537</v>
      </c>
      <c r="BN62" s="413">
        <v>144.08786735773404</v>
      </c>
      <c r="BO62" s="413">
        <v>352.13021652646808</v>
      </c>
      <c r="BP62" s="413">
        <v>1119.857296255919</v>
      </c>
      <c r="BQ62" s="413">
        <v>2462.5255702891332</v>
      </c>
      <c r="BR62" s="413">
        <v>3505.4809283066002</v>
      </c>
      <c r="BS62" s="413">
        <v>4121.493104007277</v>
      </c>
      <c r="BT62" s="413">
        <v>4558.6543320817909</v>
      </c>
      <c r="BU62" s="413">
        <v>4494.3197685149271</v>
      </c>
      <c r="BV62" s="413">
        <v>4292.720538289499</v>
      </c>
      <c r="BW62" s="413">
        <v>4162.8182589009748</v>
      </c>
      <c r="BX62" s="371">
        <v>4020.7791921816311</v>
      </c>
    </row>
    <row r="63" spans="1:76" ht="26.1" customHeight="1">
      <c r="A63" s="316"/>
      <c r="B63" s="37" t="s">
        <v>589</v>
      </c>
      <c r="C63" s="38"/>
      <c r="D63" s="413">
        <v>0</v>
      </c>
      <c r="E63" s="413">
        <v>0</v>
      </c>
      <c r="F63" s="413">
        <v>0</v>
      </c>
      <c r="G63" s="413">
        <v>0</v>
      </c>
      <c r="H63" s="413">
        <v>0</v>
      </c>
      <c r="I63" s="413">
        <v>0</v>
      </c>
      <c r="J63" s="413">
        <v>0</v>
      </c>
      <c r="K63" s="413">
        <v>0</v>
      </c>
      <c r="L63" s="413">
        <v>0</v>
      </c>
      <c r="M63" s="413">
        <v>0</v>
      </c>
      <c r="N63" s="413">
        <v>0</v>
      </c>
      <c r="O63" s="413">
        <v>0</v>
      </c>
      <c r="P63" s="413">
        <v>0</v>
      </c>
      <c r="Q63" s="413">
        <v>0</v>
      </c>
      <c r="R63" s="413">
        <v>0</v>
      </c>
      <c r="S63" s="413">
        <v>0</v>
      </c>
      <c r="T63" s="413">
        <v>0</v>
      </c>
      <c r="U63" s="413">
        <v>0</v>
      </c>
      <c r="V63" s="413">
        <v>0</v>
      </c>
      <c r="W63" s="413">
        <v>0</v>
      </c>
      <c r="X63" s="413">
        <v>0</v>
      </c>
      <c r="Y63" s="413">
        <v>0</v>
      </c>
      <c r="Z63" s="413">
        <v>0</v>
      </c>
      <c r="AA63" s="413">
        <v>0</v>
      </c>
      <c r="AB63" s="413">
        <v>0</v>
      </c>
      <c r="AC63" s="413">
        <v>0</v>
      </c>
      <c r="AD63" s="413">
        <v>0</v>
      </c>
      <c r="AE63" s="413">
        <v>0</v>
      </c>
      <c r="AF63" s="413">
        <v>0</v>
      </c>
      <c r="AG63" s="413">
        <v>0</v>
      </c>
      <c r="AH63" s="413">
        <v>0</v>
      </c>
      <c r="AI63" s="413">
        <v>0</v>
      </c>
      <c r="AJ63" s="413">
        <v>0</v>
      </c>
      <c r="AK63" s="413">
        <v>0</v>
      </c>
      <c r="AL63" s="413">
        <v>0</v>
      </c>
      <c r="AM63" s="413">
        <v>0</v>
      </c>
      <c r="AN63" s="413">
        <v>0</v>
      </c>
      <c r="AO63" s="413">
        <v>0</v>
      </c>
      <c r="AP63" s="413">
        <v>0</v>
      </c>
      <c r="AQ63" s="413">
        <v>0</v>
      </c>
      <c r="AR63" s="413">
        <v>0</v>
      </c>
      <c r="AS63" s="413">
        <v>0</v>
      </c>
      <c r="AT63" s="413">
        <v>0</v>
      </c>
      <c r="AU63" s="413">
        <v>0</v>
      </c>
      <c r="AV63" s="413">
        <v>0</v>
      </c>
      <c r="AW63" s="413">
        <v>0</v>
      </c>
      <c r="AX63" s="413">
        <v>0</v>
      </c>
      <c r="AY63" s="413">
        <v>0</v>
      </c>
      <c r="AZ63" s="413">
        <v>0</v>
      </c>
      <c r="BA63" s="413">
        <v>0</v>
      </c>
      <c r="BB63" s="413">
        <v>0</v>
      </c>
      <c r="BC63" s="413">
        <v>0</v>
      </c>
      <c r="BD63" s="413">
        <v>0</v>
      </c>
      <c r="BE63" s="413">
        <v>0</v>
      </c>
      <c r="BF63" s="413">
        <v>0</v>
      </c>
      <c r="BG63" s="413">
        <v>0</v>
      </c>
      <c r="BH63" s="413">
        <v>0</v>
      </c>
      <c r="BI63" s="413">
        <v>0</v>
      </c>
      <c r="BJ63" s="413">
        <v>0</v>
      </c>
      <c r="BK63" s="413">
        <v>0</v>
      </c>
      <c r="BL63" s="413">
        <f t="shared" ref="BL63:BX63" si="37">SUM(BL64:BL66)</f>
        <v>71.582313832881965</v>
      </c>
      <c r="BM63" s="413">
        <f t="shared" si="37"/>
        <v>762.61588799342235</v>
      </c>
      <c r="BN63" s="413">
        <f t="shared" si="37"/>
        <v>1380.408858325537</v>
      </c>
      <c r="BO63" s="413">
        <f t="shared" si="37"/>
        <v>2289.3417947973162</v>
      </c>
      <c r="BP63" s="413">
        <f t="shared" si="37"/>
        <v>4677.0752238622026</v>
      </c>
      <c r="BQ63" s="413">
        <f t="shared" si="37"/>
        <v>7064.7126431899278</v>
      </c>
      <c r="BR63" s="413">
        <f t="shared" si="37"/>
        <v>8813.7275927613009</v>
      </c>
      <c r="BS63" s="413">
        <f t="shared" si="37"/>
        <v>9444.0737885239032</v>
      </c>
      <c r="BT63" s="413">
        <f t="shared" si="37"/>
        <v>9346.3551944107567</v>
      </c>
      <c r="BU63" s="413">
        <f t="shared" si="37"/>
        <v>9034.2970820965602</v>
      </c>
      <c r="BV63" s="413">
        <f t="shared" si="37"/>
        <v>8626.6362117956523</v>
      </c>
      <c r="BW63" s="413">
        <f t="shared" si="37"/>
        <v>8464.9874720597418</v>
      </c>
      <c r="BX63" s="371">
        <f t="shared" si="37"/>
        <v>8327.4333105333972</v>
      </c>
    </row>
    <row r="64" spans="1:76">
      <c r="A64" s="316"/>
      <c r="B64" s="376" t="s">
        <v>367</v>
      </c>
      <c r="C64" s="296"/>
      <c r="D64" s="413">
        <v>0</v>
      </c>
      <c r="E64" s="413">
        <v>0</v>
      </c>
      <c r="F64" s="413">
        <v>0</v>
      </c>
      <c r="G64" s="413">
        <v>0</v>
      </c>
      <c r="H64" s="413">
        <v>0</v>
      </c>
      <c r="I64" s="413">
        <v>0</v>
      </c>
      <c r="J64" s="413">
        <v>0</v>
      </c>
      <c r="K64" s="413">
        <v>0</v>
      </c>
      <c r="L64" s="413">
        <v>0</v>
      </c>
      <c r="M64" s="413">
        <v>0</v>
      </c>
      <c r="N64" s="413">
        <v>0</v>
      </c>
      <c r="O64" s="413">
        <v>0</v>
      </c>
      <c r="P64" s="413">
        <v>0</v>
      </c>
      <c r="Q64" s="413">
        <v>0</v>
      </c>
      <c r="R64" s="413">
        <v>0</v>
      </c>
      <c r="S64" s="413">
        <v>0</v>
      </c>
      <c r="T64" s="413">
        <v>0</v>
      </c>
      <c r="U64" s="413">
        <v>0</v>
      </c>
      <c r="V64" s="413">
        <v>0</v>
      </c>
      <c r="W64" s="413">
        <v>0</v>
      </c>
      <c r="X64" s="413">
        <v>0</v>
      </c>
      <c r="Y64" s="413">
        <v>0</v>
      </c>
      <c r="Z64" s="413">
        <v>0</v>
      </c>
      <c r="AA64" s="413">
        <v>0</v>
      </c>
      <c r="AB64" s="413">
        <v>0</v>
      </c>
      <c r="AC64" s="413">
        <v>0</v>
      </c>
      <c r="AD64" s="413">
        <v>0</v>
      </c>
      <c r="AE64" s="413">
        <v>0</v>
      </c>
      <c r="AF64" s="413">
        <v>0</v>
      </c>
      <c r="AG64" s="413">
        <v>0</v>
      </c>
      <c r="AH64" s="413">
        <v>0</v>
      </c>
      <c r="AI64" s="413">
        <v>0</v>
      </c>
      <c r="AJ64" s="413">
        <v>0</v>
      </c>
      <c r="AK64" s="413">
        <v>0</v>
      </c>
      <c r="AL64" s="413">
        <v>0</v>
      </c>
      <c r="AM64" s="413">
        <v>0</v>
      </c>
      <c r="AN64" s="413">
        <v>0</v>
      </c>
      <c r="AO64" s="413">
        <v>0</v>
      </c>
      <c r="AP64" s="413">
        <v>0</v>
      </c>
      <c r="AQ64" s="413">
        <v>0</v>
      </c>
      <c r="AR64" s="413">
        <v>0</v>
      </c>
      <c r="AS64" s="413">
        <v>0</v>
      </c>
      <c r="AT64" s="413">
        <v>0</v>
      </c>
      <c r="AU64" s="413">
        <v>0</v>
      </c>
      <c r="AV64" s="413">
        <v>0</v>
      </c>
      <c r="AW64" s="413">
        <v>0</v>
      </c>
      <c r="AX64" s="413">
        <v>0</v>
      </c>
      <c r="AY64" s="413">
        <v>0</v>
      </c>
      <c r="AZ64" s="413">
        <v>0</v>
      </c>
      <c r="BA64" s="413">
        <v>0</v>
      </c>
      <c r="BB64" s="413">
        <v>0</v>
      </c>
      <c r="BC64" s="413">
        <v>0</v>
      </c>
      <c r="BD64" s="413">
        <v>0</v>
      </c>
      <c r="BE64" s="413">
        <v>0</v>
      </c>
      <c r="BF64" s="413">
        <v>0</v>
      </c>
      <c r="BG64" s="413">
        <v>0</v>
      </c>
      <c r="BH64" s="413">
        <v>0</v>
      </c>
      <c r="BI64" s="413">
        <v>0</v>
      </c>
      <c r="BJ64" s="413">
        <v>0</v>
      </c>
      <c r="BK64" s="413">
        <v>0</v>
      </c>
      <c r="BL64" s="413">
        <v>64.689687235995123</v>
      </c>
      <c r="BM64" s="413">
        <v>539.54653544662699</v>
      </c>
      <c r="BN64" s="413">
        <v>764.14384497922197</v>
      </c>
      <c r="BO64" s="413">
        <v>916.84578804310934</v>
      </c>
      <c r="BP64" s="413">
        <v>1303.6138378300761</v>
      </c>
      <c r="BQ64" s="413">
        <v>1443.0445339833168</v>
      </c>
      <c r="BR64" s="413">
        <v>1590.8920095773722</v>
      </c>
      <c r="BS64" s="413">
        <v>1185.1134421990494</v>
      </c>
      <c r="BT64" s="413">
        <v>559.84479706518835</v>
      </c>
      <c r="BU64" s="413">
        <v>512.11551445712519</v>
      </c>
      <c r="BV64" s="413">
        <v>502.55403889121726</v>
      </c>
      <c r="BW64" s="413">
        <v>498.22396325183109</v>
      </c>
      <c r="BX64" s="371">
        <v>492.90585547911661</v>
      </c>
    </row>
    <row r="65" spans="1:76">
      <c r="A65" s="316"/>
      <c r="B65" s="376" t="s">
        <v>576</v>
      </c>
      <c r="C65" s="296"/>
      <c r="D65" s="413">
        <v>0</v>
      </c>
      <c r="E65" s="413">
        <v>0</v>
      </c>
      <c r="F65" s="413">
        <v>0</v>
      </c>
      <c r="G65" s="413">
        <v>0</v>
      </c>
      <c r="H65" s="413">
        <v>0</v>
      </c>
      <c r="I65" s="413">
        <v>0</v>
      </c>
      <c r="J65" s="413">
        <v>0</v>
      </c>
      <c r="K65" s="413">
        <v>0</v>
      </c>
      <c r="L65" s="413">
        <v>0</v>
      </c>
      <c r="M65" s="413">
        <v>0</v>
      </c>
      <c r="N65" s="413">
        <v>0</v>
      </c>
      <c r="O65" s="413">
        <v>0</v>
      </c>
      <c r="P65" s="413">
        <v>0</v>
      </c>
      <c r="Q65" s="413">
        <v>0</v>
      </c>
      <c r="R65" s="413">
        <v>0</v>
      </c>
      <c r="S65" s="413">
        <v>0</v>
      </c>
      <c r="T65" s="413">
        <v>0</v>
      </c>
      <c r="U65" s="413">
        <v>0</v>
      </c>
      <c r="V65" s="413">
        <v>0</v>
      </c>
      <c r="W65" s="413">
        <v>0</v>
      </c>
      <c r="X65" s="413">
        <v>0</v>
      </c>
      <c r="Y65" s="413">
        <v>0</v>
      </c>
      <c r="Z65" s="413">
        <v>0</v>
      </c>
      <c r="AA65" s="413">
        <v>0</v>
      </c>
      <c r="AB65" s="413">
        <v>0</v>
      </c>
      <c r="AC65" s="413">
        <v>0</v>
      </c>
      <c r="AD65" s="413">
        <v>0</v>
      </c>
      <c r="AE65" s="413">
        <v>0</v>
      </c>
      <c r="AF65" s="413">
        <v>0</v>
      </c>
      <c r="AG65" s="413">
        <v>0</v>
      </c>
      <c r="AH65" s="413">
        <v>0</v>
      </c>
      <c r="AI65" s="413">
        <v>0</v>
      </c>
      <c r="AJ65" s="413">
        <v>0</v>
      </c>
      <c r="AK65" s="413">
        <v>0</v>
      </c>
      <c r="AL65" s="413">
        <v>0</v>
      </c>
      <c r="AM65" s="413">
        <v>0</v>
      </c>
      <c r="AN65" s="413">
        <v>0</v>
      </c>
      <c r="AO65" s="413">
        <v>0</v>
      </c>
      <c r="AP65" s="413">
        <v>0</v>
      </c>
      <c r="AQ65" s="413">
        <v>0</v>
      </c>
      <c r="AR65" s="413">
        <v>0</v>
      </c>
      <c r="AS65" s="413">
        <v>0</v>
      </c>
      <c r="AT65" s="413">
        <v>0</v>
      </c>
      <c r="AU65" s="413">
        <v>0</v>
      </c>
      <c r="AV65" s="413">
        <v>0</v>
      </c>
      <c r="AW65" s="413">
        <v>0</v>
      </c>
      <c r="AX65" s="413">
        <v>0</v>
      </c>
      <c r="AY65" s="413">
        <v>0</v>
      </c>
      <c r="AZ65" s="413">
        <v>0</v>
      </c>
      <c r="BA65" s="413">
        <v>0</v>
      </c>
      <c r="BB65" s="413">
        <v>0</v>
      </c>
      <c r="BC65" s="413">
        <v>0</v>
      </c>
      <c r="BD65" s="413">
        <v>0</v>
      </c>
      <c r="BE65" s="413">
        <v>0</v>
      </c>
      <c r="BF65" s="413">
        <v>0</v>
      </c>
      <c r="BG65" s="413">
        <v>0</v>
      </c>
      <c r="BH65" s="413">
        <v>0</v>
      </c>
      <c r="BI65" s="413">
        <v>0</v>
      </c>
      <c r="BJ65" s="413">
        <v>0</v>
      </c>
      <c r="BK65" s="413">
        <v>0</v>
      </c>
      <c r="BL65" s="413">
        <v>0.99207748210128788</v>
      </c>
      <c r="BM65" s="413">
        <v>157.25734483113129</v>
      </c>
      <c r="BN65" s="413">
        <v>435.37414260163547</v>
      </c>
      <c r="BO65" s="413">
        <v>853.92398674358139</v>
      </c>
      <c r="BP65" s="413">
        <v>1825.5219974552222</v>
      </c>
      <c r="BQ65" s="413">
        <v>2510.355286467463</v>
      </c>
      <c r="BR65" s="413">
        <v>2619.9341514322073</v>
      </c>
      <c r="BS65" s="413">
        <v>2761.5025432490252</v>
      </c>
      <c r="BT65" s="413">
        <v>3151.0759548038645</v>
      </c>
      <c r="BU65" s="413">
        <v>2925.4040200741761</v>
      </c>
      <c r="BV65" s="413">
        <v>2538.6341940336888</v>
      </c>
      <c r="BW65" s="413">
        <v>2321.7417814770888</v>
      </c>
      <c r="BX65" s="371">
        <v>2137.7552197267205</v>
      </c>
    </row>
    <row r="66" spans="1:76">
      <c r="A66" s="316"/>
      <c r="B66" s="376" t="s">
        <v>365</v>
      </c>
      <c r="C66" s="296"/>
      <c r="D66" s="413">
        <v>0</v>
      </c>
      <c r="E66" s="413">
        <v>0</v>
      </c>
      <c r="F66" s="413">
        <v>0</v>
      </c>
      <c r="G66" s="413">
        <v>0</v>
      </c>
      <c r="H66" s="413">
        <v>0</v>
      </c>
      <c r="I66" s="413">
        <v>0</v>
      </c>
      <c r="J66" s="413">
        <v>0</v>
      </c>
      <c r="K66" s="413">
        <v>0</v>
      </c>
      <c r="L66" s="413">
        <v>0</v>
      </c>
      <c r="M66" s="413">
        <v>0</v>
      </c>
      <c r="N66" s="413">
        <v>0</v>
      </c>
      <c r="O66" s="413">
        <v>0</v>
      </c>
      <c r="P66" s="413">
        <v>0</v>
      </c>
      <c r="Q66" s="413">
        <v>0</v>
      </c>
      <c r="R66" s="413">
        <v>0</v>
      </c>
      <c r="S66" s="413">
        <v>0</v>
      </c>
      <c r="T66" s="413">
        <v>0</v>
      </c>
      <c r="U66" s="413">
        <v>0</v>
      </c>
      <c r="V66" s="413">
        <v>0</v>
      </c>
      <c r="W66" s="413">
        <v>0</v>
      </c>
      <c r="X66" s="413">
        <v>0</v>
      </c>
      <c r="Y66" s="413">
        <v>0</v>
      </c>
      <c r="Z66" s="413">
        <v>0</v>
      </c>
      <c r="AA66" s="413">
        <v>0</v>
      </c>
      <c r="AB66" s="413">
        <v>0</v>
      </c>
      <c r="AC66" s="413">
        <v>0</v>
      </c>
      <c r="AD66" s="413">
        <v>0</v>
      </c>
      <c r="AE66" s="413">
        <v>0</v>
      </c>
      <c r="AF66" s="413">
        <v>0</v>
      </c>
      <c r="AG66" s="413">
        <v>0</v>
      </c>
      <c r="AH66" s="413">
        <v>0</v>
      </c>
      <c r="AI66" s="413">
        <v>0</v>
      </c>
      <c r="AJ66" s="413">
        <v>0</v>
      </c>
      <c r="AK66" s="413">
        <v>0</v>
      </c>
      <c r="AL66" s="413">
        <v>0</v>
      </c>
      <c r="AM66" s="413">
        <v>0</v>
      </c>
      <c r="AN66" s="413">
        <v>0</v>
      </c>
      <c r="AO66" s="413">
        <v>0</v>
      </c>
      <c r="AP66" s="413">
        <v>0</v>
      </c>
      <c r="AQ66" s="413">
        <v>0</v>
      </c>
      <c r="AR66" s="413">
        <v>0</v>
      </c>
      <c r="AS66" s="413">
        <v>0</v>
      </c>
      <c r="AT66" s="413">
        <v>0</v>
      </c>
      <c r="AU66" s="413">
        <v>0</v>
      </c>
      <c r="AV66" s="413">
        <v>0</v>
      </c>
      <c r="AW66" s="413">
        <v>0</v>
      </c>
      <c r="AX66" s="413">
        <v>0</v>
      </c>
      <c r="AY66" s="413">
        <v>0</v>
      </c>
      <c r="AZ66" s="413">
        <v>0</v>
      </c>
      <c r="BA66" s="413">
        <v>0</v>
      </c>
      <c r="BB66" s="413">
        <v>0</v>
      </c>
      <c r="BC66" s="413">
        <v>0</v>
      </c>
      <c r="BD66" s="413">
        <v>0</v>
      </c>
      <c r="BE66" s="413">
        <v>0</v>
      </c>
      <c r="BF66" s="413">
        <v>0</v>
      </c>
      <c r="BG66" s="413">
        <v>0</v>
      </c>
      <c r="BH66" s="413">
        <v>0</v>
      </c>
      <c r="BI66" s="413">
        <v>0</v>
      </c>
      <c r="BJ66" s="413">
        <v>0</v>
      </c>
      <c r="BK66" s="413">
        <v>0</v>
      </c>
      <c r="BL66" s="413">
        <v>5.900549114785548</v>
      </c>
      <c r="BM66" s="413">
        <v>65.812007715664137</v>
      </c>
      <c r="BN66" s="413">
        <v>180.89087074467977</v>
      </c>
      <c r="BO66" s="413">
        <v>518.57202001062558</v>
      </c>
      <c r="BP66" s="413">
        <v>1547.9393885769036</v>
      </c>
      <c r="BQ66" s="413">
        <v>3111.312822739148</v>
      </c>
      <c r="BR66" s="413">
        <v>4602.9014317517203</v>
      </c>
      <c r="BS66" s="413">
        <v>5497.4578030758275</v>
      </c>
      <c r="BT66" s="413">
        <v>5635.4344425417039</v>
      </c>
      <c r="BU66" s="413">
        <v>5596.7775475652579</v>
      </c>
      <c r="BV66" s="413">
        <v>5585.4479788707458</v>
      </c>
      <c r="BW66" s="413">
        <v>5645.0217273308217</v>
      </c>
      <c r="BX66" s="371">
        <v>5696.7722353275603</v>
      </c>
    </row>
    <row r="67" spans="1:76" s="318" customFormat="1" ht="25.5" customHeight="1">
      <c r="A67" s="221"/>
      <c r="B67" s="354" t="s">
        <v>241</v>
      </c>
      <c r="C67" s="209"/>
      <c r="D67" s="414">
        <v>0</v>
      </c>
      <c r="E67" s="414">
        <v>0</v>
      </c>
      <c r="F67" s="414">
        <v>0</v>
      </c>
      <c r="G67" s="414">
        <v>0</v>
      </c>
      <c r="H67" s="414">
        <v>0</v>
      </c>
      <c r="I67" s="414">
        <v>0</v>
      </c>
      <c r="J67" s="414">
        <v>0</v>
      </c>
      <c r="K67" s="414">
        <v>0</v>
      </c>
      <c r="L67" s="414">
        <v>0</v>
      </c>
      <c r="M67" s="414">
        <v>0</v>
      </c>
      <c r="N67" s="414">
        <v>0</v>
      </c>
      <c r="O67" s="414">
        <v>0</v>
      </c>
      <c r="P67" s="414">
        <v>0</v>
      </c>
      <c r="Q67" s="414">
        <v>0</v>
      </c>
      <c r="R67" s="414">
        <v>0</v>
      </c>
      <c r="S67" s="414">
        <v>0</v>
      </c>
      <c r="T67" s="414">
        <v>0</v>
      </c>
      <c r="U67" s="414">
        <v>0</v>
      </c>
      <c r="V67" s="414">
        <v>0</v>
      </c>
      <c r="W67" s="414">
        <v>0</v>
      </c>
      <c r="X67" s="414">
        <v>0</v>
      </c>
      <c r="Y67" s="414">
        <v>0</v>
      </c>
      <c r="Z67" s="414">
        <v>0</v>
      </c>
      <c r="AA67" s="414">
        <v>0</v>
      </c>
      <c r="AB67" s="414">
        <v>0</v>
      </c>
      <c r="AC67" s="414">
        <v>0</v>
      </c>
      <c r="AD67" s="414">
        <v>0</v>
      </c>
      <c r="AE67" s="414">
        <v>0</v>
      </c>
      <c r="AF67" s="414">
        <v>0</v>
      </c>
      <c r="AG67" s="414">
        <v>0</v>
      </c>
      <c r="AH67" s="414">
        <f t="shared" ref="AH67:BX67" si="38">SUM(AH71,AH74)</f>
        <v>0</v>
      </c>
      <c r="AI67" s="414">
        <f t="shared" si="38"/>
        <v>0</v>
      </c>
      <c r="AJ67" s="414">
        <f t="shared" si="38"/>
        <v>0</v>
      </c>
      <c r="AK67" s="414">
        <f t="shared" si="38"/>
        <v>0</v>
      </c>
      <c r="AL67" s="414">
        <f t="shared" si="38"/>
        <v>0</v>
      </c>
      <c r="AM67" s="414">
        <f t="shared" si="38"/>
        <v>0</v>
      </c>
      <c r="AN67" s="414">
        <f t="shared" si="38"/>
        <v>0</v>
      </c>
      <c r="AO67" s="414">
        <f t="shared" si="38"/>
        <v>0</v>
      </c>
      <c r="AP67" s="414">
        <f t="shared" si="38"/>
        <v>0</v>
      </c>
      <c r="AQ67" s="414">
        <f t="shared" si="38"/>
        <v>0</v>
      </c>
      <c r="AR67" s="414">
        <f t="shared" si="38"/>
        <v>0</v>
      </c>
      <c r="AS67" s="414">
        <f t="shared" si="38"/>
        <v>0</v>
      </c>
      <c r="AT67" s="414">
        <f t="shared" si="38"/>
        <v>0</v>
      </c>
      <c r="AU67" s="414">
        <f t="shared" si="38"/>
        <v>0</v>
      </c>
      <c r="AV67" s="414">
        <f t="shared" si="38"/>
        <v>0</v>
      </c>
      <c r="AW67" s="414">
        <f t="shared" si="38"/>
        <v>0</v>
      </c>
      <c r="AX67" s="414">
        <f t="shared" si="38"/>
        <v>0</v>
      </c>
      <c r="AY67" s="414">
        <f t="shared" si="38"/>
        <v>11822.685728325298</v>
      </c>
      <c r="AZ67" s="414">
        <f t="shared" si="38"/>
        <v>11400.050442699508</v>
      </c>
      <c r="BA67" s="414">
        <f t="shared" si="38"/>
        <v>10836.184405170292</v>
      </c>
      <c r="BB67" s="414">
        <f t="shared" si="38"/>
        <v>10434.138692579505</v>
      </c>
      <c r="BC67" s="414">
        <f t="shared" si="38"/>
        <v>9670.5121552259043</v>
      </c>
      <c r="BD67" s="414">
        <f t="shared" si="38"/>
        <v>9420.2757361049844</v>
      </c>
      <c r="BE67" s="414">
        <f t="shared" si="38"/>
        <v>9256.0613035490405</v>
      </c>
      <c r="BF67" s="414">
        <f t="shared" si="38"/>
        <v>9030.6343495032252</v>
      </c>
      <c r="BG67" s="414">
        <f t="shared" si="38"/>
        <v>8806.116091015967</v>
      </c>
      <c r="BH67" s="414">
        <f t="shared" si="38"/>
        <v>8458.0685454979703</v>
      </c>
      <c r="BI67" s="414">
        <f t="shared" si="38"/>
        <v>8213.3046940937929</v>
      </c>
      <c r="BJ67" s="414">
        <f t="shared" si="38"/>
        <v>7895.7889014897837</v>
      </c>
      <c r="BK67" s="414">
        <f t="shared" si="38"/>
        <v>7777.4091192096712</v>
      </c>
      <c r="BL67" s="414">
        <f t="shared" si="38"/>
        <v>7426.091219005415</v>
      </c>
      <c r="BM67" s="414">
        <f t="shared" si="38"/>
        <v>6786.2258474286918</v>
      </c>
      <c r="BN67" s="414">
        <f t="shared" si="38"/>
        <v>6006.3979194190215</v>
      </c>
      <c r="BO67" s="414">
        <f t="shared" si="38"/>
        <v>5241.5193888616077</v>
      </c>
      <c r="BP67" s="414">
        <f t="shared" si="38"/>
        <v>3423.8507156602222</v>
      </c>
      <c r="BQ67" s="414">
        <f t="shared" si="38"/>
        <v>1215.1250696780767</v>
      </c>
      <c r="BR67" s="414">
        <f t="shared" si="38"/>
        <v>246.97339920020002</v>
      </c>
      <c r="BS67" s="414">
        <f t="shared" si="38"/>
        <v>48.443544862115822</v>
      </c>
      <c r="BT67" s="414">
        <f t="shared" si="38"/>
        <v>7.7527065252927461</v>
      </c>
      <c r="BU67" s="414">
        <f t="shared" si="38"/>
        <v>5.5275675705076379</v>
      </c>
      <c r="BV67" s="414">
        <f t="shared" si="38"/>
        <v>6.0452123645266429</v>
      </c>
      <c r="BW67" s="414">
        <f t="shared" si="38"/>
        <v>6.5472125574420179</v>
      </c>
      <c r="BX67" s="377">
        <f t="shared" si="38"/>
        <v>6.6312156423249542</v>
      </c>
    </row>
    <row r="68" spans="1:76">
      <c r="A68" s="316"/>
      <c r="B68" s="37" t="s">
        <v>562</v>
      </c>
      <c r="C68" s="38"/>
      <c r="D68" s="413">
        <v>0</v>
      </c>
      <c r="E68" s="413">
        <v>0</v>
      </c>
      <c r="F68" s="413">
        <v>0</v>
      </c>
      <c r="G68" s="413">
        <v>0</v>
      </c>
      <c r="H68" s="413">
        <v>0</v>
      </c>
      <c r="I68" s="413">
        <v>0</v>
      </c>
      <c r="J68" s="413">
        <v>0</v>
      </c>
      <c r="K68" s="413">
        <v>0</v>
      </c>
      <c r="L68" s="413">
        <v>0</v>
      </c>
      <c r="M68" s="413">
        <v>0</v>
      </c>
      <c r="N68" s="413">
        <v>0</v>
      </c>
      <c r="O68" s="413">
        <v>0</v>
      </c>
      <c r="P68" s="413">
        <v>0</v>
      </c>
      <c r="Q68" s="413">
        <v>0</v>
      </c>
      <c r="R68" s="413">
        <v>0</v>
      </c>
      <c r="S68" s="413">
        <v>0</v>
      </c>
      <c r="T68" s="413">
        <v>0</v>
      </c>
      <c r="U68" s="413">
        <v>0</v>
      </c>
      <c r="V68" s="413">
        <v>0</v>
      </c>
      <c r="W68" s="413">
        <v>0</v>
      </c>
      <c r="X68" s="413">
        <v>0</v>
      </c>
      <c r="Y68" s="413">
        <v>0</v>
      </c>
      <c r="Z68" s="413">
        <v>0</v>
      </c>
      <c r="AA68" s="413">
        <v>0</v>
      </c>
      <c r="AB68" s="413">
        <v>0</v>
      </c>
      <c r="AC68" s="413">
        <v>0</v>
      </c>
      <c r="AD68" s="413">
        <v>0</v>
      </c>
      <c r="AE68" s="413">
        <v>0</v>
      </c>
      <c r="AF68" s="413">
        <v>0</v>
      </c>
      <c r="AG68" s="413">
        <v>0</v>
      </c>
      <c r="AH68" s="413">
        <v>0</v>
      </c>
      <c r="AI68" s="413">
        <v>0</v>
      </c>
      <c r="AJ68" s="413">
        <v>0</v>
      </c>
      <c r="AK68" s="413">
        <v>0</v>
      </c>
      <c r="AL68" s="413">
        <v>0</v>
      </c>
      <c r="AM68" s="413">
        <v>0</v>
      </c>
      <c r="AN68" s="413">
        <v>0</v>
      </c>
      <c r="AO68" s="413">
        <v>0</v>
      </c>
      <c r="AP68" s="413">
        <v>0</v>
      </c>
      <c r="AQ68" s="413">
        <v>0</v>
      </c>
      <c r="AR68" s="413">
        <v>0</v>
      </c>
      <c r="AS68" s="413">
        <v>0</v>
      </c>
      <c r="AT68" s="413">
        <v>0</v>
      </c>
      <c r="AU68" s="413">
        <v>0</v>
      </c>
      <c r="AV68" s="413">
        <v>0</v>
      </c>
      <c r="AW68" s="413">
        <v>0</v>
      </c>
      <c r="AX68" s="413">
        <v>0</v>
      </c>
      <c r="AY68" s="413">
        <v>431.68729461625867</v>
      </c>
      <c r="AZ68" s="413">
        <v>465.32403246954141</v>
      </c>
      <c r="BA68" s="413">
        <v>464.59532184057781</v>
      </c>
      <c r="BB68" s="413">
        <v>406.86663627037507</v>
      </c>
      <c r="BC68" s="413">
        <v>470.20759296666108</v>
      </c>
      <c r="BD68" s="413">
        <v>463.97256886888431</v>
      </c>
      <c r="BE68" s="413">
        <v>456.75382279592304</v>
      </c>
      <c r="BF68" s="413">
        <v>511.65103209372347</v>
      </c>
      <c r="BG68" s="413">
        <v>428.73409110229636</v>
      </c>
      <c r="BH68" s="413">
        <v>386.51691890271115</v>
      </c>
      <c r="BI68" s="413">
        <v>343.43280739420373</v>
      </c>
      <c r="BJ68" s="413">
        <v>348.72202239072061</v>
      </c>
      <c r="BK68" s="413">
        <v>321.50019145812558</v>
      </c>
      <c r="BL68" s="413">
        <v>266.0913233796029</v>
      </c>
      <c r="BM68" s="413">
        <v>28.554109212150102</v>
      </c>
      <c r="BN68" s="413">
        <v>27.245973123562571</v>
      </c>
      <c r="BO68" s="413">
        <v>13.201192943245404</v>
      </c>
      <c r="BP68" s="413">
        <v>4.9916847615709816</v>
      </c>
      <c r="BQ68" s="413">
        <v>3.2439346300821481</v>
      </c>
      <c r="BR68" s="413">
        <v>0.23694489448635825</v>
      </c>
      <c r="BS68" s="413">
        <v>0</v>
      </c>
      <c r="BT68" s="413">
        <v>0</v>
      </c>
      <c r="BU68" s="413">
        <v>0</v>
      </c>
      <c r="BV68" s="413">
        <v>0</v>
      </c>
      <c r="BW68" s="413">
        <v>0</v>
      </c>
      <c r="BX68" s="371">
        <v>0</v>
      </c>
    </row>
    <row r="69" spans="1:76">
      <c r="A69" s="316"/>
      <c r="B69" s="37" t="s">
        <v>561</v>
      </c>
      <c r="C69" s="38"/>
      <c r="D69" s="413">
        <v>0</v>
      </c>
      <c r="E69" s="413">
        <v>0</v>
      </c>
      <c r="F69" s="413">
        <v>0</v>
      </c>
      <c r="G69" s="413">
        <v>0</v>
      </c>
      <c r="H69" s="413">
        <v>0</v>
      </c>
      <c r="I69" s="413">
        <v>0</v>
      </c>
      <c r="J69" s="413">
        <v>0</v>
      </c>
      <c r="K69" s="413">
        <v>0</v>
      </c>
      <c r="L69" s="413">
        <v>0</v>
      </c>
      <c r="M69" s="413">
        <v>0</v>
      </c>
      <c r="N69" s="413">
        <v>0</v>
      </c>
      <c r="O69" s="413">
        <v>0</v>
      </c>
      <c r="P69" s="413">
        <v>0</v>
      </c>
      <c r="Q69" s="413">
        <v>0</v>
      </c>
      <c r="R69" s="413">
        <v>0</v>
      </c>
      <c r="S69" s="413">
        <v>0</v>
      </c>
      <c r="T69" s="413">
        <v>0</v>
      </c>
      <c r="U69" s="413">
        <v>0</v>
      </c>
      <c r="V69" s="413">
        <v>0</v>
      </c>
      <c r="W69" s="413">
        <v>0</v>
      </c>
      <c r="X69" s="413">
        <v>0</v>
      </c>
      <c r="Y69" s="413">
        <v>0</v>
      </c>
      <c r="Z69" s="413">
        <v>0</v>
      </c>
      <c r="AA69" s="413">
        <v>0</v>
      </c>
      <c r="AB69" s="413">
        <v>0</v>
      </c>
      <c r="AC69" s="413">
        <v>0</v>
      </c>
      <c r="AD69" s="413">
        <v>0</v>
      </c>
      <c r="AE69" s="413">
        <v>0</v>
      </c>
      <c r="AF69" s="413">
        <v>0</v>
      </c>
      <c r="AG69" s="413">
        <v>0</v>
      </c>
      <c r="AH69" s="413">
        <v>0</v>
      </c>
      <c r="AI69" s="413">
        <v>0</v>
      </c>
      <c r="AJ69" s="413">
        <v>0</v>
      </c>
      <c r="AK69" s="413">
        <v>0</v>
      </c>
      <c r="AL69" s="413">
        <v>0</v>
      </c>
      <c r="AM69" s="413">
        <v>0</v>
      </c>
      <c r="AN69" s="413">
        <v>0</v>
      </c>
      <c r="AO69" s="413">
        <v>0</v>
      </c>
      <c r="AP69" s="413">
        <v>0</v>
      </c>
      <c r="AQ69" s="413">
        <v>0</v>
      </c>
      <c r="AR69" s="413">
        <v>0</v>
      </c>
      <c r="AS69" s="413">
        <v>0</v>
      </c>
      <c r="AT69" s="413">
        <v>0</v>
      </c>
      <c r="AU69" s="413">
        <v>0</v>
      </c>
      <c r="AV69" s="413">
        <v>0</v>
      </c>
      <c r="AW69" s="413">
        <v>0</v>
      </c>
      <c r="AX69" s="413">
        <v>0</v>
      </c>
      <c r="AY69" s="413">
        <v>396.87345290378056</v>
      </c>
      <c r="AZ69" s="413">
        <v>441.15093033191408</v>
      </c>
      <c r="BA69" s="413">
        <v>463.17433091609126</v>
      </c>
      <c r="BB69" s="413">
        <v>438.21543371708657</v>
      </c>
      <c r="BC69" s="413">
        <v>554.15397589798329</v>
      </c>
      <c r="BD69" s="413">
        <v>540.78416854978218</v>
      </c>
      <c r="BE69" s="413">
        <v>552.72764751986836</v>
      </c>
      <c r="BF69" s="413">
        <v>580.53645003622921</v>
      </c>
      <c r="BG69" s="413">
        <v>517.5786790123409</v>
      </c>
      <c r="BH69" s="413">
        <v>489.45492512852309</v>
      </c>
      <c r="BI69" s="413">
        <v>417.99358137427606</v>
      </c>
      <c r="BJ69" s="413">
        <v>412.74239779145313</v>
      </c>
      <c r="BK69" s="413">
        <v>389.54692503313055</v>
      </c>
      <c r="BL69" s="413">
        <v>346.33728269531997</v>
      </c>
      <c r="BM69" s="413">
        <v>99.004799712708561</v>
      </c>
      <c r="BN69" s="413">
        <v>25.91532746719902</v>
      </c>
      <c r="BO69" s="413">
        <v>15.597424481479628</v>
      </c>
      <c r="BP69" s="413">
        <v>6.4945837259083179</v>
      </c>
      <c r="BQ69" s="413">
        <v>1.5707604158265589</v>
      </c>
      <c r="BR69" s="413">
        <v>0.30721457020338383</v>
      </c>
      <c r="BS69" s="413">
        <v>0</v>
      </c>
      <c r="BT69" s="413">
        <v>0</v>
      </c>
      <c r="BU69" s="413">
        <v>0</v>
      </c>
      <c r="BV69" s="413">
        <v>0</v>
      </c>
      <c r="BW69" s="413">
        <v>0</v>
      </c>
      <c r="BX69" s="371">
        <v>0</v>
      </c>
    </row>
    <row r="70" spans="1:76">
      <c r="A70" s="316"/>
      <c r="B70" s="37" t="s">
        <v>560</v>
      </c>
      <c r="C70" s="38"/>
      <c r="D70" s="413">
        <v>0</v>
      </c>
      <c r="E70" s="413">
        <v>0</v>
      </c>
      <c r="F70" s="413">
        <v>0</v>
      </c>
      <c r="G70" s="413">
        <v>0</v>
      </c>
      <c r="H70" s="413">
        <v>0</v>
      </c>
      <c r="I70" s="413">
        <v>0</v>
      </c>
      <c r="J70" s="413">
        <v>0</v>
      </c>
      <c r="K70" s="413">
        <v>0</v>
      </c>
      <c r="L70" s="413">
        <v>0</v>
      </c>
      <c r="M70" s="413">
        <v>0</v>
      </c>
      <c r="N70" s="413">
        <v>0</v>
      </c>
      <c r="O70" s="413">
        <v>0</v>
      </c>
      <c r="P70" s="413">
        <v>0</v>
      </c>
      <c r="Q70" s="413">
        <v>0</v>
      </c>
      <c r="R70" s="413">
        <v>0</v>
      </c>
      <c r="S70" s="413">
        <v>0</v>
      </c>
      <c r="T70" s="413">
        <v>0</v>
      </c>
      <c r="U70" s="413">
        <v>0</v>
      </c>
      <c r="V70" s="413">
        <v>0</v>
      </c>
      <c r="W70" s="413">
        <v>0</v>
      </c>
      <c r="X70" s="413">
        <v>0</v>
      </c>
      <c r="Y70" s="413">
        <v>0</v>
      </c>
      <c r="Z70" s="413">
        <v>0</v>
      </c>
      <c r="AA70" s="413">
        <v>0</v>
      </c>
      <c r="AB70" s="413">
        <v>0</v>
      </c>
      <c r="AC70" s="413">
        <v>0</v>
      </c>
      <c r="AD70" s="413">
        <v>0</v>
      </c>
      <c r="AE70" s="413">
        <v>0</v>
      </c>
      <c r="AF70" s="413">
        <v>0</v>
      </c>
      <c r="AG70" s="413">
        <v>0</v>
      </c>
      <c r="AH70" s="413">
        <v>0</v>
      </c>
      <c r="AI70" s="413">
        <v>0</v>
      </c>
      <c r="AJ70" s="413">
        <v>0</v>
      </c>
      <c r="AK70" s="413">
        <v>0</v>
      </c>
      <c r="AL70" s="413">
        <v>0</v>
      </c>
      <c r="AM70" s="413">
        <v>0</v>
      </c>
      <c r="AN70" s="413">
        <v>0</v>
      </c>
      <c r="AO70" s="413">
        <v>0</v>
      </c>
      <c r="AP70" s="413">
        <v>0</v>
      </c>
      <c r="AQ70" s="413">
        <v>0</v>
      </c>
      <c r="AR70" s="413">
        <v>0</v>
      </c>
      <c r="AS70" s="413">
        <v>0</v>
      </c>
      <c r="AT70" s="413">
        <v>0</v>
      </c>
      <c r="AU70" s="413">
        <v>0</v>
      </c>
      <c r="AV70" s="413">
        <v>0</v>
      </c>
      <c r="AW70" s="413">
        <v>0</v>
      </c>
      <c r="AX70" s="413">
        <v>0</v>
      </c>
      <c r="AY70" s="413">
        <v>8854.2811185160153</v>
      </c>
      <c r="AZ70" s="413">
        <v>8618.870018709762</v>
      </c>
      <c r="BA70" s="413">
        <v>8356.2979431731001</v>
      </c>
      <c r="BB70" s="413">
        <v>8265.7398979824466</v>
      </c>
      <c r="BC70" s="413">
        <v>7574.340853719822</v>
      </c>
      <c r="BD70" s="413">
        <v>7447.4830618755559</v>
      </c>
      <c r="BE70" s="413">
        <v>7538.3710906531924</v>
      </c>
      <c r="BF70" s="413">
        <v>7306.8119143501954</v>
      </c>
      <c r="BG70" s="413">
        <v>7273.4410409989832</v>
      </c>
      <c r="BH70" s="413">
        <v>7097.6895138056816</v>
      </c>
      <c r="BI70" s="413">
        <v>7065.664328288899</v>
      </c>
      <c r="BJ70" s="413">
        <v>6793.4334508880411</v>
      </c>
      <c r="BK70" s="413">
        <v>6776.9115114933138</v>
      </c>
      <c r="BL70" s="413">
        <v>6568.695095281204</v>
      </c>
      <c r="BM70" s="413">
        <v>6460.3832614726707</v>
      </c>
      <c r="BN70" s="413">
        <v>5783.0807358470447</v>
      </c>
      <c r="BO70" s="413">
        <v>5078.6813931486986</v>
      </c>
      <c r="BP70" s="413">
        <v>3324.9355961734723</v>
      </c>
      <c r="BQ70" s="413">
        <v>1181.4909994970701</v>
      </c>
      <c r="BR70" s="413">
        <v>241.21832913121025</v>
      </c>
      <c r="BS70" s="413">
        <v>48.294937832115821</v>
      </c>
      <c r="BT70" s="413">
        <v>7.7527065252927461</v>
      </c>
      <c r="BU70" s="413">
        <v>5.5275675705076379</v>
      </c>
      <c r="BV70" s="413">
        <v>6.0452123645266429</v>
      </c>
      <c r="BW70" s="413">
        <v>6.5472125574420179</v>
      </c>
      <c r="BX70" s="371">
        <v>6.6312156423249542</v>
      </c>
    </row>
    <row r="71" spans="1:76">
      <c r="A71" s="316"/>
      <c r="B71" s="37" t="s">
        <v>571</v>
      </c>
      <c r="C71" s="38"/>
      <c r="D71" s="413">
        <v>0</v>
      </c>
      <c r="E71" s="413">
        <v>0</v>
      </c>
      <c r="F71" s="413">
        <v>0</v>
      </c>
      <c r="G71" s="413">
        <v>0</v>
      </c>
      <c r="H71" s="413">
        <v>0</v>
      </c>
      <c r="I71" s="413">
        <v>0</v>
      </c>
      <c r="J71" s="413">
        <v>0</v>
      </c>
      <c r="K71" s="413">
        <v>0</v>
      </c>
      <c r="L71" s="413">
        <v>0</v>
      </c>
      <c r="M71" s="413">
        <v>0</v>
      </c>
      <c r="N71" s="413">
        <v>0</v>
      </c>
      <c r="O71" s="413">
        <v>0</v>
      </c>
      <c r="P71" s="413">
        <v>0</v>
      </c>
      <c r="Q71" s="413">
        <v>0</v>
      </c>
      <c r="R71" s="413">
        <v>0</v>
      </c>
      <c r="S71" s="413">
        <v>0</v>
      </c>
      <c r="T71" s="413">
        <v>0</v>
      </c>
      <c r="U71" s="413">
        <v>0</v>
      </c>
      <c r="V71" s="413">
        <v>0</v>
      </c>
      <c r="W71" s="413">
        <v>0</v>
      </c>
      <c r="X71" s="413">
        <v>0</v>
      </c>
      <c r="Y71" s="413">
        <v>0</v>
      </c>
      <c r="Z71" s="413">
        <v>0</v>
      </c>
      <c r="AA71" s="413">
        <v>0</v>
      </c>
      <c r="AB71" s="413">
        <v>0</v>
      </c>
      <c r="AC71" s="413">
        <v>0</v>
      </c>
      <c r="AD71" s="413">
        <v>0</v>
      </c>
      <c r="AE71" s="413">
        <v>0</v>
      </c>
      <c r="AF71" s="413">
        <v>0</v>
      </c>
      <c r="AG71" s="413">
        <v>0</v>
      </c>
      <c r="AH71" s="413">
        <v>0</v>
      </c>
      <c r="AI71" s="413">
        <v>0</v>
      </c>
      <c r="AJ71" s="413">
        <v>0</v>
      </c>
      <c r="AK71" s="413">
        <v>0</v>
      </c>
      <c r="AL71" s="413">
        <v>0</v>
      </c>
      <c r="AM71" s="413">
        <v>0</v>
      </c>
      <c r="AN71" s="413">
        <v>0</v>
      </c>
      <c r="AO71" s="413">
        <v>0</v>
      </c>
      <c r="AP71" s="413">
        <v>0</v>
      </c>
      <c r="AQ71" s="413">
        <v>0</v>
      </c>
      <c r="AR71" s="413">
        <v>0</v>
      </c>
      <c r="AS71" s="413">
        <v>0</v>
      </c>
      <c r="AT71" s="413">
        <v>0</v>
      </c>
      <c r="AU71" s="413">
        <v>0</v>
      </c>
      <c r="AV71" s="413">
        <v>0</v>
      </c>
      <c r="AW71" s="413">
        <v>0</v>
      </c>
      <c r="AX71" s="413">
        <v>0</v>
      </c>
      <c r="AY71" s="413">
        <f t="shared" ref="AY71:BX71" si="39">SUM(AY72:AY73)</f>
        <v>9682.8418660360567</v>
      </c>
      <c r="AZ71" s="413">
        <f t="shared" si="39"/>
        <v>9525.3449815112181</v>
      </c>
      <c r="BA71" s="413">
        <f t="shared" si="39"/>
        <v>9284.0675959297696</v>
      </c>
      <c r="BB71" s="413">
        <f t="shared" si="39"/>
        <v>9110.8219679699068</v>
      </c>
      <c r="BC71" s="413">
        <f t="shared" si="39"/>
        <v>8598.7024225844689</v>
      </c>
      <c r="BD71" s="413">
        <f t="shared" si="39"/>
        <v>8452.2397992942206</v>
      </c>
      <c r="BE71" s="413">
        <f t="shared" si="39"/>
        <v>8547.8525609689859</v>
      </c>
      <c r="BF71" s="413">
        <f t="shared" si="39"/>
        <v>8398.9993964801488</v>
      </c>
      <c r="BG71" s="413">
        <f t="shared" si="39"/>
        <v>8219.75381111362</v>
      </c>
      <c r="BH71" s="413">
        <f t="shared" si="39"/>
        <v>7973.6613578369142</v>
      </c>
      <c r="BI71" s="413">
        <f t="shared" si="39"/>
        <v>7827.0907170573782</v>
      </c>
      <c r="BJ71" s="413">
        <f t="shared" si="39"/>
        <v>7554.8978710702149</v>
      </c>
      <c r="BK71" s="413">
        <f t="shared" si="39"/>
        <v>7487.9586279845698</v>
      </c>
      <c r="BL71" s="413">
        <f t="shared" si="39"/>
        <v>7181.1237013561267</v>
      </c>
      <c r="BM71" s="413">
        <f t="shared" si="39"/>
        <v>6587.9421703975295</v>
      </c>
      <c r="BN71" s="413">
        <f t="shared" si="39"/>
        <v>5836.2420364378067</v>
      </c>
      <c r="BO71" s="413">
        <f t="shared" si="39"/>
        <v>5107.4800105734248</v>
      </c>
      <c r="BP71" s="413">
        <f t="shared" si="39"/>
        <v>3336.4218646609511</v>
      </c>
      <c r="BQ71" s="413">
        <f t="shared" si="39"/>
        <v>1186.3056945429787</v>
      </c>
      <c r="BR71" s="413">
        <f t="shared" si="39"/>
        <v>241.76248859590001</v>
      </c>
      <c r="BS71" s="413">
        <f t="shared" si="39"/>
        <v>48.294937832115821</v>
      </c>
      <c r="BT71" s="413">
        <f t="shared" si="39"/>
        <v>7.7527065252927461</v>
      </c>
      <c r="BU71" s="413">
        <f t="shared" si="39"/>
        <v>5.5275675705076379</v>
      </c>
      <c r="BV71" s="413">
        <f t="shared" si="39"/>
        <v>6.0452123645266429</v>
      </c>
      <c r="BW71" s="413">
        <f t="shared" si="39"/>
        <v>6.5472125574420179</v>
      </c>
      <c r="BX71" s="371">
        <f t="shared" si="39"/>
        <v>6.6312156423249542</v>
      </c>
    </row>
    <row r="72" spans="1:76">
      <c r="A72" s="316"/>
      <c r="B72" s="376" t="s">
        <v>344</v>
      </c>
      <c r="C72" s="296"/>
      <c r="D72" s="413">
        <v>0</v>
      </c>
      <c r="E72" s="413">
        <v>0</v>
      </c>
      <c r="F72" s="413">
        <v>0</v>
      </c>
      <c r="G72" s="413">
        <v>0</v>
      </c>
      <c r="H72" s="413">
        <v>0</v>
      </c>
      <c r="I72" s="413">
        <v>0</v>
      </c>
      <c r="J72" s="413">
        <v>0</v>
      </c>
      <c r="K72" s="413">
        <v>0</v>
      </c>
      <c r="L72" s="413">
        <v>0</v>
      </c>
      <c r="M72" s="413">
        <v>0</v>
      </c>
      <c r="N72" s="413">
        <v>0</v>
      </c>
      <c r="O72" s="413">
        <v>0</v>
      </c>
      <c r="P72" s="413">
        <v>0</v>
      </c>
      <c r="Q72" s="413">
        <v>0</v>
      </c>
      <c r="R72" s="413">
        <v>0</v>
      </c>
      <c r="S72" s="413">
        <v>0</v>
      </c>
      <c r="T72" s="413">
        <v>0</v>
      </c>
      <c r="U72" s="413">
        <v>0</v>
      </c>
      <c r="V72" s="413">
        <v>0</v>
      </c>
      <c r="W72" s="413">
        <v>0</v>
      </c>
      <c r="X72" s="413">
        <v>0</v>
      </c>
      <c r="Y72" s="413">
        <v>0</v>
      </c>
      <c r="Z72" s="413">
        <v>0</v>
      </c>
      <c r="AA72" s="413">
        <v>0</v>
      </c>
      <c r="AB72" s="413">
        <v>0</v>
      </c>
      <c r="AC72" s="413">
        <v>0</v>
      </c>
      <c r="AD72" s="413">
        <v>0</v>
      </c>
      <c r="AE72" s="413">
        <v>0</v>
      </c>
      <c r="AF72" s="413">
        <v>0</v>
      </c>
      <c r="AG72" s="413">
        <v>0</v>
      </c>
      <c r="AH72" s="413">
        <v>0</v>
      </c>
      <c r="AI72" s="413">
        <v>0</v>
      </c>
      <c r="AJ72" s="413">
        <v>0</v>
      </c>
      <c r="AK72" s="413">
        <v>0</v>
      </c>
      <c r="AL72" s="413">
        <v>0</v>
      </c>
      <c r="AM72" s="413">
        <v>0</v>
      </c>
      <c r="AN72" s="413">
        <v>0</v>
      </c>
      <c r="AO72" s="413">
        <v>0</v>
      </c>
      <c r="AP72" s="413">
        <v>0</v>
      </c>
      <c r="AQ72" s="413">
        <v>0</v>
      </c>
      <c r="AR72" s="413">
        <v>0</v>
      </c>
      <c r="AS72" s="413">
        <v>0</v>
      </c>
      <c r="AT72" s="413">
        <v>0</v>
      </c>
      <c r="AU72" s="413">
        <v>0</v>
      </c>
      <c r="AV72" s="413">
        <v>0</v>
      </c>
      <c r="AW72" s="413">
        <v>0</v>
      </c>
      <c r="AX72" s="413">
        <v>0</v>
      </c>
      <c r="AY72" s="413">
        <v>8261.1305093298306</v>
      </c>
      <c r="AZ72" s="413">
        <v>8383.168230796633</v>
      </c>
      <c r="BA72" s="413">
        <v>8422.6117311800335</v>
      </c>
      <c r="BB72" s="413">
        <v>8568.5883613570168</v>
      </c>
      <c r="BC72" s="413">
        <v>8398.6304678521392</v>
      </c>
      <c r="BD72" s="413">
        <v>8447.9460741067487</v>
      </c>
      <c r="BE72" s="413">
        <v>8547.8525609689859</v>
      </c>
      <c r="BF72" s="413">
        <v>8398.9993964801488</v>
      </c>
      <c r="BG72" s="413">
        <v>8219.75381111362</v>
      </c>
      <c r="BH72" s="413">
        <v>7973.6613578369142</v>
      </c>
      <c r="BI72" s="413">
        <v>7827.0907170573782</v>
      </c>
      <c r="BJ72" s="413">
        <v>7554.8978710702149</v>
      </c>
      <c r="BK72" s="413">
        <v>7487.9586279845698</v>
      </c>
      <c r="BL72" s="413">
        <v>7181.1237013561267</v>
      </c>
      <c r="BM72" s="413">
        <v>6587.9421703975295</v>
      </c>
      <c r="BN72" s="413">
        <v>5836.2420364378067</v>
      </c>
      <c r="BO72" s="413">
        <v>5107.4800105734248</v>
      </c>
      <c r="BP72" s="413">
        <v>3336.4218646609511</v>
      </c>
      <c r="BQ72" s="413">
        <v>1186.3056945429787</v>
      </c>
      <c r="BR72" s="413">
        <v>241.76248859590001</v>
      </c>
      <c r="BS72" s="413">
        <v>48.294937832115821</v>
      </c>
      <c r="BT72" s="413">
        <v>7.7527065252927461</v>
      </c>
      <c r="BU72" s="413">
        <v>5.5275675705076379</v>
      </c>
      <c r="BV72" s="413">
        <v>6.0452123645266429</v>
      </c>
      <c r="BW72" s="413">
        <v>6.5472125574420179</v>
      </c>
      <c r="BX72" s="371">
        <v>6.6312156423249542</v>
      </c>
    </row>
    <row r="73" spans="1:76">
      <c r="A73" s="316"/>
      <c r="B73" s="376" t="s">
        <v>345</v>
      </c>
      <c r="C73" s="296"/>
      <c r="D73" s="413">
        <v>0</v>
      </c>
      <c r="E73" s="413">
        <v>0</v>
      </c>
      <c r="F73" s="413">
        <v>0</v>
      </c>
      <c r="G73" s="413">
        <v>0</v>
      </c>
      <c r="H73" s="413">
        <v>0</v>
      </c>
      <c r="I73" s="413">
        <v>0</v>
      </c>
      <c r="J73" s="413">
        <v>0</v>
      </c>
      <c r="K73" s="413">
        <v>0</v>
      </c>
      <c r="L73" s="413">
        <v>0</v>
      </c>
      <c r="M73" s="413">
        <v>0</v>
      </c>
      <c r="N73" s="413">
        <v>0</v>
      </c>
      <c r="O73" s="413">
        <v>0</v>
      </c>
      <c r="P73" s="413">
        <v>0</v>
      </c>
      <c r="Q73" s="413">
        <v>0</v>
      </c>
      <c r="R73" s="413">
        <v>0</v>
      </c>
      <c r="S73" s="413">
        <v>0</v>
      </c>
      <c r="T73" s="413">
        <v>0</v>
      </c>
      <c r="U73" s="413">
        <v>0</v>
      </c>
      <c r="V73" s="413">
        <v>0</v>
      </c>
      <c r="W73" s="413">
        <v>0</v>
      </c>
      <c r="X73" s="413">
        <v>0</v>
      </c>
      <c r="Y73" s="413">
        <v>0</v>
      </c>
      <c r="Z73" s="413">
        <v>0</v>
      </c>
      <c r="AA73" s="413">
        <v>0</v>
      </c>
      <c r="AB73" s="413">
        <v>0</v>
      </c>
      <c r="AC73" s="413">
        <v>0</v>
      </c>
      <c r="AD73" s="413">
        <v>0</v>
      </c>
      <c r="AE73" s="413">
        <v>0</v>
      </c>
      <c r="AF73" s="413">
        <v>0</v>
      </c>
      <c r="AG73" s="413">
        <v>0</v>
      </c>
      <c r="AH73" s="413">
        <v>0</v>
      </c>
      <c r="AI73" s="413">
        <v>0</v>
      </c>
      <c r="AJ73" s="413">
        <v>0</v>
      </c>
      <c r="AK73" s="413">
        <v>0</v>
      </c>
      <c r="AL73" s="413">
        <v>0</v>
      </c>
      <c r="AM73" s="413">
        <v>0</v>
      </c>
      <c r="AN73" s="413">
        <v>0</v>
      </c>
      <c r="AO73" s="413">
        <v>0</v>
      </c>
      <c r="AP73" s="413">
        <v>0</v>
      </c>
      <c r="AQ73" s="413">
        <v>0</v>
      </c>
      <c r="AR73" s="413">
        <v>0</v>
      </c>
      <c r="AS73" s="413">
        <v>0</v>
      </c>
      <c r="AT73" s="413">
        <v>0</v>
      </c>
      <c r="AU73" s="413">
        <v>0</v>
      </c>
      <c r="AV73" s="413">
        <v>0</v>
      </c>
      <c r="AW73" s="413">
        <v>0</v>
      </c>
      <c r="AX73" s="413">
        <v>0</v>
      </c>
      <c r="AY73" s="413">
        <v>1421.7113567062263</v>
      </c>
      <c r="AZ73" s="413">
        <v>1142.1767507145855</v>
      </c>
      <c r="BA73" s="413">
        <v>861.45586474973675</v>
      </c>
      <c r="BB73" s="413">
        <v>542.23360661289018</v>
      </c>
      <c r="BC73" s="413">
        <v>200.07195473232889</v>
      </c>
      <c r="BD73" s="413">
        <v>4.2937251874724307</v>
      </c>
      <c r="BE73" s="413">
        <v>0</v>
      </c>
      <c r="BF73" s="413">
        <v>0</v>
      </c>
      <c r="BG73" s="413">
        <v>0</v>
      </c>
      <c r="BH73" s="413">
        <v>0</v>
      </c>
      <c r="BI73" s="413">
        <v>0</v>
      </c>
      <c r="BJ73" s="413">
        <v>0</v>
      </c>
      <c r="BK73" s="413">
        <v>0</v>
      </c>
      <c r="BL73" s="413">
        <v>0</v>
      </c>
      <c r="BM73" s="413">
        <v>0</v>
      </c>
      <c r="BN73" s="413">
        <v>0</v>
      </c>
      <c r="BO73" s="413">
        <v>0</v>
      </c>
      <c r="BP73" s="413">
        <v>0</v>
      </c>
      <c r="BQ73" s="413">
        <v>0</v>
      </c>
      <c r="BR73" s="413">
        <v>0</v>
      </c>
      <c r="BS73" s="413">
        <v>0</v>
      </c>
      <c r="BT73" s="413">
        <v>0</v>
      </c>
      <c r="BU73" s="413">
        <v>0</v>
      </c>
      <c r="BV73" s="413">
        <v>0</v>
      </c>
      <c r="BW73" s="413">
        <v>0</v>
      </c>
      <c r="BX73" s="371">
        <v>0</v>
      </c>
    </row>
    <row r="74" spans="1:76" ht="26.1" customHeight="1">
      <c r="A74" s="316"/>
      <c r="B74" s="37" t="s">
        <v>581</v>
      </c>
      <c r="C74" s="38"/>
      <c r="D74" s="413">
        <v>0</v>
      </c>
      <c r="E74" s="413">
        <v>0</v>
      </c>
      <c r="F74" s="413">
        <v>0</v>
      </c>
      <c r="G74" s="413">
        <v>0</v>
      </c>
      <c r="H74" s="413">
        <v>0</v>
      </c>
      <c r="I74" s="413">
        <v>0</v>
      </c>
      <c r="J74" s="413">
        <v>0</v>
      </c>
      <c r="K74" s="413">
        <v>0</v>
      </c>
      <c r="L74" s="413">
        <v>0</v>
      </c>
      <c r="M74" s="413">
        <v>0</v>
      </c>
      <c r="N74" s="413">
        <v>0</v>
      </c>
      <c r="O74" s="413">
        <v>0</v>
      </c>
      <c r="P74" s="413">
        <v>0</v>
      </c>
      <c r="Q74" s="413">
        <v>0</v>
      </c>
      <c r="R74" s="413">
        <v>0</v>
      </c>
      <c r="S74" s="413">
        <v>0</v>
      </c>
      <c r="T74" s="413">
        <v>0</v>
      </c>
      <c r="U74" s="413">
        <v>0</v>
      </c>
      <c r="V74" s="413">
        <v>0</v>
      </c>
      <c r="W74" s="413">
        <v>0</v>
      </c>
      <c r="X74" s="413">
        <v>0</v>
      </c>
      <c r="Y74" s="413">
        <v>0</v>
      </c>
      <c r="Z74" s="413">
        <v>0</v>
      </c>
      <c r="AA74" s="413">
        <v>0</v>
      </c>
      <c r="AB74" s="413">
        <v>0</v>
      </c>
      <c r="AC74" s="413">
        <v>0</v>
      </c>
      <c r="AD74" s="413">
        <v>0</v>
      </c>
      <c r="AE74" s="413">
        <v>0</v>
      </c>
      <c r="AF74" s="413">
        <v>0</v>
      </c>
      <c r="AG74" s="413">
        <v>0</v>
      </c>
      <c r="AH74" s="413">
        <v>0</v>
      </c>
      <c r="AI74" s="413">
        <v>0</v>
      </c>
      <c r="AJ74" s="413">
        <v>0</v>
      </c>
      <c r="AK74" s="413">
        <v>0</v>
      </c>
      <c r="AL74" s="413">
        <v>0</v>
      </c>
      <c r="AM74" s="413">
        <v>0</v>
      </c>
      <c r="AN74" s="413">
        <v>0</v>
      </c>
      <c r="AO74" s="413">
        <v>0</v>
      </c>
      <c r="AP74" s="413">
        <v>0</v>
      </c>
      <c r="AQ74" s="413">
        <v>0</v>
      </c>
      <c r="AR74" s="413">
        <v>0</v>
      </c>
      <c r="AS74" s="413">
        <v>0</v>
      </c>
      <c r="AT74" s="413">
        <v>0</v>
      </c>
      <c r="AU74" s="413">
        <v>0</v>
      </c>
      <c r="AV74" s="413">
        <v>0</v>
      </c>
      <c r="AW74" s="413">
        <v>0</v>
      </c>
      <c r="AX74" s="413">
        <v>0</v>
      </c>
      <c r="AY74" s="413">
        <v>2139.8438622892413</v>
      </c>
      <c r="AZ74" s="413">
        <v>1874.7054611882909</v>
      </c>
      <c r="BA74" s="413">
        <v>1552.1168092405226</v>
      </c>
      <c r="BB74" s="413">
        <v>1323.3167246095977</v>
      </c>
      <c r="BC74" s="413">
        <v>1071.8097326414349</v>
      </c>
      <c r="BD74" s="413">
        <v>968.03593681076313</v>
      </c>
      <c r="BE74" s="413">
        <v>708.20874258005483</v>
      </c>
      <c r="BF74" s="413">
        <v>631.63495302307592</v>
      </c>
      <c r="BG74" s="413">
        <v>586.36227990234704</v>
      </c>
      <c r="BH74" s="413">
        <v>484.40718766105624</v>
      </c>
      <c r="BI74" s="413">
        <v>386.21397703641458</v>
      </c>
      <c r="BJ74" s="413">
        <v>340.89103041956855</v>
      </c>
      <c r="BK74" s="413">
        <v>289.45049122510113</v>
      </c>
      <c r="BL74" s="413">
        <v>244.96751764928851</v>
      </c>
      <c r="BM74" s="413">
        <v>198.28367703116237</v>
      </c>
      <c r="BN74" s="413">
        <v>170.1558829812144</v>
      </c>
      <c r="BO74" s="413">
        <v>134.03937828818272</v>
      </c>
      <c r="BP74" s="413">
        <v>87.428850999271219</v>
      </c>
      <c r="BQ74" s="413">
        <v>28.819375135098053</v>
      </c>
      <c r="BR74" s="413">
        <v>5.2109106043000013</v>
      </c>
      <c r="BS74" s="413">
        <v>0.14860703</v>
      </c>
      <c r="BT74" s="413">
        <v>0</v>
      </c>
      <c r="BU74" s="413">
        <v>0</v>
      </c>
      <c r="BV74" s="413">
        <v>0</v>
      </c>
      <c r="BW74" s="413">
        <v>0</v>
      </c>
      <c r="BX74" s="371">
        <v>0</v>
      </c>
    </row>
    <row r="75" spans="1:76">
      <c r="A75" s="316"/>
      <c r="B75" s="376" t="s">
        <v>344</v>
      </c>
      <c r="C75" s="38"/>
      <c r="D75" s="413">
        <v>0</v>
      </c>
      <c r="E75" s="413">
        <v>0</v>
      </c>
      <c r="F75" s="413">
        <v>0</v>
      </c>
      <c r="G75" s="413">
        <v>0</v>
      </c>
      <c r="H75" s="413">
        <v>0</v>
      </c>
      <c r="I75" s="413">
        <v>0</v>
      </c>
      <c r="J75" s="413">
        <v>0</v>
      </c>
      <c r="K75" s="413">
        <v>0</v>
      </c>
      <c r="L75" s="413">
        <v>0</v>
      </c>
      <c r="M75" s="413">
        <v>0</v>
      </c>
      <c r="N75" s="413">
        <v>0</v>
      </c>
      <c r="O75" s="413">
        <v>0</v>
      </c>
      <c r="P75" s="413">
        <v>0</v>
      </c>
      <c r="Q75" s="413">
        <v>0</v>
      </c>
      <c r="R75" s="413">
        <v>0</v>
      </c>
      <c r="S75" s="413">
        <v>0</v>
      </c>
      <c r="T75" s="413">
        <v>0</v>
      </c>
      <c r="U75" s="413">
        <v>0</v>
      </c>
      <c r="V75" s="413">
        <v>0</v>
      </c>
      <c r="W75" s="413">
        <v>0</v>
      </c>
      <c r="X75" s="413">
        <v>0</v>
      </c>
      <c r="Y75" s="413">
        <v>0</v>
      </c>
      <c r="Z75" s="413">
        <v>0</v>
      </c>
      <c r="AA75" s="413">
        <v>0</v>
      </c>
      <c r="AB75" s="413">
        <v>0</v>
      </c>
      <c r="AC75" s="413">
        <v>0</v>
      </c>
      <c r="AD75" s="413">
        <v>0</v>
      </c>
      <c r="AE75" s="413">
        <v>0</v>
      </c>
      <c r="AF75" s="413">
        <v>0</v>
      </c>
      <c r="AG75" s="413">
        <v>0</v>
      </c>
      <c r="AH75" s="413">
        <v>0</v>
      </c>
      <c r="AI75" s="413">
        <v>0</v>
      </c>
      <c r="AJ75" s="413">
        <v>0</v>
      </c>
      <c r="AK75" s="413">
        <v>0</v>
      </c>
      <c r="AL75" s="413">
        <v>0</v>
      </c>
      <c r="AM75" s="413">
        <v>0</v>
      </c>
      <c r="AN75" s="413">
        <v>0</v>
      </c>
      <c r="AO75" s="413">
        <v>0</v>
      </c>
      <c r="AP75" s="413">
        <v>0</v>
      </c>
      <c r="AQ75" s="413">
        <v>0</v>
      </c>
      <c r="AR75" s="413">
        <v>0</v>
      </c>
      <c r="AS75" s="413">
        <v>0</v>
      </c>
      <c r="AT75" s="413">
        <v>0</v>
      </c>
      <c r="AU75" s="413">
        <v>0</v>
      </c>
      <c r="AV75" s="413">
        <v>0</v>
      </c>
      <c r="AW75" s="413">
        <v>0</v>
      </c>
      <c r="AX75" s="413">
        <v>0</v>
      </c>
      <c r="AY75" s="413">
        <v>1966.850141410127</v>
      </c>
      <c r="AZ75" s="413">
        <v>1724.0172358117834</v>
      </c>
      <c r="BA75" s="413">
        <v>1437.112324163176</v>
      </c>
      <c r="BB75" s="413">
        <v>1245.6715276788143</v>
      </c>
      <c r="BC75" s="413">
        <v>1042.9631694538532</v>
      </c>
      <c r="BD75" s="413">
        <v>968.03593681076313</v>
      </c>
      <c r="BE75" s="413">
        <v>708.20874258005483</v>
      </c>
      <c r="BF75" s="413">
        <v>631.63495302307592</v>
      </c>
      <c r="BG75" s="413">
        <v>586.36227990234704</v>
      </c>
      <c r="BH75" s="413">
        <v>484.40718766105624</v>
      </c>
      <c r="BI75" s="413">
        <v>386.21397703641458</v>
      </c>
      <c r="BJ75" s="413">
        <v>340.89103041956855</v>
      </c>
      <c r="BK75" s="413">
        <v>289.45049122510113</v>
      </c>
      <c r="BL75" s="413">
        <v>244.96751764928851</v>
      </c>
      <c r="BM75" s="413">
        <v>198.28367703116237</v>
      </c>
      <c r="BN75" s="413">
        <v>170.1558829812144</v>
      </c>
      <c r="BO75" s="413">
        <v>134.03937828818272</v>
      </c>
      <c r="BP75" s="413">
        <v>87.428850999271219</v>
      </c>
      <c r="BQ75" s="413">
        <v>28.819375135098053</v>
      </c>
      <c r="BR75" s="413">
        <v>5.2109106043000013</v>
      </c>
      <c r="BS75" s="413">
        <v>0.14860703</v>
      </c>
      <c r="BT75" s="413">
        <v>0</v>
      </c>
      <c r="BU75" s="413">
        <v>0</v>
      </c>
      <c r="BV75" s="413">
        <v>0</v>
      </c>
      <c r="BW75" s="413">
        <v>0</v>
      </c>
      <c r="BX75" s="371">
        <v>0</v>
      </c>
    </row>
    <row r="76" spans="1:76">
      <c r="A76" s="316"/>
      <c r="B76" s="376" t="s">
        <v>345</v>
      </c>
      <c r="C76" s="38"/>
      <c r="D76" s="413">
        <v>0</v>
      </c>
      <c r="E76" s="413">
        <v>0</v>
      </c>
      <c r="F76" s="413">
        <v>0</v>
      </c>
      <c r="G76" s="413">
        <v>0</v>
      </c>
      <c r="H76" s="413">
        <v>0</v>
      </c>
      <c r="I76" s="413">
        <v>0</v>
      </c>
      <c r="J76" s="413">
        <v>0</v>
      </c>
      <c r="K76" s="413">
        <v>0</v>
      </c>
      <c r="L76" s="413">
        <v>0</v>
      </c>
      <c r="M76" s="413">
        <v>0</v>
      </c>
      <c r="N76" s="413">
        <v>0</v>
      </c>
      <c r="O76" s="413">
        <v>0</v>
      </c>
      <c r="P76" s="413">
        <v>0</v>
      </c>
      <c r="Q76" s="413">
        <v>0</v>
      </c>
      <c r="R76" s="413">
        <v>0</v>
      </c>
      <c r="S76" s="413">
        <v>0</v>
      </c>
      <c r="T76" s="413">
        <v>0</v>
      </c>
      <c r="U76" s="413">
        <v>0</v>
      </c>
      <c r="V76" s="413">
        <v>0</v>
      </c>
      <c r="W76" s="413">
        <v>0</v>
      </c>
      <c r="X76" s="413">
        <v>0</v>
      </c>
      <c r="Y76" s="413">
        <v>0</v>
      </c>
      <c r="Z76" s="413">
        <v>0</v>
      </c>
      <c r="AA76" s="413">
        <v>0</v>
      </c>
      <c r="AB76" s="413">
        <v>0</v>
      </c>
      <c r="AC76" s="413">
        <v>0</v>
      </c>
      <c r="AD76" s="413">
        <v>0</v>
      </c>
      <c r="AE76" s="413">
        <v>0</v>
      </c>
      <c r="AF76" s="413">
        <v>0</v>
      </c>
      <c r="AG76" s="413">
        <v>0</v>
      </c>
      <c r="AH76" s="413">
        <v>0</v>
      </c>
      <c r="AI76" s="413">
        <v>0</v>
      </c>
      <c r="AJ76" s="413">
        <v>0</v>
      </c>
      <c r="AK76" s="413">
        <v>0</v>
      </c>
      <c r="AL76" s="413">
        <v>0</v>
      </c>
      <c r="AM76" s="413">
        <v>0</v>
      </c>
      <c r="AN76" s="413">
        <v>0</v>
      </c>
      <c r="AO76" s="413">
        <v>0</v>
      </c>
      <c r="AP76" s="413">
        <v>0</v>
      </c>
      <c r="AQ76" s="413">
        <v>0</v>
      </c>
      <c r="AR76" s="413">
        <v>0</v>
      </c>
      <c r="AS76" s="413">
        <v>0</v>
      </c>
      <c r="AT76" s="413">
        <v>0</v>
      </c>
      <c r="AU76" s="413">
        <v>0</v>
      </c>
      <c r="AV76" s="413">
        <v>0</v>
      </c>
      <c r="AW76" s="413">
        <v>0</v>
      </c>
      <c r="AX76" s="413">
        <v>0</v>
      </c>
      <c r="AY76" s="413">
        <v>172.99372087911456</v>
      </c>
      <c r="AZ76" s="413">
        <v>150.6882253765074</v>
      </c>
      <c r="BA76" s="413">
        <v>115.00448507734659</v>
      </c>
      <c r="BB76" s="413">
        <v>77.645196930783413</v>
      </c>
      <c r="BC76" s="413">
        <v>28.846563187581722</v>
      </c>
      <c r="BD76" s="413">
        <v>0</v>
      </c>
      <c r="BE76" s="413">
        <v>0</v>
      </c>
      <c r="BF76" s="413">
        <v>0</v>
      </c>
      <c r="BG76" s="413">
        <v>0</v>
      </c>
      <c r="BH76" s="413">
        <v>0</v>
      </c>
      <c r="BI76" s="413">
        <v>0</v>
      </c>
      <c r="BJ76" s="413">
        <v>0</v>
      </c>
      <c r="BK76" s="413">
        <v>0</v>
      </c>
      <c r="BL76" s="413">
        <v>0</v>
      </c>
      <c r="BM76" s="413">
        <v>0</v>
      </c>
      <c r="BN76" s="413">
        <v>0</v>
      </c>
      <c r="BO76" s="413">
        <v>0</v>
      </c>
      <c r="BP76" s="413">
        <v>0</v>
      </c>
      <c r="BQ76" s="413">
        <v>0</v>
      </c>
      <c r="BR76" s="413">
        <v>0</v>
      </c>
      <c r="BS76" s="413">
        <v>0</v>
      </c>
      <c r="BT76" s="413">
        <v>0</v>
      </c>
      <c r="BU76" s="413">
        <v>0</v>
      </c>
      <c r="BV76" s="413">
        <v>0</v>
      </c>
      <c r="BW76" s="413">
        <v>0</v>
      </c>
      <c r="BX76" s="371">
        <v>0</v>
      </c>
    </row>
    <row r="77" spans="1:76" s="318" customFormat="1" ht="26.1" customHeight="1">
      <c r="A77" s="317"/>
      <c r="B77" s="41" t="s">
        <v>239</v>
      </c>
      <c r="C77" s="41"/>
      <c r="D77" s="414">
        <v>0</v>
      </c>
      <c r="E77" s="414">
        <v>0</v>
      </c>
      <c r="F77" s="414">
        <v>0</v>
      </c>
      <c r="G77" s="414">
        <v>0</v>
      </c>
      <c r="H77" s="414">
        <v>0</v>
      </c>
      <c r="I77" s="414">
        <v>0</v>
      </c>
      <c r="J77" s="414">
        <v>0</v>
      </c>
      <c r="K77" s="414">
        <v>0</v>
      </c>
      <c r="L77" s="414">
        <v>0</v>
      </c>
      <c r="M77" s="414">
        <v>0</v>
      </c>
      <c r="N77" s="414">
        <v>0</v>
      </c>
      <c r="O77" s="414">
        <v>0</v>
      </c>
      <c r="P77" s="414">
        <v>0</v>
      </c>
      <c r="Q77" s="414">
        <v>0</v>
      </c>
      <c r="R77" s="414">
        <v>0</v>
      </c>
      <c r="S77" s="414">
        <v>0</v>
      </c>
      <c r="T77" s="414">
        <v>0</v>
      </c>
      <c r="U77" s="414">
        <v>0</v>
      </c>
      <c r="V77" s="414">
        <v>0</v>
      </c>
      <c r="W77" s="414">
        <v>0</v>
      </c>
      <c r="X77" s="414">
        <v>0</v>
      </c>
      <c r="Y77" s="414">
        <v>0</v>
      </c>
      <c r="Z77" s="414">
        <v>0</v>
      </c>
      <c r="AA77" s="414">
        <f t="shared" ref="AA77:AY77" si="40">SUM(AA78,AA81)</f>
        <v>1051.2409927942354</v>
      </c>
      <c r="AB77" s="414">
        <f t="shared" si="40"/>
        <v>2094.8148148148148</v>
      </c>
      <c r="AC77" s="414">
        <f t="shared" si="40"/>
        <v>2384.7156402737046</v>
      </c>
      <c r="AD77" s="414">
        <f t="shared" si="40"/>
        <v>2644.444125839751</v>
      </c>
      <c r="AE77" s="414">
        <f t="shared" si="40"/>
        <v>2984.1169336233606</v>
      </c>
      <c r="AF77" s="414">
        <f t="shared" si="40"/>
        <v>3305.4374600220972</v>
      </c>
      <c r="AG77" s="414">
        <f t="shared" si="40"/>
        <v>3625.0764702871484</v>
      </c>
      <c r="AH77" s="414">
        <f t="shared" si="40"/>
        <v>3917.6209826376062</v>
      </c>
      <c r="AI77" s="414">
        <f t="shared" si="40"/>
        <v>3977.4796168764346</v>
      </c>
      <c r="AJ77" s="414">
        <f t="shared" si="40"/>
        <v>3871.4085727618158</v>
      </c>
      <c r="AK77" s="414">
        <f t="shared" si="40"/>
        <v>4203.4753022662371</v>
      </c>
      <c r="AL77" s="414">
        <f t="shared" si="40"/>
        <v>4578.7586442414413</v>
      </c>
      <c r="AM77" s="414">
        <f t="shared" si="40"/>
        <v>5150.1416430594891</v>
      </c>
      <c r="AN77" s="414">
        <f t="shared" si="40"/>
        <v>5570.9429881032083</v>
      </c>
      <c r="AO77" s="414">
        <f t="shared" si="40"/>
        <v>5759.729067029205</v>
      </c>
      <c r="AP77" s="414">
        <f t="shared" si="40"/>
        <v>6307.5473081863829</v>
      </c>
      <c r="AQ77" s="414">
        <f t="shared" si="40"/>
        <v>6635.436004692031</v>
      </c>
      <c r="AR77" s="414">
        <f t="shared" si="40"/>
        <v>7042.5330648843874</v>
      </c>
      <c r="AS77" s="414">
        <f t="shared" si="40"/>
        <v>7461.8288883325968</v>
      </c>
      <c r="AT77" s="414">
        <f t="shared" si="40"/>
        <v>7959.6784170742549</v>
      </c>
      <c r="AU77" s="414">
        <f t="shared" si="40"/>
        <v>9307.4711129777406</v>
      </c>
      <c r="AV77" s="414">
        <f t="shared" si="40"/>
        <v>10274.566307891415</v>
      </c>
      <c r="AW77" s="414">
        <f t="shared" si="40"/>
        <v>11414.669928683359</v>
      </c>
      <c r="AX77" s="414">
        <f t="shared" si="40"/>
        <v>12298.405986282751</v>
      </c>
      <c r="AY77" s="414">
        <f t="shared" si="40"/>
        <v>420.30343048432172</v>
      </c>
      <c r="AZ77" s="414">
        <v>0</v>
      </c>
      <c r="BA77" s="414">
        <v>0</v>
      </c>
      <c r="BB77" s="414">
        <v>0</v>
      </c>
      <c r="BC77" s="414">
        <v>0</v>
      </c>
      <c r="BD77" s="414">
        <v>0</v>
      </c>
      <c r="BE77" s="414">
        <v>0</v>
      </c>
      <c r="BF77" s="414">
        <v>0</v>
      </c>
      <c r="BG77" s="414">
        <v>0</v>
      </c>
      <c r="BH77" s="414">
        <v>0</v>
      </c>
      <c r="BI77" s="414">
        <v>0</v>
      </c>
      <c r="BJ77" s="414">
        <v>0</v>
      </c>
      <c r="BK77" s="414">
        <v>0</v>
      </c>
      <c r="BL77" s="414">
        <v>0</v>
      </c>
      <c r="BM77" s="414">
        <v>0</v>
      </c>
      <c r="BN77" s="414">
        <v>0</v>
      </c>
      <c r="BO77" s="414">
        <v>0</v>
      </c>
      <c r="BP77" s="414">
        <v>0</v>
      </c>
      <c r="BQ77" s="414">
        <v>0</v>
      </c>
      <c r="BR77" s="414">
        <v>0</v>
      </c>
      <c r="BS77" s="414">
        <v>0</v>
      </c>
      <c r="BT77" s="414">
        <v>0</v>
      </c>
      <c r="BU77" s="414">
        <v>0</v>
      </c>
      <c r="BV77" s="414">
        <v>0</v>
      </c>
      <c r="BW77" s="414">
        <v>0</v>
      </c>
      <c r="BX77" s="377">
        <v>0</v>
      </c>
    </row>
    <row r="78" spans="1:76">
      <c r="A78" s="316"/>
      <c r="B78" s="37" t="s">
        <v>588</v>
      </c>
      <c r="C78" s="37"/>
      <c r="D78" s="413">
        <v>0</v>
      </c>
      <c r="E78" s="413">
        <v>0</v>
      </c>
      <c r="F78" s="413">
        <v>0</v>
      </c>
      <c r="G78" s="413">
        <v>0</v>
      </c>
      <c r="H78" s="413">
        <v>0</v>
      </c>
      <c r="I78" s="413">
        <v>0</v>
      </c>
      <c r="J78" s="413">
        <v>0</v>
      </c>
      <c r="K78" s="413">
        <v>0</v>
      </c>
      <c r="L78" s="413">
        <v>0</v>
      </c>
      <c r="M78" s="413">
        <v>0</v>
      </c>
      <c r="N78" s="413">
        <v>0</v>
      </c>
      <c r="O78" s="413">
        <v>0</v>
      </c>
      <c r="P78" s="413">
        <v>0</v>
      </c>
      <c r="Q78" s="413">
        <v>0</v>
      </c>
      <c r="R78" s="413">
        <v>0</v>
      </c>
      <c r="S78" s="413">
        <v>0</v>
      </c>
      <c r="T78" s="413">
        <v>0</v>
      </c>
      <c r="U78" s="413">
        <v>0</v>
      </c>
      <c r="V78" s="413">
        <v>0</v>
      </c>
      <c r="W78" s="413">
        <v>0</v>
      </c>
      <c r="X78" s="413">
        <v>0</v>
      </c>
      <c r="Y78" s="413">
        <v>0</v>
      </c>
      <c r="Z78" s="413">
        <v>0</v>
      </c>
      <c r="AA78" s="413">
        <v>1051.2409927942354</v>
      </c>
      <c r="AB78" s="413">
        <v>2094.8148148148148</v>
      </c>
      <c r="AC78" s="413">
        <v>2384.7156402737046</v>
      </c>
      <c r="AD78" s="413">
        <v>2644.444125839751</v>
      </c>
      <c r="AE78" s="413">
        <v>2984.1169336233606</v>
      </c>
      <c r="AF78" s="413">
        <v>3305.4374600220972</v>
      </c>
      <c r="AG78" s="413">
        <v>3625.0764702871484</v>
      </c>
      <c r="AH78" s="413">
        <v>3917.6209826376062</v>
      </c>
      <c r="AI78" s="413">
        <v>3965.4872160215309</v>
      </c>
      <c r="AJ78" s="413">
        <v>3837.744150389974</v>
      </c>
      <c r="AK78" s="413">
        <v>4123.7013184276075</v>
      </c>
      <c r="AL78" s="413">
        <v>4426.42078602123</v>
      </c>
      <c r="AM78" s="413">
        <v>4965.8149923730653</v>
      </c>
      <c r="AN78" s="413">
        <v>5310.8616161095943</v>
      </c>
      <c r="AO78" s="413">
        <v>5448.3260906508704</v>
      </c>
      <c r="AP78" s="413">
        <v>5851.2108373233677</v>
      </c>
      <c r="AQ78" s="413">
        <v>6051.5391850917385</v>
      </c>
      <c r="AR78" s="413">
        <v>6343.9962015857864</v>
      </c>
      <c r="AS78" s="413">
        <v>6614.4760162523362</v>
      </c>
      <c r="AT78" s="413">
        <v>6933.8399644286346</v>
      </c>
      <c r="AU78" s="413">
        <v>7965.3987232255358</v>
      </c>
      <c r="AV78" s="413">
        <v>8636.855965662422</v>
      </c>
      <c r="AW78" s="413">
        <v>9420.2905753301984</v>
      </c>
      <c r="AX78" s="413">
        <v>9995.5300104301641</v>
      </c>
      <c r="AY78" s="413">
        <v>341.15920886950647</v>
      </c>
      <c r="AZ78" s="413">
        <v>0</v>
      </c>
      <c r="BA78" s="413">
        <v>0</v>
      </c>
      <c r="BB78" s="413">
        <v>0</v>
      </c>
      <c r="BC78" s="413">
        <v>0</v>
      </c>
      <c r="BD78" s="413">
        <v>0</v>
      </c>
      <c r="BE78" s="413">
        <v>0</v>
      </c>
      <c r="BF78" s="413">
        <v>0</v>
      </c>
      <c r="BG78" s="413">
        <v>0</v>
      </c>
      <c r="BH78" s="413">
        <v>0</v>
      </c>
      <c r="BI78" s="413">
        <v>0</v>
      </c>
      <c r="BJ78" s="413">
        <v>0</v>
      </c>
      <c r="BK78" s="413">
        <v>0</v>
      </c>
      <c r="BL78" s="413">
        <v>0</v>
      </c>
      <c r="BM78" s="413">
        <v>0</v>
      </c>
      <c r="BN78" s="413">
        <v>0</v>
      </c>
      <c r="BO78" s="413">
        <v>0</v>
      </c>
      <c r="BP78" s="413">
        <v>0</v>
      </c>
      <c r="BQ78" s="413">
        <v>0</v>
      </c>
      <c r="BR78" s="413">
        <v>0</v>
      </c>
      <c r="BS78" s="413">
        <v>0</v>
      </c>
      <c r="BT78" s="413">
        <v>0</v>
      </c>
      <c r="BU78" s="413">
        <v>0</v>
      </c>
      <c r="BV78" s="413">
        <v>0</v>
      </c>
      <c r="BW78" s="413">
        <v>0</v>
      </c>
      <c r="BX78" s="371">
        <v>0</v>
      </c>
    </row>
    <row r="79" spans="1:76">
      <c r="A79" s="316"/>
      <c r="B79" s="376" t="s">
        <v>344</v>
      </c>
      <c r="C79" s="37"/>
      <c r="D79" s="413">
        <v>0</v>
      </c>
      <c r="E79" s="413">
        <v>0</v>
      </c>
      <c r="F79" s="413">
        <v>0</v>
      </c>
      <c r="G79" s="413">
        <v>0</v>
      </c>
      <c r="H79" s="413">
        <v>0</v>
      </c>
      <c r="I79" s="413">
        <v>0</v>
      </c>
      <c r="J79" s="413">
        <v>0</v>
      </c>
      <c r="K79" s="413">
        <v>0</v>
      </c>
      <c r="L79" s="413">
        <v>0</v>
      </c>
      <c r="M79" s="413">
        <v>0</v>
      </c>
      <c r="N79" s="413">
        <v>0</v>
      </c>
      <c r="O79" s="413">
        <v>0</v>
      </c>
      <c r="P79" s="413">
        <v>0</v>
      </c>
      <c r="Q79" s="413">
        <v>0</v>
      </c>
      <c r="R79" s="413">
        <v>0</v>
      </c>
      <c r="S79" s="413">
        <v>0</v>
      </c>
      <c r="T79" s="413">
        <v>0</v>
      </c>
      <c r="U79" s="413">
        <v>0</v>
      </c>
      <c r="V79" s="413">
        <v>0</v>
      </c>
      <c r="W79" s="413">
        <v>0</v>
      </c>
      <c r="X79" s="413">
        <v>0</v>
      </c>
      <c r="Y79" s="413">
        <v>0</v>
      </c>
      <c r="Z79" s="413">
        <v>0</v>
      </c>
      <c r="AA79" s="413">
        <v>0</v>
      </c>
      <c r="AB79" s="413">
        <v>0</v>
      </c>
      <c r="AC79" s="413">
        <v>0</v>
      </c>
      <c r="AD79" s="413">
        <v>0</v>
      </c>
      <c r="AE79" s="413">
        <v>0</v>
      </c>
      <c r="AF79" s="413">
        <v>0</v>
      </c>
      <c r="AG79" s="413">
        <v>0</v>
      </c>
      <c r="AH79" s="413">
        <v>3604.2677533081032</v>
      </c>
      <c r="AI79" s="413">
        <v>3648.3053777293012</v>
      </c>
      <c r="AJ79" s="413">
        <v>3533.3538116251225</v>
      </c>
      <c r="AK79" s="413">
        <v>3796.3023030460176</v>
      </c>
      <c r="AL79" s="413">
        <v>4067.3879889461082</v>
      </c>
      <c r="AM79" s="413">
        <v>4553.89716859911</v>
      </c>
      <c r="AN79" s="413">
        <v>4829.3906896948729</v>
      </c>
      <c r="AO79" s="413">
        <v>4877.574732568326</v>
      </c>
      <c r="AP79" s="413">
        <v>5139.8727857874374</v>
      </c>
      <c r="AQ79" s="413">
        <v>5214.539890055351</v>
      </c>
      <c r="AR79" s="413">
        <v>5385.045673235396</v>
      </c>
      <c r="AS79" s="413">
        <v>5522.1715367926217</v>
      </c>
      <c r="AT79" s="413">
        <v>5691.1104091756979</v>
      </c>
      <c r="AU79" s="413">
        <v>6487.4511844931812</v>
      </c>
      <c r="AV79" s="413">
        <v>7022.2465811420279</v>
      </c>
      <c r="AW79" s="413">
        <v>7687.5863552190503</v>
      </c>
      <c r="AX79" s="413">
        <v>8190.4962214552061</v>
      </c>
      <c r="AY79" s="413">
        <v>279.55128024672774</v>
      </c>
      <c r="AZ79" s="413">
        <v>0</v>
      </c>
      <c r="BA79" s="413">
        <v>0</v>
      </c>
      <c r="BB79" s="413">
        <v>0</v>
      </c>
      <c r="BC79" s="413">
        <v>0</v>
      </c>
      <c r="BD79" s="413">
        <v>0</v>
      </c>
      <c r="BE79" s="413">
        <v>0</v>
      </c>
      <c r="BF79" s="413">
        <v>0</v>
      </c>
      <c r="BG79" s="413">
        <v>0</v>
      </c>
      <c r="BH79" s="413">
        <v>0</v>
      </c>
      <c r="BI79" s="413">
        <v>0</v>
      </c>
      <c r="BJ79" s="413">
        <v>0</v>
      </c>
      <c r="BK79" s="413">
        <v>0</v>
      </c>
      <c r="BL79" s="413">
        <v>0</v>
      </c>
      <c r="BM79" s="413">
        <v>0</v>
      </c>
      <c r="BN79" s="413">
        <v>0</v>
      </c>
      <c r="BO79" s="413">
        <v>0</v>
      </c>
      <c r="BP79" s="413">
        <v>0</v>
      </c>
      <c r="BQ79" s="413">
        <v>0</v>
      </c>
      <c r="BR79" s="413">
        <v>0</v>
      </c>
      <c r="BS79" s="413">
        <v>0</v>
      </c>
      <c r="BT79" s="413">
        <v>0</v>
      </c>
      <c r="BU79" s="413">
        <v>0</v>
      </c>
      <c r="BV79" s="413">
        <v>0</v>
      </c>
      <c r="BW79" s="413">
        <v>0</v>
      </c>
      <c r="BX79" s="371">
        <v>0</v>
      </c>
    </row>
    <row r="80" spans="1:76">
      <c r="A80" s="316"/>
      <c r="B80" s="376" t="s">
        <v>345</v>
      </c>
      <c r="C80" s="37"/>
      <c r="D80" s="413">
        <v>0</v>
      </c>
      <c r="E80" s="413">
        <v>0</v>
      </c>
      <c r="F80" s="413">
        <v>0</v>
      </c>
      <c r="G80" s="413">
        <v>0</v>
      </c>
      <c r="H80" s="413">
        <v>0</v>
      </c>
      <c r="I80" s="413">
        <v>0</v>
      </c>
      <c r="J80" s="413">
        <v>0</v>
      </c>
      <c r="K80" s="413">
        <v>0</v>
      </c>
      <c r="L80" s="413">
        <v>0</v>
      </c>
      <c r="M80" s="413">
        <v>0</v>
      </c>
      <c r="N80" s="413">
        <v>0</v>
      </c>
      <c r="O80" s="413">
        <v>0</v>
      </c>
      <c r="P80" s="413">
        <v>0</v>
      </c>
      <c r="Q80" s="413">
        <v>0</v>
      </c>
      <c r="R80" s="413">
        <v>0</v>
      </c>
      <c r="S80" s="413">
        <v>0</v>
      </c>
      <c r="T80" s="413">
        <v>0</v>
      </c>
      <c r="U80" s="413">
        <v>0</v>
      </c>
      <c r="V80" s="413">
        <v>0</v>
      </c>
      <c r="W80" s="413">
        <v>0</v>
      </c>
      <c r="X80" s="413">
        <v>0</v>
      </c>
      <c r="Y80" s="413">
        <v>0</v>
      </c>
      <c r="Z80" s="413">
        <v>0</v>
      </c>
      <c r="AA80" s="413">
        <v>0</v>
      </c>
      <c r="AB80" s="413">
        <v>0</v>
      </c>
      <c r="AC80" s="413">
        <v>0</v>
      </c>
      <c r="AD80" s="413">
        <v>0</v>
      </c>
      <c r="AE80" s="413">
        <v>0</v>
      </c>
      <c r="AF80" s="413">
        <v>0</v>
      </c>
      <c r="AG80" s="413">
        <v>0</v>
      </c>
      <c r="AH80" s="413">
        <v>313.35322932950299</v>
      </c>
      <c r="AI80" s="413">
        <v>317.18183829222971</v>
      </c>
      <c r="AJ80" s="413">
        <v>304.390338764852</v>
      </c>
      <c r="AK80" s="413">
        <v>327.39901538158972</v>
      </c>
      <c r="AL80" s="413">
        <v>359.03279707512149</v>
      </c>
      <c r="AM80" s="413">
        <v>411.91782377395589</v>
      </c>
      <c r="AN80" s="413">
        <v>481.47092641472125</v>
      </c>
      <c r="AO80" s="413">
        <v>570.75135808254379</v>
      </c>
      <c r="AP80" s="413">
        <v>711.33805153593039</v>
      </c>
      <c r="AQ80" s="413">
        <v>836.99929503638771</v>
      </c>
      <c r="AR80" s="413">
        <v>958.95052835038985</v>
      </c>
      <c r="AS80" s="413">
        <v>1092.3044794597133</v>
      </c>
      <c r="AT80" s="413">
        <v>1242.7295552529374</v>
      </c>
      <c r="AU80" s="413">
        <v>1477.9475387323541</v>
      </c>
      <c r="AV80" s="413">
        <v>1614.6093845203952</v>
      </c>
      <c r="AW80" s="413">
        <v>1732.7042201111487</v>
      </c>
      <c r="AX80" s="413">
        <v>1805.0337889749578</v>
      </c>
      <c r="AY80" s="413">
        <v>61.607928622778722</v>
      </c>
      <c r="AZ80" s="413">
        <v>0</v>
      </c>
      <c r="BA80" s="413">
        <v>0</v>
      </c>
      <c r="BB80" s="413">
        <v>0</v>
      </c>
      <c r="BC80" s="413">
        <v>0</v>
      </c>
      <c r="BD80" s="413">
        <v>0</v>
      </c>
      <c r="BE80" s="413">
        <v>0</v>
      </c>
      <c r="BF80" s="413">
        <v>0</v>
      </c>
      <c r="BG80" s="413">
        <v>0</v>
      </c>
      <c r="BH80" s="413">
        <v>0</v>
      </c>
      <c r="BI80" s="413">
        <v>0</v>
      </c>
      <c r="BJ80" s="413">
        <v>0</v>
      </c>
      <c r="BK80" s="413">
        <v>0</v>
      </c>
      <c r="BL80" s="413">
        <v>0</v>
      </c>
      <c r="BM80" s="413">
        <v>0</v>
      </c>
      <c r="BN80" s="413">
        <v>0</v>
      </c>
      <c r="BO80" s="413">
        <v>0</v>
      </c>
      <c r="BP80" s="413">
        <v>0</v>
      </c>
      <c r="BQ80" s="413">
        <v>0</v>
      </c>
      <c r="BR80" s="413">
        <v>0</v>
      </c>
      <c r="BS80" s="413">
        <v>0</v>
      </c>
      <c r="BT80" s="413">
        <v>0</v>
      </c>
      <c r="BU80" s="413">
        <v>0</v>
      </c>
      <c r="BV80" s="413">
        <v>0</v>
      </c>
      <c r="BW80" s="413">
        <v>0</v>
      </c>
      <c r="BX80" s="371">
        <v>0</v>
      </c>
    </row>
    <row r="81" spans="1:76" ht="26.1" customHeight="1">
      <c r="A81" s="334"/>
      <c r="B81" s="136" t="s">
        <v>587</v>
      </c>
      <c r="C81" s="136"/>
      <c r="D81" s="413">
        <v>0</v>
      </c>
      <c r="E81" s="413">
        <v>0</v>
      </c>
      <c r="F81" s="413">
        <v>0</v>
      </c>
      <c r="G81" s="413">
        <v>0</v>
      </c>
      <c r="H81" s="413">
        <v>0</v>
      </c>
      <c r="I81" s="413">
        <v>0</v>
      </c>
      <c r="J81" s="413">
        <v>0</v>
      </c>
      <c r="K81" s="413">
        <v>0</v>
      </c>
      <c r="L81" s="413">
        <v>0</v>
      </c>
      <c r="M81" s="413">
        <v>0</v>
      </c>
      <c r="N81" s="413">
        <v>0</v>
      </c>
      <c r="O81" s="413">
        <v>0</v>
      </c>
      <c r="P81" s="413">
        <v>0</v>
      </c>
      <c r="Q81" s="413">
        <v>0</v>
      </c>
      <c r="R81" s="413">
        <v>0</v>
      </c>
      <c r="S81" s="413">
        <v>0</v>
      </c>
      <c r="T81" s="413">
        <v>0</v>
      </c>
      <c r="U81" s="413">
        <v>0</v>
      </c>
      <c r="V81" s="413">
        <v>0</v>
      </c>
      <c r="W81" s="413">
        <v>0</v>
      </c>
      <c r="X81" s="413">
        <v>0</v>
      </c>
      <c r="Y81" s="413">
        <v>0</v>
      </c>
      <c r="Z81" s="413">
        <v>0</v>
      </c>
      <c r="AA81" s="413">
        <v>0</v>
      </c>
      <c r="AB81" s="413">
        <v>0</v>
      </c>
      <c r="AC81" s="413">
        <v>0</v>
      </c>
      <c r="AD81" s="413">
        <v>0</v>
      </c>
      <c r="AE81" s="413">
        <v>0</v>
      </c>
      <c r="AF81" s="413">
        <v>0</v>
      </c>
      <c r="AG81" s="413">
        <v>0</v>
      </c>
      <c r="AH81" s="413">
        <v>0</v>
      </c>
      <c r="AI81" s="413">
        <v>11.992400854903824</v>
      </c>
      <c r="AJ81" s="413">
        <v>33.66442237184188</v>
      </c>
      <c r="AK81" s="413">
        <v>79.77398383862932</v>
      </c>
      <c r="AL81" s="413">
        <v>152.33785822021116</v>
      </c>
      <c r="AM81" s="413">
        <v>184.32665068642405</v>
      </c>
      <c r="AN81" s="413">
        <v>260.08137199361386</v>
      </c>
      <c r="AO81" s="413">
        <v>311.40297637833504</v>
      </c>
      <c r="AP81" s="413">
        <v>456.33647086301528</v>
      </c>
      <c r="AQ81" s="413">
        <v>583.89681960029213</v>
      </c>
      <c r="AR81" s="413">
        <v>698.53686329860091</v>
      </c>
      <c r="AS81" s="413">
        <v>847.35287208026034</v>
      </c>
      <c r="AT81" s="413">
        <v>1025.8384526456202</v>
      </c>
      <c r="AU81" s="413">
        <v>1342.072389752205</v>
      </c>
      <c r="AV81" s="413">
        <v>1637.7103422289938</v>
      </c>
      <c r="AW81" s="413">
        <v>1994.3793533531612</v>
      </c>
      <c r="AX81" s="413">
        <v>2302.8759758525871</v>
      </c>
      <c r="AY81" s="413">
        <v>79.144221614815265</v>
      </c>
      <c r="AZ81" s="413">
        <v>0</v>
      </c>
      <c r="BA81" s="413">
        <v>0</v>
      </c>
      <c r="BB81" s="413">
        <v>0</v>
      </c>
      <c r="BC81" s="413">
        <v>0</v>
      </c>
      <c r="BD81" s="413">
        <v>0</v>
      </c>
      <c r="BE81" s="413">
        <v>0</v>
      </c>
      <c r="BF81" s="413">
        <v>0</v>
      </c>
      <c r="BG81" s="413">
        <v>0</v>
      </c>
      <c r="BH81" s="413">
        <v>0</v>
      </c>
      <c r="BI81" s="413">
        <v>0</v>
      </c>
      <c r="BJ81" s="413">
        <v>0</v>
      </c>
      <c r="BK81" s="413">
        <v>0</v>
      </c>
      <c r="BL81" s="413">
        <v>0</v>
      </c>
      <c r="BM81" s="413">
        <v>0</v>
      </c>
      <c r="BN81" s="413">
        <v>0</v>
      </c>
      <c r="BO81" s="413">
        <v>0</v>
      </c>
      <c r="BP81" s="413">
        <v>0</v>
      </c>
      <c r="BQ81" s="413">
        <v>0</v>
      </c>
      <c r="BR81" s="413">
        <v>0</v>
      </c>
      <c r="BS81" s="413">
        <v>0</v>
      </c>
      <c r="BT81" s="413">
        <v>0</v>
      </c>
      <c r="BU81" s="413">
        <v>0</v>
      </c>
      <c r="BV81" s="413">
        <v>0</v>
      </c>
      <c r="BW81" s="413">
        <v>0</v>
      </c>
      <c r="BX81" s="371">
        <v>0</v>
      </c>
    </row>
    <row r="82" spans="1:76">
      <c r="A82" s="334"/>
      <c r="B82" s="376" t="s">
        <v>344</v>
      </c>
      <c r="C82" s="136"/>
      <c r="D82" s="413">
        <v>0</v>
      </c>
      <c r="E82" s="413">
        <v>0</v>
      </c>
      <c r="F82" s="413">
        <v>0</v>
      </c>
      <c r="G82" s="413">
        <v>0</v>
      </c>
      <c r="H82" s="413">
        <v>0</v>
      </c>
      <c r="I82" s="413">
        <v>0</v>
      </c>
      <c r="J82" s="413">
        <v>0</v>
      </c>
      <c r="K82" s="413">
        <v>0</v>
      </c>
      <c r="L82" s="413">
        <v>0</v>
      </c>
      <c r="M82" s="413">
        <v>0</v>
      </c>
      <c r="N82" s="413">
        <v>0</v>
      </c>
      <c r="O82" s="413">
        <v>0</v>
      </c>
      <c r="P82" s="413">
        <v>0</v>
      </c>
      <c r="Q82" s="413">
        <v>0</v>
      </c>
      <c r="R82" s="413">
        <v>0</v>
      </c>
      <c r="S82" s="413">
        <v>0</v>
      </c>
      <c r="T82" s="413">
        <v>0</v>
      </c>
      <c r="U82" s="413">
        <v>0</v>
      </c>
      <c r="V82" s="413">
        <v>0</v>
      </c>
      <c r="W82" s="413">
        <v>0</v>
      </c>
      <c r="X82" s="413">
        <v>0</v>
      </c>
      <c r="Y82" s="413">
        <v>0</v>
      </c>
      <c r="Z82" s="413">
        <v>0</v>
      </c>
      <c r="AA82" s="413">
        <v>0</v>
      </c>
      <c r="AB82" s="413">
        <v>0</v>
      </c>
      <c r="AC82" s="413">
        <v>0</v>
      </c>
      <c r="AD82" s="413">
        <v>0</v>
      </c>
      <c r="AE82" s="413">
        <v>0</v>
      </c>
      <c r="AF82" s="413">
        <v>0</v>
      </c>
      <c r="AG82" s="413">
        <v>0</v>
      </c>
      <c r="AH82" s="413">
        <v>0</v>
      </c>
      <c r="AI82" s="413">
        <v>11.582408102686449</v>
      </c>
      <c r="AJ82" s="413">
        <v>32.523163155741649</v>
      </c>
      <c r="AK82" s="413">
        <v>77.066849964103525</v>
      </c>
      <c r="AL82" s="413">
        <v>147.05647652025894</v>
      </c>
      <c r="AM82" s="413">
        <v>177.79133658056924</v>
      </c>
      <c r="AN82" s="413">
        <v>250.00341235583528</v>
      </c>
      <c r="AO82" s="413">
        <v>297.45969778340253</v>
      </c>
      <c r="AP82" s="413">
        <v>432.84830769207002</v>
      </c>
      <c r="AQ82" s="413">
        <v>549.86411749255376</v>
      </c>
      <c r="AR82" s="413">
        <v>653.34078890322337</v>
      </c>
      <c r="AS82" s="413">
        <v>786.81881580009951</v>
      </c>
      <c r="AT82" s="413">
        <v>946.21667040222701</v>
      </c>
      <c r="AU82" s="413">
        <v>1234.0226021773183</v>
      </c>
      <c r="AV82" s="413">
        <v>1507.8622400389456</v>
      </c>
      <c r="AW82" s="413">
        <v>1836.4267323190727</v>
      </c>
      <c r="AX82" s="413">
        <v>2117.6361691423408</v>
      </c>
      <c r="AY82" s="413">
        <v>72.777981978860282</v>
      </c>
      <c r="AZ82" s="413">
        <v>0</v>
      </c>
      <c r="BA82" s="413">
        <v>0</v>
      </c>
      <c r="BB82" s="413">
        <v>0</v>
      </c>
      <c r="BC82" s="413">
        <v>0</v>
      </c>
      <c r="BD82" s="413">
        <v>0</v>
      </c>
      <c r="BE82" s="413">
        <v>0</v>
      </c>
      <c r="BF82" s="413">
        <v>0</v>
      </c>
      <c r="BG82" s="413">
        <v>0</v>
      </c>
      <c r="BH82" s="413">
        <v>0</v>
      </c>
      <c r="BI82" s="413">
        <v>0</v>
      </c>
      <c r="BJ82" s="413">
        <v>0</v>
      </c>
      <c r="BK82" s="413">
        <v>0</v>
      </c>
      <c r="BL82" s="413">
        <v>0</v>
      </c>
      <c r="BM82" s="413">
        <v>0</v>
      </c>
      <c r="BN82" s="413">
        <v>0</v>
      </c>
      <c r="BO82" s="413">
        <v>0</v>
      </c>
      <c r="BP82" s="413">
        <v>0</v>
      </c>
      <c r="BQ82" s="413">
        <v>0</v>
      </c>
      <c r="BR82" s="413">
        <v>0</v>
      </c>
      <c r="BS82" s="413">
        <v>0</v>
      </c>
      <c r="BT82" s="413">
        <v>0</v>
      </c>
      <c r="BU82" s="413">
        <v>0</v>
      </c>
      <c r="BV82" s="413">
        <v>0</v>
      </c>
      <c r="BW82" s="413">
        <v>0</v>
      </c>
      <c r="BX82" s="371">
        <v>0</v>
      </c>
    </row>
    <row r="83" spans="1:76">
      <c r="A83" s="334"/>
      <c r="B83" s="376" t="s">
        <v>345</v>
      </c>
      <c r="C83" s="136"/>
      <c r="D83" s="413">
        <v>0</v>
      </c>
      <c r="E83" s="413">
        <v>0</v>
      </c>
      <c r="F83" s="413">
        <v>0</v>
      </c>
      <c r="G83" s="413">
        <v>0</v>
      </c>
      <c r="H83" s="413">
        <v>0</v>
      </c>
      <c r="I83" s="413">
        <v>0</v>
      </c>
      <c r="J83" s="413">
        <v>0</v>
      </c>
      <c r="K83" s="413">
        <v>0</v>
      </c>
      <c r="L83" s="413">
        <v>0</v>
      </c>
      <c r="M83" s="413">
        <v>0</v>
      </c>
      <c r="N83" s="413">
        <v>0</v>
      </c>
      <c r="O83" s="413">
        <v>0</v>
      </c>
      <c r="P83" s="413">
        <v>0</v>
      </c>
      <c r="Q83" s="413">
        <v>0</v>
      </c>
      <c r="R83" s="413">
        <v>0</v>
      </c>
      <c r="S83" s="413">
        <v>0</v>
      </c>
      <c r="T83" s="413">
        <v>0</v>
      </c>
      <c r="U83" s="413">
        <v>0</v>
      </c>
      <c r="V83" s="413">
        <v>0</v>
      </c>
      <c r="W83" s="413">
        <v>0</v>
      </c>
      <c r="X83" s="413">
        <v>0</v>
      </c>
      <c r="Y83" s="413">
        <v>0</v>
      </c>
      <c r="Z83" s="413">
        <v>0</v>
      </c>
      <c r="AA83" s="413">
        <v>0</v>
      </c>
      <c r="AB83" s="413">
        <v>0</v>
      </c>
      <c r="AC83" s="413">
        <v>0</v>
      </c>
      <c r="AD83" s="413">
        <v>0</v>
      </c>
      <c r="AE83" s="413">
        <v>0</v>
      </c>
      <c r="AF83" s="413">
        <v>0</v>
      </c>
      <c r="AG83" s="413">
        <v>0</v>
      </c>
      <c r="AH83" s="413">
        <v>0</v>
      </c>
      <c r="AI83" s="413">
        <v>0.40999275221737408</v>
      </c>
      <c r="AJ83" s="413">
        <v>1.1412592161002288</v>
      </c>
      <c r="AK83" s="413">
        <v>2.7071338745257933</v>
      </c>
      <c r="AL83" s="413">
        <v>5.281381699952207</v>
      </c>
      <c r="AM83" s="413">
        <v>6.5353141058548072</v>
      </c>
      <c r="AN83" s="413">
        <v>10.077959637778553</v>
      </c>
      <c r="AO83" s="413">
        <v>13.943278594932503</v>
      </c>
      <c r="AP83" s="413">
        <v>23.488163170945246</v>
      </c>
      <c r="AQ83" s="413">
        <v>34.032702107738359</v>
      </c>
      <c r="AR83" s="413">
        <v>45.196074395377622</v>
      </c>
      <c r="AS83" s="413">
        <v>60.534056280160812</v>
      </c>
      <c r="AT83" s="413">
        <v>79.621782243393284</v>
      </c>
      <c r="AU83" s="413">
        <v>108.04978757488682</v>
      </c>
      <c r="AV83" s="413">
        <v>129.84810219004805</v>
      </c>
      <c r="AW83" s="413">
        <v>157.95262103408857</v>
      </c>
      <c r="AX83" s="413">
        <v>185.23980671024606</v>
      </c>
      <c r="AY83" s="413">
        <v>6.3662396359549867</v>
      </c>
      <c r="AZ83" s="413">
        <v>0</v>
      </c>
      <c r="BA83" s="413">
        <v>0</v>
      </c>
      <c r="BB83" s="413">
        <v>0</v>
      </c>
      <c r="BC83" s="413">
        <v>0</v>
      </c>
      <c r="BD83" s="413">
        <v>0</v>
      </c>
      <c r="BE83" s="413">
        <v>0</v>
      </c>
      <c r="BF83" s="413">
        <v>0</v>
      </c>
      <c r="BG83" s="413">
        <v>0</v>
      </c>
      <c r="BH83" s="413">
        <v>0</v>
      </c>
      <c r="BI83" s="413">
        <v>0</v>
      </c>
      <c r="BJ83" s="413">
        <v>0</v>
      </c>
      <c r="BK83" s="413">
        <v>0</v>
      </c>
      <c r="BL83" s="413">
        <v>0</v>
      </c>
      <c r="BM83" s="413">
        <v>0</v>
      </c>
      <c r="BN83" s="413">
        <v>0</v>
      </c>
      <c r="BO83" s="413">
        <v>0</v>
      </c>
      <c r="BP83" s="413">
        <v>0</v>
      </c>
      <c r="BQ83" s="413">
        <v>0</v>
      </c>
      <c r="BR83" s="413">
        <v>0</v>
      </c>
      <c r="BS83" s="413">
        <v>0</v>
      </c>
      <c r="BT83" s="413">
        <v>0</v>
      </c>
      <c r="BU83" s="413">
        <v>0</v>
      </c>
      <c r="BV83" s="413">
        <v>0</v>
      </c>
      <c r="BW83" s="413">
        <v>0</v>
      </c>
      <c r="BX83" s="371">
        <v>0</v>
      </c>
    </row>
    <row r="84" spans="1:76" s="318" customFormat="1" ht="26.1" customHeight="1">
      <c r="A84" s="221"/>
      <c r="B84" s="354" t="s">
        <v>220</v>
      </c>
      <c r="C84" s="209"/>
      <c r="D84" s="414">
        <v>1301.1994669035992</v>
      </c>
      <c r="E84" s="414">
        <v>1910.2954242558869</v>
      </c>
      <c r="F84" s="414">
        <v>1951.9086368118244</v>
      </c>
      <c r="G84" s="414">
        <v>1678.302572593999</v>
      </c>
      <c r="H84" s="414">
        <v>1924.8778320746339</v>
      </c>
      <c r="I84" s="414">
        <v>2021.3002837741055</v>
      </c>
      <c r="J84" s="414">
        <v>1971.541537094625</v>
      </c>
      <c r="K84" s="414">
        <v>2234.4735673034206</v>
      </c>
      <c r="L84" s="414">
        <v>2043.2426778242677</v>
      </c>
      <c r="M84" s="414">
        <v>2250.730146029206</v>
      </c>
      <c r="N84" s="414">
        <v>2635.0400625366424</v>
      </c>
      <c r="O84" s="414">
        <v>2568.7633885102241</v>
      </c>
      <c r="P84" s="414">
        <v>2604.5845272206302</v>
      </c>
      <c r="Q84" s="414">
        <v>2891.5925925925922</v>
      </c>
      <c r="R84" s="414">
        <v>2930.5605461731943</v>
      </c>
      <c r="S84" s="414">
        <v>3415.4416961130742</v>
      </c>
      <c r="T84" s="414">
        <v>3433.3164128595599</v>
      </c>
      <c r="U84" s="414">
        <v>4042.2773393461107</v>
      </c>
      <c r="V84" s="414">
        <v>4066.092572658773</v>
      </c>
      <c r="W84" s="414">
        <v>4888.0245803357311</v>
      </c>
      <c r="X84" s="414">
        <v>5034.1058655221741</v>
      </c>
      <c r="Y84" s="414">
        <v>5198.7491593813047</v>
      </c>
      <c r="Z84" s="414">
        <v>4635.6791943011549</v>
      </c>
      <c r="AA84" s="414">
        <v>3727.8622898318649</v>
      </c>
      <c r="AB84" s="414">
        <v>3105.8835978835982</v>
      </c>
      <c r="AC84" s="414">
        <v>3023.7603128054734</v>
      </c>
      <c r="AD84" s="414">
        <v>2857.3914468294283</v>
      </c>
      <c r="AE84" s="414">
        <v>2830.4499373805288</v>
      </c>
      <c r="AF84" s="414">
        <v>2913.9002151538061</v>
      </c>
      <c r="AG84" s="414">
        <v>3026.2002866356147</v>
      </c>
      <c r="AH84" s="414">
        <f t="shared" ref="AH84:BX84" si="41">SUM(AH85:AH86)</f>
        <v>3246.0288141854448</v>
      </c>
      <c r="AI84" s="414">
        <f t="shared" si="41"/>
        <v>2618.340853320668</v>
      </c>
      <c r="AJ84" s="414">
        <f t="shared" si="41"/>
        <v>2201.6532231184592</v>
      </c>
      <c r="AK84" s="414">
        <f t="shared" si="41"/>
        <v>2086.3965003949206</v>
      </c>
      <c r="AL84" s="414">
        <f t="shared" si="41"/>
        <v>1592.3617632829621</v>
      </c>
      <c r="AM84" s="414">
        <f t="shared" si="41"/>
        <v>729.05317062540848</v>
      </c>
      <c r="AN84" s="414">
        <f t="shared" si="41"/>
        <v>725.62702786218267</v>
      </c>
      <c r="AO84" s="414">
        <f t="shared" si="41"/>
        <v>676.7497754363817</v>
      </c>
      <c r="AP84" s="414">
        <f t="shared" si="41"/>
        <v>422.25855424500759</v>
      </c>
      <c r="AQ84" s="414">
        <f t="shared" si="41"/>
        <v>431.42555828519573</v>
      </c>
      <c r="AR84" s="414">
        <f t="shared" si="41"/>
        <v>402.42351280667526</v>
      </c>
      <c r="AS84" s="414">
        <f t="shared" si="41"/>
        <v>396.15820993241033</v>
      </c>
      <c r="AT84" s="414">
        <f t="shared" si="41"/>
        <v>388.53698532681187</v>
      </c>
      <c r="AU84" s="414">
        <f t="shared" si="41"/>
        <v>464.08587988240242</v>
      </c>
      <c r="AV84" s="414">
        <f t="shared" si="41"/>
        <v>602.28371094837905</v>
      </c>
      <c r="AW84" s="414">
        <f t="shared" si="41"/>
        <v>589.48159519012438</v>
      </c>
      <c r="AX84" s="414">
        <f t="shared" si="41"/>
        <v>545.62154303233353</v>
      </c>
      <c r="AY84" s="414">
        <f t="shared" si="41"/>
        <v>18.611222014065905</v>
      </c>
      <c r="AZ84" s="414">
        <f t="shared" si="41"/>
        <v>0</v>
      </c>
      <c r="BA84" s="414">
        <f t="shared" si="41"/>
        <v>0</v>
      </c>
      <c r="BB84" s="414">
        <f t="shared" si="41"/>
        <v>0</v>
      </c>
      <c r="BC84" s="414">
        <f t="shared" si="41"/>
        <v>0</v>
      </c>
      <c r="BD84" s="414">
        <f t="shared" si="41"/>
        <v>0</v>
      </c>
      <c r="BE84" s="414">
        <f t="shared" si="41"/>
        <v>0</v>
      </c>
      <c r="BF84" s="414">
        <f t="shared" si="41"/>
        <v>0</v>
      </c>
      <c r="BG84" s="414">
        <f t="shared" si="41"/>
        <v>0</v>
      </c>
      <c r="BH84" s="414">
        <f t="shared" si="41"/>
        <v>0</v>
      </c>
      <c r="BI84" s="414">
        <f t="shared" si="41"/>
        <v>0</v>
      </c>
      <c r="BJ84" s="414">
        <f t="shared" si="41"/>
        <v>0</v>
      </c>
      <c r="BK84" s="414">
        <f t="shared" si="41"/>
        <v>0</v>
      </c>
      <c r="BL84" s="414">
        <f t="shared" si="41"/>
        <v>0</v>
      </c>
      <c r="BM84" s="414">
        <f t="shared" si="41"/>
        <v>0</v>
      </c>
      <c r="BN84" s="414">
        <f t="shared" si="41"/>
        <v>0</v>
      </c>
      <c r="BO84" s="414">
        <f t="shared" si="41"/>
        <v>0</v>
      </c>
      <c r="BP84" s="414">
        <f t="shared" si="41"/>
        <v>0</v>
      </c>
      <c r="BQ84" s="414">
        <f t="shared" si="41"/>
        <v>0</v>
      </c>
      <c r="BR84" s="414">
        <f t="shared" si="41"/>
        <v>0</v>
      </c>
      <c r="BS84" s="414">
        <f t="shared" si="41"/>
        <v>0</v>
      </c>
      <c r="BT84" s="414">
        <f t="shared" si="41"/>
        <v>0</v>
      </c>
      <c r="BU84" s="414">
        <f t="shared" si="41"/>
        <v>0</v>
      </c>
      <c r="BV84" s="414">
        <f t="shared" si="41"/>
        <v>0</v>
      </c>
      <c r="BW84" s="414">
        <f t="shared" si="41"/>
        <v>0</v>
      </c>
      <c r="BX84" s="377">
        <f t="shared" si="41"/>
        <v>0</v>
      </c>
    </row>
    <row r="85" spans="1:76">
      <c r="A85" s="334"/>
      <c r="B85" s="296" t="s">
        <v>344</v>
      </c>
      <c r="C85" s="136"/>
      <c r="D85" s="413">
        <v>0</v>
      </c>
      <c r="E85" s="413">
        <v>0</v>
      </c>
      <c r="F85" s="413">
        <v>0</v>
      </c>
      <c r="G85" s="413">
        <v>0</v>
      </c>
      <c r="H85" s="413">
        <v>0</v>
      </c>
      <c r="I85" s="413">
        <v>0</v>
      </c>
      <c r="J85" s="413">
        <v>0</v>
      </c>
      <c r="K85" s="413">
        <v>0</v>
      </c>
      <c r="L85" s="413">
        <v>0</v>
      </c>
      <c r="M85" s="413">
        <v>0</v>
      </c>
      <c r="N85" s="413">
        <v>0</v>
      </c>
      <c r="O85" s="413">
        <v>0</v>
      </c>
      <c r="P85" s="413">
        <v>0</v>
      </c>
      <c r="Q85" s="413">
        <v>0</v>
      </c>
      <c r="R85" s="413">
        <v>0</v>
      </c>
      <c r="S85" s="413">
        <v>0</v>
      </c>
      <c r="T85" s="413">
        <v>0</v>
      </c>
      <c r="U85" s="413">
        <v>0</v>
      </c>
      <c r="V85" s="413">
        <v>0</v>
      </c>
      <c r="W85" s="413">
        <v>0</v>
      </c>
      <c r="X85" s="413">
        <v>0</v>
      </c>
      <c r="Y85" s="413">
        <v>0</v>
      </c>
      <c r="Z85" s="413">
        <v>0</v>
      </c>
      <c r="AA85" s="413">
        <v>0</v>
      </c>
      <c r="AB85" s="413">
        <v>0</v>
      </c>
      <c r="AC85" s="413">
        <v>0</v>
      </c>
      <c r="AD85" s="413">
        <v>0</v>
      </c>
      <c r="AE85" s="413">
        <v>0</v>
      </c>
      <c r="AF85" s="413">
        <v>0</v>
      </c>
      <c r="AG85" s="413">
        <v>0</v>
      </c>
      <c r="AH85" s="413">
        <v>3227.6896683425894</v>
      </c>
      <c r="AI85" s="413">
        <v>2602.7620950655646</v>
      </c>
      <c r="AJ85" s="413">
        <v>2189.4933128558819</v>
      </c>
      <c r="AK85" s="413">
        <v>2076.9634349117623</v>
      </c>
      <c r="AL85" s="413">
        <v>1587.0004032883867</v>
      </c>
      <c r="AM85" s="413">
        <v>725.24179376959887</v>
      </c>
      <c r="AN85" s="413">
        <v>719.6218044385331</v>
      </c>
      <c r="AO85" s="413">
        <v>673.84526996240584</v>
      </c>
      <c r="AP85" s="413">
        <v>421.1922447645909</v>
      </c>
      <c r="AQ85" s="413">
        <v>429.32336375236491</v>
      </c>
      <c r="AR85" s="413">
        <v>399.64965888784138</v>
      </c>
      <c r="AS85" s="413">
        <v>392.58099658141037</v>
      </c>
      <c r="AT85" s="413">
        <v>385.17576290143234</v>
      </c>
      <c r="AU85" s="413">
        <v>461.27984683674754</v>
      </c>
      <c r="AV85" s="413">
        <v>599.03832253098801</v>
      </c>
      <c r="AW85" s="413">
        <v>585.31543944463385</v>
      </c>
      <c r="AX85" s="413">
        <v>543.67982935606187</v>
      </c>
      <c r="AY85" s="413">
        <v>18.544989907254283</v>
      </c>
      <c r="AZ85" s="413">
        <v>0</v>
      </c>
      <c r="BA85" s="413">
        <v>0</v>
      </c>
      <c r="BB85" s="413">
        <v>0</v>
      </c>
      <c r="BC85" s="413">
        <v>0</v>
      </c>
      <c r="BD85" s="413">
        <v>0</v>
      </c>
      <c r="BE85" s="413">
        <v>0</v>
      </c>
      <c r="BF85" s="413">
        <v>0</v>
      </c>
      <c r="BG85" s="413">
        <v>0</v>
      </c>
      <c r="BH85" s="413">
        <v>0</v>
      </c>
      <c r="BI85" s="413">
        <v>0</v>
      </c>
      <c r="BJ85" s="413">
        <v>0</v>
      </c>
      <c r="BK85" s="413">
        <v>0</v>
      </c>
      <c r="BL85" s="413">
        <v>0</v>
      </c>
      <c r="BM85" s="413">
        <v>0</v>
      </c>
      <c r="BN85" s="413">
        <v>0</v>
      </c>
      <c r="BO85" s="413">
        <v>0</v>
      </c>
      <c r="BP85" s="413">
        <v>0</v>
      </c>
      <c r="BQ85" s="413">
        <v>0</v>
      </c>
      <c r="BR85" s="413">
        <v>0</v>
      </c>
      <c r="BS85" s="413">
        <v>0</v>
      </c>
      <c r="BT85" s="413">
        <v>0</v>
      </c>
      <c r="BU85" s="413">
        <v>0</v>
      </c>
      <c r="BV85" s="413">
        <v>0</v>
      </c>
      <c r="BW85" s="413">
        <v>0</v>
      </c>
      <c r="BX85" s="371">
        <v>0</v>
      </c>
    </row>
    <row r="86" spans="1:76">
      <c r="A86" s="334"/>
      <c r="B86" s="296" t="s">
        <v>345</v>
      </c>
      <c r="C86" s="136"/>
      <c r="D86" s="413">
        <v>0</v>
      </c>
      <c r="E86" s="413">
        <v>0</v>
      </c>
      <c r="F86" s="413">
        <v>0</v>
      </c>
      <c r="G86" s="413">
        <v>0</v>
      </c>
      <c r="H86" s="413">
        <v>0</v>
      </c>
      <c r="I86" s="413">
        <v>0</v>
      </c>
      <c r="J86" s="413">
        <v>0</v>
      </c>
      <c r="K86" s="413">
        <v>0</v>
      </c>
      <c r="L86" s="413">
        <v>0</v>
      </c>
      <c r="M86" s="413">
        <v>0</v>
      </c>
      <c r="N86" s="413">
        <v>0</v>
      </c>
      <c r="O86" s="413">
        <v>0</v>
      </c>
      <c r="P86" s="413">
        <v>0</v>
      </c>
      <c r="Q86" s="413">
        <v>0</v>
      </c>
      <c r="R86" s="413">
        <v>0</v>
      </c>
      <c r="S86" s="413">
        <v>0</v>
      </c>
      <c r="T86" s="413">
        <v>0</v>
      </c>
      <c r="U86" s="413">
        <v>0</v>
      </c>
      <c r="V86" s="413">
        <v>0</v>
      </c>
      <c r="W86" s="413">
        <v>0</v>
      </c>
      <c r="X86" s="413">
        <v>0</v>
      </c>
      <c r="Y86" s="413">
        <v>0</v>
      </c>
      <c r="Z86" s="413">
        <v>0</v>
      </c>
      <c r="AA86" s="413">
        <v>0</v>
      </c>
      <c r="AB86" s="413">
        <v>0</v>
      </c>
      <c r="AC86" s="413">
        <v>0</v>
      </c>
      <c r="AD86" s="413">
        <v>0</v>
      </c>
      <c r="AE86" s="413">
        <v>0</v>
      </c>
      <c r="AF86" s="413">
        <v>0</v>
      </c>
      <c r="AG86" s="413">
        <v>0</v>
      </c>
      <c r="AH86" s="413">
        <v>18.339145842855622</v>
      </c>
      <c r="AI86" s="413">
        <v>15.578758255103551</v>
      </c>
      <c r="AJ86" s="413">
        <v>12.15991026257722</v>
      </c>
      <c r="AK86" s="413">
        <v>9.4330654831583889</v>
      </c>
      <c r="AL86" s="413">
        <v>5.3613599945753618</v>
      </c>
      <c r="AM86" s="413">
        <v>3.8113768558096264</v>
      </c>
      <c r="AN86" s="413">
        <v>6.0052234236495456</v>
      </c>
      <c r="AO86" s="413">
        <v>2.9045054739758869</v>
      </c>
      <c r="AP86" s="413">
        <v>1.0663094804166859</v>
      </c>
      <c r="AQ86" s="413">
        <v>2.1021945328308371</v>
      </c>
      <c r="AR86" s="413">
        <v>2.7738539188338907</v>
      </c>
      <c r="AS86" s="413">
        <v>3.5772133509999549</v>
      </c>
      <c r="AT86" s="413">
        <v>3.3612224253795571</v>
      </c>
      <c r="AU86" s="413">
        <v>2.8060330456548765</v>
      </c>
      <c r="AV86" s="413">
        <v>3.2453884173910148</v>
      </c>
      <c r="AW86" s="413">
        <v>4.1661557454905465</v>
      </c>
      <c r="AX86" s="413">
        <v>1.9417136762716491</v>
      </c>
      <c r="AY86" s="413">
        <v>6.6232106811622449E-2</v>
      </c>
      <c r="AZ86" s="413">
        <v>0</v>
      </c>
      <c r="BA86" s="413">
        <v>0</v>
      </c>
      <c r="BB86" s="413">
        <v>0</v>
      </c>
      <c r="BC86" s="413">
        <v>0</v>
      </c>
      <c r="BD86" s="413">
        <v>0</v>
      </c>
      <c r="BE86" s="413">
        <v>0</v>
      </c>
      <c r="BF86" s="413">
        <v>0</v>
      </c>
      <c r="BG86" s="413">
        <v>0</v>
      </c>
      <c r="BH86" s="413">
        <v>0</v>
      </c>
      <c r="BI86" s="413">
        <v>0</v>
      </c>
      <c r="BJ86" s="413">
        <v>0</v>
      </c>
      <c r="BK86" s="413">
        <v>0</v>
      </c>
      <c r="BL86" s="413">
        <v>0</v>
      </c>
      <c r="BM86" s="413">
        <v>0</v>
      </c>
      <c r="BN86" s="413">
        <v>0</v>
      </c>
      <c r="BO86" s="413">
        <v>0</v>
      </c>
      <c r="BP86" s="413">
        <v>0</v>
      </c>
      <c r="BQ86" s="413">
        <v>0</v>
      </c>
      <c r="BR86" s="413">
        <v>0</v>
      </c>
      <c r="BS86" s="413">
        <v>0</v>
      </c>
      <c r="BT86" s="413">
        <v>0</v>
      </c>
      <c r="BU86" s="413">
        <v>0</v>
      </c>
      <c r="BV86" s="413">
        <v>0</v>
      </c>
      <c r="BW86" s="413">
        <v>0</v>
      </c>
      <c r="BX86" s="371">
        <v>0</v>
      </c>
    </row>
    <row r="87" spans="1:76" s="318" customFormat="1" ht="25.5" customHeight="1">
      <c r="A87" s="321"/>
      <c r="B87" s="41" t="s">
        <v>567</v>
      </c>
      <c r="C87" s="41"/>
      <c r="D87" s="414">
        <v>0</v>
      </c>
      <c r="E87" s="414">
        <v>0</v>
      </c>
      <c r="F87" s="414">
        <v>0</v>
      </c>
      <c r="G87" s="414">
        <v>0</v>
      </c>
      <c r="H87" s="414">
        <v>0</v>
      </c>
      <c r="I87" s="414">
        <v>0</v>
      </c>
      <c r="J87" s="414">
        <v>0</v>
      </c>
      <c r="K87" s="414">
        <v>0</v>
      </c>
      <c r="L87" s="414">
        <v>0</v>
      </c>
      <c r="M87" s="414">
        <v>0</v>
      </c>
      <c r="N87" s="414">
        <v>0</v>
      </c>
      <c r="O87" s="414">
        <v>0</v>
      </c>
      <c r="P87" s="414">
        <v>0</v>
      </c>
      <c r="Q87" s="414">
        <v>0</v>
      </c>
      <c r="R87" s="414">
        <v>0</v>
      </c>
      <c r="S87" s="414">
        <v>0</v>
      </c>
      <c r="T87" s="414">
        <v>0</v>
      </c>
      <c r="U87" s="414">
        <v>0</v>
      </c>
      <c r="V87" s="414">
        <v>0</v>
      </c>
      <c r="W87" s="414">
        <v>0</v>
      </c>
      <c r="X87" s="414">
        <v>0</v>
      </c>
      <c r="Y87" s="414">
        <v>0</v>
      </c>
      <c r="Z87" s="414">
        <v>0</v>
      </c>
      <c r="AA87" s="414">
        <v>0</v>
      </c>
      <c r="AB87" s="414">
        <v>0</v>
      </c>
      <c r="AC87" s="414">
        <v>0</v>
      </c>
      <c r="AD87" s="414">
        <v>0</v>
      </c>
      <c r="AE87" s="414">
        <v>77.226286994924521</v>
      </c>
      <c r="AF87" s="414">
        <v>199.09868000232601</v>
      </c>
      <c r="AG87" s="414">
        <v>230.05067308184474</v>
      </c>
      <c r="AH87" s="414">
        <f t="shared" ref="AH87:BX87" si="42">SUM(AH88:AH89)</f>
        <v>321.8045807166605</v>
      </c>
      <c r="AI87" s="414">
        <f t="shared" si="42"/>
        <v>339.78469088894167</v>
      </c>
      <c r="AJ87" s="414">
        <f t="shared" si="42"/>
        <v>363.5757616158923</v>
      </c>
      <c r="AK87" s="414">
        <f t="shared" si="42"/>
        <v>398.86991919314659</v>
      </c>
      <c r="AL87" s="414">
        <f t="shared" si="42"/>
        <v>442.64207860212298</v>
      </c>
      <c r="AM87" s="414">
        <f t="shared" si="42"/>
        <v>500.70821529745035</v>
      </c>
      <c r="AN87" s="414">
        <f t="shared" si="42"/>
        <v>613.79203790492863</v>
      </c>
      <c r="AO87" s="414">
        <f t="shared" si="42"/>
        <v>652.22985603651284</v>
      </c>
      <c r="AP87" s="414">
        <f t="shared" si="42"/>
        <v>672.31110592082211</v>
      </c>
      <c r="AQ87" s="414">
        <f t="shared" si="42"/>
        <v>659.8094416041431</v>
      </c>
      <c r="AR87" s="414">
        <f t="shared" si="42"/>
        <v>662.92963593341358</v>
      </c>
      <c r="AS87" s="414">
        <f t="shared" si="42"/>
        <v>672.91972039822076</v>
      </c>
      <c r="AT87" s="414">
        <f t="shared" si="42"/>
        <v>770.16519341929745</v>
      </c>
      <c r="AU87" s="414">
        <f t="shared" si="42"/>
        <v>1011.6271986560267</v>
      </c>
      <c r="AV87" s="414">
        <f t="shared" si="42"/>
        <v>1059.1506528398945</v>
      </c>
      <c r="AW87" s="414">
        <f t="shared" si="42"/>
        <v>1135.7436918353642</v>
      </c>
      <c r="AX87" s="414">
        <f t="shared" si="42"/>
        <v>1237.879673820285</v>
      </c>
      <c r="AY87" s="414">
        <f t="shared" si="42"/>
        <v>1272.4058229169866</v>
      </c>
      <c r="AZ87" s="414">
        <f t="shared" si="42"/>
        <v>1347.7493923010061</v>
      </c>
      <c r="BA87" s="414">
        <f t="shared" si="42"/>
        <v>1460.2085196925616</v>
      </c>
      <c r="BB87" s="414">
        <f t="shared" si="42"/>
        <v>1416.368716516585</v>
      </c>
      <c r="BC87" s="414">
        <f t="shared" si="42"/>
        <v>1433.1059140391451</v>
      </c>
      <c r="BD87" s="414">
        <f t="shared" si="42"/>
        <v>1412.039700044111</v>
      </c>
      <c r="BE87" s="414">
        <f t="shared" si="42"/>
        <v>1425.8562759973292</v>
      </c>
      <c r="BF87" s="414">
        <f t="shared" si="42"/>
        <v>1279.6973940081778</v>
      </c>
      <c r="BG87" s="414">
        <f t="shared" si="42"/>
        <v>1225.8743782442434</v>
      </c>
      <c r="BH87" s="414">
        <f t="shared" si="42"/>
        <v>1166.0000754214173</v>
      </c>
      <c r="BI87" s="414">
        <f t="shared" si="42"/>
        <v>1111.8481109998165</v>
      </c>
      <c r="BJ87" s="414">
        <f t="shared" si="42"/>
        <v>1086.4562415380037</v>
      </c>
      <c r="BK87" s="414">
        <f t="shared" si="42"/>
        <v>1049.5259474520535</v>
      </c>
      <c r="BL87" s="414">
        <f t="shared" si="42"/>
        <v>1011.4025889830738</v>
      </c>
      <c r="BM87" s="414">
        <f t="shared" si="42"/>
        <v>1007.1550728706097</v>
      </c>
      <c r="BN87" s="414">
        <f t="shared" si="42"/>
        <v>960.26519928925495</v>
      </c>
      <c r="BO87" s="414">
        <f t="shared" si="42"/>
        <v>935.33386431760596</v>
      </c>
      <c r="BP87" s="414">
        <f t="shared" si="42"/>
        <v>926.93416505515654</v>
      </c>
      <c r="BQ87" s="414">
        <f t="shared" si="42"/>
        <v>880.43866918307538</v>
      </c>
      <c r="BR87" s="414">
        <f t="shared" si="42"/>
        <v>742.51873074139985</v>
      </c>
      <c r="BS87" s="414">
        <f t="shared" si="42"/>
        <v>478.15458103745522</v>
      </c>
      <c r="BT87" s="414">
        <f t="shared" si="42"/>
        <v>193.85144158234158</v>
      </c>
      <c r="BU87" s="414">
        <f t="shared" si="42"/>
        <v>108.64968652295974</v>
      </c>
      <c r="BV87" s="414">
        <f t="shared" si="42"/>
        <v>104.21735115051931</v>
      </c>
      <c r="BW87" s="414">
        <f t="shared" si="42"/>
        <v>99.996233092530929</v>
      </c>
      <c r="BX87" s="377">
        <f t="shared" si="42"/>
        <v>95.064273391251646</v>
      </c>
    </row>
    <row r="88" spans="1:76">
      <c r="A88" s="316"/>
      <c r="B88" s="296" t="s">
        <v>344</v>
      </c>
      <c r="C88" s="296"/>
      <c r="D88" s="413">
        <v>0</v>
      </c>
      <c r="E88" s="413">
        <v>0</v>
      </c>
      <c r="F88" s="413">
        <v>0</v>
      </c>
      <c r="G88" s="413">
        <v>0</v>
      </c>
      <c r="H88" s="413">
        <v>0</v>
      </c>
      <c r="I88" s="413">
        <v>0</v>
      </c>
      <c r="J88" s="413">
        <v>0</v>
      </c>
      <c r="K88" s="413">
        <v>0</v>
      </c>
      <c r="L88" s="413">
        <v>0</v>
      </c>
      <c r="M88" s="413">
        <v>0</v>
      </c>
      <c r="N88" s="413">
        <v>0</v>
      </c>
      <c r="O88" s="413">
        <v>0</v>
      </c>
      <c r="P88" s="413">
        <v>0</v>
      </c>
      <c r="Q88" s="413">
        <v>0</v>
      </c>
      <c r="R88" s="413">
        <v>0</v>
      </c>
      <c r="S88" s="413">
        <v>0</v>
      </c>
      <c r="T88" s="413">
        <v>0</v>
      </c>
      <c r="U88" s="413">
        <v>0</v>
      </c>
      <c r="V88" s="413">
        <v>0</v>
      </c>
      <c r="W88" s="413">
        <v>0</v>
      </c>
      <c r="X88" s="413">
        <v>0</v>
      </c>
      <c r="Y88" s="413">
        <v>0</v>
      </c>
      <c r="Z88" s="413">
        <v>0</v>
      </c>
      <c r="AA88" s="413">
        <v>0</v>
      </c>
      <c r="AB88" s="413">
        <v>0</v>
      </c>
      <c r="AC88" s="413">
        <v>0</v>
      </c>
      <c r="AD88" s="413">
        <v>0</v>
      </c>
      <c r="AE88" s="413">
        <v>0</v>
      </c>
      <c r="AF88" s="413">
        <v>0</v>
      </c>
      <c r="AG88" s="413">
        <v>0</v>
      </c>
      <c r="AH88" s="413">
        <v>303.44593289725918</v>
      </c>
      <c r="AI88" s="413">
        <v>317.71763277544096</v>
      </c>
      <c r="AJ88" s="413">
        <v>335.23312842028486</v>
      </c>
      <c r="AK88" s="413">
        <v>363.86487985196868</v>
      </c>
      <c r="AL88" s="413">
        <v>401.6522748389952</v>
      </c>
      <c r="AM88" s="413">
        <v>452.57182257077955</v>
      </c>
      <c r="AN88" s="413">
        <v>553.22647579247894</v>
      </c>
      <c r="AO88" s="413">
        <v>585.82540671067545</v>
      </c>
      <c r="AP88" s="413">
        <v>599.77413081280326</v>
      </c>
      <c r="AQ88" s="413">
        <v>583.93871781239955</v>
      </c>
      <c r="AR88" s="413">
        <v>581.55708678096903</v>
      </c>
      <c r="AS88" s="413">
        <v>586.29631534636644</v>
      </c>
      <c r="AT88" s="413">
        <v>667.68881634844718</v>
      </c>
      <c r="AU88" s="413">
        <v>879.56131665270561</v>
      </c>
      <c r="AV88" s="413">
        <v>906.15612247853414</v>
      </c>
      <c r="AW88" s="413">
        <v>968.0249113527791</v>
      </c>
      <c r="AX88" s="413">
        <v>1066.5345502053697</v>
      </c>
      <c r="AY88" s="413">
        <v>1100.1860739927622</v>
      </c>
      <c r="AZ88" s="413">
        <v>1191.9431346839058</v>
      </c>
      <c r="BA88" s="413">
        <v>1260.8268772683255</v>
      </c>
      <c r="BB88" s="413">
        <v>1208.8805640596963</v>
      </c>
      <c r="BC88" s="413">
        <v>1227.6691176626327</v>
      </c>
      <c r="BD88" s="413">
        <v>1185.0291685046316</v>
      </c>
      <c r="BE88" s="413">
        <v>1198.8970260923811</v>
      </c>
      <c r="BF88" s="413">
        <v>1062.3470177138081</v>
      </c>
      <c r="BG88" s="413">
        <v>1003.3642725811977</v>
      </c>
      <c r="BH88" s="413">
        <v>1008.2111422573631</v>
      </c>
      <c r="BI88" s="413">
        <v>953.43397195340765</v>
      </c>
      <c r="BJ88" s="413">
        <v>923.91964905608563</v>
      </c>
      <c r="BK88" s="413">
        <v>814.98347854732219</v>
      </c>
      <c r="BL88" s="413">
        <v>811.34570151767173</v>
      </c>
      <c r="BM88" s="413">
        <v>803.58146757527618</v>
      </c>
      <c r="BN88" s="413">
        <v>776.50163723029084</v>
      </c>
      <c r="BO88" s="413">
        <v>755.50486687208047</v>
      </c>
      <c r="BP88" s="413">
        <v>760.26261111018846</v>
      </c>
      <c r="BQ88" s="413">
        <v>713.62196939692649</v>
      </c>
      <c r="BR88" s="413">
        <v>605.29815838791421</v>
      </c>
      <c r="BS88" s="413">
        <v>357.12425526346658</v>
      </c>
      <c r="BT88" s="413">
        <v>83.647691003208621</v>
      </c>
      <c r="BU88" s="413">
        <v>-0.59334636469299196</v>
      </c>
      <c r="BV88" s="413">
        <v>-0.57887373941554443</v>
      </c>
      <c r="BW88" s="413">
        <v>-0.54548147056608109</v>
      </c>
      <c r="BX88" s="371">
        <v>-0.49840923611429871</v>
      </c>
    </row>
    <row r="89" spans="1:76">
      <c r="A89" s="316"/>
      <c r="B89" s="296" t="s">
        <v>345</v>
      </c>
      <c r="C89" s="296"/>
      <c r="D89" s="413">
        <v>0</v>
      </c>
      <c r="E89" s="413">
        <v>0</v>
      </c>
      <c r="F89" s="413">
        <v>0</v>
      </c>
      <c r="G89" s="413">
        <v>0</v>
      </c>
      <c r="H89" s="413">
        <v>0</v>
      </c>
      <c r="I89" s="413">
        <v>0</v>
      </c>
      <c r="J89" s="413">
        <v>0</v>
      </c>
      <c r="K89" s="413">
        <v>0</v>
      </c>
      <c r="L89" s="413">
        <v>0</v>
      </c>
      <c r="M89" s="413">
        <v>0</v>
      </c>
      <c r="N89" s="413">
        <v>0</v>
      </c>
      <c r="O89" s="413">
        <v>0</v>
      </c>
      <c r="P89" s="413">
        <v>0</v>
      </c>
      <c r="Q89" s="413">
        <v>0</v>
      </c>
      <c r="R89" s="413">
        <v>0</v>
      </c>
      <c r="S89" s="413">
        <v>0</v>
      </c>
      <c r="T89" s="413">
        <v>0</v>
      </c>
      <c r="U89" s="413">
        <v>0</v>
      </c>
      <c r="V89" s="413">
        <v>0</v>
      </c>
      <c r="W89" s="413">
        <v>0</v>
      </c>
      <c r="X89" s="413">
        <v>0</v>
      </c>
      <c r="Y89" s="413">
        <v>0</v>
      </c>
      <c r="Z89" s="413">
        <v>0</v>
      </c>
      <c r="AA89" s="413">
        <v>0</v>
      </c>
      <c r="AB89" s="413">
        <v>0</v>
      </c>
      <c r="AC89" s="413">
        <v>0</v>
      </c>
      <c r="AD89" s="413">
        <v>0</v>
      </c>
      <c r="AE89" s="413">
        <v>0</v>
      </c>
      <c r="AF89" s="413">
        <v>0</v>
      </c>
      <c r="AG89" s="413">
        <v>0</v>
      </c>
      <c r="AH89" s="413">
        <v>18.358647819401291</v>
      </c>
      <c r="AI89" s="413">
        <v>22.067058113500732</v>
      </c>
      <c r="AJ89" s="413">
        <v>28.342633195607451</v>
      </c>
      <c r="AK89" s="413">
        <v>35.005039341177913</v>
      </c>
      <c r="AL89" s="413">
        <v>40.989803763127767</v>
      </c>
      <c r="AM89" s="413">
        <v>48.136392726670827</v>
      </c>
      <c r="AN89" s="413">
        <v>60.565562112449705</v>
      </c>
      <c r="AO89" s="413">
        <v>66.404449325837362</v>
      </c>
      <c r="AP89" s="413">
        <v>72.536975108018865</v>
      </c>
      <c r="AQ89" s="413">
        <v>75.8707237917436</v>
      </c>
      <c r="AR89" s="413">
        <v>81.372549152444535</v>
      </c>
      <c r="AS89" s="413">
        <v>86.623405051854348</v>
      </c>
      <c r="AT89" s="413">
        <v>102.47637707085026</v>
      </c>
      <c r="AU89" s="413">
        <v>132.06588200332112</v>
      </c>
      <c r="AV89" s="413">
        <v>152.99453036136038</v>
      </c>
      <c r="AW89" s="413">
        <v>167.71878048258498</v>
      </c>
      <c r="AX89" s="413">
        <v>171.34512361491534</v>
      </c>
      <c r="AY89" s="413">
        <v>172.21974892422443</v>
      </c>
      <c r="AZ89" s="413">
        <v>155.80625761710041</v>
      </c>
      <c r="BA89" s="413">
        <v>199.38164242423613</v>
      </c>
      <c r="BB89" s="413">
        <v>207.48815245688863</v>
      </c>
      <c r="BC89" s="413">
        <v>205.43679637651238</v>
      </c>
      <c r="BD89" s="413">
        <v>227.01053153947947</v>
      </c>
      <c r="BE89" s="413">
        <v>226.95924990494808</v>
      </c>
      <c r="BF89" s="413">
        <v>217.35037629436971</v>
      </c>
      <c r="BG89" s="413">
        <v>222.51010566304569</v>
      </c>
      <c r="BH89" s="413">
        <v>157.78893316405416</v>
      </c>
      <c r="BI89" s="413">
        <v>158.41413904640876</v>
      </c>
      <c r="BJ89" s="413">
        <v>162.53659248191809</v>
      </c>
      <c r="BK89" s="413">
        <v>234.54246890473141</v>
      </c>
      <c r="BL89" s="413">
        <v>200.05688746540207</v>
      </c>
      <c r="BM89" s="413">
        <v>203.57360529533355</v>
      </c>
      <c r="BN89" s="413">
        <v>183.76356205896408</v>
      </c>
      <c r="BO89" s="413">
        <v>179.82899744552546</v>
      </c>
      <c r="BP89" s="413">
        <v>166.67155394496805</v>
      </c>
      <c r="BQ89" s="413">
        <v>166.81669978614889</v>
      </c>
      <c r="BR89" s="413">
        <v>137.22057235348566</v>
      </c>
      <c r="BS89" s="413">
        <v>121.03032577398864</v>
      </c>
      <c r="BT89" s="413">
        <v>110.20375057913297</v>
      </c>
      <c r="BU89" s="413">
        <v>109.24303288765273</v>
      </c>
      <c r="BV89" s="413">
        <v>104.79622488993485</v>
      </c>
      <c r="BW89" s="413">
        <v>100.54171456309702</v>
      </c>
      <c r="BX89" s="371">
        <v>95.562682627365945</v>
      </c>
    </row>
    <row r="90" spans="1:76" ht="26.1" customHeight="1">
      <c r="A90" s="334"/>
      <c r="B90" s="392" t="s">
        <v>586</v>
      </c>
      <c r="C90" s="375"/>
      <c r="D90" s="414">
        <v>0</v>
      </c>
      <c r="E90" s="414">
        <v>0</v>
      </c>
      <c r="F90" s="414">
        <v>0</v>
      </c>
      <c r="G90" s="414">
        <v>0</v>
      </c>
      <c r="H90" s="414">
        <v>0</v>
      </c>
      <c r="I90" s="414">
        <v>0</v>
      </c>
      <c r="J90" s="414">
        <v>0</v>
      </c>
      <c r="K90" s="414">
        <v>0</v>
      </c>
      <c r="L90" s="414">
        <v>0</v>
      </c>
      <c r="M90" s="414">
        <v>0</v>
      </c>
      <c r="N90" s="414">
        <v>0</v>
      </c>
      <c r="O90" s="414">
        <v>0</v>
      </c>
      <c r="P90" s="414">
        <v>0</v>
      </c>
      <c r="Q90" s="414">
        <v>0</v>
      </c>
      <c r="R90" s="414">
        <v>0</v>
      </c>
      <c r="S90" s="414">
        <v>0</v>
      </c>
      <c r="T90" s="414">
        <v>0</v>
      </c>
      <c r="U90" s="414">
        <v>0</v>
      </c>
      <c r="V90" s="414">
        <v>0</v>
      </c>
      <c r="W90" s="414">
        <v>0</v>
      </c>
      <c r="X90" s="414">
        <v>0</v>
      </c>
      <c r="Y90" s="414">
        <v>0</v>
      </c>
      <c r="Z90" s="414">
        <v>0</v>
      </c>
      <c r="AA90" s="414">
        <v>0</v>
      </c>
      <c r="AB90" s="414">
        <v>0</v>
      </c>
      <c r="AC90" s="414">
        <v>0</v>
      </c>
      <c r="AD90" s="414">
        <v>0</v>
      </c>
      <c r="AE90" s="414">
        <v>0</v>
      </c>
      <c r="AF90" s="414">
        <v>0</v>
      </c>
      <c r="AG90" s="414">
        <v>0</v>
      </c>
      <c r="AH90" s="414">
        <f t="shared" ref="AH90:BC90" si="43">AH91</f>
        <v>606.29848540820092</v>
      </c>
      <c r="AI90" s="414">
        <f t="shared" si="43"/>
        <v>583.63017493865277</v>
      </c>
      <c r="AJ90" s="414">
        <f t="shared" si="43"/>
        <v>579.02806479568028</v>
      </c>
      <c r="AK90" s="414">
        <f t="shared" si="43"/>
        <v>607.50956923263868</v>
      </c>
      <c r="AL90" s="414">
        <f t="shared" si="43"/>
        <v>744.44349583084318</v>
      </c>
      <c r="AM90" s="414">
        <f t="shared" si="43"/>
        <v>839.0989322292437</v>
      </c>
      <c r="AN90" s="414">
        <f t="shared" si="43"/>
        <v>918.08724313745688</v>
      </c>
      <c r="AO90" s="414">
        <f t="shared" si="43"/>
        <v>1059.2605180743367</v>
      </c>
      <c r="AP90" s="414">
        <f t="shared" si="43"/>
        <v>1271.4936354081515</v>
      </c>
      <c r="AQ90" s="414">
        <f t="shared" si="43"/>
        <v>1312.1528008321714</v>
      </c>
      <c r="AR90" s="414">
        <f t="shared" si="43"/>
        <v>1618.4150442110506</v>
      </c>
      <c r="AS90" s="414">
        <f t="shared" si="43"/>
        <v>1754.2893454776531</v>
      </c>
      <c r="AT90" s="414">
        <f t="shared" si="43"/>
        <v>1943.6405869275231</v>
      </c>
      <c r="AU90" s="414">
        <f t="shared" si="43"/>
        <v>2373.7757244855106</v>
      </c>
      <c r="AV90" s="414">
        <f t="shared" si="43"/>
        <v>3142.1339755246477</v>
      </c>
      <c r="AW90" s="414">
        <f t="shared" si="43"/>
        <v>3808.2126067351051</v>
      </c>
      <c r="AX90" s="414">
        <f t="shared" si="43"/>
        <v>4402.1302822465941</v>
      </c>
      <c r="AY90" s="414">
        <f t="shared" si="43"/>
        <v>4997.113110776696</v>
      </c>
      <c r="AZ90" s="414">
        <f t="shared" si="43"/>
        <v>5218.211818088068</v>
      </c>
      <c r="BA90" s="414">
        <f t="shared" si="43"/>
        <v>5378.4214106850777</v>
      </c>
      <c r="BB90" s="414">
        <f t="shared" si="43"/>
        <v>5537.5584178730196</v>
      </c>
      <c r="BC90" s="416">
        <f t="shared" si="43"/>
        <v>5769.5160471543795</v>
      </c>
      <c r="BD90" s="414">
        <f t="shared" ref="BD90:BX90" si="44">+BD94</f>
        <v>6434.1904200412009</v>
      </c>
      <c r="BE90" s="414">
        <f t="shared" si="44"/>
        <v>6929.8831466909287</v>
      </c>
      <c r="BF90" s="414">
        <f t="shared" si="44"/>
        <v>6732.798733022275</v>
      </c>
      <c r="BG90" s="414">
        <f t="shared" si="44"/>
        <v>6614.54638929872</v>
      </c>
      <c r="BH90" s="414">
        <f t="shared" si="44"/>
        <v>5988.2159796304013</v>
      </c>
      <c r="BI90" s="414">
        <f t="shared" si="44"/>
        <v>5597.6911584331738</v>
      </c>
      <c r="BJ90" s="414">
        <f t="shared" si="44"/>
        <v>5500.5162083302257</v>
      </c>
      <c r="BK90" s="414">
        <f t="shared" si="44"/>
        <v>5907.954874522813</v>
      </c>
      <c r="BL90" s="414">
        <f t="shared" si="44"/>
        <v>5811.0349766158733</v>
      </c>
      <c r="BM90" s="414">
        <f t="shared" si="44"/>
        <v>5538.1298888601714</v>
      </c>
      <c r="BN90" s="414">
        <f t="shared" si="44"/>
        <v>5010.7163624250134</v>
      </c>
      <c r="BO90" s="414">
        <f t="shared" si="44"/>
        <v>4338.4080966886804</v>
      </c>
      <c r="BP90" s="414">
        <f t="shared" si="44"/>
        <v>2627.8942926638692</v>
      </c>
      <c r="BQ90" s="414">
        <f t="shared" si="44"/>
        <v>1019.043752464128</v>
      </c>
      <c r="BR90" s="414">
        <f t="shared" si="44"/>
        <v>393.26366896488906</v>
      </c>
      <c r="BS90" s="414">
        <f t="shared" si="44"/>
        <v>218.81715269257273</v>
      </c>
      <c r="BT90" s="414">
        <f t="shared" si="44"/>
        <v>48.152515092046194</v>
      </c>
      <c r="BU90" s="414">
        <f t="shared" si="44"/>
        <v>-0.42368945678451109</v>
      </c>
      <c r="BV90" s="414">
        <f t="shared" si="44"/>
        <v>-0.2848306391672969</v>
      </c>
      <c r="BW90" s="414">
        <f t="shared" si="44"/>
        <v>0</v>
      </c>
      <c r="BX90" s="377">
        <f t="shared" si="44"/>
        <v>0</v>
      </c>
    </row>
    <row r="91" spans="1:76" ht="24" customHeight="1">
      <c r="A91" s="334"/>
      <c r="B91" s="375" t="s">
        <v>585</v>
      </c>
      <c r="C91" s="391"/>
      <c r="D91" s="413">
        <v>0</v>
      </c>
      <c r="E91" s="413">
        <v>0</v>
      </c>
      <c r="F91" s="413">
        <v>0</v>
      </c>
      <c r="G91" s="413">
        <v>0</v>
      </c>
      <c r="H91" s="413">
        <v>0</v>
      </c>
      <c r="I91" s="413">
        <v>0</v>
      </c>
      <c r="J91" s="413">
        <v>0</v>
      </c>
      <c r="K91" s="413">
        <v>0</v>
      </c>
      <c r="L91" s="413">
        <v>0</v>
      </c>
      <c r="M91" s="413">
        <v>0</v>
      </c>
      <c r="N91" s="413">
        <v>0</v>
      </c>
      <c r="O91" s="413">
        <v>0</v>
      </c>
      <c r="P91" s="413">
        <v>0</v>
      </c>
      <c r="Q91" s="413">
        <v>0</v>
      </c>
      <c r="R91" s="413">
        <v>0</v>
      </c>
      <c r="S91" s="413">
        <v>0</v>
      </c>
      <c r="T91" s="413">
        <v>0</v>
      </c>
      <c r="U91" s="413">
        <v>0</v>
      </c>
      <c r="V91" s="413">
        <v>0</v>
      </c>
      <c r="W91" s="413">
        <v>0</v>
      </c>
      <c r="X91" s="413">
        <v>0</v>
      </c>
      <c r="Y91" s="413">
        <v>0</v>
      </c>
      <c r="Z91" s="413">
        <v>0</v>
      </c>
      <c r="AA91" s="413">
        <v>0</v>
      </c>
      <c r="AB91" s="413">
        <v>0</v>
      </c>
      <c r="AC91" s="413">
        <v>0</v>
      </c>
      <c r="AD91" s="413">
        <v>0</v>
      </c>
      <c r="AE91" s="413">
        <v>0</v>
      </c>
      <c r="AF91" s="413">
        <v>0</v>
      </c>
      <c r="AG91" s="413">
        <v>0</v>
      </c>
      <c r="AH91" s="413">
        <f t="shared" ref="AH91:BM91" si="45">SUM(AH92:AH93)</f>
        <v>606.29848540820092</v>
      </c>
      <c r="AI91" s="413">
        <f t="shared" si="45"/>
        <v>583.63017493865277</v>
      </c>
      <c r="AJ91" s="413">
        <f t="shared" si="45"/>
        <v>579.02806479568028</v>
      </c>
      <c r="AK91" s="413">
        <f t="shared" si="45"/>
        <v>607.50956923263868</v>
      </c>
      <c r="AL91" s="413">
        <f t="shared" si="45"/>
        <v>744.44349583084318</v>
      </c>
      <c r="AM91" s="413">
        <f t="shared" si="45"/>
        <v>839.0989322292437</v>
      </c>
      <c r="AN91" s="413">
        <f t="shared" si="45"/>
        <v>918.08724313745688</v>
      </c>
      <c r="AO91" s="413">
        <f t="shared" si="45"/>
        <v>1059.2605180743367</v>
      </c>
      <c r="AP91" s="413">
        <f t="shared" si="45"/>
        <v>1271.4936354081515</v>
      </c>
      <c r="AQ91" s="413">
        <f t="shared" si="45"/>
        <v>1312.1528008321714</v>
      </c>
      <c r="AR91" s="413">
        <f t="shared" si="45"/>
        <v>1618.4150442110506</v>
      </c>
      <c r="AS91" s="413">
        <f t="shared" si="45"/>
        <v>1754.2893454776531</v>
      </c>
      <c r="AT91" s="413">
        <f t="shared" si="45"/>
        <v>1943.6405869275231</v>
      </c>
      <c r="AU91" s="413">
        <f t="shared" si="45"/>
        <v>2373.7757244855106</v>
      </c>
      <c r="AV91" s="413">
        <f t="shared" si="45"/>
        <v>3142.1339755246477</v>
      </c>
      <c r="AW91" s="413">
        <f t="shared" si="45"/>
        <v>3808.2126067351051</v>
      </c>
      <c r="AX91" s="413">
        <f t="shared" si="45"/>
        <v>4402.1302822465941</v>
      </c>
      <c r="AY91" s="413">
        <f t="shared" si="45"/>
        <v>4997.113110776696</v>
      </c>
      <c r="AZ91" s="413">
        <f t="shared" si="45"/>
        <v>5218.211818088068</v>
      </c>
      <c r="BA91" s="413">
        <f t="shared" si="45"/>
        <v>5378.4214106850777</v>
      </c>
      <c r="BB91" s="413">
        <f t="shared" si="45"/>
        <v>5537.5584178730196</v>
      </c>
      <c r="BC91" s="413">
        <f t="shared" si="45"/>
        <v>5769.5160471543795</v>
      </c>
      <c r="BD91" s="413">
        <f t="shared" si="45"/>
        <v>6125.9373621526247</v>
      </c>
      <c r="BE91" s="413">
        <f t="shared" si="45"/>
        <v>6540.5056759545914</v>
      </c>
      <c r="BF91" s="413">
        <f t="shared" si="45"/>
        <v>6378.1455902198941</v>
      </c>
      <c r="BG91" s="413">
        <f t="shared" si="45"/>
        <v>6554.6997575238911</v>
      </c>
      <c r="BH91" s="413">
        <f t="shared" si="45"/>
        <v>6431.7624728168648</v>
      </c>
      <c r="BI91" s="413">
        <f t="shared" si="45"/>
        <v>6210.0642005502905</v>
      </c>
      <c r="BJ91" s="413">
        <f t="shared" si="45"/>
        <v>6125.5119535193826</v>
      </c>
      <c r="BK91" s="413">
        <f t="shared" si="45"/>
        <v>6305.3441295546563</v>
      </c>
      <c r="BL91" s="413">
        <f t="shared" si="45"/>
        <v>6065.4705484089372</v>
      </c>
      <c r="BM91" s="413">
        <f t="shared" si="45"/>
        <v>5789.2994247120805</v>
      </c>
      <c r="BN91" s="413">
        <v>0</v>
      </c>
      <c r="BO91" s="413">
        <v>0</v>
      </c>
      <c r="BP91" s="413">
        <v>0</v>
      </c>
      <c r="BQ91" s="413">
        <v>0</v>
      </c>
      <c r="BR91" s="413">
        <v>0</v>
      </c>
      <c r="BS91" s="413">
        <v>0</v>
      </c>
      <c r="BT91" s="413">
        <v>0</v>
      </c>
      <c r="BU91" s="413">
        <v>0</v>
      </c>
      <c r="BV91" s="413">
        <v>0</v>
      </c>
      <c r="BW91" s="413">
        <v>0</v>
      </c>
      <c r="BX91" s="371">
        <v>0</v>
      </c>
    </row>
    <row r="92" spans="1:76">
      <c r="A92" s="334"/>
      <c r="B92" s="394" t="s">
        <v>584</v>
      </c>
      <c r="C92" s="375"/>
      <c r="D92" s="413">
        <v>0</v>
      </c>
      <c r="E92" s="413">
        <v>0</v>
      </c>
      <c r="F92" s="413">
        <v>0</v>
      </c>
      <c r="G92" s="413">
        <v>0</v>
      </c>
      <c r="H92" s="413">
        <v>0</v>
      </c>
      <c r="I92" s="413">
        <v>0</v>
      </c>
      <c r="J92" s="413">
        <v>0</v>
      </c>
      <c r="K92" s="413">
        <v>0</v>
      </c>
      <c r="L92" s="413">
        <v>0</v>
      </c>
      <c r="M92" s="413">
        <v>0</v>
      </c>
      <c r="N92" s="413">
        <v>0</v>
      </c>
      <c r="O92" s="413">
        <v>0</v>
      </c>
      <c r="P92" s="413">
        <v>0</v>
      </c>
      <c r="Q92" s="413">
        <v>0</v>
      </c>
      <c r="R92" s="413">
        <v>0</v>
      </c>
      <c r="S92" s="413">
        <v>0</v>
      </c>
      <c r="T92" s="413">
        <v>0</v>
      </c>
      <c r="U92" s="413">
        <v>0</v>
      </c>
      <c r="V92" s="413">
        <v>0</v>
      </c>
      <c r="W92" s="413">
        <v>0</v>
      </c>
      <c r="X92" s="413">
        <v>0</v>
      </c>
      <c r="Y92" s="413">
        <v>0</v>
      </c>
      <c r="Z92" s="413">
        <v>0</v>
      </c>
      <c r="AA92" s="413">
        <v>0</v>
      </c>
      <c r="AB92" s="413">
        <v>0</v>
      </c>
      <c r="AC92" s="413">
        <v>0</v>
      </c>
      <c r="AD92" s="413">
        <v>0</v>
      </c>
      <c r="AE92" s="413">
        <v>0</v>
      </c>
      <c r="AF92" s="413">
        <v>0</v>
      </c>
      <c r="AG92" s="413">
        <v>0</v>
      </c>
      <c r="AH92" s="413">
        <v>461.71961581086072</v>
      </c>
      <c r="AI92" s="413">
        <v>447.71629858307608</v>
      </c>
      <c r="AJ92" s="413">
        <v>441.00393307112859</v>
      </c>
      <c r="AK92" s="413">
        <v>463.30275229357795</v>
      </c>
      <c r="AL92" s="413">
        <v>569.11124391701526</v>
      </c>
      <c r="AM92" s="413">
        <v>641.01656134234031</v>
      </c>
      <c r="AN92" s="413">
        <v>702.21970438275741</v>
      </c>
      <c r="AO92" s="413">
        <v>811.60933213566068</v>
      </c>
      <c r="AP92" s="413">
        <v>971.90237066448674</v>
      </c>
      <c r="AQ92" s="413">
        <v>1003.6739481663458</v>
      </c>
      <c r="AR92" s="413">
        <v>1236.8716011457511</v>
      </c>
      <c r="AS92" s="413">
        <v>1369.2014403728024</v>
      </c>
      <c r="AT92" s="413">
        <v>1649.7696576256112</v>
      </c>
      <c r="AU92" s="413">
        <v>1917.3456530869385</v>
      </c>
      <c r="AV92" s="413">
        <v>2700.3489457905343</v>
      </c>
      <c r="AW92" s="413">
        <v>3381.8478365153987</v>
      </c>
      <c r="AX92" s="413">
        <v>3947.2328455387337</v>
      </c>
      <c r="AY92" s="413">
        <v>4432.5727096833634</v>
      </c>
      <c r="AZ92" s="413">
        <v>4478.7047540476433</v>
      </c>
      <c r="BA92" s="413">
        <v>4624.0682038589021</v>
      </c>
      <c r="BB92" s="413">
        <v>4887.0967741935483</v>
      </c>
      <c r="BC92" s="413">
        <v>5132.8896158835805</v>
      </c>
      <c r="BD92" s="413">
        <v>5502.205558006176</v>
      </c>
      <c r="BE92" s="413">
        <v>5941.1764705882342</v>
      </c>
      <c r="BF92" s="413">
        <v>5807.5467703950681</v>
      </c>
      <c r="BG92" s="413">
        <v>5981.081676845477</v>
      </c>
      <c r="BH92" s="413">
        <v>5915.0377735597658</v>
      </c>
      <c r="BI92" s="413">
        <v>5829.6545398960561</v>
      </c>
      <c r="BJ92" s="413">
        <v>5759.953328888465</v>
      </c>
      <c r="BK92" s="413">
        <v>5898.7738577212267</v>
      </c>
      <c r="BL92" s="413">
        <v>5761.1712931618149</v>
      </c>
      <c r="BM92" s="413">
        <v>5705.9761745003352</v>
      </c>
      <c r="BN92" s="413">
        <v>0</v>
      </c>
      <c r="BO92" s="413">
        <v>0</v>
      </c>
      <c r="BP92" s="413">
        <v>0</v>
      </c>
      <c r="BQ92" s="413">
        <v>0</v>
      </c>
      <c r="BR92" s="413">
        <v>0</v>
      </c>
      <c r="BS92" s="413">
        <v>0</v>
      </c>
      <c r="BT92" s="413">
        <v>0</v>
      </c>
      <c r="BU92" s="413">
        <v>0</v>
      </c>
      <c r="BV92" s="413">
        <v>0</v>
      </c>
      <c r="BW92" s="413">
        <v>0</v>
      </c>
      <c r="BX92" s="371">
        <v>0</v>
      </c>
    </row>
    <row r="93" spans="1:76">
      <c r="A93" s="334"/>
      <c r="B93" s="394" t="s">
        <v>583</v>
      </c>
      <c r="C93" s="375"/>
      <c r="D93" s="413">
        <v>0</v>
      </c>
      <c r="E93" s="413">
        <v>0</v>
      </c>
      <c r="F93" s="413">
        <v>0</v>
      </c>
      <c r="G93" s="413">
        <v>0</v>
      </c>
      <c r="H93" s="413">
        <v>0</v>
      </c>
      <c r="I93" s="413">
        <v>0</v>
      </c>
      <c r="J93" s="413">
        <v>0</v>
      </c>
      <c r="K93" s="413">
        <v>0</v>
      </c>
      <c r="L93" s="413">
        <v>0</v>
      </c>
      <c r="M93" s="413">
        <v>0</v>
      </c>
      <c r="N93" s="413">
        <v>0</v>
      </c>
      <c r="O93" s="413">
        <v>0</v>
      </c>
      <c r="P93" s="413">
        <v>0</v>
      </c>
      <c r="Q93" s="413">
        <v>0</v>
      </c>
      <c r="R93" s="413">
        <v>0</v>
      </c>
      <c r="S93" s="413">
        <v>0</v>
      </c>
      <c r="T93" s="413">
        <v>0</v>
      </c>
      <c r="U93" s="413">
        <v>0</v>
      </c>
      <c r="V93" s="413">
        <v>0</v>
      </c>
      <c r="W93" s="413">
        <v>0</v>
      </c>
      <c r="X93" s="413">
        <v>0</v>
      </c>
      <c r="Y93" s="413">
        <v>0</v>
      </c>
      <c r="Z93" s="413">
        <v>0</v>
      </c>
      <c r="AA93" s="413">
        <v>0</v>
      </c>
      <c r="AB93" s="413">
        <v>0</v>
      </c>
      <c r="AC93" s="413">
        <v>0</v>
      </c>
      <c r="AD93" s="413">
        <v>0</v>
      </c>
      <c r="AE93" s="413">
        <v>0</v>
      </c>
      <c r="AF93" s="413">
        <v>0</v>
      </c>
      <c r="AG93" s="413">
        <v>0</v>
      </c>
      <c r="AH93" s="413">
        <v>144.57886959734023</v>
      </c>
      <c r="AI93" s="413">
        <v>135.91387635557666</v>
      </c>
      <c r="AJ93" s="413">
        <v>138.02413172455169</v>
      </c>
      <c r="AK93" s="413">
        <v>144.2068169390607</v>
      </c>
      <c r="AL93" s="413">
        <v>175.33225191382792</v>
      </c>
      <c r="AM93" s="413">
        <v>198.08237088690345</v>
      </c>
      <c r="AN93" s="413">
        <v>215.8675387546995</v>
      </c>
      <c r="AO93" s="413">
        <v>247.65118593867589</v>
      </c>
      <c r="AP93" s="413">
        <v>299.59126474366462</v>
      </c>
      <c r="AQ93" s="413">
        <v>308.47885266582563</v>
      </c>
      <c r="AR93" s="413">
        <v>381.54344306529953</v>
      </c>
      <c r="AS93" s="413">
        <v>385.08790510485068</v>
      </c>
      <c r="AT93" s="413">
        <v>293.87092930191193</v>
      </c>
      <c r="AU93" s="413">
        <v>456.43007139857207</v>
      </c>
      <c r="AV93" s="413">
        <v>441.78502973411315</v>
      </c>
      <c r="AW93" s="413">
        <v>426.36477021970643</v>
      </c>
      <c r="AX93" s="413">
        <v>454.89743670786055</v>
      </c>
      <c r="AY93" s="413">
        <v>564.54040109333255</v>
      </c>
      <c r="AZ93" s="413">
        <v>739.50706404042478</v>
      </c>
      <c r="BA93" s="413">
        <v>754.35320682617566</v>
      </c>
      <c r="BB93" s="413">
        <v>650.46164367947119</v>
      </c>
      <c r="BC93" s="413">
        <v>636.62643127079934</v>
      </c>
      <c r="BD93" s="413">
        <v>623.73180414644912</v>
      </c>
      <c r="BE93" s="413">
        <v>599.32920536635697</v>
      </c>
      <c r="BF93" s="413">
        <v>570.59881982482614</v>
      </c>
      <c r="BG93" s="413">
        <v>573.61808067841446</v>
      </c>
      <c r="BH93" s="413">
        <v>516.72469925709913</v>
      </c>
      <c r="BI93" s="413">
        <v>380.40966065423413</v>
      </c>
      <c r="BJ93" s="413">
        <v>365.55862463091722</v>
      </c>
      <c r="BK93" s="413">
        <v>406.57027183342973</v>
      </c>
      <c r="BL93" s="413">
        <v>304.29925524712252</v>
      </c>
      <c r="BM93" s="413">
        <v>83.323250211745545</v>
      </c>
      <c r="BN93" s="413">
        <v>0</v>
      </c>
      <c r="BO93" s="413">
        <v>0</v>
      </c>
      <c r="BP93" s="413">
        <v>0</v>
      </c>
      <c r="BQ93" s="413">
        <v>0</v>
      </c>
      <c r="BR93" s="413">
        <v>0</v>
      </c>
      <c r="BS93" s="413">
        <v>0</v>
      </c>
      <c r="BT93" s="413">
        <v>0</v>
      </c>
      <c r="BU93" s="413">
        <v>0</v>
      </c>
      <c r="BV93" s="413">
        <v>0</v>
      </c>
      <c r="BW93" s="413">
        <v>0</v>
      </c>
      <c r="BX93" s="371">
        <v>0</v>
      </c>
    </row>
    <row r="94" spans="1:76" ht="27" customHeight="1">
      <c r="A94" s="334"/>
      <c r="B94" s="375" t="s">
        <v>582</v>
      </c>
      <c r="C94" s="375"/>
      <c r="D94" s="413">
        <v>0</v>
      </c>
      <c r="E94" s="413">
        <v>0</v>
      </c>
      <c r="F94" s="413">
        <v>0</v>
      </c>
      <c r="G94" s="413">
        <v>0</v>
      </c>
      <c r="H94" s="413">
        <v>0</v>
      </c>
      <c r="I94" s="413">
        <v>0</v>
      </c>
      <c r="J94" s="413">
        <v>0</v>
      </c>
      <c r="K94" s="413">
        <v>0</v>
      </c>
      <c r="L94" s="413">
        <v>0</v>
      </c>
      <c r="M94" s="413">
        <v>0</v>
      </c>
      <c r="N94" s="413">
        <v>0</v>
      </c>
      <c r="O94" s="413">
        <v>0</v>
      </c>
      <c r="P94" s="413">
        <v>0</v>
      </c>
      <c r="Q94" s="413">
        <v>0</v>
      </c>
      <c r="R94" s="413">
        <v>0</v>
      </c>
      <c r="S94" s="413">
        <v>0</v>
      </c>
      <c r="T94" s="413">
        <v>0</v>
      </c>
      <c r="U94" s="413">
        <v>0</v>
      </c>
      <c r="V94" s="413">
        <v>0</v>
      </c>
      <c r="W94" s="413">
        <v>0</v>
      </c>
      <c r="X94" s="413">
        <v>0</v>
      </c>
      <c r="Y94" s="413">
        <v>0</v>
      </c>
      <c r="Z94" s="413">
        <v>0</v>
      </c>
      <c r="AA94" s="413">
        <v>0</v>
      </c>
      <c r="AB94" s="413">
        <v>0</v>
      </c>
      <c r="AC94" s="413">
        <v>0</v>
      </c>
      <c r="AD94" s="413">
        <v>0</v>
      </c>
      <c r="AE94" s="413">
        <v>0</v>
      </c>
      <c r="AF94" s="413">
        <v>0</v>
      </c>
      <c r="AG94" s="413">
        <v>0</v>
      </c>
      <c r="AH94" s="413">
        <v>0</v>
      </c>
      <c r="AI94" s="413">
        <v>0</v>
      </c>
      <c r="AJ94" s="413">
        <v>0</v>
      </c>
      <c r="AK94" s="413">
        <v>0</v>
      </c>
      <c r="AL94" s="413">
        <v>0</v>
      </c>
      <c r="AM94" s="413">
        <v>0</v>
      </c>
      <c r="AN94" s="413">
        <v>0</v>
      </c>
      <c r="AO94" s="413">
        <v>0</v>
      </c>
      <c r="AP94" s="413">
        <v>0</v>
      </c>
      <c r="AQ94" s="413">
        <v>0</v>
      </c>
      <c r="AR94" s="413">
        <v>0</v>
      </c>
      <c r="AS94" s="413">
        <v>0</v>
      </c>
      <c r="AT94" s="413">
        <v>0</v>
      </c>
      <c r="AU94" s="413">
        <v>0</v>
      </c>
      <c r="AV94" s="413">
        <v>0</v>
      </c>
      <c r="AW94" s="413">
        <v>0</v>
      </c>
      <c r="AX94" s="413">
        <v>0</v>
      </c>
      <c r="AY94" s="413">
        <v>0</v>
      </c>
      <c r="AZ94" s="413">
        <v>0</v>
      </c>
      <c r="BA94" s="413">
        <v>0</v>
      </c>
      <c r="BB94" s="413">
        <v>0</v>
      </c>
      <c r="BC94" s="413">
        <v>0</v>
      </c>
      <c r="BD94" s="413">
        <v>6434.1904200412009</v>
      </c>
      <c r="BE94" s="413">
        <v>6929.8831466909287</v>
      </c>
      <c r="BF94" s="413">
        <v>6732.798733022275</v>
      </c>
      <c r="BG94" s="413">
        <v>6614.54638929872</v>
      </c>
      <c r="BH94" s="413">
        <v>5988.2159796304013</v>
      </c>
      <c r="BI94" s="413">
        <v>5597.6911584331738</v>
      </c>
      <c r="BJ94" s="413">
        <v>5500.5162083302257</v>
      </c>
      <c r="BK94" s="413">
        <v>5907.954874522813</v>
      </c>
      <c r="BL94" s="413">
        <v>5811.0349766158733</v>
      </c>
      <c r="BM94" s="413">
        <v>5538.1298888601714</v>
      </c>
      <c r="BN94" s="413">
        <v>5010.7163624250134</v>
      </c>
      <c r="BO94" s="413">
        <v>4338.4080966886804</v>
      </c>
      <c r="BP94" s="413">
        <v>2627.8942926638692</v>
      </c>
      <c r="BQ94" s="413">
        <v>1019.043752464128</v>
      </c>
      <c r="BR94" s="413">
        <v>393.26366896488906</v>
      </c>
      <c r="BS94" s="413">
        <v>218.81715269257273</v>
      </c>
      <c r="BT94" s="413">
        <v>48.152515092046194</v>
      </c>
      <c r="BU94" s="413">
        <v>-0.42368945678451109</v>
      </c>
      <c r="BV94" s="413">
        <v>-0.2848306391672969</v>
      </c>
      <c r="BW94" s="413">
        <v>0</v>
      </c>
      <c r="BX94" s="371">
        <v>0</v>
      </c>
    </row>
    <row r="95" spans="1:76" ht="25.5" customHeight="1">
      <c r="A95" s="316"/>
      <c r="B95" s="217" t="s">
        <v>563</v>
      </c>
      <c r="C95" s="316"/>
      <c r="D95" s="414">
        <v>0</v>
      </c>
      <c r="E95" s="414">
        <v>0</v>
      </c>
      <c r="F95" s="414">
        <v>0</v>
      </c>
      <c r="G95" s="414">
        <v>0</v>
      </c>
      <c r="H95" s="414">
        <v>0</v>
      </c>
      <c r="I95" s="414">
        <v>0</v>
      </c>
      <c r="J95" s="414">
        <v>0</v>
      </c>
      <c r="K95" s="414">
        <v>0</v>
      </c>
      <c r="L95" s="414">
        <v>0</v>
      </c>
      <c r="M95" s="414">
        <v>0</v>
      </c>
      <c r="N95" s="414">
        <v>0</v>
      </c>
      <c r="O95" s="414">
        <v>0</v>
      </c>
      <c r="P95" s="414">
        <v>0</v>
      </c>
      <c r="Q95" s="414">
        <v>0</v>
      </c>
      <c r="R95" s="414">
        <v>0</v>
      </c>
      <c r="S95" s="414">
        <v>0</v>
      </c>
      <c r="T95" s="414">
        <v>0</v>
      </c>
      <c r="U95" s="414">
        <v>0</v>
      </c>
      <c r="V95" s="414">
        <v>0</v>
      </c>
      <c r="W95" s="414">
        <v>0</v>
      </c>
      <c r="X95" s="414">
        <v>0</v>
      </c>
      <c r="Y95" s="414">
        <v>0</v>
      </c>
      <c r="Z95" s="414">
        <v>0</v>
      </c>
      <c r="AA95" s="414">
        <v>0</v>
      </c>
      <c r="AB95" s="414">
        <v>0</v>
      </c>
      <c r="AC95" s="414">
        <v>0</v>
      </c>
      <c r="AD95" s="414">
        <v>0</v>
      </c>
      <c r="AE95" s="414">
        <v>0</v>
      </c>
      <c r="AF95" s="414">
        <v>0</v>
      </c>
      <c r="AG95" s="414">
        <v>0</v>
      </c>
      <c r="AH95" s="414">
        <v>0</v>
      </c>
      <c r="AI95" s="414">
        <v>0</v>
      </c>
      <c r="AJ95" s="414">
        <v>0</v>
      </c>
      <c r="AK95" s="414">
        <v>0</v>
      </c>
      <c r="AL95" s="414">
        <v>0</v>
      </c>
      <c r="AM95" s="414">
        <v>0</v>
      </c>
      <c r="AN95" s="414">
        <v>0</v>
      </c>
      <c r="AO95" s="414">
        <v>0</v>
      </c>
      <c r="AP95" s="414">
        <v>0</v>
      </c>
      <c r="AQ95" s="414">
        <v>0</v>
      </c>
      <c r="AR95" s="414">
        <v>0</v>
      </c>
      <c r="AS95" s="414">
        <v>0</v>
      </c>
      <c r="AT95" s="414">
        <v>0</v>
      </c>
      <c r="AU95" s="414">
        <v>0</v>
      </c>
      <c r="AV95" s="414">
        <v>0</v>
      </c>
      <c r="AW95" s="414">
        <v>0</v>
      </c>
      <c r="AX95" s="414">
        <v>0</v>
      </c>
      <c r="AY95" s="414">
        <v>0</v>
      </c>
      <c r="AZ95" s="414">
        <v>0</v>
      </c>
      <c r="BA95" s="414">
        <v>0</v>
      </c>
      <c r="BB95" s="414">
        <v>0</v>
      </c>
      <c r="BC95" s="414">
        <v>0</v>
      </c>
      <c r="BD95" s="414">
        <f t="shared" ref="BD95:BX95" si="46">SUM(BD96:BD101)</f>
        <v>48.135976395107456</v>
      </c>
      <c r="BE95" s="414">
        <f t="shared" si="46"/>
        <v>48.859792777015073</v>
      </c>
      <c r="BF95" s="414">
        <f t="shared" si="46"/>
        <v>48.816599497805228</v>
      </c>
      <c r="BG95" s="414">
        <f t="shared" si="46"/>
        <v>50.382915612090983</v>
      </c>
      <c r="BH95" s="414">
        <f t="shared" si="46"/>
        <v>51.596079863237499</v>
      </c>
      <c r="BI95" s="414">
        <f t="shared" si="46"/>
        <v>53.435170923523614</v>
      </c>
      <c r="BJ95" s="414">
        <f t="shared" si="46"/>
        <v>52.731578749775721</v>
      </c>
      <c r="BK95" s="414">
        <f t="shared" si="46"/>
        <v>53.35232074627347</v>
      </c>
      <c r="BL95" s="414">
        <f t="shared" si="46"/>
        <v>51.595472109847634</v>
      </c>
      <c r="BM95" s="414">
        <f t="shared" si="46"/>
        <v>49.605848167409917</v>
      </c>
      <c r="BN95" s="414">
        <f t="shared" si="46"/>
        <v>44.060269407248946</v>
      </c>
      <c r="BO95" s="414">
        <f t="shared" si="46"/>
        <v>41.138937907483296</v>
      </c>
      <c r="BP95" s="414">
        <f t="shared" si="46"/>
        <v>37.8110019056627</v>
      </c>
      <c r="BQ95" s="414">
        <f t="shared" si="46"/>
        <v>32.925440319614687</v>
      </c>
      <c r="BR95" s="414">
        <f t="shared" si="46"/>
        <v>29.806026169981486</v>
      </c>
      <c r="BS95" s="414">
        <f t="shared" si="46"/>
        <v>30.0921695476639</v>
      </c>
      <c r="BT95" s="414">
        <f t="shared" si="46"/>
        <v>29.497788839433326</v>
      </c>
      <c r="BU95" s="414">
        <f t="shared" si="46"/>
        <v>28.552576302030161</v>
      </c>
      <c r="BV95" s="414">
        <f t="shared" si="46"/>
        <v>27.272392660277813</v>
      </c>
      <c r="BW95" s="414">
        <f t="shared" si="46"/>
        <v>26.657961981483449</v>
      </c>
      <c r="BX95" s="377">
        <f t="shared" si="46"/>
        <v>26.063172866125072</v>
      </c>
    </row>
    <row r="96" spans="1:76">
      <c r="A96" s="316"/>
      <c r="B96" s="37" t="s">
        <v>562</v>
      </c>
      <c r="C96" s="316"/>
      <c r="D96" s="413">
        <v>0</v>
      </c>
      <c r="E96" s="413">
        <v>0</v>
      </c>
      <c r="F96" s="413">
        <v>0</v>
      </c>
      <c r="G96" s="413">
        <v>0</v>
      </c>
      <c r="H96" s="413">
        <v>0</v>
      </c>
      <c r="I96" s="413">
        <v>0</v>
      </c>
      <c r="J96" s="413">
        <v>0</v>
      </c>
      <c r="K96" s="413">
        <v>0</v>
      </c>
      <c r="L96" s="413">
        <v>0</v>
      </c>
      <c r="M96" s="413">
        <v>0</v>
      </c>
      <c r="N96" s="413">
        <v>0</v>
      </c>
      <c r="O96" s="413">
        <v>0</v>
      </c>
      <c r="P96" s="413">
        <v>0</v>
      </c>
      <c r="Q96" s="413">
        <v>0</v>
      </c>
      <c r="R96" s="413">
        <v>0</v>
      </c>
      <c r="S96" s="413">
        <v>0</v>
      </c>
      <c r="T96" s="413">
        <v>0</v>
      </c>
      <c r="U96" s="413">
        <v>0</v>
      </c>
      <c r="V96" s="413">
        <v>0</v>
      </c>
      <c r="W96" s="413">
        <v>0</v>
      </c>
      <c r="X96" s="413">
        <v>0</v>
      </c>
      <c r="Y96" s="413">
        <v>0</v>
      </c>
      <c r="Z96" s="413">
        <v>0</v>
      </c>
      <c r="AA96" s="413">
        <v>0</v>
      </c>
      <c r="AB96" s="413">
        <v>0</v>
      </c>
      <c r="AC96" s="413">
        <v>0</v>
      </c>
      <c r="AD96" s="413">
        <v>0</v>
      </c>
      <c r="AE96" s="413">
        <v>0</v>
      </c>
      <c r="AF96" s="413">
        <v>0</v>
      </c>
      <c r="AG96" s="413">
        <v>0</v>
      </c>
      <c r="AH96" s="413">
        <v>0</v>
      </c>
      <c r="AI96" s="413">
        <v>0</v>
      </c>
      <c r="AJ96" s="413">
        <v>0</v>
      </c>
      <c r="AK96" s="413">
        <v>0</v>
      </c>
      <c r="AL96" s="413">
        <v>0</v>
      </c>
      <c r="AM96" s="413">
        <v>0</v>
      </c>
      <c r="AN96" s="413">
        <v>0</v>
      </c>
      <c r="AO96" s="413">
        <v>0</v>
      </c>
      <c r="AP96" s="413">
        <v>0</v>
      </c>
      <c r="AQ96" s="413">
        <v>0</v>
      </c>
      <c r="AR96" s="413">
        <v>0</v>
      </c>
      <c r="AS96" s="413">
        <v>0</v>
      </c>
      <c r="AT96" s="413">
        <v>0</v>
      </c>
      <c r="AU96" s="413">
        <v>0</v>
      </c>
      <c r="AV96" s="413">
        <v>0</v>
      </c>
      <c r="AW96" s="413">
        <v>0</v>
      </c>
      <c r="AX96" s="413">
        <v>0</v>
      </c>
      <c r="AY96" s="413">
        <v>0</v>
      </c>
      <c r="AZ96" s="413">
        <v>0</v>
      </c>
      <c r="BA96" s="413">
        <v>0</v>
      </c>
      <c r="BB96" s="413">
        <v>0</v>
      </c>
      <c r="BC96" s="413">
        <v>0</v>
      </c>
      <c r="BD96" s="413">
        <v>0.91497597649471796</v>
      </c>
      <c r="BE96" s="413">
        <v>0.90464114544862206</v>
      </c>
      <c r="BF96" s="413">
        <v>0.82070030924200421</v>
      </c>
      <c r="BG96" s="413">
        <v>0.84244961739650071</v>
      </c>
      <c r="BH96" s="413">
        <v>0.72252092015389946</v>
      </c>
      <c r="BI96" s="413">
        <v>0.45647707837515</v>
      </c>
      <c r="BJ96" s="413">
        <v>0.36700027415345654</v>
      </c>
      <c r="BK96" s="413">
        <v>0.27543650700321987</v>
      </c>
      <c r="BL96" s="413">
        <v>0.28115179979920329</v>
      </c>
      <c r="BM96" s="413">
        <v>2.5560264208935063E-2</v>
      </c>
      <c r="BN96" s="413">
        <v>7.1597406135968406E-2</v>
      </c>
      <c r="BO96" s="413">
        <v>4.8334318402859122E-2</v>
      </c>
      <c r="BP96" s="413">
        <v>3.9387969841281734E-2</v>
      </c>
      <c r="BQ96" s="413">
        <v>1.0565192877731023E-2</v>
      </c>
      <c r="BR96" s="413">
        <v>7.7170744700814345E-4</v>
      </c>
      <c r="BS96" s="413">
        <v>0</v>
      </c>
      <c r="BT96" s="413">
        <v>0</v>
      </c>
      <c r="BU96" s="413">
        <v>0</v>
      </c>
      <c r="BV96" s="413">
        <v>0</v>
      </c>
      <c r="BW96" s="413">
        <v>0</v>
      </c>
      <c r="BX96" s="371">
        <v>0</v>
      </c>
    </row>
    <row r="97" spans="1:76">
      <c r="A97" s="316"/>
      <c r="B97" s="37" t="s">
        <v>561</v>
      </c>
      <c r="C97" s="316"/>
      <c r="D97" s="413">
        <v>0</v>
      </c>
      <c r="E97" s="413">
        <v>0</v>
      </c>
      <c r="F97" s="413">
        <v>0</v>
      </c>
      <c r="G97" s="413">
        <v>0</v>
      </c>
      <c r="H97" s="413">
        <v>0</v>
      </c>
      <c r="I97" s="413">
        <v>0</v>
      </c>
      <c r="J97" s="413">
        <v>0</v>
      </c>
      <c r="K97" s="413">
        <v>0</v>
      </c>
      <c r="L97" s="413">
        <v>0</v>
      </c>
      <c r="M97" s="413">
        <v>0</v>
      </c>
      <c r="N97" s="413">
        <v>0</v>
      </c>
      <c r="O97" s="413">
        <v>0</v>
      </c>
      <c r="P97" s="413">
        <v>0</v>
      </c>
      <c r="Q97" s="413">
        <v>0</v>
      </c>
      <c r="R97" s="413">
        <v>0</v>
      </c>
      <c r="S97" s="413">
        <v>0</v>
      </c>
      <c r="T97" s="413">
        <v>0</v>
      </c>
      <c r="U97" s="413">
        <v>0</v>
      </c>
      <c r="V97" s="413">
        <v>0</v>
      </c>
      <c r="W97" s="413">
        <v>0</v>
      </c>
      <c r="X97" s="413">
        <v>0</v>
      </c>
      <c r="Y97" s="413">
        <v>0</v>
      </c>
      <c r="Z97" s="413">
        <v>0</v>
      </c>
      <c r="AA97" s="413">
        <v>0</v>
      </c>
      <c r="AB97" s="413">
        <v>0</v>
      </c>
      <c r="AC97" s="413">
        <v>0</v>
      </c>
      <c r="AD97" s="413">
        <v>0</v>
      </c>
      <c r="AE97" s="413">
        <v>0</v>
      </c>
      <c r="AF97" s="413">
        <v>0</v>
      </c>
      <c r="AG97" s="413">
        <v>0</v>
      </c>
      <c r="AH97" s="413">
        <v>0</v>
      </c>
      <c r="AI97" s="413">
        <v>0</v>
      </c>
      <c r="AJ97" s="413">
        <v>0</v>
      </c>
      <c r="AK97" s="413">
        <v>0</v>
      </c>
      <c r="AL97" s="413">
        <v>0</v>
      </c>
      <c r="AM97" s="413">
        <v>0</v>
      </c>
      <c r="AN97" s="413">
        <v>0</v>
      </c>
      <c r="AO97" s="413">
        <v>0</v>
      </c>
      <c r="AP97" s="413">
        <v>0</v>
      </c>
      <c r="AQ97" s="413">
        <v>0</v>
      </c>
      <c r="AR97" s="413">
        <v>0</v>
      </c>
      <c r="AS97" s="413">
        <v>0</v>
      </c>
      <c r="AT97" s="413">
        <v>0</v>
      </c>
      <c r="AU97" s="413">
        <v>0</v>
      </c>
      <c r="AV97" s="413">
        <v>0</v>
      </c>
      <c r="AW97" s="413">
        <v>0</v>
      </c>
      <c r="AX97" s="413">
        <v>0</v>
      </c>
      <c r="AY97" s="413">
        <v>0</v>
      </c>
      <c r="AZ97" s="413">
        <v>0</v>
      </c>
      <c r="BA97" s="413">
        <v>0</v>
      </c>
      <c r="BB97" s="413">
        <v>0</v>
      </c>
      <c r="BC97" s="413">
        <v>0</v>
      </c>
      <c r="BD97" s="413">
        <v>1.1624047557465289</v>
      </c>
      <c r="BE97" s="413">
        <v>1.3285505548271206</v>
      </c>
      <c r="BF97" s="413">
        <v>1.157847418371164</v>
      </c>
      <c r="BG97" s="413">
        <v>1.2217633506096963</v>
      </c>
      <c r="BH97" s="413">
        <v>1.0940367603422279</v>
      </c>
      <c r="BI97" s="413">
        <v>0.93071848489753639</v>
      </c>
      <c r="BJ97" s="413">
        <v>0.74081441798440828</v>
      </c>
      <c r="BK97" s="413">
        <v>0.69509722149249886</v>
      </c>
      <c r="BL97" s="413">
        <v>0.57878642268753966</v>
      </c>
      <c r="BM97" s="413">
        <v>0.19056723347305329</v>
      </c>
      <c r="BN97" s="413">
        <v>5.7310807089255032E-2</v>
      </c>
      <c r="BO97" s="413">
        <v>4.5811796210537582E-2</v>
      </c>
      <c r="BP97" s="413">
        <v>4.0924328016114321E-2</v>
      </c>
      <c r="BQ97" s="413">
        <v>0</v>
      </c>
      <c r="BR97" s="413">
        <v>0</v>
      </c>
      <c r="BS97" s="413">
        <v>0</v>
      </c>
      <c r="BT97" s="413">
        <v>0</v>
      </c>
      <c r="BU97" s="413">
        <v>0</v>
      </c>
      <c r="BV97" s="413">
        <v>0</v>
      </c>
      <c r="BW97" s="413">
        <v>0</v>
      </c>
      <c r="BX97" s="371">
        <v>0</v>
      </c>
    </row>
    <row r="98" spans="1:76">
      <c r="A98" s="316"/>
      <c r="B98" s="37" t="s">
        <v>560</v>
      </c>
      <c r="C98" s="316"/>
      <c r="D98" s="413">
        <v>0</v>
      </c>
      <c r="E98" s="413">
        <v>0</v>
      </c>
      <c r="F98" s="413">
        <v>0</v>
      </c>
      <c r="G98" s="413">
        <v>0</v>
      </c>
      <c r="H98" s="413">
        <v>0</v>
      </c>
      <c r="I98" s="413">
        <v>0</v>
      </c>
      <c r="J98" s="413">
        <v>0</v>
      </c>
      <c r="K98" s="413">
        <v>0</v>
      </c>
      <c r="L98" s="413">
        <v>0</v>
      </c>
      <c r="M98" s="413">
        <v>0</v>
      </c>
      <c r="N98" s="413">
        <v>0</v>
      </c>
      <c r="O98" s="413">
        <v>0</v>
      </c>
      <c r="P98" s="413">
        <v>0</v>
      </c>
      <c r="Q98" s="413">
        <v>0</v>
      </c>
      <c r="R98" s="413">
        <v>0</v>
      </c>
      <c r="S98" s="413">
        <v>0</v>
      </c>
      <c r="T98" s="413">
        <v>0</v>
      </c>
      <c r="U98" s="413">
        <v>0</v>
      </c>
      <c r="V98" s="413">
        <v>0</v>
      </c>
      <c r="W98" s="413">
        <v>0</v>
      </c>
      <c r="X98" s="413">
        <v>0</v>
      </c>
      <c r="Y98" s="413">
        <v>0</v>
      </c>
      <c r="Z98" s="413">
        <v>0</v>
      </c>
      <c r="AA98" s="413">
        <v>0</v>
      </c>
      <c r="AB98" s="413">
        <v>0</v>
      </c>
      <c r="AC98" s="413">
        <v>0</v>
      </c>
      <c r="AD98" s="413">
        <v>0</v>
      </c>
      <c r="AE98" s="413">
        <v>0</v>
      </c>
      <c r="AF98" s="413">
        <v>0</v>
      </c>
      <c r="AG98" s="413">
        <v>0</v>
      </c>
      <c r="AH98" s="413">
        <v>0</v>
      </c>
      <c r="AI98" s="413">
        <v>0</v>
      </c>
      <c r="AJ98" s="413">
        <v>0</v>
      </c>
      <c r="AK98" s="413">
        <v>0</v>
      </c>
      <c r="AL98" s="413">
        <v>0</v>
      </c>
      <c r="AM98" s="413">
        <v>0</v>
      </c>
      <c r="AN98" s="413">
        <v>0</v>
      </c>
      <c r="AO98" s="413">
        <v>0</v>
      </c>
      <c r="AP98" s="413">
        <v>0</v>
      </c>
      <c r="AQ98" s="413">
        <v>0</v>
      </c>
      <c r="AR98" s="413">
        <v>0</v>
      </c>
      <c r="AS98" s="413">
        <v>0</v>
      </c>
      <c r="AT98" s="413">
        <v>0</v>
      </c>
      <c r="AU98" s="413">
        <v>0</v>
      </c>
      <c r="AV98" s="413">
        <v>0</v>
      </c>
      <c r="AW98" s="413">
        <v>0</v>
      </c>
      <c r="AX98" s="413">
        <v>0</v>
      </c>
      <c r="AY98" s="413">
        <v>0</v>
      </c>
      <c r="AZ98" s="413">
        <v>0</v>
      </c>
      <c r="BA98" s="413">
        <v>0</v>
      </c>
      <c r="BB98" s="413">
        <v>0</v>
      </c>
      <c r="BC98" s="413">
        <v>0</v>
      </c>
      <c r="BD98" s="413">
        <v>42.846574998703069</v>
      </c>
      <c r="BE98" s="413">
        <v>43.740070805135517</v>
      </c>
      <c r="BF98" s="413">
        <v>44.594051576274182</v>
      </c>
      <c r="BG98" s="413">
        <v>46.221301087301732</v>
      </c>
      <c r="BH98" s="413">
        <v>47.670132113019314</v>
      </c>
      <c r="BI98" s="413">
        <v>49.935411693246458</v>
      </c>
      <c r="BJ98" s="413">
        <v>49.36519657112413</v>
      </c>
      <c r="BK98" s="413">
        <v>50.116179219819671</v>
      </c>
      <c r="BL98" s="413">
        <v>48.411232174310314</v>
      </c>
      <c r="BM98" s="413">
        <v>46.37235311663067</v>
      </c>
      <c r="BN98" s="413">
        <v>40.850265692219452</v>
      </c>
      <c r="BO98" s="413">
        <v>36.443079785949841</v>
      </c>
      <c r="BP98" s="413">
        <v>25.107961011370719</v>
      </c>
      <c r="BQ98" s="413">
        <v>9.4724582127574664</v>
      </c>
      <c r="BR98" s="413">
        <v>1.9339381711914876</v>
      </c>
      <c r="BS98" s="413">
        <v>0.38719870121496536</v>
      </c>
      <c r="BT98" s="413">
        <v>6.2156367359436492E-2</v>
      </c>
      <c r="BU98" s="413">
        <v>4.4316590521734867E-2</v>
      </c>
      <c r="BV98" s="413">
        <v>4.8466743745486644E-2</v>
      </c>
      <c r="BW98" s="413">
        <v>5.2491468311489466E-2</v>
      </c>
      <c r="BX98" s="371">
        <v>5.3164952672889627E-2</v>
      </c>
    </row>
    <row r="99" spans="1:76">
      <c r="A99" s="316"/>
      <c r="B99" s="136" t="s">
        <v>581</v>
      </c>
      <c r="C99" s="334"/>
      <c r="D99" s="413">
        <v>0</v>
      </c>
      <c r="E99" s="413">
        <v>0</v>
      </c>
      <c r="F99" s="413">
        <v>0</v>
      </c>
      <c r="G99" s="413">
        <v>0</v>
      </c>
      <c r="H99" s="413">
        <v>0</v>
      </c>
      <c r="I99" s="413">
        <v>0</v>
      </c>
      <c r="J99" s="413">
        <v>0</v>
      </c>
      <c r="K99" s="413">
        <v>0</v>
      </c>
      <c r="L99" s="413">
        <v>0</v>
      </c>
      <c r="M99" s="413">
        <v>0</v>
      </c>
      <c r="N99" s="413">
        <v>0</v>
      </c>
      <c r="O99" s="413">
        <v>0</v>
      </c>
      <c r="P99" s="413">
        <v>0</v>
      </c>
      <c r="Q99" s="413">
        <v>0</v>
      </c>
      <c r="R99" s="413">
        <v>0</v>
      </c>
      <c r="S99" s="413">
        <v>0</v>
      </c>
      <c r="T99" s="413">
        <v>0</v>
      </c>
      <c r="U99" s="413">
        <v>0</v>
      </c>
      <c r="V99" s="413">
        <v>0</v>
      </c>
      <c r="W99" s="413">
        <v>0</v>
      </c>
      <c r="X99" s="413">
        <v>0</v>
      </c>
      <c r="Y99" s="413">
        <v>0</v>
      </c>
      <c r="Z99" s="413">
        <v>0</v>
      </c>
      <c r="AA99" s="413">
        <v>0</v>
      </c>
      <c r="AB99" s="413">
        <v>0</v>
      </c>
      <c r="AC99" s="413">
        <v>0</v>
      </c>
      <c r="AD99" s="413">
        <v>0</v>
      </c>
      <c r="AE99" s="413">
        <v>0</v>
      </c>
      <c r="AF99" s="413">
        <v>0</v>
      </c>
      <c r="AG99" s="413">
        <v>0</v>
      </c>
      <c r="AH99" s="413">
        <v>0</v>
      </c>
      <c r="AI99" s="413">
        <v>0</v>
      </c>
      <c r="AJ99" s="413">
        <v>0</v>
      </c>
      <c r="AK99" s="413">
        <v>0</v>
      </c>
      <c r="AL99" s="413">
        <v>0</v>
      </c>
      <c r="AM99" s="413">
        <v>0</v>
      </c>
      <c r="AN99" s="413">
        <v>0</v>
      </c>
      <c r="AO99" s="413">
        <v>0</v>
      </c>
      <c r="AP99" s="413">
        <v>0</v>
      </c>
      <c r="AQ99" s="413">
        <v>0</v>
      </c>
      <c r="AR99" s="413">
        <v>0</v>
      </c>
      <c r="AS99" s="413">
        <v>0</v>
      </c>
      <c r="AT99" s="413">
        <v>0</v>
      </c>
      <c r="AU99" s="413">
        <v>0</v>
      </c>
      <c r="AV99" s="413">
        <v>0</v>
      </c>
      <c r="AW99" s="413">
        <v>0</v>
      </c>
      <c r="AX99" s="413">
        <v>0</v>
      </c>
      <c r="AY99" s="413">
        <v>0</v>
      </c>
      <c r="AZ99" s="413">
        <v>0</v>
      </c>
      <c r="BA99" s="413">
        <v>0</v>
      </c>
      <c r="BB99" s="413">
        <v>0</v>
      </c>
      <c r="BC99" s="413">
        <v>0</v>
      </c>
      <c r="BD99" s="413">
        <v>0</v>
      </c>
      <c r="BE99" s="413">
        <v>0</v>
      </c>
      <c r="BF99" s="413">
        <v>0</v>
      </c>
      <c r="BG99" s="413">
        <v>0</v>
      </c>
      <c r="BH99" s="413">
        <v>0</v>
      </c>
      <c r="BI99" s="413">
        <v>0</v>
      </c>
      <c r="BJ99" s="413">
        <v>0</v>
      </c>
      <c r="BK99" s="413">
        <v>0</v>
      </c>
      <c r="BL99" s="413">
        <v>0</v>
      </c>
      <c r="BM99" s="413">
        <v>0</v>
      </c>
      <c r="BN99" s="413">
        <v>0</v>
      </c>
      <c r="BO99" s="413">
        <v>0</v>
      </c>
      <c r="BP99" s="413">
        <v>0</v>
      </c>
      <c r="BQ99" s="413">
        <v>0</v>
      </c>
      <c r="BR99" s="413">
        <v>0</v>
      </c>
      <c r="BS99" s="413">
        <v>0</v>
      </c>
      <c r="BT99" s="413">
        <v>0</v>
      </c>
      <c r="BU99" s="413">
        <v>0</v>
      </c>
      <c r="BV99" s="413">
        <v>0</v>
      </c>
      <c r="BW99" s="413">
        <v>0</v>
      </c>
      <c r="BX99" s="371">
        <v>0</v>
      </c>
    </row>
    <row r="100" spans="1:76">
      <c r="A100" s="334"/>
      <c r="B100" s="136" t="s">
        <v>578</v>
      </c>
      <c r="C100" s="334"/>
      <c r="D100" s="413">
        <v>0</v>
      </c>
      <c r="E100" s="413">
        <v>0</v>
      </c>
      <c r="F100" s="413">
        <v>0</v>
      </c>
      <c r="G100" s="413">
        <v>0</v>
      </c>
      <c r="H100" s="413">
        <v>0</v>
      </c>
      <c r="I100" s="413">
        <v>0</v>
      </c>
      <c r="J100" s="413">
        <v>0</v>
      </c>
      <c r="K100" s="413">
        <v>0</v>
      </c>
      <c r="L100" s="413">
        <v>0</v>
      </c>
      <c r="M100" s="413">
        <v>0</v>
      </c>
      <c r="N100" s="413">
        <v>0</v>
      </c>
      <c r="O100" s="413">
        <v>0</v>
      </c>
      <c r="P100" s="413">
        <v>0</v>
      </c>
      <c r="Q100" s="413">
        <v>0</v>
      </c>
      <c r="R100" s="413">
        <v>0</v>
      </c>
      <c r="S100" s="413">
        <v>0</v>
      </c>
      <c r="T100" s="413">
        <v>0</v>
      </c>
      <c r="U100" s="413">
        <v>0</v>
      </c>
      <c r="V100" s="413">
        <v>0</v>
      </c>
      <c r="W100" s="413">
        <v>0</v>
      </c>
      <c r="X100" s="413">
        <v>0</v>
      </c>
      <c r="Y100" s="413">
        <v>0</v>
      </c>
      <c r="Z100" s="413">
        <v>0</v>
      </c>
      <c r="AA100" s="413">
        <v>0</v>
      </c>
      <c r="AB100" s="413">
        <v>0</v>
      </c>
      <c r="AC100" s="413">
        <v>0</v>
      </c>
      <c r="AD100" s="413">
        <v>0</v>
      </c>
      <c r="AE100" s="413">
        <v>0</v>
      </c>
      <c r="AF100" s="413">
        <v>0</v>
      </c>
      <c r="AG100" s="413">
        <v>0</v>
      </c>
      <c r="AH100" s="413">
        <v>0</v>
      </c>
      <c r="AI100" s="413">
        <v>0</v>
      </c>
      <c r="AJ100" s="413">
        <v>0</v>
      </c>
      <c r="AK100" s="413">
        <v>0</v>
      </c>
      <c r="AL100" s="413">
        <v>0</v>
      </c>
      <c r="AM100" s="413">
        <v>0</v>
      </c>
      <c r="AN100" s="413">
        <v>0</v>
      </c>
      <c r="AO100" s="413">
        <v>0</v>
      </c>
      <c r="AP100" s="413">
        <v>0</v>
      </c>
      <c r="AQ100" s="413">
        <v>0</v>
      </c>
      <c r="AR100" s="413">
        <v>0</v>
      </c>
      <c r="AS100" s="413">
        <v>0</v>
      </c>
      <c r="AT100" s="413">
        <v>0</v>
      </c>
      <c r="AU100" s="413">
        <v>0</v>
      </c>
      <c r="AV100" s="413">
        <v>0</v>
      </c>
      <c r="AW100" s="413">
        <v>0</v>
      </c>
      <c r="AX100" s="413">
        <v>0</v>
      </c>
      <c r="AY100" s="413">
        <v>0</v>
      </c>
      <c r="AZ100" s="413">
        <v>0</v>
      </c>
      <c r="BA100" s="413">
        <v>0</v>
      </c>
      <c r="BB100" s="413">
        <v>0</v>
      </c>
      <c r="BC100" s="413">
        <v>0</v>
      </c>
      <c r="BD100" s="413">
        <v>0</v>
      </c>
      <c r="BE100" s="413">
        <v>0</v>
      </c>
      <c r="BF100" s="413">
        <v>0</v>
      </c>
      <c r="BG100" s="413">
        <v>0</v>
      </c>
      <c r="BH100" s="413">
        <v>0</v>
      </c>
      <c r="BI100" s="413">
        <v>0</v>
      </c>
      <c r="BJ100" s="413">
        <v>0</v>
      </c>
      <c r="BK100" s="413">
        <v>0</v>
      </c>
      <c r="BL100" s="413">
        <v>9.211003869311174E-2</v>
      </c>
      <c r="BM100" s="413">
        <v>0.81025287241808241</v>
      </c>
      <c r="BN100" s="413">
        <v>1.0788331431495601</v>
      </c>
      <c r="BO100" s="413">
        <v>2.6184820535356415</v>
      </c>
      <c r="BP100" s="413">
        <v>10.624659854032524</v>
      </c>
      <c r="BQ100" s="413">
        <v>21.96990118405742</v>
      </c>
      <c r="BR100" s="413">
        <v>26.629733083848496</v>
      </c>
      <c r="BS100" s="413">
        <v>28.905683636325975</v>
      </c>
      <c r="BT100" s="413">
        <v>29.11174036978397</v>
      </c>
      <c r="BU100" s="413">
        <v>28.326845036951507</v>
      </c>
      <c r="BV100" s="413">
        <v>27.049904204152327</v>
      </c>
      <c r="BW100" s="413">
        <v>26.438514046286308</v>
      </c>
      <c r="BX100" s="371">
        <v>25.851321250663922</v>
      </c>
    </row>
    <row r="101" spans="1:76" s="285" customFormat="1" ht="27" customHeight="1" thickBot="1">
      <c r="A101" s="390"/>
      <c r="B101" s="425" t="s">
        <v>559</v>
      </c>
      <c r="C101" s="289"/>
      <c r="D101" s="387">
        <v>0</v>
      </c>
      <c r="E101" s="387">
        <v>0</v>
      </c>
      <c r="F101" s="387">
        <v>0</v>
      </c>
      <c r="G101" s="387">
        <v>0</v>
      </c>
      <c r="H101" s="387">
        <v>0</v>
      </c>
      <c r="I101" s="387">
        <v>0</v>
      </c>
      <c r="J101" s="387">
        <v>0</v>
      </c>
      <c r="K101" s="387">
        <v>0</v>
      </c>
      <c r="L101" s="387">
        <v>0</v>
      </c>
      <c r="M101" s="387">
        <v>0</v>
      </c>
      <c r="N101" s="387">
        <v>0</v>
      </c>
      <c r="O101" s="387">
        <v>0</v>
      </c>
      <c r="P101" s="387">
        <v>0</v>
      </c>
      <c r="Q101" s="387">
        <v>0</v>
      </c>
      <c r="R101" s="387">
        <v>0</v>
      </c>
      <c r="S101" s="387">
        <v>0</v>
      </c>
      <c r="T101" s="387">
        <v>0</v>
      </c>
      <c r="U101" s="387">
        <v>0</v>
      </c>
      <c r="V101" s="387">
        <v>0</v>
      </c>
      <c r="W101" s="387">
        <v>0</v>
      </c>
      <c r="X101" s="387">
        <v>0</v>
      </c>
      <c r="Y101" s="387">
        <v>0</v>
      </c>
      <c r="Z101" s="387">
        <v>0</v>
      </c>
      <c r="AA101" s="387">
        <v>0</v>
      </c>
      <c r="AB101" s="387">
        <v>0</v>
      </c>
      <c r="AC101" s="387">
        <v>0</v>
      </c>
      <c r="AD101" s="387">
        <v>0</v>
      </c>
      <c r="AE101" s="387">
        <v>0</v>
      </c>
      <c r="AF101" s="387">
        <v>0</v>
      </c>
      <c r="AG101" s="387">
        <v>0</v>
      </c>
      <c r="AH101" s="387">
        <v>0</v>
      </c>
      <c r="AI101" s="387">
        <v>0</v>
      </c>
      <c r="AJ101" s="387">
        <v>0</v>
      </c>
      <c r="AK101" s="387">
        <v>0</v>
      </c>
      <c r="AL101" s="387">
        <v>0</v>
      </c>
      <c r="AM101" s="387">
        <v>0</v>
      </c>
      <c r="AN101" s="387">
        <v>0</v>
      </c>
      <c r="AO101" s="387">
        <v>0</v>
      </c>
      <c r="AP101" s="387">
        <v>0</v>
      </c>
      <c r="AQ101" s="387">
        <v>0</v>
      </c>
      <c r="AR101" s="387">
        <v>0</v>
      </c>
      <c r="AS101" s="387">
        <v>0</v>
      </c>
      <c r="AT101" s="387">
        <v>0</v>
      </c>
      <c r="AU101" s="387">
        <v>0</v>
      </c>
      <c r="AV101" s="387">
        <v>0</v>
      </c>
      <c r="AW101" s="387">
        <v>0</v>
      </c>
      <c r="AX101" s="387">
        <v>0</v>
      </c>
      <c r="AY101" s="387">
        <v>0</v>
      </c>
      <c r="AZ101" s="387">
        <v>0</v>
      </c>
      <c r="BA101" s="387">
        <v>0</v>
      </c>
      <c r="BB101" s="387">
        <v>0</v>
      </c>
      <c r="BC101" s="387">
        <v>0</v>
      </c>
      <c r="BD101" s="387">
        <v>3.2120206641631421</v>
      </c>
      <c r="BE101" s="387">
        <v>2.8865302716038155</v>
      </c>
      <c r="BF101" s="387">
        <v>2.2440001939178789</v>
      </c>
      <c r="BG101" s="387">
        <v>2.097401556783054</v>
      </c>
      <c r="BH101" s="387">
        <v>2.1093900697220636</v>
      </c>
      <c r="BI101" s="387">
        <v>2.1125636670044727</v>
      </c>
      <c r="BJ101" s="387">
        <v>2.2585674865137255</v>
      </c>
      <c r="BK101" s="387">
        <v>2.2656077979580811</v>
      </c>
      <c r="BL101" s="387">
        <v>2.2321916743574692</v>
      </c>
      <c r="BM101" s="387">
        <v>2.2071146806791737</v>
      </c>
      <c r="BN101" s="387">
        <v>2.0022623586547104</v>
      </c>
      <c r="BO101" s="387">
        <v>1.9832299533844133</v>
      </c>
      <c r="BP101" s="387">
        <v>1.9980687424020585</v>
      </c>
      <c r="BQ101" s="387">
        <v>1.4725157299220677</v>
      </c>
      <c r="BR101" s="387">
        <v>1.2415832074944939</v>
      </c>
      <c r="BS101" s="387">
        <v>0.79928721012295723</v>
      </c>
      <c r="BT101" s="387">
        <v>0.32389210228992027</v>
      </c>
      <c r="BU101" s="387">
        <v>0.18141467455691918</v>
      </c>
      <c r="BV101" s="387">
        <v>0.17402171237999875</v>
      </c>
      <c r="BW101" s="387">
        <v>0.1669564668856493</v>
      </c>
      <c r="BX101" s="386">
        <v>0.15868666278826099</v>
      </c>
    </row>
    <row r="102" spans="1:76" ht="39.75" customHeight="1">
      <c r="A102" s="284"/>
      <c r="B102" s="326" t="s">
        <v>580</v>
      </c>
      <c r="C102" s="325"/>
      <c r="D102" s="324" t="s">
        <v>485</v>
      </c>
      <c r="E102" s="324" t="s">
        <v>484</v>
      </c>
      <c r="F102" s="324" t="s">
        <v>483</v>
      </c>
      <c r="G102" s="324" t="s">
        <v>482</v>
      </c>
      <c r="H102" s="324" t="s">
        <v>481</v>
      </c>
      <c r="I102" s="324" t="s">
        <v>480</v>
      </c>
      <c r="J102" s="324" t="s">
        <v>479</v>
      </c>
      <c r="K102" s="324" t="s">
        <v>478</v>
      </c>
      <c r="L102" s="324" t="s">
        <v>477</v>
      </c>
      <c r="M102" s="324" t="s">
        <v>476</v>
      </c>
      <c r="N102" s="324" t="s">
        <v>475</v>
      </c>
      <c r="O102" s="324" t="s">
        <v>474</v>
      </c>
      <c r="P102" s="324" t="s">
        <v>473</v>
      </c>
      <c r="Q102" s="324" t="s">
        <v>472</v>
      </c>
      <c r="R102" s="324" t="s">
        <v>471</v>
      </c>
      <c r="S102" s="324" t="s">
        <v>470</v>
      </c>
      <c r="T102" s="324" t="s">
        <v>469</v>
      </c>
      <c r="U102" s="324" t="s">
        <v>468</v>
      </c>
      <c r="V102" s="324" t="s">
        <v>467</v>
      </c>
      <c r="W102" s="324" t="s">
        <v>466</v>
      </c>
      <c r="X102" s="324" t="s">
        <v>465</v>
      </c>
      <c r="Y102" s="324" t="s">
        <v>464</v>
      </c>
      <c r="Z102" s="324" t="s">
        <v>463</v>
      </c>
      <c r="AA102" s="324" t="s">
        <v>462</v>
      </c>
      <c r="AB102" s="324" t="s">
        <v>461</v>
      </c>
      <c r="AC102" s="324" t="s">
        <v>460</v>
      </c>
      <c r="AD102" s="324" t="s">
        <v>459</v>
      </c>
      <c r="AE102" s="324" t="s">
        <v>458</v>
      </c>
      <c r="AF102" s="324" t="s">
        <v>457</v>
      </c>
      <c r="AG102" s="324" t="s">
        <v>456</v>
      </c>
      <c r="AH102" s="324" t="s">
        <v>455</v>
      </c>
      <c r="AI102" s="324" t="s">
        <v>454</v>
      </c>
      <c r="AJ102" s="324" t="s">
        <v>453</v>
      </c>
      <c r="AK102" s="324" t="s">
        <v>452</v>
      </c>
      <c r="AL102" s="324" t="s">
        <v>451</v>
      </c>
      <c r="AM102" s="324" t="s">
        <v>450</v>
      </c>
      <c r="AN102" s="324" t="s">
        <v>449</v>
      </c>
      <c r="AO102" s="324" t="s">
        <v>448</v>
      </c>
      <c r="AP102" s="324" t="s">
        <v>447</v>
      </c>
      <c r="AQ102" s="324" t="s">
        <v>446</v>
      </c>
      <c r="AR102" s="324" t="s">
        <v>445</v>
      </c>
      <c r="AS102" s="324" t="s">
        <v>444</v>
      </c>
      <c r="AT102" s="324" t="s">
        <v>443</v>
      </c>
      <c r="AU102" s="324" t="s">
        <v>442</v>
      </c>
      <c r="AV102" s="324" t="s">
        <v>441</v>
      </c>
      <c r="AW102" s="324" t="s">
        <v>440</v>
      </c>
      <c r="AX102" s="324" t="s">
        <v>439</v>
      </c>
      <c r="AY102" s="324" t="s">
        <v>438</v>
      </c>
      <c r="AZ102" s="324" t="s">
        <v>437</v>
      </c>
      <c r="BA102" s="324" t="s">
        <v>436</v>
      </c>
      <c r="BB102" s="324" t="s">
        <v>435</v>
      </c>
      <c r="BC102" s="324" t="s">
        <v>434</v>
      </c>
      <c r="BD102" s="324" t="s">
        <v>433</v>
      </c>
      <c r="BE102" s="324" t="s">
        <v>432</v>
      </c>
      <c r="BF102" s="324" t="s">
        <v>431</v>
      </c>
      <c r="BG102" s="324" t="s">
        <v>430</v>
      </c>
      <c r="BH102" s="324" t="s">
        <v>429</v>
      </c>
      <c r="BI102" s="324" t="s">
        <v>428</v>
      </c>
      <c r="BJ102" s="324" t="s">
        <v>427</v>
      </c>
      <c r="BK102" s="324" t="s">
        <v>426</v>
      </c>
      <c r="BL102" s="324" t="s">
        <v>425</v>
      </c>
      <c r="BM102" s="324" t="s">
        <v>424</v>
      </c>
      <c r="BN102" s="324" t="s">
        <v>423</v>
      </c>
      <c r="BO102" s="324" t="s">
        <v>422</v>
      </c>
      <c r="BP102" s="324" t="s">
        <v>421</v>
      </c>
      <c r="BQ102" s="324" t="s">
        <v>420</v>
      </c>
      <c r="BR102" s="324" t="s">
        <v>419</v>
      </c>
      <c r="BS102" s="324" t="s">
        <v>418</v>
      </c>
      <c r="BT102" s="324" t="s">
        <v>417</v>
      </c>
      <c r="BU102" s="323" t="s">
        <v>416</v>
      </c>
      <c r="BV102" s="323" t="s">
        <v>415</v>
      </c>
      <c r="BW102" s="323" t="s">
        <v>414</v>
      </c>
      <c r="BX102" s="322" t="s">
        <v>413</v>
      </c>
    </row>
    <row r="103" spans="1:76" s="318" customFormat="1" ht="30.75" customHeight="1">
      <c r="A103" s="317"/>
      <c r="B103" s="45" t="s">
        <v>579</v>
      </c>
      <c r="C103" s="41"/>
      <c r="D103" s="414" t="s">
        <v>496</v>
      </c>
      <c r="E103" s="414" t="s">
        <v>496</v>
      </c>
      <c r="F103" s="414" t="s">
        <v>496</v>
      </c>
      <c r="G103" s="414" t="s">
        <v>496</v>
      </c>
      <c r="H103" s="414" t="s">
        <v>496</v>
      </c>
      <c r="I103" s="414" t="s">
        <v>496</v>
      </c>
      <c r="J103" s="414" t="s">
        <v>496</v>
      </c>
      <c r="K103" s="414" t="s">
        <v>496</v>
      </c>
      <c r="L103" s="414" t="s">
        <v>496</v>
      </c>
      <c r="M103" s="414" t="s">
        <v>496</v>
      </c>
      <c r="N103" s="414" t="s">
        <v>496</v>
      </c>
      <c r="O103" s="414" t="s">
        <v>496</v>
      </c>
      <c r="P103" s="414" t="s">
        <v>496</v>
      </c>
      <c r="Q103" s="414" t="s">
        <v>496</v>
      </c>
      <c r="R103" s="414" t="s">
        <v>496</v>
      </c>
      <c r="S103" s="414" t="s">
        <v>496</v>
      </c>
      <c r="T103" s="414" t="s">
        <v>496</v>
      </c>
      <c r="U103" s="414" t="s">
        <v>496</v>
      </c>
      <c r="V103" s="414" t="s">
        <v>496</v>
      </c>
      <c r="W103" s="414" t="s">
        <v>496</v>
      </c>
      <c r="X103" s="414" t="s">
        <v>496</v>
      </c>
      <c r="Y103" s="414" t="s">
        <v>496</v>
      </c>
      <c r="Z103" s="414" t="s">
        <v>496</v>
      </c>
      <c r="AA103" s="414" t="s">
        <v>496</v>
      </c>
      <c r="AB103" s="414" t="s">
        <v>496</v>
      </c>
      <c r="AC103" s="414" t="s">
        <v>496</v>
      </c>
      <c r="AD103" s="414" t="s">
        <v>496</v>
      </c>
      <c r="AE103" s="414" t="s">
        <v>496</v>
      </c>
      <c r="AF103" s="414" t="s">
        <v>496</v>
      </c>
      <c r="AG103" s="414" t="s">
        <v>496</v>
      </c>
      <c r="AH103" s="414">
        <v>1253</v>
      </c>
      <c r="AI103" s="414">
        <v>1271</v>
      </c>
      <c r="AJ103" s="414">
        <v>1270</v>
      </c>
      <c r="AK103" s="414">
        <v>1340</v>
      </c>
      <c r="AL103" s="414">
        <v>1386</v>
      </c>
      <c r="AM103" s="414">
        <v>1331</v>
      </c>
      <c r="AN103" s="414">
        <v>1338</v>
      </c>
      <c r="AO103" s="414">
        <v>1408</v>
      </c>
      <c r="AP103" s="414">
        <v>1446</v>
      </c>
      <c r="AQ103" s="414">
        <v>1531</v>
      </c>
      <c r="AR103" s="414">
        <v>1661</v>
      </c>
      <c r="AS103" s="414">
        <v>1798</v>
      </c>
      <c r="AT103" s="414">
        <v>1959</v>
      </c>
      <c r="AU103" s="414">
        <v>2172</v>
      </c>
      <c r="AV103" s="414">
        <v>2409</v>
      </c>
      <c r="AW103" s="414">
        <v>2594</v>
      </c>
      <c r="AX103" s="414">
        <v>2766</v>
      </c>
      <c r="AY103" s="414">
        <v>2847</v>
      </c>
      <c r="AZ103" s="414">
        <v>2819</v>
      </c>
      <c r="BA103" s="414">
        <v>2813</v>
      </c>
      <c r="BB103" s="414">
        <v>2749</v>
      </c>
      <c r="BC103" s="416">
        <v>2731</v>
      </c>
      <c r="BD103" s="414">
        <v>2767</v>
      </c>
      <c r="BE103" s="414">
        <v>2796</v>
      </c>
      <c r="BF103" s="414">
        <v>2814</v>
      </c>
      <c r="BG103" s="414">
        <v>2819</v>
      </c>
      <c r="BH103" s="414">
        <v>2812</v>
      </c>
      <c r="BI103" s="414">
        <v>2763</v>
      </c>
      <c r="BJ103" s="414">
        <v>2719</v>
      </c>
      <c r="BK103" s="414">
        <v>2678</v>
      </c>
      <c r="BL103" s="414">
        <v>2719</v>
      </c>
      <c r="BM103" s="414">
        <v>2662</v>
      </c>
      <c r="BN103" s="414">
        <v>2636</v>
      </c>
      <c r="BO103" s="414">
        <v>2609</v>
      </c>
      <c r="BP103" s="414">
        <v>2540</v>
      </c>
      <c r="BQ103" s="414">
        <v>2486</v>
      </c>
      <c r="BR103" s="414">
        <v>2551</v>
      </c>
      <c r="BS103" s="414">
        <v>2576</v>
      </c>
      <c r="BT103" s="414">
        <v>2518</v>
      </c>
      <c r="BU103" s="414">
        <v>2493</v>
      </c>
      <c r="BV103" s="414">
        <v>2468</v>
      </c>
      <c r="BW103" s="414">
        <v>2481</v>
      </c>
      <c r="BX103" s="377">
        <v>2475</v>
      </c>
    </row>
    <row r="104" spans="1:76">
      <c r="A104" s="421"/>
      <c r="B104" s="296" t="s">
        <v>344</v>
      </c>
      <c r="C104" s="316"/>
      <c r="D104" s="420" t="s">
        <v>496</v>
      </c>
      <c r="E104" s="420" t="s">
        <v>496</v>
      </c>
      <c r="F104" s="420" t="s">
        <v>496</v>
      </c>
      <c r="G104" s="420" t="s">
        <v>496</v>
      </c>
      <c r="H104" s="420" t="s">
        <v>496</v>
      </c>
      <c r="I104" s="420" t="s">
        <v>496</v>
      </c>
      <c r="J104" s="420" t="s">
        <v>496</v>
      </c>
      <c r="K104" s="420" t="s">
        <v>496</v>
      </c>
      <c r="L104" s="420" t="s">
        <v>496</v>
      </c>
      <c r="M104" s="420" t="s">
        <v>496</v>
      </c>
      <c r="N104" s="420" t="s">
        <v>496</v>
      </c>
      <c r="O104" s="420" t="s">
        <v>496</v>
      </c>
      <c r="P104" s="420" t="s">
        <v>496</v>
      </c>
      <c r="Q104" s="420" t="s">
        <v>496</v>
      </c>
      <c r="R104" s="420" t="s">
        <v>496</v>
      </c>
      <c r="S104" s="420" t="s">
        <v>496</v>
      </c>
      <c r="T104" s="420" t="s">
        <v>496</v>
      </c>
      <c r="U104" s="420" t="s">
        <v>496</v>
      </c>
      <c r="V104" s="420" t="s">
        <v>496</v>
      </c>
      <c r="W104" s="420" t="s">
        <v>496</v>
      </c>
      <c r="X104" s="420" t="s">
        <v>496</v>
      </c>
      <c r="Y104" s="420" t="s">
        <v>496</v>
      </c>
      <c r="Z104" s="420" t="s">
        <v>496</v>
      </c>
      <c r="AA104" s="420" t="s">
        <v>496</v>
      </c>
      <c r="AB104" s="420" t="s">
        <v>496</v>
      </c>
      <c r="AC104" s="420" t="s">
        <v>496</v>
      </c>
      <c r="AD104" s="420" t="s">
        <v>496</v>
      </c>
      <c r="AE104" s="420" t="s">
        <v>496</v>
      </c>
      <c r="AF104" s="420" t="s">
        <v>496</v>
      </c>
      <c r="AG104" s="420" t="s">
        <v>496</v>
      </c>
      <c r="AH104" s="413">
        <v>1204</v>
      </c>
      <c r="AI104" s="413">
        <v>1210</v>
      </c>
      <c r="AJ104" s="413">
        <v>1201</v>
      </c>
      <c r="AK104" s="413">
        <v>1265</v>
      </c>
      <c r="AL104" s="413">
        <v>1306</v>
      </c>
      <c r="AM104" s="413">
        <v>1244</v>
      </c>
      <c r="AN104" s="413">
        <v>1234</v>
      </c>
      <c r="AO104" s="413">
        <v>1285</v>
      </c>
      <c r="AP104" s="413">
        <v>1300</v>
      </c>
      <c r="AQ104" s="413">
        <v>1358</v>
      </c>
      <c r="AR104" s="413">
        <v>1460</v>
      </c>
      <c r="AS104" s="413">
        <v>1564</v>
      </c>
      <c r="AT104" s="413">
        <v>1691</v>
      </c>
      <c r="AU104" s="413">
        <v>1874</v>
      </c>
      <c r="AV104" s="413">
        <v>2085</v>
      </c>
      <c r="AW104" s="413">
        <v>2248</v>
      </c>
      <c r="AX104" s="413">
        <v>2411</v>
      </c>
      <c r="AY104" s="413">
        <v>2526</v>
      </c>
      <c r="AZ104" s="413">
        <v>2568</v>
      </c>
      <c r="BA104" s="413">
        <v>2624</v>
      </c>
      <c r="BB104" s="413">
        <v>2626</v>
      </c>
      <c r="BC104" s="424">
        <v>2664</v>
      </c>
      <c r="BD104" s="413">
        <v>2720</v>
      </c>
      <c r="BE104" s="413">
        <v>2753</v>
      </c>
      <c r="BF104" s="413">
        <v>2773</v>
      </c>
      <c r="BG104" s="413">
        <v>2778</v>
      </c>
      <c r="BH104" s="413">
        <v>2770</v>
      </c>
      <c r="BI104" s="413">
        <v>2721</v>
      </c>
      <c r="BJ104" s="413">
        <v>2677</v>
      </c>
      <c r="BK104" s="413">
        <v>2636</v>
      </c>
      <c r="BL104" s="413">
        <v>2678</v>
      </c>
      <c r="BM104" s="413">
        <v>2621</v>
      </c>
      <c r="BN104" s="413">
        <v>2597</v>
      </c>
      <c r="BO104" s="413">
        <v>2572</v>
      </c>
      <c r="BP104" s="413">
        <v>2506</v>
      </c>
      <c r="BQ104" s="413">
        <v>2454</v>
      </c>
      <c r="BR104" s="413">
        <v>2522</v>
      </c>
      <c r="BS104" s="413">
        <v>2549</v>
      </c>
      <c r="BT104" s="413">
        <v>2493</v>
      </c>
      <c r="BU104" s="413">
        <v>2469</v>
      </c>
      <c r="BV104" s="413">
        <v>2444</v>
      </c>
      <c r="BW104" s="413">
        <v>2459</v>
      </c>
      <c r="BX104" s="371">
        <v>2454</v>
      </c>
    </row>
    <row r="105" spans="1:76">
      <c r="A105" s="421"/>
      <c r="B105" s="296" t="s">
        <v>345</v>
      </c>
      <c r="C105" s="316"/>
      <c r="D105" s="420" t="s">
        <v>496</v>
      </c>
      <c r="E105" s="420" t="s">
        <v>496</v>
      </c>
      <c r="F105" s="420" t="s">
        <v>496</v>
      </c>
      <c r="G105" s="420" t="s">
        <v>496</v>
      </c>
      <c r="H105" s="420" t="s">
        <v>496</v>
      </c>
      <c r="I105" s="420" t="s">
        <v>496</v>
      </c>
      <c r="J105" s="420" t="s">
        <v>496</v>
      </c>
      <c r="K105" s="420" t="s">
        <v>496</v>
      </c>
      <c r="L105" s="420" t="s">
        <v>496</v>
      </c>
      <c r="M105" s="420" t="s">
        <v>496</v>
      </c>
      <c r="N105" s="420" t="s">
        <v>496</v>
      </c>
      <c r="O105" s="420" t="s">
        <v>496</v>
      </c>
      <c r="P105" s="420" t="s">
        <v>496</v>
      </c>
      <c r="Q105" s="420" t="s">
        <v>496</v>
      </c>
      <c r="R105" s="420" t="s">
        <v>496</v>
      </c>
      <c r="S105" s="420" t="s">
        <v>496</v>
      </c>
      <c r="T105" s="420" t="s">
        <v>496</v>
      </c>
      <c r="U105" s="420" t="s">
        <v>496</v>
      </c>
      <c r="V105" s="420" t="s">
        <v>496</v>
      </c>
      <c r="W105" s="420" t="s">
        <v>496</v>
      </c>
      <c r="X105" s="420" t="s">
        <v>496</v>
      </c>
      <c r="Y105" s="420" t="s">
        <v>496</v>
      </c>
      <c r="Z105" s="420" t="s">
        <v>496</v>
      </c>
      <c r="AA105" s="420" t="s">
        <v>496</v>
      </c>
      <c r="AB105" s="420" t="s">
        <v>496</v>
      </c>
      <c r="AC105" s="420" t="s">
        <v>496</v>
      </c>
      <c r="AD105" s="420" t="s">
        <v>496</v>
      </c>
      <c r="AE105" s="420" t="s">
        <v>496</v>
      </c>
      <c r="AF105" s="420" t="s">
        <v>496</v>
      </c>
      <c r="AG105" s="420" t="s">
        <v>496</v>
      </c>
      <c r="AH105" s="413">
        <v>49</v>
      </c>
      <c r="AI105" s="413">
        <v>61</v>
      </c>
      <c r="AJ105" s="413">
        <v>68</v>
      </c>
      <c r="AK105" s="413">
        <v>75</v>
      </c>
      <c r="AL105" s="413">
        <v>80</v>
      </c>
      <c r="AM105" s="413">
        <v>88</v>
      </c>
      <c r="AN105" s="413">
        <v>104</v>
      </c>
      <c r="AO105" s="413">
        <v>123</v>
      </c>
      <c r="AP105" s="413">
        <v>146</v>
      </c>
      <c r="AQ105" s="413">
        <v>173</v>
      </c>
      <c r="AR105" s="413">
        <v>201</v>
      </c>
      <c r="AS105" s="413">
        <v>234</v>
      </c>
      <c r="AT105" s="413">
        <v>269</v>
      </c>
      <c r="AU105" s="413">
        <v>298</v>
      </c>
      <c r="AV105" s="413">
        <v>323</v>
      </c>
      <c r="AW105" s="413">
        <v>346</v>
      </c>
      <c r="AX105" s="413">
        <v>354</v>
      </c>
      <c r="AY105" s="413">
        <v>322</v>
      </c>
      <c r="AZ105" s="413">
        <v>250</v>
      </c>
      <c r="BA105" s="413">
        <v>189</v>
      </c>
      <c r="BB105" s="413">
        <v>123</v>
      </c>
      <c r="BC105" s="413">
        <v>67</v>
      </c>
      <c r="BD105" s="413">
        <v>47</v>
      </c>
      <c r="BE105" s="413">
        <v>43</v>
      </c>
      <c r="BF105" s="413">
        <v>41</v>
      </c>
      <c r="BG105" s="413">
        <v>41</v>
      </c>
      <c r="BH105" s="413">
        <v>42</v>
      </c>
      <c r="BI105" s="413">
        <v>42</v>
      </c>
      <c r="BJ105" s="413">
        <v>42</v>
      </c>
      <c r="BK105" s="413">
        <v>42</v>
      </c>
      <c r="BL105" s="413">
        <v>41</v>
      </c>
      <c r="BM105" s="413">
        <v>40</v>
      </c>
      <c r="BN105" s="413">
        <v>39</v>
      </c>
      <c r="BO105" s="413">
        <v>36</v>
      </c>
      <c r="BP105" s="413">
        <v>34</v>
      </c>
      <c r="BQ105" s="413">
        <v>31</v>
      </c>
      <c r="BR105" s="413">
        <v>29</v>
      </c>
      <c r="BS105" s="413">
        <v>27</v>
      </c>
      <c r="BT105" s="413">
        <v>25</v>
      </c>
      <c r="BU105" s="413">
        <v>24</v>
      </c>
      <c r="BV105" s="413">
        <v>23</v>
      </c>
      <c r="BW105" s="413">
        <v>22</v>
      </c>
      <c r="BX105" s="371">
        <v>22</v>
      </c>
    </row>
    <row r="106" spans="1:76" s="318" customFormat="1" ht="15.75">
      <c r="A106" s="421"/>
      <c r="B106" s="423"/>
      <c r="C106" s="321"/>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13"/>
      <c r="AI106" s="413"/>
      <c r="AJ106" s="413"/>
      <c r="AK106" s="413"/>
      <c r="AL106" s="413"/>
      <c r="AM106" s="413"/>
      <c r="AN106" s="413"/>
      <c r="AO106" s="413"/>
      <c r="AP106" s="413"/>
      <c r="AQ106" s="413"/>
      <c r="AR106" s="413"/>
      <c r="AS106" s="413"/>
      <c r="AT106" s="413"/>
      <c r="AU106" s="413"/>
      <c r="AV106" s="413"/>
      <c r="AW106" s="413"/>
      <c r="AX106" s="413"/>
      <c r="AY106" s="413"/>
      <c r="AZ106" s="413"/>
      <c r="BA106" s="413"/>
      <c r="BB106" s="413"/>
      <c r="BC106" s="413"/>
      <c r="BD106" s="413"/>
      <c r="BE106" s="413"/>
      <c r="BF106" s="413"/>
      <c r="BG106" s="413"/>
      <c r="BH106" s="413"/>
      <c r="BI106" s="413"/>
      <c r="BJ106" s="413"/>
      <c r="BK106" s="413"/>
      <c r="BL106" s="413"/>
      <c r="BM106" s="413"/>
      <c r="BN106" s="413"/>
      <c r="BO106" s="413"/>
      <c r="BP106" s="413"/>
      <c r="BQ106" s="413"/>
      <c r="BR106" s="413"/>
      <c r="BS106" s="413"/>
      <c r="BT106" s="413"/>
      <c r="BU106" s="413"/>
      <c r="BV106" s="413"/>
      <c r="BW106" s="413"/>
      <c r="BX106" s="371"/>
    </row>
    <row r="107" spans="1:76" s="318" customFormat="1" ht="15.75">
      <c r="A107" s="321"/>
      <c r="B107" s="128" t="s">
        <v>249</v>
      </c>
      <c r="C107" s="321"/>
      <c r="D107" s="414">
        <v>0</v>
      </c>
      <c r="E107" s="414">
        <v>0</v>
      </c>
      <c r="F107" s="414">
        <v>0</v>
      </c>
      <c r="G107" s="414">
        <v>0</v>
      </c>
      <c r="H107" s="414">
        <v>0</v>
      </c>
      <c r="I107" s="414">
        <v>0</v>
      </c>
      <c r="J107" s="414">
        <v>0</v>
      </c>
      <c r="K107" s="414">
        <v>0</v>
      </c>
      <c r="L107" s="414">
        <v>0</v>
      </c>
      <c r="M107" s="414">
        <v>0</v>
      </c>
      <c r="N107" s="414">
        <v>0</v>
      </c>
      <c r="O107" s="414">
        <v>0</v>
      </c>
      <c r="P107" s="414">
        <v>0</v>
      </c>
      <c r="Q107" s="414">
        <v>0</v>
      </c>
      <c r="R107" s="414">
        <v>0</v>
      </c>
      <c r="S107" s="414">
        <v>0</v>
      </c>
      <c r="T107" s="414">
        <v>0</v>
      </c>
      <c r="U107" s="414">
        <v>0</v>
      </c>
      <c r="V107" s="414">
        <v>0</v>
      </c>
      <c r="W107" s="414">
        <v>0</v>
      </c>
      <c r="X107" s="414">
        <v>0</v>
      </c>
      <c r="Y107" s="414">
        <v>0</v>
      </c>
      <c r="Z107" s="414">
        <v>0</v>
      </c>
      <c r="AA107" s="414">
        <v>0</v>
      </c>
      <c r="AB107" s="414">
        <v>0</v>
      </c>
      <c r="AC107" s="414">
        <v>0</v>
      </c>
      <c r="AD107" s="414">
        <v>0</v>
      </c>
      <c r="AE107" s="414">
        <v>0</v>
      </c>
      <c r="AF107" s="414">
        <v>0</v>
      </c>
      <c r="AG107" s="414">
        <v>0</v>
      </c>
      <c r="AH107" s="414">
        <v>0</v>
      </c>
      <c r="AI107" s="414">
        <v>0</v>
      </c>
      <c r="AJ107" s="414">
        <v>0</v>
      </c>
      <c r="AK107" s="414">
        <v>0</v>
      </c>
      <c r="AL107" s="414">
        <v>0</v>
      </c>
      <c r="AM107" s="414">
        <v>0</v>
      </c>
      <c r="AN107" s="414">
        <v>0</v>
      </c>
      <c r="AO107" s="414">
        <v>0</v>
      </c>
      <c r="AP107" s="414">
        <v>0</v>
      </c>
      <c r="AQ107" s="414">
        <v>0</v>
      </c>
      <c r="AR107" s="414">
        <v>0</v>
      </c>
      <c r="AS107" s="414">
        <v>0</v>
      </c>
      <c r="AT107" s="414">
        <v>0</v>
      </c>
      <c r="AU107" s="414">
        <v>0</v>
      </c>
      <c r="AV107" s="414">
        <v>0</v>
      </c>
      <c r="AW107" s="414">
        <v>0</v>
      </c>
      <c r="AX107" s="414">
        <v>0</v>
      </c>
      <c r="AY107" s="414">
        <v>0</v>
      </c>
      <c r="AZ107" s="414">
        <v>0</v>
      </c>
      <c r="BA107" s="414">
        <v>0</v>
      </c>
      <c r="BB107" s="414">
        <v>0</v>
      </c>
      <c r="BC107" s="414">
        <v>0</v>
      </c>
      <c r="BD107" s="414">
        <v>0</v>
      </c>
      <c r="BE107" s="414">
        <v>0</v>
      </c>
      <c r="BF107" s="414">
        <v>0</v>
      </c>
      <c r="BG107" s="414">
        <v>0</v>
      </c>
      <c r="BH107" s="414">
        <v>0</v>
      </c>
      <c r="BI107" s="414">
        <v>0</v>
      </c>
      <c r="BJ107" s="414">
        <v>0</v>
      </c>
      <c r="BK107" s="414">
        <v>0</v>
      </c>
      <c r="BL107" s="414">
        <v>136</v>
      </c>
      <c r="BM107" s="414">
        <v>391</v>
      </c>
      <c r="BN107" s="414">
        <v>579</v>
      </c>
      <c r="BO107" s="414">
        <v>811</v>
      </c>
      <c r="BP107" s="414">
        <v>1365</v>
      </c>
      <c r="BQ107" s="414">
        <v>1921</v>
      </c>
      <c r="BR107" s="414">
        <v>2248</v>
      </c>
      <c r="BS107" s="414">
        <v>2394</v>
      </c>
      <c r="BT107" s="414">
        <v>2435</v>
      </c>
      <c r="BU107" s="414">
        <v>2441</v>
      </c>
      <c r="BV107" s="414">
        <v>2422</v>
      </c>
      <c r="BW107" s="414">
        <v>2441</v>
      </c>
      <c r="BX107" s="377">
        <v>2440</v>
      </c>
    </row>
    <row r="108" spans="1:76">
      <c r="A108" s="316"/>
      <c r="B108" s="37" t="s">
        <v>578</v>
      </c>
      <c r="C108" s="316"/>
      <c r="D108" s="413">
        <v>0</v>
      </c>
      <c r="E108" s="413">
        <v>0</v>
      </c>
      <c r="F108" s="413">
        <v>0</v>
      </c>
      <c r="G108" s="413">
        <v>0</v>
      </c>
      <c r="H108" s="413">
        <v>0</v>
      </c>
      <c r="I108" s="413">
        <v>0</v>
      </c>
      <c r="J108" s="413">
        <v>0</v>
      </c>
      <c r="K108" s="413">
        <v>0</v>
      </c>
      <c r="L108" s="413">
        <v>0</v>
      </c>
      <c r="M108" s="413">
        <v>0</v>
      </c>
      <c r="N108" s="413">
        <v>0</v>
      </c>
      <c r="O108" s="413">
        <v>0</v>
      </c>
      <c r="P108" s="413">
        <v>0</v>
      </c>
      <c r="Q108" s="413">
        <v>0</v>
      </c>
      <c r="R108" s="413">
        <v>0</v>
      </c>
      <c r="S108" s="413">
        <v>0</v>
      </c>
      <c r="T108" s="413">
        <v>0</v>
      </c>
      <c r="U108" s="413">
        <v>0</v>
      </c>
      <c r="V108" s="413">
        <v>0</v>
      </c>
      <c r="W108" s="413">
        <v>0</v>
      </c>
      <c r="X108" s="413">
        <v>0</v>
      </c>
      <c r="Y108" s="413">
        <v>0</v>
      </c>
      <c r="Z108" s="413">
        <v>0</v>
      </c>
      <c r="AA108" s="413">
        <v>0</v>
      </c>
      <c r="AB108" s="413">
        <v>0</v>
      </c>
      <c r="AC108" s="413">
        <v>0</v>
      </c>
      <c r="AD108" s="413">
        <v>0</v>
      </c>
      <c r="AE108" s="413">
        <v>0</v>
      </c>
      <c r="AF108" s="413">
        <v>0</v>
      </c>
      <c r="AG108" s="413">
        <v>0</v>
      </c>
      <c r="AH108" s="413">
        <v>0</v>
      </c>
      <c r="AI108" s="413">
        <v>0</v>
      </c>
      <c r="AJ108" s="413">
        <v>0</v>
      </c>
      <c r="AK108" s="413">
        <v>0</v>
      </c>
      <c r="AL108" s="413">
        <v>0</v>
      </c>
      <c r="AM108" s="413">
        <v>0</v>
      </c>
      <c r="AN108" s="413">
        <v>0</v>
      </c>
      <c r="AO108" s="413">
        <v>0</v>
      </c>
      <c r="AP108" s="413">
        <v>0</v>
      </c>
      <c r="AQ108" s="413">
        <v>0</v>
      </c>
      <c r="AR108" s="413">
        <v>0</v>
      </c>
      <c r="AS108" s="413">
        <v>0</v>
      </c>
      <c r="AT108" s="413">
        <v>0</v>
      </c>
      <c r="AU108" s="413">
        <v>0</v>
      </c>
      <c r="AV108" s="413">
        <v>0</v>
      </c>
      <c r="AW108" s="413">
        <v>0</v>
      </c>
      <c r="AX108" s="413">
        <v>0</v>
      </c>
      <c r="AY108" s="413">
        <v>0</v>
      </c>
      <c r="AZ108" s="413">
        <v>0</v>
      </c>
      <c r="BA108" s="413">
        <v>0</v>
      </c>
      <c r="BB108" s="413">
        <v>0</v>
      </c>
      <c r="BC108" s="413">
        <v>0</v>
      </c>
      <c r="BD108" s="413">
        <v>0</v>
      </c>
      <c r="BE108" s="413">
        <v>0</v>
      </c>
      <c r="BF108" s="413">
        <v>0</v>
      </c>
      <c r="BG108" s="413">
        <v>0</v>
      </c>
      <c r="BH108" s="413">
        <v>0</v>
      </c>
      <c r="BI108" s="413">
        <v>0</v>
      </c>
      <c r="BJ108" s="413">
        <v>0</v>
      </c>
      <c r="BK108" s="413">
        <v>0</v>
      </c>
      <c r="BL108" s="413">
        <v>65</v>
      </c>
      <c r="BM108" s="413">
        <v>167</v>
      </c>
      <c r="BN108" s="413">
        <v>237</v>
      </c>
      <c r="BO108" s="413">
        <v>321</v>
      </c>
      <c r="BP108" s="413">
        <v>467</v>
      </c>
      <c r="BQ108" s="413">
        <v>673</v>
      </c>
      <c r="BR108" s="413">
        <v>753</v>
      </c>
      <c r="BS108" s="413">
        <v>832</v>
      </c>
      <c r="BT108" s="413">
        <v>887</v>
      </c>
      <c r="BU108" s="413">
        <v>897</v>
      </c>
      <c r="BV108" s="413">
        <v>879</v>
      </c>
      <c r="BW108" s="413">
        <v>866</v>
      </c>
      <c r="BX108" s="371">
        <v>846</v>
      </c>
    </row>
    <row r="109" spans="1:76">
      <c r="A109" s="316"/>
      <c r="B109" s="376" t="s">
        <v>367</v>
      </c>
      <c r="C109" s="316"/>
      <c r="D109" s="413">
        <v>0</v>
      </c>
      <c r="E109" s="413">
        <v>0</v>
      </c>
      <c r="F109" s="413">
        <v>0</v>
      </c>
      <c r="G109" s="413">
        <v>0</v>
      </c>
      <c r="H109" s="413">
        <v>0</v>
      </c>
      <c r="I109" s="413">
        <v>0</v>
      </c>
      <c r="J109" s="413">
        <v>0</v>
      </c>
      <c r="K109" s="413">
        <v>0</v>
      </c>
      <c r="L109" s="413">
        <v>0</v>
      </c>
      <c r="M109" s="413">
        <v>0</v>
      </c>
      <c r="N109" s="413">
        <v>0</v>
      </c>
      <c r="O109" s="413">
        <v>0</v>
      </c>
      <c r="P109" s="413">
        <v>0</v>
      </c>
      <c r="Q109" s="413">
        <v>0</v>
      </c>
      <c r="R109" s="413">
        <v>0</v>
      </c>
      <c r="S109" s="413">
        <v>0</v>
      </c>
      <c r="T109" s="413">
        <v>0</v>
      </c>
      <c r="U109" s="413">
        <v>0</v>
      </c>
      <c r="V109" s="413">
        <v>0</v>
      </c>
      <c r="W109" s="413">
        <v>0</v>
      </c>
      <c r="X109" s="413">
        <v>0</v>
      </c>
      <c r="Y109" s="413">
        <v>0</v>
      </c>
      <c r="Z109" s="413">
        <v>0</v>
      </c>
      <c r="AA109" s="413">
        <v>0</v>
      </c>
      <c r="AB109" s="413">
        <v>0</v>
      </c>
      <c r="AC109" s="413">
        <v>0</v>
      </c>
      <c r="AD109" s="413">
        <v>0</v>
      </c>
      <c r="AE109" s="413">
        <v>0</v>
      </c>
      <c r="AF109" s="413">
        <v>0</v>
      </c>
      <c r="AG109" s="413">
        <v>0</v>
      </c>
      <c r="AH109" s="413">
        <v>0</v>
      </c>
      <c r="AI109" s="413">
        <v>0</v>
      </c>
      <c r="AJ109" s="413">
        <v>0</v>
      </c>
      <c r="AK109" s="413">
        <v>0</v>
      </c>
      <c r="AL109" s="413">
        <v>0</v>
      </c>
      <c r="AM109" s="413">
        <v>0</v>
      </c>
      <c r="AN109" s="413">
        <v>0</v>
      </c>
      <c r="AO109" s="413">
        <v>0</v>
      </c>
      <c r="AP109" s="413">
        <v>0</v>
      </c>
      <c r="AQ109" s="413">
        <v>0</v>
      </c>
      <c r="AR109" s="413">
        <v>0</v>
      </c>
      <c r="AS109" s="413">
        <v>0</v>
      </c>
      <c r="AT109" s="413">
        <v>0</v>
      </c>
      <c r="AU109" s="413">
        <v>0</v>
      </c>
      <c r="AV109" s="413">
        <v>0</v>
      </c>
      <c r="AW109" s="413">
        <v>0</v>
      </c>
      <c r="AX109" s="413">
        <v>0</v>
      </c>
      <c r="AY109" s="413">
        <v>0</v>
      </c>
      <c r="AZ109" s="413">
        <v>0</v>
      </c>
      <c r="BA109" s="413">
        <v>0</v>
      </c>
      <c r="BB109" s="413">
        <v>0</v>
      </c>
      <c r="BC109" s="413">
        <v>0</v>
      </c>
      <c r="BD109" s="413">
        <v>0</v>
      </c>
      <c r="BE109" s="413">
        <v>0</v>
      </c>
      <c r="BF109" s="413">
        <v>0</v>
      </c>
      <c r="BG109" s="413">
        <v>0</v>
      </c>
      <c r="BH109" s="413">
        <v>0</v>
      </c>
      <c r="BI109" s="413">
        <v>0</v>
      </c>
      <c r="BJ109" s="413">
        <v>0</v>
      </c>
      <c r="BK109" s="413">
        <v>0</v>
      </c>
      <c r="BL109" s="413">
        <v>62</v>
      </c>
      <c r="BM109" s="413">
        <v>124</v>
      </c>
      <c r="BN109" s="413">
        <v>135</v>
      </c>
      <c r="BO109" s="413">
        <v>138</v>
      </c>
      <c r="BP109" s="413">
        <v>156</v>
      </c>
      <c r="BQ109" s="413">
        <v>132</v>
      </c>
      <c r="BR109" s="413">
        <v>117</v>
      </c>
      <c r="BS109" s="413">
        <v>82</v>
      </c>
      <c r="BT109" s="413">
        <v>40</v>
      </c>
      <c r="BU109" s="413">
        <v>37</v>
      </c>
      <c r="BV109" s="413">
        <v>37</v>
      </c>
      <c r="BW109" s="413">
        <v>37</v>
      </c>
      <c r="BX109" s="371">
        <v>38</v>
      </c>
    </row>
    <row r="110" spans="1:76">
      <c r="A110" s="316"/>
      <c r="B110" s="376" t="s">
        <v>576</v>
      </c>
      <c r="C110" s="316"/>
      <c r="D110" s="413">
        <v>0</v>
      </c>
      <c r="E110" s="413">
        <v>0</v>
      </c>
      <c r="F110" s="413">
        <v>0</v>
      </c>
      <c r="G110" s="413">
        <v>0</v>
      </c>
      <c r="H110" s="413">
        <v>0</v>
      </c>
      <c r="I110" s="413">
        <v>0</v>
      </c>
      <c r="J110" s="413">
        <v>0</v>
      </c>
      <c r="K110" s="413">
        <v>0</v>
      </c>
      <c r="L110" s="413">
        <v>0</v>
      </c>
      <c r="M110" s="413">
        <v>0</v>
      </c>
      <c r="N110" s="413">
        <v>0</v>
      </c>
      <c r="O110" s="413">
        <v>0</v>
      </c>
      <c r="P110" s="413">
        <v>0</v>
      </c>
      <c r="Q110" s="413">
        <v>0</v>
      </c>
      <c r="R110" s="413">
        <v>0</v>
      </c>
      <c r="S110" s="413">
        <v>0</v>
      </c>
      <c r="T110" s="413">
        <v>0</v>
      </c>
      <c r="U110" s="413">
        <v>0</v>
      </c>
      <c r="V110" s="413">
        <v>0</v>
      </c>
      <c r="W110" s="413">
        <v>0</v>
      </c>
      <c r="X110" s="413">
        <v>0</v>
      </c>
      <c r="Y110" s="413">
        <v>0</v>
      </c>
      <c r="Z110" s="413">
        <v>0</v>
      </c>
      <c r="AA110" s="413">
        <v>0</v>
      </c>
      <c r="AB110" s="413">
        <v>0</v>
      </c>
      <c r="AC110" s="413">
        <v>0</v>
      </c>
      <c r="AD110" s="413">
        <v>0</v>
      </c>
      <c r="AE110" s="413">
        <v>0</v>
      </c>
      <c r="AF110" s="413">
        <v>0</v>
      </c>
      <c r="AG110" s="413">
        <v>0</v>
      </c>
      <c r="AH110" s="413">
        <v>0</v>
      </c>
      <c r="AI110" s="413">
        <v>0</v>
      </c>
      <c r="AJ110" s="413">
        <v>0</v>
      </c>
      <c r="AK110" s="413">
        <v>0</v>
      </c>
      <c r="AL110" s="413">
        <v>0</v>
      </c>
      <c r="AM110" s="413">
        <v>0</v>
      </c>
      <c r="AN110" s="413">
        <v>0</v>
      </c>
      <c r="AO110" s="413">
        <v>0</v>
      </c>
      <c r="AP110" s="413">
        <v>0</v>
      </c>
      <c r="AQ110" s="413">
        <v>0</v>
      </c>
      <c r="AR110" s="413">
        <v>0</v>
      </c>
      <c r="AS110" s="413">
        <v>0</v>
      </c>
      <c r="AT110" s="413">
        <v>0</v>
      </c>
      <c r="AU110" s="413">
        <v>0</v>
      </c>
      <c r="AV110" s="413">
        <v>0</v>
      </c>
      <c r="AW110" s="413">
        <v>0</v>
      </c>
      <c r="AX110" s="413">
        <v>0</v>
      </c>
      <c r="AY110" s="413">
        <v>0</v>
      </c>
      <c r="AZ110" s="413">
        <v>0</v>
      </c>
      <c r="BA110" s="413">
        <v>0</v>
      </c>
      <c r="BB110" s="413">
        <v>0</v>
      </c>
      <c r="BC110" s="413">
        <v>0</v>
      </c>
      <c r="BD110" s="413">
        <v>0</v>
      </c>
      <c r="BE110" s="413">
        <v>0</v>
      </c>
      <c r="BF110" s="413">
        <v>0</v>
      </c>
      <c r="BG110" s="413">
        <v>0</v>
      </c>
      <c r="BH110" s="413">
        <v>0</v>
      </c>
      <c r="BI110" s="413">
        <v>0</v>
      </c>
      <c r="BJ110" s="413">
        <v>0</v>
      </c>
      <c r="BK110" s="413">
        <v>0</v>
      </c>
      <c r="BL110" s="413">
        <v>1</v>
      </c>
      <c r="BM110" s="413">
        <v>12</v>
      </c>
      <c r="BN110" s="413">
        <v>75</v>
      </c>
      <c r="BO110" s="413">
        <v>120</v>
      </c>
      <c r="BP110" s="413">
        <v>119</v>
      </c>
      <c r="BQ110" s="413">
        <v>113</v>
      </c>
      <c r="BR110" s="413">
        <v>34</v>
      </c>
      <c r="BS110" s="413">
        <v>17</v>
      </c>
      <c r="BT110" s="413">
        <v>22</v>
      </c>
      <c r="BU110" s="413">
        <v>25</v>
      </c>
      <c r="BV110" s="413">
        <v>25</v>
      </c>
      <c r="BW110" s="413">
        <v>26</v>
      </c>
      <c r="BX110" s="371">
        <v>26</v>
      </c>
    </row>
    <row r="111" spans="1:76">
      <c r="A111" s="316"/>
      <c r="B111" s="376" t="s">
        <v>365</v>
      </c>
      <c r="C111" s="316"/>
      <c r="D111" s="413">
        <v>0</v>
      </c>
      <c r="E111" s="413">
        <v>0</v>
      </c>
      <c r="F111" s="413">
        <v>0</v>
      </c>
      <c r="G111" s="413">
        <v>0</v>
      </c>
      <c r="H111" s="413">
        <v>0</v>
      </c>
      <c r="I111" s="413">
        <v>0</v>
      </c>
      <c r="J111" s="413">
        <v>0</v>
      </c>
      <c r="K111" s="413">
        <v>0</v>
      </c>
      <c r="L111" s="413">
        <v>0</v>
      </c>
      <c r="M111" s="413">
        <v>0</v>
      </c>
      <c r="N111" s="413">
        <v>0</v>
      </c>
      <c r="O111" s="413">
        <v>0</v>
      </c>
      <c r="P111" s="413">
        <v>0</v>
      </c>
      <c r="Q111" s="413">
        <v>0</v>
      </c>
      <c r="R111" s="413">
        <v>0</v>
      </c>
      <c r="S111" s="413">
        <v>0</v>
      </c>
      <c r="T111" s="413">
        <v>0</v>
      </c>
      <c r="U111" s="413">
        <v>0</v>
      </c>
      <c r="V111" s="413">
        <v>0</v>
      </c>
      <c r="W111" s="413">
        <v>0</v>
      </c>
      <c r="X111" s="413">
        <v>0</v>
      </c>
      <c r="Y111" s="413">
        <v>0</v>
      </c>
      <c r="Z111" s="413">
        <v>0</v>
      </c>
      <c r="AA111" s="413">
        <v>0</v>
      </c>
      <c r="AB111" s="413">
        <v>0</v>
      </c>
      <c r="AC111" s="413">
        <v>0</v>
      </c>
      <c r="AD111" s="413">
        <v>0</v>
      </c>
      <c r="AE111" s="413">
        <v>0</v>
      </c>
      <c r="AF111" s="413">
        <v>0</v>
      </c>
      <c r="AG111" s="413">
        <v>0</v>
      </c>
      <c r="AH111" s="413">
        <v>0</v>
      </c>
      <c r="AI111" s="413">
        <v>0</v>
      </c>
      <c r="AJ111" s="413">
        <v>0</v>
      </c>
      <c r="AK111" s="413">
        <v>0</v>
      </c>
      <c r="AL111" s="413">
        <v>0</v>
      </c>
      <c r="AM111" s="413">
        <v>0</v>
      </c>
      <c r="AN111" s="413">
        <v>0</v>
      </c>
      <c r="AO111" s="413">
        <v>0</v>
      </c>
      <c r="AP111" s="413">
        <v>0</v>
      </c>
      <c r="AQ111" s="413">
        <v>0</v>
      </c>
      <c r="AR111" s="413">
        <v>0</v>
      </c>
      <c r="AS111" s="413">
        <v>0</v>
      </c>
      <c r="AT111" s="413">
        <v>0</v>
      </c>
      <c r="AU111" s="413">
        <v>0</v>
      </c>
      <c r="AV111" s="413">
        <v>0</v>
      </c>
      <c r="AW111" s="413">
        <v>0</v>
      </c>
      <c r="AX111" s="413">
        <v>0</v>
      </c>
      <c r="AY111" s="413">
        <v>0</v>
      </c>
      <c r="AZ111" s="413">
        <v>0</v>
      </c>
      <c r="BA111" s="413">
        <v>0</v>
      </c>
      <c r="BB111" s="413">
        <v>0</v>
      </c>
      <c r="BC111" s="413">
        <v>0</v>
      </c>
      <c r="BD111" s="413">
        <v>0</v>
      </c>
      <c r="BE111" s="413">
        <v>0</v>
      </c>
      <c r="BF111" s="413">
        <v>0</v>
      </c>
      <c r="BG111" s="413">
        <v>0</v>
      </c>
      <c r="BH111" s="413">
        <v>0</v>
      </c>
      <c r="BI111" s="413">
        <v>0</v>
      </c>
      <c r="BJ111" s="413">
        <v>0</v>
      </c>
      <c r="BK111" s="413">
        <v>0</v>
      </c>
      <c r="BL111" s="413">
        <v>2</v>
      </c>
      <c r="BM111" s="413">
        <v>31</v>
      </c>
      <c r="BN111" s="413">
        <v>27</v>
      </c>
      <c r="BO111" s="413">
        <v>64</v>
      </c>
      <c r="BP111" s="413">
        <v>193</v>
      </c>
      <c r="BQ111" s="413">
        <v>428</v>
      </c>
      <c r="BR111" s="413">
        <v>603</v>
      </c>
      <c r="BS111" s="413">
        <v>732</v>
      </c>
      <c r="BT111" s="413">
        <v>825</v>
      </c>
      <c r="BU111" s="413">
        <v>835</v>
      </c>
      <c r="BV111" s="413">
        <v>817</v>
      </c>
      <c r="BW111" s="413">
        <v>803</v>
      </c>
      <c r="BX111" s="371">
        <v>782</v>
      </c>
    </row>
    <row r="112" spans="1:76" ht="26.1" customHeight="1">
      <c r="A112" s="316"/>
      <c r="B112" s="37" t="s">
        <v>577</v>
      </c>
      <c r="C112" s="316"/>
      <c r="D112" s="413">
        <v>0</v>
      </c>
      <c r="E112" s="413">
        <v>0</v>
      </c>
      <c r="F112" s="413">
        <v>0</v>
      </c>
      <c r="G112" s="413">
        <v>0</v>
      </c>
      <c r="H112" s="413">
        <v>0</v>
      </c>
      <c r="I112" s="413">
        <v>0</v>
      </c>
      <c r="J112" s="413">
        <v>0</v>
      </c>
      <c r="K112" s="413">
        <v>0</v>
      </c>
      <c r="L112" s="413">
        <v>0</v>
      </c>
      <c r="M112" s="413">
        <v>0</v>
      </c>
      <c r="N112" s="413">
        <v>0</v>
      </c>
      <c r="O112" s="413">
        <v>0</v>
      </c>
      <c r="P112" s="413">
        <v>0</v>
      </c>
      <c r="Q112" s="413">
        <v>0</v>
      </c>
      <c r="R112" s="413">
        <v>0</v>
      </c>
      <c r="S112" s="413">
        <v>0</v>
      </c>
      <c r="T112" s="413">
        <v>0</v>
      </c>
      <c r="U112" s="413">
        <v>0</v>
      </c>
      <c r="V112" s="413">
        <v>0</v>
      </c>
      <c r="W112" s="413">
        <v>0</v>
      </c>
      <c r="X112" s="413">
        <v>0</v>
      </c>
      <c r="Y112" s="413">
        <v>0</v>
      </c>
      <c r="Z112" s="413">
        <v>0</v>
      </c>
      <c r="AA112" s="413">
        <v>0</v>
      </c>
      <c r="AB112" s="413">
        <v>0</v>
      </c>
      <c r="AC112" s="413">
        <v>0</v>
      </c>
      <c r="AD112" s="413">
        <v>0</v>
      </c>
      <c r="AE112" s="413">
        <v>0</v>
      </c>
      <c r="AF112" s="413">
        <v>0</v>
      </c>
      <c r="AG112" s="413">
        <v>0</v>
      </c>
      <c r="AH112" s="413">
        <v>0</v>
      </c>
      <c r="AI112" s="413">
        <v>0</v>
      </c>
      <c r="AJ112" s="413">
        <v>0</v>
      </c>
      <c r="AK112" s="413">
        <v>0</v>
      </c>
      <c r="AL112" s="413">
        <v>0</v>
      </c>
      <c r="AM112" s="413">
        <v>0</v>
      </c>
      <c r="AN112" s="413">
        <v>0</v>
      </c>
      <c r="AO112" s="413">
        <v>0</v>
      </c>
      <c r="AP112" s="413">
        <v>0</v>
      </c>
      <c r="AQ112" s="413">
        <v>0</v>
      </c>
      <c r="AR112" s="413">
        <v>0</v>
      </c>
      <c r="AS112" s="413">
        <v>0</v>
      </c>
      <c r="AT112" s="413">
        <v>0</v>
      </c>
      <c r="AU112" s="413">
        <v>0</v>
      </c>
      <c r="AV112" s="413">
        <v>0</v>
      </c>
      <c r="AW112" s="413">
        <v>0</v>
      </c>
      <c r="AX112" s="413">
        <v>0</v>
      </c>
      <c r="AY112" s="413">
        <v>0</v>
      </c>
      <c r="AZ112" s="413">
        <v>0</v>
      </c>
      <c r="BA112" s="413">
        <v>0</v>
      </c>
      <c r="BB112" s="413">
        <v>0</v>
      </c>
      <c r="BC112" s="413">
        <v>0</v>
      </c>
      <c r="BD112" s="413">
        <v>0</v>
      </c>
      <c r="BE112" s="413">
        <v>0</v>
      </c>
      <c r="BF112" s="413">
        <v>0</v>
      </c>
      <c r="BG112" s="413">
        <v>0</v>
      </c>
      <c r="BH112" s="413">
        <v>0</v>
      </c>
      <c r="BI112" s="413">
        <v>0</v>
      </c>
      <c r="BJ112" s="413">
        <v>0</v>
      </c>
      <c r="BK112" s="413">
        <v>0</v>
      </c>
      <c r="BL112" s="413">
        <v>56</v>
      </c>
      <c r="BM112" s="413">
        <v>168</v>
      </c>
      <c r="BN112" s="413">
        <v>275</v>
      </c>
      <c r="BO112" s="413">
        <v>424</v>
      </c>
      <c r="BP112" s="413">
        <v>784</v>
      </c>
      <c r="BQ112" s="413">
        <v>1117</v>
      </c>
      <c r="BR112" s="413">
        <v>1343</v>
      </c>
      <c r="BS112" s="413">
        <v>1394</v>
      </c>
      <c r="BT112" s="413">
        <v>1368</v>
      </c>
      <c r="BU112" s="413">
        <v>1354</v>
      </c>
      <c r="BV112" s="413">
        <v>1346</v>
      </c>
      <c r="BW112" s="413">
        <v>1371</v>
      </c>
      <c r="BX112" s="371">
        <v>1384</v>
      </c>
    </row>
    <row r="113" spans="1:76">
      <c r="A113" s="316"/>
      <c r="B113" s="376" t="s">
        <v>367</v>
      </c>
      <c r="C113" s="316"/>
      <c r="D113" s="413">
        <v>0</v>
      </c>
      <c r="E113" s="413">
        <v>0</v>
      </c>
      <c r="F113" s="413">
        <v>0</v>
      </c>
      <c r="G113" s="413">
        <v>0</v>
      </c>
      <c r="H113" s="413">
        <v>0</v>
      </c>
      <c r="I113" s="413">
        <v>0</v>
      </c>
      <c r="J113" s="413">
        <v>0</v>
      </c>
      <c r="K113" s="413">
        <v>0</v>
      </c>
      <c r="L113" s="413">
        <v>0</v>
      </c>
      <c r="M113" s="413">
        <v>0</v>
      </c>
      <c r="N113" s="413">
        <v>0</v>
      </c>
      <c r="O113" s="413">
        <v>0</v>
      </c>
      <c r="P113" s="413">
        <v>0</v>
      </c>
      <c r="Q113" s="413">
        <v>0</v>
      </c>
      <c r="R113" s="413">
        <v>0</v>
      </c>
      <c r="S113" s="413">
        <v>0</v>
      </c>
      <c r="T113" s="413">
        <v>0</v>
      </c>
      <c r="U113" s="413">
        <v>0</v>
      </c>
      <c r="V113" s="413">
        <v>0</v>
      </c>
      <c r="W113" s="413">
        <v>0</v>
      </c>
      <c r="X113" s="413">
        <v>0</v>
      </c>
      <c r="Y113" s="413">
        <v>0</v>
      </c>
      <c r="Z113" s="413">
        <v>0</v>
      </c>
      <c r="AA113" s="413">
        <v>0</v>
      </c>
      <c r="AB113" s="413">
        <v>0</v>
      </c>
      <c r="AC113" s="413">
        <v>0</v>
      </c>
      <c r="AD113" s="413">
        <v>0</v>
      </c>
      <c r="AE113" s="413">
        <v>0</v>
      </c>
      <c r="AF113" s="413">
        <v>0</v>
      </c>
      <c r="AG113" s="413">
        <v>0</v>
      </c>
      <c r="AH113" s="413">
        <v>0</v>
      </c>
      <c r="AI113" s="413">
        <v>0</v>
      </c>
      <c r="AJ113" s="413">
        <v>0</v>
      </c>
      <c r="AK113" s="413">
        <v>0</v>
      </c>
      <c r="AL113" s="413">
        <v>0</v>
      </c>
      <c r="AM113" s="413">
        <v>0</v>
      </c>
      <c r="AN113" s="413">
        <v>0</v>
      </c>
      <c r="AO113" s="413">
        <v>0</v>
      </c>
      <c r="AP113" s="413">
        <v>0</v>
      </c>
      <c r="AQ113" s="413">
        <v>0</v>
      </c>
      <c r="AR113" s="413">
        <v>0</v>
      </c>
      <c r="AS113" s="413">
        <v>0</v>
      </c>
      <c r="AT113" s="413">
        <v>0</v>
      </c>
      <c r="AU113" s="413">
        <v>0</v>
      </c>
      <c r="AV113" s="413">
        <v>0</v>
      </c>
      <c r="AW113" s="413">
        <v>0</v>
      </c>
      <c r="AX113" s="413">
        <v>0</v>
      </c>
      <c r="AY113" s="413">
        <v>0</v>
      </c>
      <c r="AZ113" s="413">
        <v>0</v>
      </c>
      <c r="BA113" s="413">
        <v>0</v>
      </c>
      <c r="BB113" s="413">
        <v>0</v>
      </c>
      <c r="BC113" s="413">
        <v>0</v>
      </c>
      <c r="BD113" s="413">
        <v>0</v>
      </c>
      <c r="BE113" s="413">
        <v>0</v>
      </c>
      <c r="BF113" s="413">
        <v>0</v>
      </c>
      <c r="BG113" s="413">
        <v>0</v>
      </c>
      <c r="BH113" s="413">
        <v>0</v>
      </c>
      <c r="BI113" s="413">
        <v>0</v>
      </c>
      <c r="BJ113" s="413">
        <v>0</v>
      </c>
      <c r="BK113" s="413">
        <v>0</v>
      </c>
      <c r="BL113" s="413">
        <v>53</v>
      </c>
      <c r="BM113" s="413">
        <v>132</v>
      </c>
      <c r="BN113" s="413">
        <v>181</v>
      </c>
      <c r="BO113" s="413">
        <v>226</v>
      </c>
      <c r="BP113" s="413">
        <v>313</v>
      </c>
      <c r="BQ113" s="413">
        <v>354</v>
      </c>
      <c r="BR113" s="413">
        <v>396</v>
      </c>
      <c r="BS113" s="413">
        <v>289</v>
      </c>
      <c r="BT113" s="413">
        <v>141</v>
      </c>
      <c r="BU113" s="413">
        <v>132</v>
      </c>
      <c r="BV113" s="413">
        <v>132</v>
      </c>
      <c r="BW113" s="413">
        <v>133</v>
      </c>
      <c r="BX113" s="371">
        <v>132</v>
      </c>
    </row>
    <row r="114" spans="1:76">
      <c r="A114" s="316"/>
      <c r="B114" s="376" t="s">
        <v>576</v>
      </c>
      <c r="C114" s="316"/>
      <c r="D114" s="413">
        <v>0</v>
      </c>
      <c r="E114" s="413">
        <v>0</v>
      </c>
      <c r="F114" s="413">
        <v>0</v>
      </c>
      <c r="G114" s="413">
        <v>0</v>
      </c>
      <c r="H114" s="413">
        <v>0</v>
      </c>
      <c r="I114" s="413">
        <v>0</v>
      </c>
      <c r="J114" s="413">
        <v>0</v>
      </c>
      <c r="K114" s="413">
        <v>0</v>
      </c>
      <c r="L114" s="413">
        <v>0</v>
      </c>
      <c r="M114" s="413">
        <v>0</v>
      </c>
      <c r="N114" s="413">
        <v>0</v>
      </c>
      <c r="O114" s="413">
        <v>0</v>
      </c>
      <c r="P114" s="413">
        <v>0</v>
      </c>
      <c r="Q114" s="413">
        <v>0</v>
      </c>
      <c r="R114" s="413">
        <v>0</v>
      </c>
      <c r="S114" s="413">
        <v>0</v>
      </c>
      <c r="T114" s="413">
        <v>0</v>
      </c>
      <c r="U114" s="413">
        <v>0</v>
      </c>
      <c r="V114" s="413">
        <v>0</v>
      </c>
      <c r="W114" s="413">
        <v>0</v>
      </c>
      <c r="X114" s="413">
        <v>0</v>
      </c>
      <c r="Y114" s="413">
        <v>0</v>
      </c>
      <c r="Z114" s="413">
        <v>0</v>
      </c>
      <c r="AA114" s="413">
        <v>0</v>
      </c>
      <c r="AB114" s="413">
        <v>0</v>
      </c>
      <c r="AC114" s="413">
        <v>0</v>
      </c>
      <c r="AD114" s="413">
        <v>0</v>
      </c>
      <c r="AE114" s="413">
        <v>0</v>
      </c>
      <c r="AF114" s="413">
        <v>0</v>
      </c>
      <c r="AG114" s="413">
        <v>0</v>
      </c>
      <c r="AH114" s="413">
        <v>0</v>
      </c>
      <c r="AI114" s="413">
        <v>0</v>
      </c>
      <c r="AJ114" s="413">
        <v>0</v>
      </c>
      <c r="AK114" s="413">
        <v>0</v>
      </c>
      <c r="AL114" s="413">
        <v>0</v>
      </c>
      <c r="AM114" s="413">
        <v>0</v>
      </c>
      <c r="AN114" s="413">
        <v>0</v>
      </c>
      <c r="AO114" s="413">
        <v>0</v>
      </c>
      <c r="AP114" s="413">
        <v>0</v>
      </c>
      <c r="AQ114" s="413">
        <v>0</v>
      </c>
      <c r="AR114" s="413">
        <v>0</v>
      </c>
      <c r="AS114" s="413">
        <v>0</v>
      </c>
      <c r="AT114" s="413">
        <v>0</v>
      </c>
      <c r="AU114" s="413">
        <v>0</v>
      </c>
      <c r="AV114" s="413">
        <v>0</v>
      </c>
      <c r="AW114" s="413">
        <v>0</v>
      </c>
      <c r="AX114" s="413">
        <v>0</v>
      </c>
      <c r="AY114" s="413">
        <v>0</v>
      </c>
      <c r="AZ114" s="413">
        <v>0</v>
      </c>
      <c r="BA114" s="413">
        <v>0</v>
      </c>
      <c r="BB114" s="413">
        <v>0</v>
      </c>
      <c r="BC114" s="413">
        <v>0</v>
      </c>
      <c r="BD114" s="413">
        <v>0</v>
      </c>
      <c r="BE114" s="413">
        <v>0</v>
      </c>
      <c r="BF114" s="413">
        <v>0</v>
      </c>
      <c r="BG114" s="413">
        <v>0</v>
      </c>
      <c r="BH114" s="413">
        <v>0</v>
      </c>
      <c r="BI114" s="413">
        <v>0</v>
      </c>
      <c r="BJ114" s="413">
        <v>0</v>
      </c>
      <c r="BK114" s="413">
        <v>0</v>
      </c>
      <c r="BL114" s="413">
        <v>0</v>
      </c>
      <c r="BM114" s="413">
        <v>8</v>
      </c>
      <c r="BN114" s="413">
        <v>71</v>
      </c>
      <c r="BO114" s="413">
        <v>132</v>
      </c>
      <c r="BP114" s="413">
        <v>285</v>
      </c>
      <c r="BQ114" s="413">
        <v>395</v>
      </c>
      <c r="BR114" s="413">
        <v>414</v>
      </c>
      <c r="BS114" s="413">
        <v>459</v>
      </c>
      <c r="BT114" s="413">
        <v>546</v>
      </c>
      <c r="BU114" s="413">
        <v>530</v>
      </c>
      <c r="BV114" s="413">
        <v>505</v>
      </c>
      <c r="BW114" s="413">
        <v>511</v>
      </c>
      <c r="BX114" s="371">
        <v>512</v>
      </c>
    </row>
    <row r="115" spans="1:76">
      <c r="A115" s="316"/>
      <c r="B115" s="376" t="s">
        <v>365</v>
      </c>
      <c r="C115" s="316"/>
      <c r="D115" s="413">
        <v>0</v>
      </c>
      <c r="E115" s="413">
        <v>0</v>
      </c>
      <c r="F115" s="413">
        <v>0</v>
      </c>
      <c r="G115" s="413">
        <v>0</v>
      </c>
      <c r="H115" s="413">
        <v>0</v>
      </c>
      <c r="I115" s="413">
        <v>0</v>
      </c>
      <c r="J115" s="413">
        <v>0</v>
      </c>
      <c r="K115" s="413">
        <v>0</v>
      </c>
      <c r="L115" s="413">
        <v>0</v>
      </c>
      <c r="M115" s="413">
        <v>0</v>
      </c>
      <c r="N115" s="413">
        <v>0</v>
      </c>
      <c r="O115" s="413">
        <v>0</v>
      </c>
      <c r="P115" s="413">
        <v>0</v>
      </c>
      <c r="Q115" s="413">
        <v>0</v>
      </c>
      <c r="R115" s="413">
        <v>0</v>
      </c>
      <c r="S115" s="413">
        <v>0</v>
      </c>
      <c r="T115" s="413">
        <v>0</v>
      </c>
      <c r="U115" s="413">
        <v>0</v>
      </c>
      <c r="V115" s="413">
        <v>0</v>
      </c>
      <c r="W115" s="413">
        <v>0</v>
      </c>
      <c r="X115" s="413">
        <v>0</v>
      </c>
      <c r="Y115" s="413">
        <v>0</v>
      </c>
      <c r="Z115" s="413">
        <v>0</v>
      </c>
      <c r="AA115" s="413">
        <v>0</v>
      </c>
      <c r="AB115" s="413">
        <v>0</v>
      </c>
      <c r="AC115" s="413">
        <v>0</v>
      </c>
      <c r="AD115" s="413">
        <v>0</v>
      </c>
      <c r="AE115" s="413">
        <v>0</v>
      </c>
      <c r="AF115" s="413">
        <v>0</v>
      </c>
      <c r="AG115" s="413">
        <v>0</v>
      </c>
      <c r="AH115" s="413">
        <v>0</v>
      </c>
      <c r="AI115" s="413">
        <v>0</v>
      </c>
      <c r="AJ115" s="413">
        <v>0</v>
      </c>
      <c r="AK115" s="413">
        <v>0</v>
      </c>
      <c r="AL115" s="413">
        <v>0</v>
      </c>
      <c r="AM115" s="413">
        <v>0</v>
      </c>
      <c r="AN115" s="413">
        <v>0</v>
      </c>
      <c r="AO115" s="413">
        <v>0</v>
      </c>
      <c r="AP115" s="413">
        <v>0</v>
      </c>
      <c r="AQ115" s="413">
        <v>0</v>
      </c>
      <c r="AR115" s="413">
        <v>0</v>
      </c>
      <c r="AS115" s="413">
        <v>0</v>
      </c>
      <c r="AT115" s="413">
        <v>0</v>
      </c>
      <c r="AU115" s="413">
        <v>0</v>
      </c>
      <c r="AV115" s="413">
        <v>0</v>
      </c>
      <c r="AW115" s="413">
        <v>0</v>
      </c>
      <c r="AX115" s="413">
        <v>0</v>
      </c>
      <c r="AY115" s="413">
        <v>0</v>
      </c>
      <c r="AZ115" s="413">
        <v>0</v>
      </c>
      <c r="BA115" s="413">
        <v>0</v>
      </c>
      <c r="BB115" s="413">
        <v>0</v>
      </c>
      <c r="BC115" s="413">
        <v>0</v>
      </c>
      <c r="BD115" s="413">
        <v>0</v>
      </c>
      <c r="BE115" s="413">
        <v>0</v>
      </c>
      <c r="BF115" s="413">
        <v>0</v>
      </c>
      <c r="BG115" s="413">
        <v>0</v>
      </c>
      <c r="BH115" s="413">
        <v>0</v>
      </c>
      <c r="BI115" s="413">
        <v>0</v>
      </c>
      <c r="BJ115" s="413">
        <v>0</v>
      </c>
      <c r="BK115" s="413">
        <v>0</v>
      </c>
      <c r="BL115" s="413">
        <v>2</v>
      </c>
      <c r="BM115" s="413">
        <v>28</v>
      </c>
      <c r="BN115" s="413">
        <v>23</v>
      </c>
      <c r="BO115" s="413">
        <v>66</v>
      </c>
      <c r="BP115" s="413">
        <v>186</v>
      </c>
      <c r="BQ115" s="413">
        <v>368</v>
      </c>
      <c r="BR115" s="413">
        <v>533</v>
      </c>
      <c r="BS115" s="413">
        <v>646</v>
      </c>
      <c r="BT115" s="413">
        <v>681</v>
      </c>
      <c r="BU115" s="413">
        <v>692</v>
      </c>
      <c r="BV115" s="413">
        <v>708</v>
      </c>
      <c r="BW115" s="413">
        <v>727</v>
      </c>
      <c r="BX115" s="371">
        <v>740</v>
      </c>
    </row>
    <row r="116" spans="1:76" ht="26.1" customHeight="1">
      <c r="A116" s="316"/>
      <c r="B116" s="37" t="s">
        <v>575</v>
      </c>
      <c r="C116" s="316"/>
      <c r="D116" s="413">
        <v>0</v>
      </c>
      <c r="E116" s="413">
        <v>0</v>
      </c>
      <c r="F116" s="413">
        <v>0</v>
      </c>
      <c r="G116" s="413">
        <v>0</v>
      </c>
      <c r="H116" s="413">
        <v>0</v>
      </c>
      <c r="I116" s="413">
        <v>0</v>
      </c>
      <c r="J116" s="413">
        <v>0</v>
      </c>
      <c r="K116" s="413">
        <v>0</v>
      </c>
      <c r="L116" s="413">
        <v>0</v>
      </c>
      <c r="M116" s="413">
        <v>0</v>
      </c>
      <c r="N116" s="413">
        <v>0</v>
      </c>
      <c r="O116" s="413">
        <v>0</v>
      </c>
      <c r="P116" s="413">
        <v>0</v>
      </c>
      <c r="Q116" s="413">
        <v>0</v>
      </c>
      <c r="R116" s="413">
        <v>0</v>
      </c>
      <c r="S116" s="413">
        <v>0</v>
      </c>
      <c r="T116" s="413">
        <v>0</v>
      </c>
      <c r="U116" s="413">
        <v>0</v>
      </c>
      <c r="V116" s="413">
        <v>0</v>
      </c>
      <c r="W116" s="413">
        <v>0</v>
      </c>
      <c r="X116" s="413">
        <v>0</v>
      </c>
      <c r="Y116" s="413">
        <v>0</v>
      </c>
      <c r="Z116" s="413">
        <v>0</v>
      </c>
      <c r="AA116" s="413">
        <v>0</v>
      </c>
      <c r="AB116" s="413">
        <v>0</v>
      </c>
      <c r="AC116" s="413">
        <v>0</v>
      </c>
      <c r="AD116" s="413">
        <v>0</v>
      </c>
      <c r="AE116" s="413">
        <v>0</v>
      </c>
      <c r="AF116" s="413">
        <v>0</v>
      </c>
      <c r="AG116" s="413">
        <v>0</v>
      </c>
      <c r="AH116" s="413">
        <v>0</v>
      </c>
      <c r="AI116" s="413">
        <v>0</v>
      </c>
      <c r="AJ116" s="413">
        <v>0</v>
      </c>
      <c r="AK116" s="413">
        <v>0</v>
      </c>
      <c r="AL116" s="413">
        <v>0</v>
      </c>
      <c r="AM116" s="413">
        <v>0</v>
      </c>
      <c r="AN116" s="413">
        <v>0</v>
      </c>
      <c r="AO116" s="413">
        <v>0</v>
      </c>
      <c r="AP116" s="413">
        <v>0</v>
      </c>
      <c r="AQ116" s="413">
        <v>0</v>
      </c>
      <c r="AR116" s="413">
        <v>0</v>
      </c>
      <c r="AS116" s="413">
        <v>0</v>
      </c>
      <c r="AT116" s="413">
        <v>0</v>
      </c>
      <c r="AU116" s="413">
        <v>0</v>
      </c>
      <c r="AV116" s="413">
        <v>0</v>
      </c>
      <c r="AW116" s="413">
        <v>0</v>
      </c>
      <c r="AX116" s="413">
        <v>0</v>
      </c>
      <c r="AY116" s="413">
        <v>0</v>
      </c>
      <c r="AZ116" s="413">
        <v>0</v>
      </c>
      <c r="BA116" s="413">
        <v>0</v>
      </c>
      <c r="BB116" s="413">
        <v>0</v>
      </c>
      <c r="BC116" s="413">
        <v>0</v>
      </c>
      <c r="BD116" s="413">
        <v>0</v>
      </c>
      <c r="BE116" s="413">
        <v>0</v>
      </c>
      <c r="BF116" s="413">
        <v>0</v>
      </c>
      <c r="BG116" s="413">
        <v>0</v>
      </c>
      <c r="BH116" s="413">
        <v>0</v>
      </c>
      <c r="BI116" s="413">
        <v>0</v>
      </c>
      <c r="BJ116" s="413">
        <v>0</v>
      </c>
      <c r="BK116" s="413">
        <v>0</v>
      </c>
      <c r="BL116" s="413">
        <v>16</v>
      </c>
      <c r="BM116" s="413">
        <v>56</v>
      </c>
      <c r="BN116" s="413">
        <v>67</v>
      </c>
      <c r="BO116" s="413">
        <v>65</v>
      </c>
      <c r="BP116" s="413">
        <v>114</v>
      </c>
      <c r="BQ116" s="413">
        <v>131</v>
      </c>
      <c r="BR116" s="413">
        <v>151</v>
      </c>
      <c r="BS116" s="413">
        <v>168</v>
      </c>
      <c r="BT116" s="413">
        <v>180</v>
      </c>
      <c r="BU116" s="413">
        <v>190</v>
      </c>
      <c r="BV116" s="413">
        <v>198</v>
      </c>
      <c r="BW116" s="413">
        <v>204</v>
      </c>
      <c r="BX116" s="371">
        <v>210</v>
      </c>
    </row>
    <row r="117" spans="1:76" ht="26.1" customHeight="1">
      <c r="A117" s="316"/>
      <c r="B117" s="214" t="s">
        <v>574</v>
      </c>
      <c r="C117" s="316"/>
      <c r="D117" s="413">
        <v>0</v>
      </c>
      <c r="E117" s="413">
        <v>0</v>
      </c>
      <c r="F117" s="413">
        <v>0</v>
      </c>
      <c r="G117" s="413">
        <v>0</v>
      </c>
      <c r="H117" s="413">
        <v>0</v>
      </c>
      <c r="I117" s="413">
        <v>0</v>
      </c>
      <c r="J117" s="413">
        <v>0</v>
      </c>
      <c r="K117" s="413">
        <v>0</v>
      </c>
      <c r="L117" s="413">
        <v>0</v>
      </c>
      <c r="M117" s="413">
        <v>0</v>
      </c>
      <c r="N117" s="413">
        <v>0</v>
      </c>
      <c r="O117" s="413">
        <v>0</v>
      </c>
      <c r="P117" s="413">
        <v>0</v>
      </c>
      <c r="Q117" s="413">
        <v>0</v>
      </c>
      <c r="R117" s="413">
        <v>0</v>
      </c>
      <c r="S117" s="413">
        <v>0</v>
      </c>
      <c r="T117" s="413">
        <v>0</v>
      </c>
      <c r="U117" s="413">
        <v>0</v>
      </c>
      <c r="V117" s="413">
        <v>0</v>
      </c>
      <c r="W117" s="413">
        <v>0</v>
      </c>
      <c r="X117" s="413">
        <v>0</v>
      </c>
      <c r="Y117" s="413">
        <v>0</v>
      </c>
      <c r="Z117" s="413">
        <v>0</v>
      </c>
      <c r="AA117" s="413">
        <v>0</v>
      </c>
      <c r="AB117" s="413">
        <v>0</v>
      </c>
      <c r="AC117" s="413">
        <v>0</v>
      </c>
      <c r="AD117" s="413">
        <v>0</v>
      </c>
      <c r="AE117" s="413">
        <v>0</v>
      </c>
      <c r="AF117" s="413">
        <v>0</v>
      </c>
      <c r="AG117" s="413">
        <v>0</v>
      </c>
      <c r="AH117" s="413">
        <v>0</v>
      </c>
      <c r="AI117" s="413">
        <v>0</v>
      </c>
      <c r="AJ117" s="413">
        <v>0</v>
      </c>
      <c r="AK117" s="413">
        <v>0</v>
      </c>
      <c r="AL117" s="413">
        <v>0</v>
      </c>
      <c r="AM117" s="413">
        <v>0</v>
      </c>
      <c r="AN117" s="413">
        <v>0</v>
      </c>
      <c r="AO117" s="413">
        <v>0</v>
      </c>
      <c r="AP117" s="413">
        <v>0</v>
      </c>
      <c r="AQ117" s="413">
        <v>0</v>
      </c>
      <c r="AR117" s="413">
        <v>0</v>
      </c>
      <c r="AS117" s="413">
        <v>0</v>
      </c>
      <c r="AT117" s="413">
        <v>0</v>
      </c>
      <c r="AU117" s="413">
        <v>0</v>
      </c>
      <c r="AV117" s="413">
        <v>0</v>
      </c>
      <c r="AW117" s="413">
        <v>0</v>
      </c>
      <c r="AX117" s="413">
        <v>0</v>
      </c>
      <c r="AY117" s="413">
        <v>0</v>
      </c>
      <c r="AZ117" s="413">
        <v>0</v>
      </c>
      <c r="BA117" s="413">
        <v>0</v>
      </c>
      <c r="BB117" s="413">
        <v>0</v>
      </c>
      <c r="BC117" s="413">
        <v>0</v>
      </c>
      <c r="BD117" s="413">
        <v>0</v>
      </c>
      <c r="BE117" s="413">
        <v>0</v>
      </c>
      <c r="BF117" s="413">
        <v>0</v>
      </c>
      <c r="BG117" s="413">
        <v>0</v>
      </c>
      <c r="BH117" s="413">
        <v>0</v>
      </c>
      <c r="BI117" s="413">
        <v>0</v>
      </c>
      <c r="BJ117" s="413">
        <v>0</v>
      </c>
      <c r="BK117" s="413">
        <v>0</v>
      </c>
      <c r="BL117" s="413">
        <v>59</v>
      </c>
      <c r="BM117" s="413">
        <v>145</v>
      </c>
      <c r="BN117" s="413">
        <v>199</v>
      </c>
      <c r="BO117" s="413">
        <v>262</v>
      </c>
      <c r="BP117" s="413">
        <v>364</v>
      </c>
      <c r="BQ117" s="413">
        <v>493</v>
      </c>
      <c r="BR117" s="413">
        <v>508</v>
      </c>
      <c r="BS117" s="413">
        <v>518</v>
      </c>
      <c r="BT117" s="413">
        <v>520</v>
      </c>
      <c r="BU117" s="413">
        <v>522</v>
      </c>
      <c r="BV117" s="413">
        <v>510</v>
      </c>
      <c r="BW117" s="413">
        <v>502</v>
      </c>
      <c r="BX117" s="371">
        <v>489</v>
      </c>
    </row>
    <row r="118" spans="1:76">
      <c r="A118" s="316"/>
      <c r="B118" s="214" t="s">
        <v>573</v>
      </c>
      <c r="C118" s="316"/>
      <c r="D118" s="413">
        <v>0</v>
      </c>
      <c r="E118" s="413">
        <v>0</v>
      </c>
      <c r="F118" s="413">
        <v>0</v>
      </c>
      <c r="G118" s="413">
        <v>0</v>
      </c>
      <c r="H118" s="413">
        <v>0</v>
      </c>
      <c r="I118" s="413">
        <v>0</v>
      </c>
      <c r="J118" s="413">
        <v>0</v>
      </c>
      <c r="K118" s="413">
        <v>0</v>
      </c>
      <c r="L118" s="413">
        <v>0</v>
      </c>
      <c r="M118" s="413">
        <v>0</v>
      </c>
      <c r="N118" s="413">
        <v>0</v>
      </c>
      <c r="O118" s="413">
        <v>0</v>
      </c>
      <c r="P118" s="413">
        <v>0</v>
      </c>
      <c r="Q118" s="413">
        <v>0</v>
      </c>
      <c r="R118" s="413">
        <v>0</v>
      </c>
      <c r="S118" s="413">
        <v>0</v>
      </c>
      <c r="T118" s="413">
        <v>0</v>
      </c>
      <c r="U118" s="413">
        <v>0</v>
      </c>
      <c r="V118" s="413">
        <v>0</v>
      </c>
      <c r="W118" s="413">
        <v>0</v>
      </c>
      <c r="X118" s="413">
        <v>0</v>
      </c>
      <c r="Y118" s="413">
        <v>0</v>
      </c>
      <c r="Z118" s="413">
        <v>0</v>
      </c>
      <c r="AA118" s="413">
        <v>0</v>
      </c>
      <c r="AB118" s="413">
        <v>0</v>
      </c>
      <c r="AC118" s="413">
        <v>0</v>
      </c>
      <c r="AD118" s="413">
        <v>0</v>
      </c>
      <c r="AE118" s="413">
        <v>0</v>
      </c>
      <c r="AF118" s="413">
        <v>0</v>
      </c>
      <c r="AG118" s="413">
        <v>0</v>
      </c>
      <c r="AH118" s="413">
        <v>0</v>
      </c>
      <c r="AI118" s="413">
        <v>0</v>
      </c>
      <c r="AJ118" s="413">
        <v>0</v>
      </c>
      <c r="AK118" s="413">
        <v>0</v>
      </c>
      <c r="AL118" s="413">
        <v>0</v>
      </c>
      <c r="AM118" s="413">
        <v>0</v>
      </c>
      <c r="AN118" s="413">
        <v>0</v>
      </c>
      <c r="AO118" s="413">
        <v>0</v>
      </c>
      <c r="AP118" s="413">
        <v>0</v>
      </c>
      <c r="AQ118" s="413">
        <v>0</v>
      </c>
      <c r="AR118" s="413">
        <v>0</v>
      </c>
      <c r="AS118" s="413">
        <v>0</v>
      </c>
      <c r="AT118" s="413">
        <v>0</v>
      </c>
      <c r="AU118" s="413">
        <v>0</v>
      </c>
      <c r="AV118" s="413">
        <v>0</v>
      </c>
      <c r="AW118" s="413">
        <v>0</v>
      </c>
      <c r="AX118" s="413">
        <v>0</v>
      </c>
      <c r="AY118" s="413">
        <v>0</v>
      </c>
      <c r="AZ118" s="413">
        <v>0</v>
      </c>
      <c r="BA118" s="413">
        <v>0</v>
      </c>
      <c r="BB118" s="413">
        <v>0</v>
      </c>
      <c r="BC118" s="413">
        <v>0</v>
      </c>
      <c r="BD118" s="413">
        <v>0</v>
      </c>
      <c r="BE118" s="413">
        <v>0</v>
      </c>
      <c r="BF118" s="413">
        <v>0</v>
      </c>
      <c r="BG118" s="413">
        <v>0</v>
      </c>
      <c r="BH118" s="413">
        <v>0</v>
      </c>
      <c r="BI118" s="413">
        <v>0</v>
      </c>
      <c r="BJ118" s="413">
        <v>0</v>
      </c>
      <c r="BK118" s="413">
        <v>0</v>
      </c>
      <c r="BL118" s="413">
        <v>6</v>
      </c>
      <c r="BM118" s="413">
        <v>22</v>
      </c>
      <c r="BN118" s="413">
        <v>38</v>
      </c>
      <c r="BO118" s="413">
        <v>59</v>
      </c>
      <c r="BP118" s="413">
        <v>103</v>
      </c>
      <c r="BQ118" s="413">
        <v>180</v>
      </c>
      <c r="BR118" s="413">
        <v>246</v>
      </c>
      <c r="BS118" s="413">
        <v>314</v>
      </c>
      <c r="BT118" s="413">
        <v>367</v>
      </c>
      <c r="BU118" s="413">
        <v>375</v>
      </c>
      <c r="BV118" s="413">
        <v>369</v>
      </c>
      <c r="BW118" s="413">
        <v>364</v>
      </c>
      <c r="BX118" s="371">
        <v>358</v>
      </c>
    </row>
    <row r="119" spans="1:76">
      <c r="A119" s="316"/>
      <c r="B119" s="214" t="s">
        <v>572</v>
      </c>
      <c r="C119" s="316"/>
      <c r="D119" s="413">
        <v>0</v>
      </c>
      <c r="E119" s="413">
        <v>0</v>
      </c>
      <c r="F119" s="413">
        <v>0</v>
      </c>
      <c r="G119" s="413">
        <v>0</v>
      </c>
      <c r="H119" s="413">
        <v>0</v>
      </c>
      <c r="I119" s="413">
        <v>0</v>
      </c>
      <c r="J119" s="413">
        <v>0</v>
      </c>
      <c r="K119" s="413">
        <v>0</v>
      </c>
      <c r="L119" s="413">
        <v>0</v>
      </c>
      <c r="M119" s="413">
        <v>0</v>
      </c>
      <c r="N119" s="413">
        <v>0</v>
      </c>
      <c r="O119" s="413">
        <v>0</v>
      </c>
      <c r="P119" s="413">
        <v>0</v>
      </c>
      <c r="Q119" s="413">
        <v>0</v>
      </c>
      <c r="R119" s="413">
        <v>0</v>
      </c>
      <c r="S119" s="413">
        <v>0</v>
      </c>
      <c r="T119" s="413">
        <v>0</v>
      </c>
      <c r="U119" s="413">
        <v>0</v>
      </c>
      <c r="V119" s="413">
        <v>0</v>
      </c>
      <c r="W119" s="413">
        <v>0</v>
      </c>
      <c r="X119" s="413">
        <v>0</v>
      </c>
      <c r="Y119" s="413">
        <v>0</v>
      </c>
      <c r="Z119" s="413">
        <v>0</v>
      </c>
      <c r="AA119" s="413">
        <v>0</v>
      </c>
      <c r="AB119" s="413">
        <v>0</v>
      </c>
      <c r="AC119" s="413">
        <v>0</v>
      </c>
      <c r="AD119" s="413">
        <v>0</v>
      </c>
      <c r="AE119" s="413">
        <v>0</v>
      </c>
      <c r="AF119" s="413">
        <v>0</v>
      </c>
      <c r="AG119" s="413">
        <v>0</v>
      </c>
      <c r="AH119" s="413">
        <v>0</v>
      </c>
      <c r="AI119" s="413">
        <v>0</v>
      </c>
      <c r="AJ119" s="413">
        <v>0</v>
      </c>
      <c r="AK119" s="413">
        <v>0</v>
      </c>
      <c r="AL119" s="413">
        <v>0</v>
      </c>
      <c r="AM119" s="413">
        <v>0</v>
      </c>
      <c r="AN119" s="413">
        <v>0</v>
      </c>
      <c r="AO119" s="413">
        <v>0</v>
      </c>
      <c r="AP119" s="413">
        <v>0</v>
      </c>
      <c r="AQ119" s="413">
        <v>0</v>
      </c>
      <c r="AR119" s="413">
        <v>0</v>
      </c>
      <c r="AS119" s="413">
        <v>0</v>
      </c>
      <c r="AT119" s="413">
        <v>0</v>
      </c>
      <c r="AU119" s="413">
        <v>0</v>
      </c>
      <c r="AV119" s="413">
        <v>0</v>
      </c>
      <c r="AW119" s="413">
        <v>0</v>
      </c>
      <c r="AX119" s="413">
        <v>0</v>
      </c>
      <c r="AY119" s="413">
        <v>0</v>
      </c>
      <c r="AZ119" s="413">
        <v>0</v>
      </c>
      <c r="BA119" s="413">
        <v>0</v>
      </c>
      <c r="BB119" s="413">
        <v>0</v>
      </c>
      <c r="BC119" s="413">
        <v>0</v>
      </c>
      <c r="BD119" s="413">
        <v>0</v>
      </c>
      <c r="BE119" s="413">
        <v>0</v>
      </c>
      <c r="BF119" s="413">
        <v>0</v>
      </c>
      <c r="BG119" s="413">
        <v>0</v>
      </c>
      <c r="BH119" s="413">
        <v>0</v>
      </c>
      <c r="BI119" s="413">
        <v>0</v>
      </c>
      <c r="BJ119" s="413">
        <v>0</v>
      </c>
      <c r="BK119" s="413">
        <v>0</v>
      </c>
      <c r="BL119" s="413">
        <v>56</v>
      </c>
      <c r="BM119" s="413">
        <v>168</v>
      </c>
      <c r="BN119" s="413">
        <v>275</v>
      </c>
      <c r="BO119" s="413">
        <v>424</v>
      </c>
      <c r="BP119" s="413">
        <v>784</v>
      </c>
      <c r="BQ119" s="413">
        <v>1117</v>
      </c>
      <c r="BR119" s="413">
        <v>1343</v>
      </c>
      <c r="BS119" s="413">
        <v>1394</v>
      </c>
      <c r="BT119" s="413">
        <v>1368</v>
      </c>
      <c r="BU119" s="413">
        <v>1354</v>
      </c>
      <c r="BV119" s="413">
        <v>1346</v>
      </c>
      <c r="BW119" s="413">
        <v>1371</v>
      </c>
      <c r="BX119" s="371">
        <v>1384</v>
      </c>
    </row>
    <row r="120" spans="1:76" s="318" customFormat="1" ht="26.1" customHeight="1">
      <c r="A120" s="221"/>
      <c r="B120" s="364" t="s">
        <v>241</v>
      </c>
      <c r="C120" s="321"/>
      <c r="D120" s="422" t="s">
        <v>496</v>
      </c>
      <c r="E120" s="422" t="s">
        <v>496</v>
      </c>
      <c r="F120" s="422" t="s">
        <v>496</v>
      </c>
      <c r="G120" s="422" t="s">
        <v>496</v>
      </c>
      <c r="H120" s="422" t="s">
        <v>496</v>
      </c>
      <c r="I120" s="422" t="s">
        <v>496</v>
      </c>
      <c r="J120" s="422" t="s">
        <v>496</v>
      </c>
      <c r="K120" s="422" t="s">
        <v>496</v>
      </c>
      <c r="L120" s="422" t="s">
        <v>496</v>
      </c>
      <c r="M120" s="422" t="s">
        <v>496</v>
      </c>
      <c r="N120" s="422" t="s">
        <v>496</v>
      </c>
      <c r="O120" s="422" t="s">
        <v>496</v>
      </c>
      <c r="P120" s="422" t="s">
        <v>496</v>
      </c>
      <c r="Q120" s="422" t="s">
        <v>496</v>
      </c>
      <c r="R120" s="422" t="s">
        <v>496</v>
      </c>
      <c r="S120" s="422" t="s">
        <v>496</v>
      </c>
      <c r="T120" s="422" t="s">
        <v>496</v>
      </c>
      <c r="U120" s="422" t="s">
        <v>496</v>
      </c>
      <c r="V120" s="422" t="s">
        <v>496</v>
      </c>
      <c r="W120" s="422" t="s">
        <v>496</v>
      </c>
      <c r="X120" s="422" t="s">
        <v>496</v>
      </c>
      <c r="Y120" s="422" t="s">
        <v>496</v>
      </c>
      <c r="Z120" s="422" t="s">
        <v>496</v>
      </c>
      <c r="AA120" s="422" t="s">
        <v>496</v>
      </c>
      <c r="AB120" s="422" t="s">
        <v>496</v>
      </c>
      <c r="AC120" s="422" t="s">
        <v>496</v>
      </c>
      <c r="AD120" s="422" t="s">
        <v>496</v>
      </c>
      <c r="AE120" s="422" t="s">
        <v>496</v>
      </c>
      <c r="AF120" s="422" t="s">
        <v>496</v>
      </c>
      <c r="AG120" s="422" t="s">
        <v>496</v>
      </c>
      <c r="AH120" s="414">
        <v>0</v>
      </c>
      <c r="AI120" s="414">
        <v>0</v>
      </c>
      <c r="AJ120" s="414">
        <v>0</v>
      </c>
      <c r="AK120" s="414">
        <v>0</v>
      </c>
      <c r="AL120" s="414">
        <v>0</v>
      </c>
      <c r="AM120" s="414">
        <v>0</v>
      </c>
      <c r="AN120" s="414">
        <v>0</v>
      </c>
      <c r="AO120" s="414">
        <v>0</v>
      </c>
      <c r="AP120" s="414">
        <v>0</v>
      </c>
      <c r="AQ120" s="414">
        <v>0</v>
      </c>
      <c r="AR120" s="414">
        <v>0</v>
      </c>
      <c r="AS120" s="414">
        <v>0</v>
      </c>
      <c r="AT120" s="414">
        <v>0</v>
      </c>
      <c r="AU120" s="414">
        <v>0</v>
      </c>
      <c r="AV120" s="414">
        <v>0</v>
      </c>
      <c r="AW120" s="414">
        <v>0</v>
      </c>
      <c r="AX120" s="414">
        <v>0</v>
      </c>
      <c r="AY120" s="414">
        <v>2490</v>
      </c>
      <c r="AZ120" s="414">
        <v>2455</v>
      </c>
      <c r="BA120" s="414">
        <v>2437</v>
      </c>
      <c r="BB120" s="414">
        <v>2371</v>
      </c>
      <c r="BC120" s="414">
        <v>2354</v>
      </c>
      <c r="BD120" s="414">
        <v>2391</v>
      </c>
      <c r="BE120" s="414">
        <v>2430</v>
      </c>
      <c r="BF120" s="414">
        <v>2483</v>
      </c>
      <c r="BG120" s="414">
        <v>2504</v>
      </c>
      <c r="BH120" s="414">
        <v>2510</v>
      </c>
      <c r="BI120" s="414">
        <v>2475</v>
      </c>
      <c r="BJ120" s="414">
        <v>2443</v>
      </c>
      <c r="BK120" s="414">
        <v>2415</v>
      </c>
      <c r="BL120" s="414">
        <v>2332</v>
      </c>
      <c r="BM120" s="414">
        <v>2031</v>
      </c>
      <c r="BN120" s="414">
        <v>1827</v>
      </c>
      <c r="BO120" s="414">
        <v>1577</v>
      </c>
      <c r="BP120" s="414">
        <v>965</v>
      </c>
      <c r="BQ120" s="414">
        <v>366</v>
      </c>
      <c r="BR120" s="414">
        <v>137</v>
      </c>
      <c r="BS120" s="414">
        <v>72</v>
      </c>
      <c r="BT120" s="414">
        <v>41</v>
      </c>
      <c r="BU120" s="414">
        <v>28</v>
      </c>
      <c r="BV120" s="414">
        <v>22</v>
      </c>
      <c r="BW120" s="414">
        <v>18</v>
      </c>
      <c r="BX120" s="377">
        <v>14</v>
      </c>
    </row>
    <row r="121" spans="1:76">
      <c r="A121" s="334"/>
      <c r="B121" s="296" t="s">
        <v>344</v>
      </c>
      <c r="C121" s="316"/>
      <c r="D121" s="413">
        <v>0</v>
      </c>
      <c r="E121" s="413">
        <v>0</v>
      </c>
      <c r="F121" s="413">
        <v>0</v>
      </c>
      <c r="G121" s="413">
        <v>0</v>
      </c>
      <c r="H121" s="413">
        <v>0</v>
      </c>
      <c r="I121" s="413">
        <v>0</v>
      </c>
      <c r="J121" s="413">
        <v>0</v>
      </c>
      <c r="K121" s="413">
        <v>0</v>
      </c>
      <c r="L121" s="413">
        <v>0</v>
      </c>
      <c r="M121" s="413">
        <v>0</v>
      </c>
      <c r="N121" s="413">
        <v>0</v>
      </c>
      <c r="O121" s="413">
        <v>0</v>
      </c>
      <c r="P121" s="413">
        <v>0</v>
      </c>
      <c r="Q121" s="413">
        <v>0</v>
      </c>
      <c r="R121" s="413">
        <v>0</v>
      </c>
      <c r="S121" s="413">
        <v>0</v>
      </c>
      <c r="T121" s="413">
        <v>0</v>
      </c>
      <c r="U121" s="413">
        <v>0</v>
      </c>
      <c r="V121" s="413">
        <v>0</v>
      </c>
      <c r="W121" s="413">
        <v>0</v>
      </c>
      <c r="X121" s="413">
        <v>0</v>
      </c>
      <c r="Y121" s="413">
        <v>0</v>
      </c>
      <c r="Z121" s="413">
        <v>0</v>
      </c>
      <c r="AA121" s="413">
        <v>0</v>
      </c>
      <c r="AB121" s="413">
        <v>0</v>
      </c>
      <c r="AC121" s="413">
        <v>0</v>
      </c>
      <c r="AD121" s="413">
        <v>0</v>
      </c>
      <c r="AE121" s="413">
        <v>0</v>
      </c>
      <c r="AF121" s="413">
        <v>0</v>
      </c>
      <c r="AG121" s="413">
        <v>0</v>
      </c>
      <c r="AH121" s="413">
        <v>0</v>
      </c>
      <c r="AI121" s="413">
        <v>0</v>
      </c>
      <c r="AJ121" s="413">
        <v>0</v>
      </c>
      <c r="AK121" s="413">
        <v>0</v>
      </c>
      <c r="AL121" s="413">
        <v>0</v>
      </c>
      <c r="AM121" s="413">
        <v>0</v>
      </c>
      <c r="AN121" s="413">
        <v>0</v>
      </c>
      <c r="AO121" s="413">
        <v>0</v>
      </c>
      <c r="AP121" s="413">
        <v>0</v>
      </c>
      <c r="AQ121" s="413">
        <v>0</v>
      </c>
      <c r="AR121" s="413">
        <v>0</v>
      </c>
      <c r="AS121" s="413">
        <v>0</v>
      </c>
      <c r="AT121" s="413">
        <v>0</v>
      </c>
      <c r="AU121" s="413">
        <v>0</v>
      </c>
      <c r="AV121" s="413">
        <v>0</v>
      </c>
      <c r="AW121" s="413">
        <v>0</v>
      </c>
      <c r="AX121" s="413">
        <v>0</v>
      </c>
      <c r="AY121" s="413">
        <v>2218</v>
      </c>
      <c r="AZ121" s="413">
        <v>2240</v>
      </c>
      <c r="BA121" s="413">
        <v>2285</v>
      </c>
      <c r="BB121" s="413">
        <v>2288</v>
      </c>
      <c r="BC121" s="413">
        <v>2328</v>
      </c>
      <c r="BD121" s="413">
        <v>2384</v>
      </c>
      <c r="BE121" s="413">
        <v>2427</v>
      </c>
      <c r="BF121" s="413">
        <v>2483</v>
      </c>
      <c r="BG121" s="413">
        <v>2504</v>
      </c>
      <c r="BH121" s="413">
        <v>2510</v>
      </c>
      <c r="BI121" s="413">
        <v>2475</v>
      </c>
      <c r="BJ121" s="413">
        <v>2443</v>
      </c>
      <c r="BK121" s="413">
        <v>2415</v>
      </c>
      <c r="BL121" s="413">
        <v>2332</v>
      </c>
      <c r="BM121" s="413">
        <v>2031</v>
      </c>
      <c r="BN121" s="413">
        <v>1827</v>
      </c>
      <c r="BO121" s="413">
        <v>1577</v>
      </c>
      <c r="BP121" s="413">
        <v>965</v>
      </c>
      <c r="BQ121" s="413">
        <v>366</v>
      </c>
      <c r="BR121" s="413">
        <v>137</v>
      </c>
      <c r="BS121" s="413">
        <v>72</v>
      </c>
      <c r="BT121" s="413">
        <v>41</v>
      </c>
      <c r="BU121" s="413">
        <v>28</v>
      </c>
      <c r="BV121" s="413">
        <v>22</v>
      </c>
      <c r="BW121" s="413">
        <v>18</v>
      </c>
      <c r="BX121" s="371">
        <v>14</v>
      </c>
    </row>
    <row r="122" spans="1:76">
      <c r="A122" s="334"/>
      <c r="B122" s="296" t="s">
        <v>345</v>
      </c>
      <c r="C122" s="316"/>
      <c r="D122" s="420" t="s">
        <v>496</v>
      </c>
      <c r="E122" s="420" t="s">
        <v>496</v>
      </c>
      <c r="F122" s="420" t="s">
        <v>496</v>
      </c>
      <c r="G122" s="420" t="s">
        <v>496</v>
      </c>
      <c r="H122" s="420" t="s">
        <v>496</v>
      </c>
      <c r="I122" s="420" t="s">
        <v>496</v>
      </c>
      <c r="J122" s="420" t="s">
        <v>496</v>
      </c>
      <c r="K122" s="420" t="s">
        <v>496</v>
      </c>
      <c r="L122" s="420" t="s">
        <v>496</v>
      </c>
      <c r="M122" s="420" t="s">
        <v>496</v>
      </c>
      <c r="N122" s="420" t="s">
        <v>496</v>
      </c>
      <c r="O122" s="420" t="s">
        <v>496</v>
      </c>
      <c r="P122" s="420" t="s">
        <v>496</v>
      </c>
      <c r="Q122" s="420" t="s">
        <v>496</v>
      </c>
      <c r="R122" s="420" t="s">
        <v>496</v>
      </c>
      <c r="S122" s="420" t="s">
        <v>496</v>
      </c>
      <c r="T122" s="420" t="s">
        <v>496</v>
      </c>
      <c r="U122" s="420" t="s">
        <v>496</v>
      </c>
      <c r="V122" s="420" t="s">
        <v>496</v>
      </c>
      <c r="W122" s="420" t="s">
        <v>496</v>
      </c>
      <c r="X122" s="420" t="s">
        <v>496</v>
      </c>
      <c r="Y122" s="420" t="s">
        <v>496</v>
      </c>
      <c r="Z122" s="420" t="s">
        <v>496</v>
      </c>
      <c r="AA122" s="420" t="s">
        <v>496</v>
      </c>
      <c r="AB122" s="420" t="s">
        <v>496</v>
      </c>
      <c r="AC122" s="420" t="s">
        <v>496</v>
      </c>
      <c r="AD122" s="420" t="s">
        <v>496</v>
      </c>
      <c r="AE122" s="420" t="s">
        <v>496</v>
      </c>
      <c r="AF122" s="420" t="s">
        <v>496</v>
      </c>
      <c r="AG122" s="420" t="s">
        <v>496</v>
      </c>
      <c r="AH122" s="413">
        <v>0</v>
      </c>
      <c r="AI122" s="413">
        <v>0</v>
      </c>
      <c r="AJ122" s="413">
        <v>0</v>
      </c>
      <c r="AK122" s="413">
        <v>0</v>
      </c>
      <c r="AL122" s="413">
        <v>0</v>
      </c>
      <c r="AM122" s="413">
        <v>0</v>
      </c>
      <c r="AN122" s="413">
        <v>0</v>
      </c>
      <c r="AO122" s="413">
        <v>0</v>
      </c>
      <c r="AP122" s="413">
        <v>0</v>
      </c>
      <c r="AQ122" s="413">
        <v>0</v>
      </c>
      <c r="AR122" s="413">
        <v>0</v>
      </c>
      <c r="AS122" s="413">
        <v>0</v>
      </c>
      <c r="AT122" s="413">
        <v>0</v>
      </c>
      <c r="AU122" s="413">
        <v>0</v>
      </c>
      <c r="AV122" s="413">
        <v>0</v>
      </c>
      <c r="AW122" s="413">
        <v>0</v>
      </c>
      <c r="AX122" s="413">
        <v>0</v>
      </c>
      <c r="AY122" s="413">
        <v>272</v>
      </c>
      <c r="AZ122" s="413">
        <v>215</v>
      </c>
      <c r="BA122" s="413">
        <v>152</v>
      </c>
      <c r="BB122" s="413">
        <v>83</v>
      </c>
      <c r="BC122" s="413">
        <v>26</v>
      </c>
      <c r="BD122" s="413">
        <v>7</v>
      </c>
      <c r="BE122" s="413">
        <v>2</v>
      </c>
      <c r="BF122" s="413">
        <v>0</v>
      </c>
      <c r="BG122" s="413">
        <v>0</v>
      </c>
      <c r="BH122" s="413">
        <v>0</v>
      </c>
      <c r="BI122" s="413">
        <v>0</v>
      </c>
      <c r="BJ122" s="413">
        <v>0</v>
      </c>
      <c r="BK122" s="413">
        <v>0</v>
      </c>
      <c r="BL122" s="413">
        <v>0</v>
      </c>
      <c r="BM122" s="413">
        <v>0</v>
      </c>
      <c r="BN122" s="413">
        <v>0</v>
      </c>
      <c r="BO122" s="413">
        <v>0</v>
      </c>
      <c r="BP122" s="413">
        <v>0</v>
      </c>
      <c r="BQ122" s="413">
        <v>0</v>
      </c>
      <c r="BR122" s="413">
        <v>0</v>
      </c>
      <c r="BS122" s="413">
        <v>0</v>
      </c>
      <c r="BT122" s="413">
        <v>0</v>
      </c>
      <c r="BU122" s="413">
        <v>0</v>
      </c>
      <c r="BV122" s="413">
        <v>0</v>
      </c>
      <c r="BW122" s="413">
        <v>0</v>
      </c>
      <c r="BX122" s="371">
        <v>0</v>
      </c>
    </row>
    <row r="123" spans="1:76" ht="25.5" customHeight="1">
      <c r="A123" s="316"/>
      <c r="B123" s="37" t="s">
        <v>562</v>
      </c>
      <c r="C123" s="316"/>
      <c r="D123" s="413"/>
      <c r="E123" s="413"/>
      <c r="F123" s="413"/>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v>0</v>
      </c>
      <c r="BB123" s="413">
        <v>0</v>
      </c>
      <c r="BC123" s="413">
        <v>0</v>
      </c>
      <c r="BD123" s="413">
        <v>115</v>
      </c>
      <c r="BE123" s="413">
        <v>111</v>
      </c>
      <c r="BF123" s="413">
        <v>123</v>
      </c>
      <c r="BG123" s="413">
        <v>108</v>
      </c>
      <c r="BH123" s="413">
        <v>100</v>
      </c>
      <c r="BI123" s="413">
        <v>94</v>
      </c>
      <c r="BJ123" s="413">
        <v>91</v>
      </c>
      <c r="BK123" s="413">
        <v>91</v>
      </c>
      <c r="BL123" s="413">
        <v>72</v>
      </c>
      <c r="BM123" s="413">
        <v>7</v>
      </c>
      <c r="BN123" s="413">
        <v>5</v>
      </c>
      <c r="BO123" s="413">
        <v>2</v>
      </c>
      <c r="BP123" s="413">
        <v>1</v>
      </c>
      <c r="BQ123" s="413">
        <v>1</v>
      </c>
      <c r="BR123" s="413">
        <v>0</v>
      </c>
      <c r="BS123" s="413">
        <v>0</v>
      </c>
      <c r="BT123" s="413">
        <v>0</v>
      </c>
      <c r="BU123" s="413">
        <v>0</v>
      </c>
      <c r="BV123" s="413">
        <v>0</v>
      </c>
      <c r="BW123" s="413">
        <v>0</v>
      </c>
      <c r="BX123" s="371">
        <v>0</v>
      </c>
    </row>
    <row r="124" spans="1:76">
      <c r="A124" s="316"/>
      <c r="B124" s="37" t="s">
        <v>561</v>
      </c>
      <c r="C124" s="316"/>
      <c r="D124" s="413">
        <v>0</v>
      </c>
      <c r="E124" s="413">
        <v>0</v>
      </c>
      <c r="F124" s="413">
        <v>0</v>
      </c>
      <c r="G124" s="413">
        <v>0</v>
      </c>
      <c r="H124" s="413">
        <v>0</v>
      </c>
      <c r="I124" s="413">
        <v>0</v>
      </c>
      <c r="J124" s="413">
        <v>0</v>
      </c>
      <c r="K124" s="413">
        <v>0</v>
      </c>
      <c r="L124" s="413">
        <v>0</v>
      </c>
      <c r="M124" s="413">
        <v>0</v>
      </c>
      <c r="N124" s="413">
        <v>0</v>
      </c>
      <c r="O124" s="413">
        <v>0</v>
      </c>
      <c r="P124" s="413">
        <v>0</v>
      </c>
      <c r="Q124" s="413">
        <v>0</v>
      </c>
      <c r="R124" s="413">
        <v>0</v>
      </c>
      <c r="S124" s="413">
        <v>0</v>
      </c>
      <c r="T124" s="413">
        <v>0</v>
      </c>
      <c r="U124" s="413">
        <v>0</v>
      </c>
      <c r="V124" s="413">
        <v>0</v>
      </c>
      <c r="W124" s="413">
        <v>0</v>
      </c>
      <c r="X124" s="413">
        <v>0</v>
      </c>
      <c r="Y124" s="413">
        <v>0</v>
      </c>
      <c r="Z124" s="413">
        <v>0</v>
      </c>
      <c r="AA124" s="413">
        <v>0</v>
      </c>
      <c r="AB124" s="413">
        <v>0</v>
      </c>
      <c r="AC124" s="413">
        <v>0</v>
      </c>
      <c r="AD124" s="413">
        <v>0</v>
      </c>
      <c r="AE124" s="413">
        <v>0</v>
      </c>
      <c r="AF124" s="413">
        <v>0</v>
      </c>
      <c r="AG124" s="413">
        <v>0</v>
      </c>
      <c r="AH124" s="413">
        <v>0</v>
      </c>
      <c r="AI124" s="413">
        <v>0</v>
      </c>
      <c r="AJ124" s="413">
        <v>0</v>
      </c>
      <c r="AK124" s="413">
        <v>0</v>
      </c>
      <c r="AL124" s="413">
        <v>0</v>
      </c>
      <c r="AM124" s="413">
        <v>0</v>
      </c>
      <c r="AN124" s="413">
        <v>0</v>
      </c>
      <c r="AO124" s="413">
        <v>0</v>
      </c>
      <c r="AP124" s="413">
        <v>0</v>
      </c>
      <c r="AQ124" s="413">
        <v>0</v>
      </c>
      <c r="AR124" s="413">
        <v>0</v>
      </c>
      <c r="AS124" s="413">
        <v>0</v>
      </c>
      <c r="AT124" s="413">
        <v>0</v>
      </c>
      <c r="AU124" s="413">
        <v>0</v>
      </c>
      <c r="AV124" s="413">
        <v>0</v>
      </c>
      <c r="AW124" s="413">
        <v>0</v>
      </c>
      <c r="AX124" s="413">
        <v>0</v>
      </c>
      <c r="AY124" s="413">
        <v>0</v>
      </c>
      <c r="AZ124" s="413">
        <v>0</v>
      </c>
      <c r="BA124" s="413">
        <v>0</v>
      </c>
      <c r="BB124" s="413">
        <v>0</v>
      </c>
      <c r="BC124" s="413">
        <v>0</v>
      </c>
      <c r="BD124" s="413">
        <v>115</v>
      </c>
      <c r="BE124" s="413">
        <v>117</v>
      </c>
      <c r="BF124" s="413">
        <v>123</v>
      </c>
      <c r="BG124" s="413">
        <v>113</v>
      </c>
      <c r="BH124" s="413">
        <v>109</v>
      </c>
      <c r="BI124" s="413">
        <v>98</v>
      </c>
      <c r="BJ124" s="413">
        <v>92</v>
      </c>
      <c r="BK124" s="413">
        <v>92</v>
      </c>
      <c r="BL124" s="413">
        <v>82</v>
      </c>
      <c r="BM124" s="413">
        <v>23</v>
      </c>
      <c r="BN124" s="413">
        <v>4</v>
      </c>
      <c r="BO124" s="413">
        <v>3</v>
      </c>
      <c r="BP124" s="413">
        <v>1</v>
      </c>
      <c r="BQ124" s="413">
        <v>0</v>
      </c>
      <c r="BR124" s="413">
        <v>0</v>
      </c>
      <c r="BS124" s="413">
        <v>0</v>
      </c>
      <c r="BT124" s="413">
        <v>0</v>
      </c>
      <c r="BU124" s="413">
        <v>0</v>
      </c>
      <c r="BV124" s="413">
        <v>0</v>
      </c>
      <c r="BW124" s="413">
        <v>0</v>
      </c>
      <c r="BX124" s="371">
        <v>0</v>
      </c>
    </row>
    <row r="125" spans="1:76">
      <c r="A125" s="316"/>
      <c r="B125" s="37" t="s">
        <v>560</v>
      </c>
      <c r="C125" s="316"/>
      <c r="D125" s="413">
        <v>0</v>
      </c>
      <c r="E125" s="413">
        <v>0</v>
      </c>
      <c r="F125" s="413">
        <v>0</v>
      </c>
      <c r="G125" s="413">
        <v>0</v>
      </c>
      <c r="H125" s="413">
        <v>0</v>
      </c>
      <c r="I125" s="413">
        <v>0</v>
      </c>
      <c r="J125" s="413">
        <v>0</v>
      </c>
      <c r="K125" s="413">
        <v>0</v>
      </c>
      <c r="L125" s="413">
        <v>0</v>
      </c>
      <c r="M125" s="413">
        <v>0</v>
      </c>
      <c r="N125" s="413">
        <v>0</v>
      </c>
      <c r="O125" s="413">
        <v>0</v>
      </c>
      <c r="P125" s="413">
        <v>0</v>
      </c>
      <c r="Q125" s="413">
        <v>0</v>
      </c>
      <c r="R125" s="413">
        <v>0</v>
      </c>
      <c r="S125" s="413">
        <v>0</v>
      </c>
      <c r="T125" s="413">
        <v>0</v>
      </c>
      <c r="U125" s="413">
        <v>0</v>
      </c>
      <c r="V125" s="413">
        <v>0</v>
      </c>
      <c r="W125" s="413">
        <v>0</v>
      </c>
      <c r="X125" s="413">
        <v>0</v>
      </c>
      <c r="Y125" s="413">
        <v>0</v>
      </c>
      <c r="Z125" s="413">
        <v>0</v>
      </c>
      <c r="AA125" s="413">
        <v>0</v>
      </c>
      <c r="AB125" s="413">
        <v>0</v>
      </c>
      <c r="AC125" s="413">
        <v>0</v>
      </c>
      <c r="AD125" s="413">
        <v>0</v>
      </c>
      <c r="AE125" s="413">
        <v>0</v>
      </c>
      <c r="AF125" s="413">
        <v>0</v>
      </c>
      <c r="AG125" s="413">
        <v>0</v>
      </c>
      <c r="AH125" s="413">
        <v>0</v>
      </c>
      <c r="AI125" s="413">
        <v>0</v>
      </c>
      <c r="AJ125" s="413">
        <v>0</v>
      </c>
      <c r="AK125" s="413">
        <v>0</v>
      </c>
      <c r="AL125" s="413">
        <v>0</v>
      </c>
      <c r="AM125" s="413">
        <v>0</v>
      </c>
      <c r="AN125" s="413">
        <v>0</v>
      </c>
      <c r="AO125" s="413">
        <v>0</v>
      </c>
      <c r="AP125" s="413">
        <v>0</v>
      </c>
      <c r="AQ125" s="413">
        <v>0</v>
      </c>
      <c r="AR125" s="413">
        <v>0</v>
      </c>
      <c r="AS125" s="413">
        <v>0</v>
      </c>
      <c r="AT125" s="413">
        <v>0</v>
      </c>
      <c r="AU125" s="413">
        <v>0</v>
      </c>
      <c r="AV125" s="413">
        <v>0</v>
      </c>
      <c r="AW125" s="413">
        <v>0</v>
      </c>
      <c r="AX125" s="413">
        <v>0</v>
      </c>
      <c r="AY125" s="413">
        <v>0</v>
      </c>
      <c r="AZ125" s="413">
        <v>0</v>
      </c>
      <c r="BA125" s="413">
        <v>0</v>
      </c>
      <c r="BB125" s="413">
        <v>0</v>
      </c>
      <c r="BC125" s="413">
        <v>0</v>
      </c>
      <c r="BD125" s="413">
        <v>1343</v>
      </c>
      <c r="BE125" s="413">
        <v>1344</v>
      </c>
      <c r="BF125" s="413">
        <v>1340</v>
      </c>
      <c r="BG125" s="413">
        <v>1349</v>
      </c>
      <c r="BH125" s="413">
        <v>1334</v>
      </c>
      <c r="BI125" s="413">
        <v>1308</v>
      </c>
      <c r="BJ125" s="413">
        <v>1273</v>
      </c>
      <c r="BK125" s="413">
        <v>1230</v>
      </c>
      <c r="BL125" s="413">
        <v>1191</v>
      </c>
      <c r="BM125" s="413">
        <v>1146</v>
      </c>
      <c r="BN125" s="413">
        <v>1045</v>
      </c>
      <c r="BO125" s="413">
        <v>904</v>
      </c>
      <c r="BP125" s="413">
        <v>564</v>
      </c>
      <c r="BQ125" s="413">
        <v>192</v>
      </c>
      <c r="BR125" s="413">
        <v>40</v>
      </c>
      <c r="BS125" s="413">
        <v>6</v>
      </c>
      <c r="BT125" s="413">
        <v>0</v>
      </c>
      <c r="BU125" s="413">
        <v>0</v>
      </c>
      <c r="BV125" s="413">
        <v>0</v>
      </c>
      <c r="BW125" s="413">
        <v>0</v>
      </c>
      <c r="BX125" s="371">
        <v>0</v>
      </c>
    </row>
    <row r="126" spans="1:76">
      <c r="A126" s="316"/>
      <c r="B126" s="37" t="s">
        <v>571</v>
      </c>
      <c r="C126" s="316"/>
      <c r="D126" s="413">
        <v>0</v>
      </c>
      <c r="E126" s="413">
        <v>0</v>
      </c>
      <c r="F126" s="413">
        <v>0</v>
      </c>
      <c r="G126" s="413">
        <v>0</v>
      </c>
      <c r="H126" s="413">
        <v>0</v>
      </c>
      <c r="I126" s="413">
        <v>0</v>
      </c>
      <c r="J126" s="413">
        <v>0</v>
      </c>
      <c r="K126" s="413">
        <v>0</v>
      </c>
      <c r="L126" s="413">
        <v>0</v>
      </c>
      <c r="M126" s="413">
        <v>0</v>
      </c>
      <c r="N126" s="413">
        <v>0</v>
      </c>
      <c r="O126" s="413">
        <v>0</v>
      </c>
      <c r="P126" s="413">
        <v>0</v>
      </c>
      <c r="Q126" s="413">
        <v>0</v>
      </c>
      <c r="R126" s="413">
        <v>0</v>
      </c>
      <c r="S126" s="413">
        <v>0</v>
      </c>
      <c r="T126" s="413">
        <v>0</v>
      </c>
      <c r="U126" s="413">
        <v>0</v>
      </c>
      <c r="V126" s="413">
        <v>0</v>
      </c>
      <c r="W126" s="413">
        <v>0</v>
      </c>
      <c r="X126" s="413">
        <v>0</v>
      </c>
      <c r="Y126" s="413">
        <v>0</v>
      </c>
      <c r="Z126" s="413">
        <v>0</v>
      </c>
      <c r="AA126" s="413">
        <v>0</v>
      </c>
      <c r="AB126" s="413">
        <v>0</v>
      </c>
      <c r="AC126" s="413">
        <v>0</v>
      </c>
      <c r="AD126" s="413">
        <v>0</v>
      </c>
      <c r="AE126" s="413">
        <v>0</v>
      </c>
      <c r="AF126" s="413">
        <v>0</v>
      </c>
      <c r="AG126" s="413">
        <v>0</v>
      </c>
      <c r="AH126" s="413">
        <v>0</v>
      </c>
      <c r="AI126" s="413">
        <v>0</v>
      </c>
      <c r="AJ126" s="413">
        <v>0</v>
      </c>
      <c r="AK126" s="413">
        <v>0</v>
      </c>
      <c r="AL126" s="413">
        <v>0</v>
      </c>
      <c r="AM126" s="413">
        <v>0</v>
      </c>
      <c r="AN126" s="413">
        <v>0</v>
      </c>
      <c r="AO126" s="413">
        <v>0</v>
      </c>
      <c r="AP126" s="413">
        <v>0</v>
      </c>
      <c r="AQ126" s="413">
        <v>0</v>
      </c>
      <c r="AR126" s="413">
        <v>0</v>
      </c>
      <c r="AS126" s="413">
        <v>0</v>
      </c>
      <c r="AT126" s="413">
        <v>0</v>
      </c>
      <c r="AU126" s="413">
        <v>0</v>
      </c>
      <c r="AV126" s="413">
        <v>0</v>
      </c>
      <c r="AW126" s="413">
        <v>0</v>
      </c>
      <c r="AX126" s="413">
        <v>0</v>
      </c>
      <c r="AY126" s="413">
        <v>1899</v>
      </c>
      <c r="AZ126" s="413">
        <v>1832</v>
      </c>
      <c r="BA126" s="413">
        <v>1765</v>
      </c>
      <c r="BB126" s="413">
        <v>1660</v>
      </c>
      <c r="BC126" s="413">
        <v>1595</v>
      </c>
      <c r="BD126" s="413">
        <v>1580</v>
      </c>
      <c r="BE126" s="413">
        <v>1574</v>
      </c>
      <c r="BF126" s="413">
        <v>1586</v>
      </c>
      <c r="BG126" s="413">
        <v>1570</v>
      </c>
      <c r="BH126" s="413">
        <v>1543</v>
      </c>
      <c r="BI126" s="413">
        <v>1500</v>
      </c>
      <c r="BJ126" s="413">
        <v>1456</v>
      </c>
      <c r="BK126" s="413">
        <v>1413</v>
      </c>
      <c r="BL126" s="413">
        <v>1346</v>
      </c>
      <c r="BM126" s="413">
        <v>1177</v>
      </c>
      <c r="BN126" s="413">
        <v>1054</v>
      </c>
      <c r="BO126" s="413">
        <v>909</v>
      </c>
      <c r="BP126" s="413">
        <v>566</v>
      </c>
      <c r="BQ126" s="413">
        <v>192</v>
      </c>
      <c r="BR126" s="413">
        <v>40</v>
      </c>
      <c r="BS126" s="413">
        <v>6</v>
      </c>
      <c r="BT126" s="413">
        <v>0</v>
      </c>
      <c r="BU126" s="413">
        <v>0</v>
      </c>
      <c r="BV126" s="413">
        <v>0</v>
      </c>
      <c r="BW126" s="413">
        <v>0</v>
      </c>
      <c r="BX126" s="371">
        <v>0</v>
      </c>
    </row>
    <row r="127" spans="1:76">
      <c r="A127" s="316"/>
      <c r="B127" s="376" t="s">
        <v>344</v>
      </c>
      <c r="C127" s="316"/>
      <c r="D127" s="413">
        <v>0</v>
      </c>
      <c r="E127" s="413">
        <v>0</v>
      </c>
      <c r="F127" s="413">
        <v>0</v>
      </c>
      <c r="G127" s="413">
        <v>0</v>
      </c>
      <c r="H127" s="413">
        <v>0</v>
      </c>
      <c r="I127" s="413">
        <v>0</v>
      </c>
      <c r="J127" s="413">
        <v>0</v>
      </c>
      <c r="K127" s="413">
        <v>0</v>
      </c>
      <c r="L127" s="413">
        <v>0</v>
      </c>
      <c r="M127" s="413">
        <v>0</v>
      </c>
      <c r="N127" s="413">
        <v>0</v>
      </c>
      <c r="O127" s="413">
        <v>0</v>
      </c>
      <c r="P127" s="413">
        <v>0</v>
      </c>
      <c r="Q127" s="413">
        <v>0</v>
      </c>
      <c r="R127" s="413">
        <v>0</v>
      </c>
      <c r="S127" s="413">
        <v>0</v>
      </c>
      <c r="T127" s="413">
        <v>0</v>
      </c>
      <c r="U127" s="413">
        <v>0</v>
      </c>
      <c r="V127" s="413">
        <v>0</v>
      </c>
      <c r="W127" s="413">
        <v>0</v>
      </c>
      <c r="X127" s="413">
        <v>0</v>
      </c>
      <c r="Y127" s="413">
        <v>0</v>
      </c>
      <c r="Z127" s="413">
        <v>0</v>
      </c>
      <c r="AA127" s="413">
        <v>0</v>
      </c>
      <c r="AB127" s="413">
        <v>0</v>
      </c>
      <c r="AC127" s="413">
        <v>0</v>
      </c>
      <c r="AD127" s="413">
        <v>0</v>
      </c>
      <c r="AE127" s="413">
        <v>0</v>
      </c>
      <c r="AF127" s="413">
        <v>0</v>
      </c>
      <c r="AG127" s="413">
        <v>0</v>
      </c>
      <c r="AH127" s="413">
        <v>0</v>
      </c>
      <c r="AI127" s="413">
        <v>0</v>
      </c>
      <c r="AJ127" s="413">
        <v>0</v>
      </c>
      <c r="AK127" s="413">
        <v>0</v>
      </c>
      <c r="AL127" s="413">
        <v>0</v>
      </c>
      <c r="AM127" s="413">
        <v>0</v>
      </c>
      <c r="AN127" s="413">
        <v>0</v>
      </c>
      <c r="AO127" s="413">
        <v>0</v>
      </c>
      <c r="AP127" s="413">
        <v>0</v>
      </c>
      <c r="AQ127" s="413">
        <v>0</v>
      </c>
      <c r="AR127" s="413">
        <v>0</v>
      </c>
      <c r="AS127" s="413">
        <v>0</v>
      </c>
      <c r="AT127" s="413">
        <v>0</v>
      </c>
      <c r="AU127" s="413">
        <v>0</v>
      </c>
      <c r="AV127" s="413">
        <v>0</v>
      </c>
      <c r="AW127" s="413">
        <v>0</v>
      </c>
      <c r="AX127" s="413">
        <v>0</v>
      </c>
      <c r="AY127" s="413">
        <v>1634</v>
      </c>
      <c r="AZ127" s="413">
        <v>1622</v>
      </c>
      <c r="BA127" s="413">
        <v>1618</v>
      </c>
      <c r="BB127" s="413">
        <v>1581</v>
      </c>
      <c r="BC127" s="413">
        <v>1569</v>
      </c>
      <c r="BD127" s="413">
        <v>1573</v>
      </c>
      <c r="BE127" s="413">
        <v>1572</v>
      </c>
      <c r="BF127" s="413">
        <v>1586</v>
      </c>
      <c r="BG127" s="413">
        <v>1570</v>
      </c>
      <c r="BH127" s="413">
        <v>1543</v>
      </c>
      <c r="BI127" s="413">
        <v>1500</v>
      </c>
      <c r="BJ127" s="413">
        <v>1456</v>
      </c>
      <c r="BK127" s="413">
        <v>1413</v>
      </c>
      <c r="BL127" s="413">
        <v>1346</v>
      </c>
      <c r="BM127" s="413">
        <v>1177</v>
      </c>
      <c r="BN127" s="413">
        <v>1054</v>
      </c>
      <c r="BO127" s="413">
        <v>909</v>
      </c>
      <c r="BP127" s="413">
        <v>566</v>
      </c>
      <c r="BQ127" s="413">
        <v>192</v>
      </c>
      <c r="BR127" s="413">
        <v>40</v>
      </c>
      <c r="BS127" s="413">
        <v>6</v>
      </c>
      <c r="BT127" s="413">
        <v>0</v>
      </c>
      <c r="BU127" s="413">
        <v>0</v>
      </c>
      <c r="BV127" s="413">
        <v>0</v>
      </c>
      <c r="BW127" s="413">
        <v>0</v>
      </c>
      <c r="BX127" s="371">
        <v>0</v>
      </c>
    </row>
    <row r="128" spans="1:76">
      <c r="A128" s="316"/>
      <c r="B128" s="376" t="s">
        <v>345</v>
      </c>
      <c r="C128" s="316"/>
      <c r="D128" s="413">
        <v>0</v>
      </c>
      <c r="E128" s="413">
        <v>0</v>
      </c>
      <c r="F128" s="413">
        <v>0</v>
      </c>
      <c r="G128" s="413">
        <v>0</v>
      </c>
      <c r="H128" s="413">
        <v>0</v>
      </c>
      <c r="I128" s="413">
        <v>0</v>
      </c>
      <c r="J128" s="413">
        <v>0</v>
      </c>
      <c r="K128" s="413">
        <v>0</v>
      </c>
      <c r="L128" s="413">
        <v>0</v>
      </c>
      <c r="M128" s="413">
        <v>0</v>
      </c>
      <c r="N128" s="413">
        <v>0</v>
      </c>
      <c r="O128" s="413">
        <v>0</v>
      </c>
      <c r="P128" s="413">
        <v>0</v>
      </c>
      <c r="Q128" s="413">
        <v>0</v>
      </c>
      <c r="R128" s="413">
        <v>0</v>
      </c>
      <c r="S128" s="413">
        <v>0</v>
      </c>
      <c r="T128" s="413">
        <v>0</v>
      </c>
      <c r="U128" s="413">
        <v>0</v>
      </c>
      <c r="V128" s="413">
        <v>0</v>
      </c>
      <c r="W128" s="413">
        <v>0</v>
      </c>
      <c r="X128" s="413">
        <v>0</v>
      </c>
      <c r="Y128" s="413">
        <v>0</v>
      </c>
      <c r="Z128" s="413">
        <v>0</v>
      </c>
      <c r="AA128" s="413">
        <v>0</v>
      </c>
      <c r="AB128" s="413">
        <v>0</v>
      </c>
      <c r="AC128" s="413">
        <v>0</v>
      </c>
      <c r="AD128" s="413">
        <v>0</v>
      </c>
      <c r="AE128" s="413">
        <v>0</v>
      </c>
      <c r="AF128" s="413">
        <v>0</v>
      </c>
      <c r="AG128" s="413">
        <v>0</v>
      </c>
      <c r="AH128" s="413">
        <v>0</v>
      </c>
      <c r="AI128" s="413">
        <v>0</v>
      </c>
      <c r="AJ128" s="413">
        <v>0</v>
      </c>
      <c r="AK128" s="413">
        <v>0</v>
      </c>
      <c r="AL128" s="413">
        <v>0</v>
      </c>
      <c r="AM128" s="413">
        <v>0</v>
      </c>
      <c r="AN128" s="413">
        <v>0</v>
      </c>
      <c r="AO128" s="413">
        <v>0</v>
      </c>
      <c r="AP128" s="413">
        <v>0</v>
      </c>
      <c r="AQ128" s="413">
        <v>0</v>
      </c>
      <c r="AR128" s="413">
        <v>0</v>
      </c>
      <c r="AS128" s="413">
        <v>0</v>
      </c>
      <c r="AT128" s="413">
        <v>0</v>
      </c>
      <c r="AU128" s="413">
        <v>0</v>
      </c>
      <c r="AV128" s="413">
        <v>0</v>
      </c>
      <c r="AW128" s="413">
        <v>0</v>
      </c>
      <c r="AX128" s="413">
        <v>0</v>
      </c>
      <c r="AY128" s="413">
        <v>266</v>
      </c>
      <c r="AZ128" s="413">
        <v>210</v>
      </c>
      <c r="BA128" s="413">
        <v>148</v>
      </c>
      <c r="BB128" s="413">
        <v>78</v>
      </c>
      <c r="BC128" s="413">
        <v>26</v>
      </c>
      <c r="BD128" s="413">
        <v>7</v>
      </c>
      <c r="BE128" s="413">
        <v>2</v>
      </c>
      <c r="BF128" s="413">
        <v>0</v>
      </c>
      <c r="BG128" s="413">
        <v>0</v>
      </c>
      <c r="BH128" s="413">
        <v>0</v>
      </c>
      <c r="BI128" s="413">
        <v>0</v>
      </c>
      <c r="BJ128" s="413">
        <v>0</v>
      </c>
      <c r="BK128" s="413">
        <v>0</v>
      </c>
      <c r="BL128" s="413">
        <v>0</v>
      </c>
      <c r="BM128" s="413">
        <v>0</v>
      </c>
      <c r="BN128" s="413">
        <v>0</v>
      </c>
      <c r="BO128" s="413">
        <v>0</v>
      </c>
      <c r="BP128" s="413">
        <v>0</v>
      </c>
      <c r="BQ128" s="413">
        <v>0</v>
      </c>
      <c r="BR128" s="413">
        <v>0</v>
      </c>
      <c r="BS128" s="413">
        <v>0</v>
      </c>
      <c r="BT128" s="413">
        <v>0</v>
      </c>
      <c r="BU128" s="413">
        <v>0</v>
      </c>
      <c r="BV128" s="413">
        <v>0</v>
      </c>
      <c r="BW128" s="413">
        <v>0</v>
      </c>
      <c r="BX128" s="371">
        <v>0</v>
      </c>
    </row>
    <row r="129" spans="1:76" ht="24.75" customHeight="1">
      <c r="A129" s="316"/>
      <c r="B129" s="37" t="s">
        <v>570</v>
      </c>
      <c r="C129" s="316"/>
      <c r="D129" s="413">
        <v>0</v>
      </c>
      <c r="E129" s="413">
        <v>0</v>
      </c>
      <c r="F129" s="413">
        <v>0</v>
      </c>
      <c r="G129" s="413">
        <v>0</v>
      </c>
      <c r="H129" s="413">
        <v>0</v>
      </c>
      <c r="I129" s="413">
        <v>0</v>
      </c>
      <c r="J129" s="413">
        <v>0</v>
      </c>
      <c r="K129" s="413">
        <v>0</v>
      </c>
      <c r="L129" s="413">
        <v>0</v>
      </c>
      <c r="M129" s="413">
        <v>0</v>
      </c>
      <c r="N129" s="413">
        <v>0</v>
      </c>
      <c r="O129" s="413">
        <v>0</v>
      </c>
      <c r="P129" s="413">
        <v>0</v>
      </c>
      <c r="Q129" s="413">
        <v>0</v>
      </c>
      <c r="R129" s="413">
        <v>0</v>
      </c>
      <c r="S129" s="413">
        <v>0</v>
      </c>
      <c r="T129" s="413">
        <v>0</v>
      </c>
      <c r="U129" s="413">
        <v>0</v>
      </c>
      <c r="V129" s="413">
        <v>0</v>
      </c>
      <c r="W129" s="413">
        <v>0</v>
      </c>
      <c r="X129" s="413">
        <v>0</v>
      </c>
      <c r="Y129" s="413">
        <v>0</v>
      </c>
      <c r="Z129" s="413">
        <v>0</v>
      </c>
      <c r="AA129" s="413">
        <v>0</v>
      </c>
      <c r="AB129" s="413">
        <v>0</v>
      </c>
      <c r="AC129" s="413">
        <v>0</v>
      </c>
      <c r="AD129" s="413">
        <v>0</v>
      </c>
      <c r="AE129" s="413">
        <v>0</v>
      </c>
      <c r="AF129" s="413">
        <v>0</v>
      </c>
      <c r="AG129" s="413">
        <v>0</v>
      </c>
      <c r="AH129" s="413">
        <v>0</v>
      </c>
      <c r="AI129" s="413">
        <v>0</v>
      </c>
      <c r="AJ129" s="413">
        <v>0</v>
      </c>
      <c r="AK129" s="413">
        <v>0</v>
      </c>
      <c r="AL129" s="413">
        <v>0</v>
      </c>
      <c r="AM129" s="413">
        <v>0</v>
      </c>
      <c r="AN129" s="413">
        <v>0</v>
      </c>
      <c r="AO129" s="413">
        <v>0</v>
      </c>
      <c r="AP129" s="413">
        <v>0</v>
      </c>
      <c r="AQ129" s="413">
        <v>0</v>
      </c>
      <c r="AR129" s="413">
        <v>0</v>
      </c>
      <c r="AS129" s="413">
        <v>0</v>
      </c>
      <c r="AT129" s="413">
        <v>0</v>
      </c>
      <c r="AU129" s="413">
        <v>0</v>
      </c>
      <c r="AV129" s="413">
        <v>0</v>
      </c>
      <c r="AW129" s="413">
        <v>0</v>
      </c>
      <c r="AX129" s="413">
        <v>0</v>
      </c>
      <c r="AY129" s="413">
        <v>590</v>
      </c>
      <c r="AZ129" s="413">
        <v>623</v>
      </c>
      <c r="BA129" s="413">
        <v>671</v>
      </c>
      <c r="BB129" s="413">
        <v>712</v>
      </c>
      <c r="BC129" s="413">
        <v>759</v>
      </c>
      <c r="BD129" s="413">
        <v>811</v>
      </c>
      <c r="BE129" s="413">
        <v>856</v>
      </c>
      <c r="BF129" s="413">
        <v>898</v>
      </c>
      <c r="BG129" s="413">
        <v>934</v>
      </c>
      <c r="BH129" s="413">
        <v>967</v>
      </c>
      <c r="BI129" s="413">
        <v>975</v>
      </c>
      <c r="BJ129" s="413">
        <v>987</v>
      </c>
      <c r="BK129" s="413">
        <v>1002</v>
      </c>
      <c r="BL129" s="413">
        <v>986</v>
      </c>
      <c r="BM129" s="413">
        <v>854</v>
      </c>
      <c r="BN129" s="413">
        <v>773</v>
      </c>
      <c r="BO129" s="413">
        <v>668</v>
      </c>
      <c r="BP129" s="413">
        <v>399</v>
      </c>
      <c r="BQ129" s="413">
        <v>174</v>
      </c>
      <c r="BR129" s="413">
        <v>98</v>
      </c>
      <c r="BS129" s="413">
        <v>66</v>
      </c>
      <c r="BT129" s="413">
        <v>41</v>
      </c>
      <c r="BU129" s="413">
        <v>28</v>
      </c>
      <c r="BV129" s="413">
        <v>22</v>
      </c>
      <c r="BW129" s="413">
        <v>18</v>
      </c>
      <c r="BX129" s="371">
        <v>14</v>
      </c>
    </row>
    <row r="130" spans="1:76">
      <c r="A130" s="316"/>
      <c r="B130" s="376" t="s">
        <v>344</v>
      </c>
      <c r="C130" s="316"/>
      <c r="D130" s="413">
        <v>0</v>
      </c>
      <c r="E130" s="413">
        <v>0</v>
      </c>
      <c r="F130" s="413">
        <v>0</v>
      </c>
      <c r="G130" s="413">
        <v>0</v>
      </c>
      <c r="H130" s="413">
        <v>0</v>
      </c>
      <c r="I130" s="413">
        <v>0</v>
      </c>
      <c r="J130" s="413">
        <v>0</v>
      </c>
      <c r="K130" s="413">
        <v>0</v>
      </c>
      <c r="L130" s="413">
        <v>0</v>
      </c>
      <c r="M130" s="413">
        <v>0</v>
      </c>
      <c r="N130" s="413">
        <v>0</v>
      </c>
      <c r="O130" s="413">
        <v>0</v>
      </c>
      <c r="P130" s="413">
        <v>0</v>
      </c>
      <c r="Q130" s="413">
        <v>0</v>
      </c>
      <c r="R130" s="413">
        <v>0</v>
      </c>
      <c r="S130" s="413">
        <v>0</v>
      </c>
      <c r="T130" s="413">
        <v>0</v>
      </c>
      <c r="U130" s="413">
        <v>0</v>
      </c>
      <c r="V130" s="413">
        <v>0</v>
      </c>
      <c r="W130" s="413">
        <v>0</v>
      </c>
      <c r="X130" s="413">
        <v>0</v>
      </c>
      <c r="Y130" s="413">
        <v>0</v>
      </c>
      <c r="Z130" s="413">
        <v>0</v>
      </c>
      <c r="AA130" s="413">
        <v>0</v>
      </c>
      <c r="AB130" s="413">
        <v>0</v>
      </c>
      <c r="AC130" s="413">
        <v>0</v>
      </c>
      <c r="AD130" s="413">
        <v>0</v>
      </c>
      <c r="AE130" s="413">
        <v>0</v>
      </c>
      <c r="AF130" s="413">
        <v>0</v>
      </c>
      <c r="AG130" s="413">
        <v>0</v>
      </c>
      <c r="AH130" s="413">
        <v>0</v>
      </c>
      <c r="AI130" s="413">
        <v>0</v>
      </c>
      <c r="AJ130" s="413">
        <v>0</v>
      </c>
      <c r="AK130" s="413">
        <v>0</v>
      </c>
      <c r="AL130" s="413">
        <v>0</v>
      </c>
      <c r="AM130" s="413">
        <v>0</v>
      </c>
      <c r="AN130" s="413">
        <v>0</v>
      </c>
      <c r="AO130" s="413">
        <v>0</v>
      </c>
      <c r="AP130" s="413">
        <v>0</v>
      </c>
      <c r="AQ130" s="413">
        <v>0</v>
      </c>
      <c r="AR130" s="413">
        <v>0</v>
      </c>
      <c r="AS130" s="413">
        <v>0</v>
      </c>
      <c r="AT130" s="413">
        <v>0</v>
      </c>
      <c r="AU130" s="413">
        <v>0</v>
      </c>
      <c r="AV130" s="413">
        <v>0</v>
      </c>
      <c r="AW130" s="413">
        <v>0</v>
      </c>
      <c r="AX130" s="413">
        <v>0</v>
      </c>
      <c r="AY130" s="413">
        <v>584</v>
      </c>
      <c r="AZ130" s="413">
        <v>618</v>
      </c>
      <c r="BA130" s="413">
        <v>667</v>
      </c>
      <c r="BB130" s="413">
        <v>707</v>
      </c>
      <c r="BC130" s="413">
        <v>759</v>
      </c>
      <c r="BD130" s="413">
        <v>811</v>
      </c>
      <c r="BE130" s="413">
        <v>856</v>
      </c>
      <c r="BF130" s="413">
        <v>898</v>
      </c>
      <c r="BG130" s="413">
        <v>934</v>
      </c>
      <c r="BH130" s="413">
        <v>967</v>
      </c>
      <c r="BI130" s="413">
        <v>975</v>
      </c>
      <c r="BJ130" s="413">
        <v>987</v>
      </c>
      <c r="BK130" s="413">
        <v>1002</v>
      </c>
      <c r="BL130" s="413">
        <v>986</v>
      </c>
      <c r="BM130" s="413">
        <v>854</v>
      </c>
      <c r="BN130" s="413">
        <v>773</v>
      </c>
      <c r="BO130" s="413">
        <v>668</v>
      </c>
      <c r="BP130" s="413">
        <v>399</v>
      </c>
      <c r="BQ130" s="413">
        <v>174</v>
      </c>
      <c r="BR130" s="413">
        <v>98</v>
      </c>
      <c r="BS130" s="413">
        <v>66</v>
      </c>
      <c r="BT130" s="413">
        <v>41</v>
      </c>
      <c r="BU130" s="413">
        <v>28</v>
      </c>
      <c r="BV130" s="413">
        <v>22</v>
      </c>
      <c r="BW130" s="413">
        <v>18</v>
      </c>
      <c r="BX130" s="371">
        <v>14</v>
      </c>
    </row>
    <row r="131" spans="1:76">
      <c r="A131" s="316"/>
      <c r="B131" s="376" t="s">
        <v>345</v>
      </c>
      <c r="C131" s="316"/>
      <c r="D131" s="413">
        <v>0</v>
      </c>
      <c r="E131" s="413">
        <v>0</v>
      </c>
      <c r="F131" s="413">
        <v>0</v>
      </c>
      <c r="G131" s="413">
        <v>0</v>
      </c>
      <c r="H131" s="413">
        <v>0</v>
      </c>
      <c r="I131" s="413">
        <v>0</v>
      </c>
      <c r="J131" s="413">
        <v>0</v>
      </c>
      <c r="K131" s="413">
        <v>0</v>
      </c>
      <c r="L131" s="413">
        <v>0</v>
      </c>
      <c r="M131" s="413">
        <v>0</v>
      </c>
      <c r="N131" s="413">
        <v>0</v>
      </c>
      <c r="O131" s="413">
        <v>0</v>
      </c>
      <c r="P131" s="413">
        <v>0</v>
      </c>
      <c r="Q131" s="413">
        <v>0</v>
      </c>
      <c r="R131" s="413">
        <v>0</v>
      </c>
      <c r="S131" s="413">
        <v>0</v>
      </c>
      <c r="T131" s="413">
        <v>0</v>
      </c>
      <c r="U131" s="413">
        <v>0</v>
      </c>
      <c r="V131" s="413">
        <v>0</v>
      </c>
      <c r="W131" s="413">
        <v>0</v>
      </c>
      <c r="X131" s="413">
        <v>0</v>
      </c>
      <c r="Y131" s="413">
        <v>0</v>
      </c>
      <c r="Z131" s="413">
        <v>0</v>
      </c>
      <c r="AA131" s="413">
        <v>0</v>
      </c>
      <c r="AB131" s="413">
        <v>0</v>
      </c>
      <c r="AC131" s="413">
        <v>0</v>
      </c>
      <c r="AD131" s="413">
        <v>0</v>
      </c>
      <c r="AE131" s="413">
        <v>0</v>
      </c>
      <c r="AF131" s="413">
        <v>0</v>
      </c>
      <c r="AG131" s="413">
        <v>0</v>
      </c>
      <c r="AH131" s="413">
        <v>0</v>
      </c>
      <c r="AI131" s="413">
        <v>0</v>
      </c>
      <c r="AJ131" s="413">
        <v>0</v>
      </c>
      <c r="AK131" s="413">
        <v>0</v>
      </c>
      <c r="AL131" s="413">
        <v>0</v>
      </c>
      <c r="AM131" s="413">
        <v>0</v>
      </c>
      <c r="AN131" s="413">
        <v>0</v>
      </c>
      <c r="AO131" s="413">
        <v>0</v>
      </c>
      <c r="AP131" s="413">
        <v>0</v>
      </c>
      <c r="AQ131" s="413">
        <v>0</v>
      </c>
      <c r="AR131" s="413">
        <v>0</v>
      </c>
      <c r="AS131" s="413">
        <v>0</v>
      </c>
      <c r="AT131" s="413">
        <v>0</v>
      </c>
      <c r="AU131" s="413">
        <v>0</v>
      </c>
      <c r="AV131" s="413">
        <v>0</v>
      </c>
      <c r="AW131" s="413">
        <v>0</v>
      </c>
      <c r="AX131" s="413">
        <v>0</v>
      </c>
      <c r="AY131" s="413">
        <v>6</v>
      </c>
      <c r="AZ131" s="413">
        <v>5</v>
      </c>
      <c r="BA131" s="413">
        <v>4</v>
      </c>
      <c r="BB131" s="413">
        <v>5</v>
      </c>
      <c r="BC131" s="413">
        <v>0</v>
      </c>
      <c r="BD131" s="413">
        <v>0</v>
      </c>
      <c r="BE131" s="413">
        <v>0</v>
      </c>
      <c r="BF131" s="413">
        <v>0</v>
      </c>
      <c r="BG131" s="413">
        <v>0</v>
      </c>
      <c r="BH131" s="413">
        <v>0</v>
      </c>
      <c r="BI131" s="413">
        <v>0</v>
      </c>
      <c r="BJ131" s="413">
        <v>0</v>
      </c>
      <c r="BK131" s="413">
        <v>0</v>
      </c>
      <c r="BL131" s="413">
        <v>0</v>
      </c>
      <c r="BM131" s="413">
        <v>0</v>
      </c>
      <c r="BN131" s="413">
        <v>0</v>
      </c>
      <c r="BO131" s="413">
        <v>0</v>
      </c>
      <c r="BP131" s="413">
        <v>0</v>
      </c>
      <c r="BQ131" s="413">
        <v>0</v>
      </c>
      <c r="BR131" s="413">
        <v>0</v>
      </c>
      <c r="BS131" s="413">
        <v>0</v>
      </c>
      <c r="BT131" s="413">
        <v>0</v>
      </c>
      <c r="BU131" s="413">
        <v>0</v>
      </c>
      <c r="BV131" s="413">
        <v>0</v>
      </c>
      <c r="BW131" s="413">
        <v>0</v>
      </c>
      <c r="BX131" s="371">
        <v>0</v>
      </c>
    </row>
    <row r="132" spans="1:76" s="318" customFormat="1" ht="26.1" customHeight="1">
      <c r="A132" s="317"/>
      <c r="B132" s="128" t="s">
        <v>239</v>
      </c>
      <c r="C132" s="321"/>
      <c r="D132" s="422" t="s">
        <v>496</v>
      </c>
      <c r="E132" s="422" t="s">
        <v>496</v>
      </c>
      <c r="F132" s="422" t="s">
        <v>496</v>
      </c>
      <c r="G132" s="422" t="s">
        <v>496</v>
      </c>
      <c r="H132" s="422" t="s">
        <v>496</v>
      </c>
      <c r="I132" s="422" t="s">
        <v>496</v>
      </c>
      <c r="J132" s="422" t="s">
        <v>496</v>
      </c>
      <c r="K132" s="422" t="s">
        <v>496</v>
      </c>
      <c r="L132" s="422" t="s">
        <v>496</v>
      </c>
      <c r="M132" s="422" t="s">
        <v>496</v>
      </c>
      <c r="N132" s="422" t="s">
        <v>496</v>
      </c>
      <c r="O132" s="422" t="s">
        <v>496</v>
      </c>
      <c r="P132" s="422" t="s">
        <v>496</v>
      </c>
      <c r="Q132" s="422" t="s">
        <v>496</v>
      </c>
      <c r="R132" s="422" t="s">
        <v>496</v>
      </c>
      <c r="S132" s="422" t="s">
        <v>496</v>
      </c>
      <c r="T132" s="422" t="s">
        <v>496</v>
      </c>
      <c r="U132" s="422" t="s">
        <v>496</v>
      </c>
      <c r="V132" s="422" t="s">
        <v>496</v>
      </c>
      <c r="W132" s="422" t="s">
        <v>496</v>
      </c>
      <c r="X132" s="422" t="s">
        <v>496</v>
      </c>
      <c r="Y132" s="422" t="s">
        <v>496</v>
      </c>
      <c r="Z132" s="422" t="s">
        <v>496</v>
      </c>
      <c r="AA132" s="422" t="s">
        <v>496</v>
      </c>
      <c r="AB132" s="422" t="s">
        <v>496</v>
      </c>
      <c r="AC132" s="422" t="s">
        <v>496</v>
      </c>
      <c r="AD132" s="422" t="s">
        <v>496</v>
      </c>
      <c r="AE132" s="422" t="s">
        <v>496</v>
      </c>
      <c r="AF132" s="422" t="s">
        <v>496</v>
      </c>
      <c r="AG132" s="422" t="s">
        <v>496</v>
      </c>
      <c r="AH132" s="414">
        <v>586</v>
      </c>
      <c r="AI132" s="414">
        <v>613</v>
      </c>
      <c r="AJ132" s="414">
        <v>643</v>
      </c>
      <c r="AK132" s="414">
        <v>710</v>
      </c>
      <c r="AL132" s="414">
        <v>754</v>
      </c>
      <c r="AM132" s="414">
        <v>796</v>
      </c>
      <c r="AN132" s="414">
        <v>861</v>
      </c>
      <c r="AO132" s="414">
        <v>921</v>
      </c>
      <c r="AP132" s="414">
        <v>974</v>
      </c>
      <c r="AQ132" s="414">
        <v>1067</v>
      </c>
      <c r="AR132" s="414">
        <v>1178</v>
      </c>
      <c r="AS132" s="414">
        <v>1300</v>
      </c>
      <c r="AT132" s="414">
        <v>1441</v>
      </c>
      <c r="AU132" s="414">
        <v>1623</v>
      </c>
      <c r="AV132" s="414">
        <v>1826</v>
      </c>
      <c r="AW132" s="414">
        <v>1990</v>
      </c>
      <c r="AX132" s="414">
        <v>2142</v>
      </c>
      <c r="AY132" s="414">
        <v>0</v>
      </c>
      <c r="AZ132" s="414">
        <v>0</v>
      </c>
      <c r="BA132" s="414">
        <v>0</v>
      </c>
      <c r="BB132" s="414">
        <v>0</v>
      </c>
      <c r="BC132" s="414">
        <v>0</v>
      </c>
      <c r="BD132" s="414">
        <v>0</v>
      </c>
      <c r="BE132" s="414">
        <v>0</v>
      </c>
      <c r="BF132" s="414">
        <v>0</v>
      </c>
      <c r="BG132" s="414">
        <v>0</v>
      </c>
      <c r="BH132" s="414">
        <v>0</v>
      </c>
      <c r="BI132" s="414">
        <v>0</v>
      </c>
      <c r="BJ132" s="414">
        <v>0</v>
      </c>
      <c r="BK132" s="414">
        <v>0</v>
      </c>
      <c r="BL132" s="414">
        <v>0</v>
      </c>
      <c r="BM132" s="414">
        <v>0</v>
      </c>
      <c r="BN132" s="414">
        <v>0</v>
      </c>
      <c r="BO132" s="414">
        <v>0</v>
      </c>
      <c r="BP132" s="414">
        <v>0</v>
      </c>
      <c r="BQ132" s="414">
        <v>0</v>
      </c>
      <c r="BR132" s="414">
        <v>0</v>
      </c>
      <c r="BS132" s="414">
        <v>0</v>
      </c>
      <c r="BT132" s="414">
        <v>0</v>
      </c>
      <c r="BU132" s="414">
        <v>0</v>
      </c>
      <c r="BV132" s="414">
        <v>0</v>
      </c>
      <c r="BW132" s="414">
        <v>0</v>
      </c>
      <c r="BX132" s="377">
        <v>0</v>
      </c>
    </row>
    <row r="133" spans="1:76">
      <c r="A133" s="421"/>
      <c r="B133" s="296" t="s">
        <v>344</v>
      </c>
      <c r="C133" s="316"/>
      <c r="D133" s="420" t="s">
        <v>496</v>
      </c>
      <c r="E133" s="420" t="s">
        <v>496</v>
      </c>
      <c r="F133" s="420" t="s">
        <v>496</v>
      </c>
      <c r="G133" s="420" t="s">
        <v>496</v>
      </c>
      <c r="H133" s="420" t="s">
        <v>496</v>
      </c>
      <c r="I133" s="420" t="s">
        <v>496</v>
      </c>
      <c r="J133" s="420" t="s">
        <v>496</v>
      </c>
      <c r="K133" s="420" t="s">
        <v>496</v>
      </c>
      <c r="L133" s="420" t="s">
        <v>496</v>
      </c>
      <c r="M133" s="420" t="s">
        <v>496</v>
      </c>
      <c r="N133" s="420" t="s">
        <v>496</v>
      </c>
      <c r="O133" s="420" t="s">
        <v>496</v>
      </c>
      <c r="P133" s="420" t="s">
        <v>496</v>
      </c>
      <c r="Q133" s="420" t="s">
        <v>496</v>
      </c>
      <c r="R133" s="420" t="s">
        <v>496</v>
      </c>
      <c r="S133" s="420" t="s">
        <v>496</v>
      </c>
      <c r="T133" s="420" t="s">
        <v>496</v>
      </c>
      <c r="U133" s="420" t="s">
        <v>496</v>
      </c>
      <c r="V133" s="420" t="s">
        <v>496</v>
      </c>
      <c r="W133" s="420" t="s">
        <v>496</v>
      </c>
      <c r="X133" s="420" t="s">
        <v>496</v>
      </c>
      <c r="Y133" s="420" t="s">
        <v>496</v>
      </c>
      <c r="Z133" s="420" t="s">
        <v>496</v>
      </c>
      <c r="AA133" s="420" t="s">
        <v>496</v>
      </c>
      <c r="AB133" s="420" t="s">
        <v>496</v>
      </c>
      <c r="AC133" s="420" t="s">
        <v>496</v>
      </c>
      <c r="AD133" s="420" t="s">
        <v>496</v>
      </c>
      <c r="AE133" s="420" t="s">
        <v>496</v>
      </c>
      <c r="AF133" s="420" t="s">
        <v>496</v>
      </c>
      <c r="AG133" s="420" t="s">
        <v>496</v>
      </c>
      <c r="AH133" s="413">
        <v>545</v>
      </c>
      <c r="AI133" s="413">
        <v>565</v>
      </c>
      <c r="AJ133" s="413">
        <v>591</v>
      </c>
      <c r="AK133" s="413">
        <v>654</v>
      </c>
      <c r="AL133" s="413">
        <v>694</v>
      </c>
      <c r="AM133" s="413">
        <v>730</v>
      </c>
      <c r="AN133" s="413">
        <v>782</v>
      </c>
      <c r="AO133" s="413">
        <v>826</v>
      </c>
      <c r="AP133" s="413">
        <v>857</v>
      </c>
      <c r="AQ133" s="413">
        <v>926</v>
      </c>
      <c r="AR133" s="413">
        <v>1012</v>
      </c>
      <c r="AS133" s="413">
        <v>1105</v>
      </c>
      <c r="AT133" s="413">
        <v>1214</v>
      </c>
      <c r="AU133" s="413">
        <v>1366</v>
      </c>
      <c r="AV133" s="413">
        <v>1547</v>
      </c>
      <c r="AW133" s="413">
        <v>1694</v>
      </c>
      <c r="AX133" s="413">
        <v>1838</v>
      </c>
      <c r="AY133" s="413">
        <v>0</v>
      </c>
      <c r="AZ133" s="413">
        <v>0</v>
      </c>
      <c r="BA133" s="413">
        <v>0</v>
      </c>
      <c r="BB133" s="413">
        <v>0</v>
      </c>
      <c r="BC133" s="413">
        <v>0</v>
      </c>
      <c r="BD133" s="413">
        <v>0</v>
      </c>
      <c r="BE133" s="413">
        <v>0</v>
      </c>
      <c r="BF133" s="413">
        <v>0</v>
      </c>
      <c r="BG133" s="413">
        <v>0</v>
      </c>
      <c r="BH133" s="413">
        <v>0</v>
      </c>
      <c r="BI133" s="413">
        <v>0</v>
      </c>
      <c r="BJ133" s="413">
        <v>0</v>
      </c>
      <c r="BK133" s="413">
        <v>0</v>
      </c>
      <c r="BL133" s="413">
        <v>0</v>
      </c>
      <c r="BM133" s="413">
        <v>0</v>
      </c>
      <c r="BN133" s="413">
        <v>0</v>
      </c>
      <c r="BO133" s="413">
        <v>0</v>
      </c>
      <c r="BP133" s="413">
        <v>0</v>
      </c>
      <c r="BQ133" s="413">
        <v>0</v>
      </c>
      <c r="BR133" s="413">
        <v>0</v>
      </c>
      <c r="BS133" s="413">
        <v>0</v>
      </c>
      <c r="BT133" s="413">
        <v>0</v>
      </c>
      <c r="BU133" s="413">
        <v>0</v>
      </c>
      <c r="BV133" s="413">
        <v>0</v>
      </c>
      <c r="BW133" s="413">
        <v>0</v>
      </c>
      <c r="BX133" s="371">
        <v>0</v>
      </c>
    </row>
    <row r="134" spans="1:76">
      <c r="A134" s="421"/>
      <c r="B134" s="296" t="s">
        <v>345</v>
      </c>
      <c r="C134" s="316"/>
      <c r="D134" s="420" t="s">
        <v>496</v>
      </c>
      <c r="E134" s="420" t="s">
        <v>496</v>
      </c>
      <c r="F134" s="420" t="s">
        <v>496</v>
      </c>
      <c r="G134" s="420" t="s">
        <v>496</v>
      </c>
      <c r="H134" s="420" t="s">
        <v>496</v>
      </c>
      <c r="I134" s="420" t="s">
        <v>496</v>
      </c>
      <c r="J134" s="420" t="s">
        <v>496</v>
      </c>
      <c r="K134" s="420" t="s">
        <v>496</v>
      </c>
      <c r="L134" s="420" t="s">
        <v>496</v>
      </c>
      <c r="M134" s="420" t="s">
        <v>496</v>
      </c>
      <c r="N134" s="420" t="s">
        <v>496</v>
      </c>
      <c r="O134" s="420" t="s">
        <v>496</v>
      </c>
      <c r="P134" s="420" t="s">
        <v>496</v>
      </c>
      <c r="Q134" s="420" t="s">
        <v>496</v>
      </c>
      <c r="R134" s="420" t="s">
        <v>496</v>
      </c>
      <c r="S134" s="420" t="s">
        <v>496</v>
      </c>
      <c r="T134" s="420" t="s">
        <v>496</v>
      </c>
      <c r="U134" s="420" t="s">
        <v>496</v>
      </c>
      <c r="V134" s="420" t="s">
        <v>496</v>
      </c>
      <c r="W134" s="420" t="s">
        <v>496</v>
      </c>
      <c r="X134" s="420" t="s">
        <v>496</v>
      </c>
      <c r="Y134" s="420" t="s">
        <v>496</v>
      </c>
      <c r="Z134" s="420" t="s">
        <v>496</v>
      </c>
      <c r="AA134" s="420" t="s">
        <v>496</v>
      </c>
      <c r="AB134" s="420" t="s">
        <v>496</v>
      </c>
      <c r="AC134" s="420" t="s">
        <v>496</v>
      </c>
      <c r="AD134" s="420" t="s">
        <v>496</v>
      </c>
      <c r="AE134" s="420" t="s">
        <v>496</v>
      </c>
      <c r="AF134" s="420" t="s">
        <v>496</v>
      </c>
      <c r="AG134" s="420" t="s">
        <v>496</v>
      </c>
      <c r="AH134" s="413">
        <v>40</v>
      </c>
      <c r="AI134" s="413">
        <v>48</v>
      </c>
      <c r="AJ134" s="413">
        <v>52</v>
      </c>
      <c r="AK134" s="413">
        <v>56</v>
      </c>
      <c r="AL134" s="413">
        <v>60</v>
      </c>
      <c r="AM134" s="413">
        <v>66</v>
      </c>
      <c r="AN134" s="413">
        <v>79</v>
      </c>
      <c r="AO134" s="413">
        <v>95</v>
      </c>
      <c r="AP134" s="413">
        <v>117</v>
      </c>
      <c r="AQ134" s="413">
        <v>142</v>
      </c>
      <c r="AR134" s="413">
        <v>166</v>
      </c>
      <c r="AS134" s="413">
        <v>195</v>
      </c>
      <c r="AT134" s="413">
        <v>228</v>
      </c>
      <c r="AU134" s="413">
        <v>257</v>
      </c>
      <c r="AV134" s="413">
        <v>279</v>
      </c>
      <c r="AW134" s="413">
        <v>297</v>
      </c>
      <c r="AX134" s="413">
        <v>305</v>
      </c>
      <c r="AY134" s="413">
        <v>0</v>
      </c>
      <c r="AZ134" s="413">
        <v>0</v>
      </c>
      <c r="BA134" s="413">
        <v>0</v>
      </c>
      <c r="BB134" s="413">
        <v>0</v>
      </c>
      <c r="BC134" s="413">
        <v>0</v>
      </c>
      <c r="BD134" s="413">
        <v>0</v>
      </c>
      <c r="BE134" s="413">
        <v>0</v>
      </c>
      <c r="BF134" s="413">
        <v>0</v>
      </c>
      <c r="BG134" s="413">
        <v>0</v>
      </c>
      <c r="BH134" s="413">
        <v>0</v>
      </c>
      <c r="BI134" s="413">
        <v>0</v>
      </c>
      <c r="BJ134" s="413">
        <v>0</v>
      </c>
      <c r="BK134" s="413">
        <v>0</v>
      </c>
      <c r="BL134" s="413">
        <v>0</v>
      </c>
      <c r="BM134" s="413">
        <v>0</v>
      </c>
      <c r="BN134" s="413">
        <v>0</v>
      </c>
      <c r="BO134" s="413">
        <v>0</v>
      </c>
      <c r="BP134" s="413">
        <v>0</v>
      </c>
      <c r="BQ134" s="413">
        <v>0</v>
      </c>
      <c r="BR134" s="413">
        <v>0</v>
      </c>
      <c r="BS134" s="413">
        <v>0</v>
      </c>
      <c r="BT134" s="413">
        <v>0</v>
      </c>
      <c r="BU134" s="413">
        <v>0</v>
      </c>
      <c r="BV134" s="413">
        <v>0</v>
      </c>
      <c r="BW134" s="413">
        <v>0</v>
      </c>
      <c r="BX134" s="371">
        <v>0</v>
      </c>
    </row>
    <row r="135" spans="1:76" ht="25.5" customHeight="1">
      <c r="A135" s="316"/>
      <c r="B135" s="37" t="s">
        <v>569</v>
      </c>
      <c r="C135" s="316"/>
      <c r="D135" s="413">
        <v>0</v>
      </c>
      <c r="E135" s="413">
        <v>0</v>
      </c>
      <c r="F135" s="413">
        <v>0</v>
      </c>
      <c r="G135" s="413">
        <v>0</v>
      </c>
      <c r="H135" s="413">
        <v>0</v>
      </c>
      <c r="I135" s="413">
        <v>0</v>
      </c>
      <c r="J135" s="413">
        <v>0</v>
      </c>
      <c r="K135" s="413">
        <v>0</v>
      </c>
      <c r="L135" s="413">
        <v>0</v>
      </c>
      <c r="M135" s="413">
        <v>0</v>
      </c>
      <c r="N135" s="413">
        <v>0</v>
      </c>
      <c r="O135" s="413">
        <v>0</v>
      </c>
      <c r="P135" s="413">
        <v>0</v>
      </c>
      <c r="Q135" s="413">
        <v>0</v>
      </c>
      <c r="R135" s="413">
        <v>0</v>
      </c>
      <c r="S135" s="413">
        <v>0</v>
      </c>
      <c r="T135" s="413">
        <v>0</v>
      </c>
      <c r="U135" s="413">
        <v>0</v>
      </c>
      <c r="V135" s="413">
        <v>0</v>
      </c>
      <c r="W135" s="413">
        <v>0</v>
      </c>
      <c r="X135" s="413">
        <v>0</v>
      </c>
      <c r="Y135" s="413">
        <v>0</v>
      </c>
      <c r="Z135" s="413">
        <v>0</v>
      </c>
      <c r="AA135" s="413">
        <v>0</v>
      </c>
      <c r="AB135" s="413">
        <v>0</v>
      </c>
      <c r="AC135" s="413">
        <v>0</v>
      </c>
      <c r="AD135" s="413">
        <v>0</v>
      </c>
      <c r="AE135" s="413">
        <v>0</v>
      </c>
      <c r="AF135" s="413">
        <v>0</v>
      </c>
      <c r="AG135" s="413">
        <v>0</v>
      </c>
      <c r="AH135" s="413">
        <v>0</v>
      </c>
      <c r="AI135" s="413">
        <v>0</v>
      </c>
      <c r="AJ135" s="413">
        <v>0</v>
      </c>
      <c r="AK135" s="413">
        <v>0</v>
      </c>
      <c r="AL135" s="413">
        <v>0</v>
      </c>
      <c r="AM135" s="413">
        <v>0</v>
      </c>
      <c r="AN135" s="413">
        <v>813</v>
      </c>
      <c r="AO135" s="413">
        <v>864</v>
      </c>
      <c r="AP135" s="413">
        <v>900</v>
      </c>
      <c r="AQ135" s="413">
        <v>964</v>
      </c>
      <c r="AR135" s="413">
        <v>1030</v>
      </c>
      <c r="AS135" s="413">
        <v>1099</v>
      </c>
      <c r="AT135" s="413">
        <v>1181</v>
      </c>
      <c r="AU135" s="413">
        <v>1303</v>
      </c>
      <c r="AV135" s="413">
        <v>1439</v>
      </c>
      <c r="AW135" s="413">
        <v>1540</v>
      </c>
      <c r="AX135" s="413">
        <v>1624</v>
      </c>
      <c r="AY135" s="413">
        <v>0</v>
      </c>
      <c r="AZ135" s="413">
        <v>0</v>
      </c>
      <c r="BA135" s="413">
        <v>0</v>
      </c>
      <c r="BB135" s="413">
        <v>0</v>
      </c>
      <c r="BC135" s="413">
        <v>0</v>
      </c>
      <c r="BD135" s="413">
        <v>0</v>
      </c>
      <c r="BE135" s="413">
        <v>0</v>
      </c>
      <c r="BF135" s="413">
        <v>0</v>
      </c>
      <c r="BG135" s="413">
        <v>0</v>
      </c>
      <c r="BH135" s="413">
        <v>0</v>
      </c>
      <c r="BI135" s="413">
        <v>0</v>
      </c>
      <c r="BJ135" s="413">
        <v>0</v>
      </c>
      <c r="BK135" s="413">
        <v>0</v>
      </c>
      <c r="BL135" s="413">
        <v>0</v>
      </c>
      <c r="BM135" s="413">
        <v>0</v>
      </c>
      <c r="BN135" s="413">
        <v>0</v>
      </c>
      <c r="BO135" s="413">
        <v>0</v>
      </c>
      <c r="BP135" s="413">
        <v>0</v>
      </c>
      <c r="BQ135" s="413">
        <v>0</v>
      </c>
      <c r="BR135" s="413">
        <v>0</v>
      </c>
      <c r="BS135" s="413">
        <v>0</v>
      </c>
      <c r="BT135" s="413">
        <v>0</v>
      </c>
      <c r="BU135" s="413">
        <v>0</v>
      </c>
      <c r="BV135" s="413">
        <v>0</v>
      </c>
      <c r="BW135" s="413">
        <v>0</v>
      </c>
      <c r="BX135" s="371">
        <v>0</v>
      </c>
    </row>
    <row r="136" spans="1:76">
      <c r="A136" s="316"/>
      <c r="B136" s="376" t="s">
        <v>344</v>
      </c>
      <c r="C136" s="316"/>
      <c r="D136" s="413">
        <v>0</v>
      </c>
      <c r="E136" s="413">
        <v>0</v>
      </c>
      <c r="F136" s="413">
        <v>0</v>
      </c>
      <c r="G136" s="413">
        <v>0</v>
      </c>
      <c r="H136" s="413">
        <v>0</v>
      </c>
      <c r="I136" s="413">
        <v>0</v>
      </c>
      <c r="J136" s="413">
        <v>0</v>
      </c>
      <c r="K136" s="413">
        <v>0</v>
      </c>
      <c r="L136" s="413">
        <v>0</v>
      </c>
      <c r="M136" s="413">
        <v>0</v>
      </c>
      <c r="N136" s="413">
        <v>0</v>
      </c>
      <c r="O136" s="413">
        <v>0</v>
      </c>
      <c r="P136" s="413">
        <v>0</v>
      </c>
      <c r="Q136" s="413">
        <v>0</v>
      </c>
      <c r="R136" s="413">
        <v>0</v>
      </c>
      <c r="S136" s="413">
        <v>0</v>
      </c>
      <c r="T136" s="413">
        <v>0</v>
      </c>
      <c r="U136" s="413">
        <v>0</v>
      </c>
      <c r="V136" s="413">
        <v>0</v>
      </c>
      <c r="W136" s="413">
        <v>0</v>
      </c>
      <c r="X136" s="413">
        <v>0</v>
      </c>
      <c r="Y136" s="413">
        <v>0</v>
      </c>
      <c r="Z136" s="413">
        <v>0</v>
      </c>
      <c r="AA136" s="413">
        <v>0</v>
      </c>
      <c r="AB136" s="413">
        <v>0</v>
      </c>
      <c r="AC136" s="413">
        <v>0</v>
      </c>
      <c r="AD136" s="413">
        <v>0</v>
      </c>
      <c r="AE136" s="413">
        <v>0</v>
      </c>
      <c r="AF136" s="413">
        <v>0</v>
      </c>
      <c r="AG136" s="413">
        <v>0</v>
      </c>
      <c r="AH136" s="413">
        <v>0</v>
      </c>
      <c r="AI136" s="413">
        <v>0</v>
      </c>
      <c r="AJ136" s="413">
        <v>0</v>
      </c>
      <c r="AK136" s="413">
        <v>0</v>
      </c>
      <c r="AL136" s="413">
        <v>0</v>
      </c>
      <c r="AM136" s="413">
        <v>0</v>
      </c>
      <c r="AN136" s="413">
        <v>734</v>
      </c>
      <c r="AO136" s="413">
        <v>768</v>
      </c>
      <c r="AP136" s="413">
        <v>782</v>
      </c>
      <c r="AQ136" s="413">
        <v>823</v>
      </c>
      <c r="AR136" s="413">
        <v>864</v>
      </c>
      <c r="AS136" s="413">
        <v>904</v>
      </c>
      <c r="AT136" s="413">
        <v>955</v>
      </c>
      <c r="AU136" s="413">
        <v>1048</v>
      </c>
      <c r="AV136" s="413">
        <v>1164</v>
      </c>
      <c r="AW136" s="413">
        <v>1249</v>
      </c>
      <c r="AX136" s="413">
        <v>1325</v>
      </c>
      <c r="AY136" s="413">
        <v>0</v>
      </c>
      <c r="AZ136" s="413">
        <v>0</v>
      </c>
      <c r="BA136" s="413">
        <v>0</v>
      </c>
      <c r="BB136" s="413">
        <v>0</v>
      </c>
      <c r="BC136" s="413">
        <v>0</v>
      </c>
      <c r="BD136" s="413">
        <v>0</v>
      </c>
      <c r="BE136" s="413">
        <v>0</v>
      </c>
      <c r="BF136" s="413">
        <v>0</v>
      </c>
      <c r="BG136" s="413">
        <v>0</v>
      </c>
      <c r="BH136" s="413">
        <v>0</v>
      </c>
      <c r="BI136" s="413">
        <v>0</v>
      </c>
      <c r="BJ136" s="413">
        <v>0</v>
      </c>
      <c r="BK136" s="413">
        <v>0</v>
      </c>
      <c r="BL136" s="413">
        <v>0</v>
      </c>
      <c r="BM136" s="413">
        <v>0</v>
      </c>
      <c r="BN136" s="413">
        <v>0</v>
      </c>
      <c r="BO136" s="413">
        <v>0</v>
      </c>
      <c r="BP136" s="413">
        <v>0</v>
      </c>
      <c r="BQ136" s="413">
        <v>0</v>
      </c>
      <c r="BR136" s="413">
        <v>0</v>
      </c>
      <c r="BS136" s="413">
        <v>0</v>
      </c>
      <c r="BT136" s="413">
        <v>0</v>
      </c>
      <c r="BU136" s="413">
        <v>0</v>
      </c>
      <c r="BV136" s="413">
        <v>0</v>
      </c>
      <c r="BW136" s="413">
        <v>0</v>
      </c>
      <c r="BX136" s="371">
        <v>0</v>
      </c>
    </row>
    <row r="137" spans="1:76">
      <c r="A137" s="316"/>
      <c r="B137" s="376" t="s">
        <v>345</v>
      </c>
      <c r="C137" s="316"/>
      <c r="D137" s="413">
        <v>0</v>
      </c>
      <c r="E137" s="413">
        <v>0</v>
      </c>
      <c r="F137" s="413">
        <v>0</v>
      </c>
      <c r="G137" s="413">
        <v>0</v>
      </c>
      <c r="H137" s="413">
        <v>0</v>
      </c>
      <c r="I137" s="413">
        <v>0</v>
      </c>
      <c r="J137" s="413">
        <v>0</v>
      </c>
      <c r="K137" s="413">
        <v>0</v>
      </c>
      <c r="L137" s="413">
        <v>0</v>
      </c>
      <c r="M137" s="413">
        <v>0</v>
      </c>
      <c r="N137" s="413">
        <v>0</v>
      </c>
      <c r="O137" s="413">
        <v>0</v>
      </c>
      <c r="P137" s="413">
        <v>0</v>
      </c>
      <c r="Q137" s="413">
        <v>0</v>
      </c>
      <c r="R137" s="413">
        <v>0</v>
      </c>
      <c r="S137" s="413">
        <v>0</v>
      </c>
      <c r="T137" s="413">
        <v>0</v>
      </c>
      <c r="U137" s="413">
        <v>0</v>
      </c>
      <c r="V137" s="413">
        <v>0</v>
      </c>
      <c r="W137" s="413">
        <v>0</v>
      </c>
      <c r="X137" s="413">
        <v>0</v>
      </c>
      <c r="Y137" s="413">
        <v>0</v>
      </c>
      <c r="Z137" s="413">
        <v>0</v>
      </c>
      <c r="AA137" s="413">
        <v>0</v>
      </c>
      <c r="AB137" s="413">
        <v>0</v>
      </c>
      <c r="AC137" s="413">
        <v>0</v>
      </c>
      <c r="AD137" s="413">
        <v>0</v>
      </c>
      <c r="AE137" s="413">
        <v>0</v>
      </c>
      <c r="AF137" s="413">
        <v>0</v>
      </c>
      <c r="AG137" s="413">
        <v>0</v>
      </c>
      <c r="AH137" s="413">
        <v>0</v>
      </c>
      <c r="AI137" s="413">
        <v>0</v>
      </c>
      <c r="AJ137" s="413">
        <v>0</v>
      </c>
      <c r="AK137" s="413">
        <v>0</v>
      </c>
      <c r="AL137" s="413">
        <v>0</v>
      </c>
      <c r="AM137" s="413">
        <v>0</v>
      </c>
      <c r="AN137" s="413">
        <v>79</v>
      </c>
      <c r="AO137" s="413">
        <v>96</v>
      </c>
      <c r="AP137" s="413">
        <v>118</v>
      </c>
      <c r="AQ137" s="413">
        <v>141</v>
      </c>
      <c r="AR137" s="413">
        <v>166</v>
      </c>
      <c r="AS137" s="413">
        <v>195</v>
      </c>
      <c r="AT137" s="413">
        <v>226</v>
      </c>
      <c r="AU137" s="413">
        <v>255</v>
      </c>
      <c r="AV137" s="413">
        <v>275</v>
      </c>
      <c r="AW137" s="413">
        <v>291</v>
      </c>
      <c r="AX137" s="413">
        <v>299</v>
      </c>
      <c r="AY137" s="413">
        <v>0</v>
      </c>
      <c r="AZ137" s="413">
        <v>0</v>
      </c>
      <c r="BA137" s="413">
        <v>0</v>
      </c>
      <c r="BB137" s="413">
        <v>0</v>
      </c>
      <c r="BC137" s="413">
        <v>0</v>
      </c>
      <c r="BD137" s="413">
        <v>0</v>
      </c>
      <c r="BE137" s="413">
        <v>0</v>
      </c>
      <c r="BF137" s="413">
        <v>0</v>
      </c>
      <c r="BG137" s="413">
        <v>0</v>
      </c>
      <c r="BH137" s="413">
        <v>0</v>
      </c>
      <c r="BI137" s="413">
        <v>0</v>
      </c>
      <c r="BJ137" s="413">
        <v>0</v>
      </c>
      <c r="BK137" s="413">
        <v>0</v>
      </c>
      <c r="BL137" s="413">
        <v>0</v>
      </c>
      <c r="BM137" s="413">
        <v>0</v>
      </c>
      <c r="BN137" s="413">
        <v>0</v>
      </c>
      <c r="BO137" s="413">
        <v>0</v>
      </c>
      <c r="BP137" s="413">
        <v>0</v>
      </c>
      <c r="BQ137" s="413">
        <v>0</v>
      </c>
      <c r="BR137" s="413">
        <v>0</v>
      </c>
      <c r="BS137" s="413">
        <v>0</v>
      </c>
      <c r="BT137" s="413">
        <v>0</v>
      </c>
      <c r="BU137" s="413">
        <v>0</v>
      </c>
      <c r="BV137" s="413">
        <v>0</v>
      </c>
      <c r="BW137" s="413">
        <v>0</v>
      </c>
      <c r="BX137" s="371">
        <v>0</v>
      </c>
    </row>
    <row r="138" spans="1:76" ht="24.75" customHeight="1">
      <c r="A138" s="334"/>
      <c r="B138" s="37" t="s">
        <v>568</v>
      </c>
      <c r="C138" s="316"/>
      <c r="D138" s="413">
        <v>0</v>
      </c>
      <c r="E138" s="413">
        <v>0</v>
      </c>
      <c r="F138" s="413">
        <v>0</v>
      </c>
      <c r="G138" s="413">
        <v>0</v>
      </c>
      <c r="H138" s="413">
        <v>0</v>
      </c>
      <c r="I138" s="413">
        <v>0</v>
      </c>
      <c r="J138" s="413">
        <v>0</v>
      </c>
      <c r="K138" s="413">
        <v>0</v>
      </c>
      <c r="L138" s="413">
        <v>0</v>
      </c>
      <c r="M138" s="413">
        <v>0</v>
      </c>
      <c r="N138" s="413">
        <v>0</v>
      </c>
      <c r="O138" s="413">
        <v>0</v>
      </c>
      <c r="P138" s="413">
        <v>0</v>
      </c>
      <c r="Q138" s="413">
        <v>0</v>
      </c>
      <c r="R138" s="413">
        <v>0</v>
      </c>
      <c r="S138" s="413">
        <v>0</v>
      </c>
      <c r="T138" s="413">
        <v>0</v>
      </c>
      <c r="U138" s="413">
        <v>0</v>
      </c>
      <c r="V138" s="413">
        <v>0</v>
      </c>
      <c r="W138" s="413">
        <v>0</v>
      </c>
      <c r="X138" s="413">
        <v>0</v>
      </c>
      <c r="Y138" s="413">
        <v>0</v>
      </c>
      <c r="Z138" s="413">
        <v>0</v>
      </c>
      <c r="AA138" s="413">
        <v>0</v>
      </c>
      <c r="AB138" s="413">
        <v>0</v>
      </c>
      <c r="AC138" s="413">
        <v>0</v>
      </c>
      <c r="AD138" s="413">
        <v>0</v>
      </c>
      <c r="AE138" s="413">
        <v>0</v>
      </c>
      <c r="AF138" s="413">
        <v>0</v>
      </c>
      <c r="AG138" s="413">
        <v>0</v>
      </c>
      <c r="AH138" s="413">
        <v>0</v>
      </c>
      <c r="AI138" s="413">
        <v>0</v>
      </c>
      <c r="AJ138" s="413">
        <v>0</v>
      </c>
      <c r="AK138" s="413">
        <v>0</v>
      </c>
      <c r="AL138" s="413">
        <v>0</v>
      </c>
      <c r="AM138" s="413">
        <v>0</v>
      </c>
      <c r="AN138" s="413">
        <v>48</v>
      </c>
      <c r="AO138" s="413">
        <v>57</v>
      </c>
      <c r="AP138" s="413">
        <v>74</v>
      </c>
      <c r="AQ138" s="413">
        <v>103</v>
      </c>
      <c r="AR138" s="413">
        <v>148</v>
      </c>
      <c r="AS138" s="413">
        <v>201</v>
      </c>
      <c r="AT138" s="413">
        <v>260</v>
      </c>
      <c r="AU138" s="413">
        <v>320</v>
      </c>
      <c r="AV138" s="413">
        <v>387</v>
      </c>
      <c r="AW138" s="413">
        <v>450</v>
      </c>
      <c r="AX138" s="413">
        <v>518</v>
      </c>
      <c r="AY138" s="413">
        <v>0</v>
      </c>
      <c r="AZ138" s="413">
        <v>0</v>
      </c>
      <c r="BA138" s="413">
        <v>0</v>
      </c>
      <c r="BB138" s="413">
        <v>0</v>
      </c>
      <c r="BC138" s="413">
        <v>0</v>
      </c>
      <c r="BD138" s="413">
        <v>0</v>
      </c>
      <c r="BE138" s="413">
        <v>0</v>
      </c>
      <c r="BF138" s="413">
        <v>0</v>
      </c>
      <c r="BG138" s="413">
        <v>0</v>
      </c>
      <c r="BH138" s="413">
        <v>0</v>
      </c>
      <c r="BI138" s="413">
        <v>0</v>
      </c>
      <c r="BJ138" s="413">
        <v>0</v>
      </c>
      <c r="BK138" s="413">
        <v>0</v>
      </c>
      <c r="BL138" s="413">
        <v>0</v>
      </c>
      <c r="BM138" s="413">
        <v>0</v>
      </c>
      <c r="BN138" s="413">
        <v>0</v>
      </c>
      <c r="BO138" s="413">
        <v>0</v>
      </c>
      <c r="BP138" s="413">
        <v>0</v>
      </c>
      <c r="BQ138" s="413">
        <v>0</v>
      </c>
      <c r="BR138" s="413">
        <v>0</v>
      </c>
      <c r="BS138" s="413">
        <v>0</v>
      </c>
      <c r="BT138" s="413">
        <v>0</v>
      </c>
      <c r="BU138" s="413">
        <v>0</v>
      </c>
      <c r="BV138" s="413">
        <v>0</v>
      </c>
      <c r="BW138" s="413">
        <v>0</v>
      </c>
      <c r="BX138" s="371">
        <v>0</v>
      </c>
    </row>
    <row r="139" spans="1:76">
      <c r="A139" s="334"/>
      <c r="B139" s="376" t="s">
        <v>344</v>
      </c>
      <c r="C139" s="316"/>
      <c r="D139" s="413">
        <v>0</v>
      </c>
      <c r="E139" s="413">
        <v>0</v>
      </c>
      <c r="F139" s="413">
        <v>0</v>
      </c>
      <c r="G139" s="413">
        <v>0</v>
      </c>
      <c r="H139" s="413">
        <v>0</v>
      </c>
      <c r="I139" s="413">
        <v>0</v>
      </c>
      <c r="J139" s="413">
        <v>0</v>
      </c>
      <c r="K139" s="413">
        <v>0</v>
      </c>
      <c r="L139" s="413">
        <v>0</v>
      </c>
      <c r="M139" s="413">
        <v>0</v>
      </c>
      <c r="N139" s="413">
        <v>0</v>
      </c>
      <c r="O139" s="413">
        <v>0</v>
      </c>
      <c r="P139" s="413">
        <v>0</v>
      </c>
      <c r="Q139" s="413">
        <v>0</v>
      </c>
      <c r="R139" s="413">
        <v>0</v>
      </c>
      <c r="S139" s="413">
        <v>0</v>
      </c>
      <c r="T139" s="413">
        <v>0</v>
      </c>
      <c r="U139" s="413">
        <v>0</v>
      </c>
      <c r="V139" s="413">
        <v>0</v>
      </c>
      <c r="W139" s="413">
        <v>0</v>
      </c>
      <c r="X139" s="413">
        <v>0</v>
      </c>
      <c r="Y139" s="413">
        <v>0</v>
      </c>
      <c r="Z139" s="413">
        <v>0</v>
      </c>
      <c r="AA139" s="413">
        <v>0</v>
      </c>
      <c r="AB139" s="413">
        <v>0</v>
      </c>
      <c r="AC139" s="413">
        <v>0</v>
      </c>
      <c r="AD139" s="413">
        <v>0</v>
      </c>
      <c r="AE139" s="413">
        <v>0</v>
      </c>
      <c r="AF139" s="413">
        <v>0</v>
      </c>
      <c r="AG139" s="413">
        <v>0</v>
      </c>
      <c r="AH139" s="413">
        <v>0</v>
      </c>
      <c r="AI139" s="413">
        <v>0</v>
      </c>
      <c r="AJ139" s="413">
        <v>0</v>
      </c>
      <c r="AK139" s="413">
        <v>0</v>
      </c>
      <c r="AL139" s="413">
        <v>0</v>
      </c>
      <c r="AM139" s="413">
        <v>0</v>
      </c>
      <c r="AN139" s="413">
        <v>46</v>
      </c>
      <c r="AO139" s="413">
        <v>57</v>
      </c>
      <c r="AP139" s="413">
        <v>74</v>
      </c>
      <c r="AQ139" s="413">
        <v>101</v>
      </c>
      <c r="AR139" s="413">
        <v>146</v>
      </c>
      <c r="AS139" s="413">
        <v>199</v>
      </c>
      <c r="AT139" s="413">
        <v>257</v>
      </c>
      <c r="AU139" s="413">
        <v>316</v>
      </c>
      <c r="AV139" s="413">
        <v>382</v>
      </c>
      <c r="AW139" s="413">
        <v>442</v>
      </c>
      <c r="AX139" s="413">
        <v>511</v>
      </c>
      <c r="AY139" s="413">
        <v>0</v>
      </c>
      <c r="AZ139" s="413">
        <v>0</v>
      </c>
      <c r="BA139" s="413">
        <v>0</v>
      </c>
      <c r="BB139" s="413">
        <v>0</v>
      </c>
      <c r="BC139" s="413">
        <v>0</v>
      </c>
      <c r="BD139" s="413">
        <v>0</v>
      </c>
      <c r="BE139" s="413">
        <v>0</v>
      </c>
      <c r="BF139" s="413">
        <v>0</v>
      </c>
      <c r="BG139" s="413">
        <v>0</v>
      </c>
      <c r="BH139" s="413">
        <v>0</v>
      </c>
      <c r="BI139" s="413">
        <v>0</v>
      </c>
      <c r="BJ139" s="413">
        <v>0</v>
      </c>
      <c r="BK139" s="413">
        <v>0</v>
      </c>
      <c r="BL139" s="413">
        <v>0</v>
      </c>
      <c r="BM139" s="413">
        <v>0</v>
      </c>
      <c r="BN139" s="413">
        <v>0</v>
      </c>
      <c r="BO139" s="413">
        <v>0</v>
      </c>
      <c r="BP139" s="413">
        <v>0</v>
      </c>
      <c r="BQ139" s="413">
        <v>0</v>
      </c>
      <c r="BR139" s="413">
        <v>0</v>
      </c>
      <c r="BS139" s="413">
        <v>0</v>
      </c>
      <c r="BT139" s="413">
        <v>0</v>
      </c>
      <c r="BU139" s="413">
        <v>0</v>
      </c>
      <c r="BV139" s="413">
        <v>0</v>
      </c>
      <c r="BW139" s="413">
        <v>0</v>
      </c>
      <c r="BX139" s="371">
        <v>0</v>
      </c>
    </row>
    <row r="140" spans="1:76">
      <c r="A140" s="334"/>
      <c r="B140" s="376" t="s">
        <v>345</v>
      </c>
      <c r="C140" s="316"/>
      <c r="D140" s="413">
        <v>0</v>
      </c>
      <c r="E140" s="413">
        <v>0</v>
      </c>
      <c r="F140" s="413">
        <v>0</v>
      </c>
      <c r="G140" s="413">
        <v>0</v>
      </c>
      <c r="H140" s="413">
        <v>0</v>
      </c>
      <c r="I140" s="413">
        <v>0</v>
      </c>
      <c r="J140" s="413">
        <v>0</v>
      </c>
      <c r="K140" s="413">
        <v>0</v>
      </c>
      <c r="L140" s="413">
        <v>0</v>
      </c>
      <c r="M140" s="413">
        <v>0</v>
      </c>
      <c r="N140" s="413">
        <v>0</v>
      </c>
      <c r="O140" s="413">
        <v>0</v>
      </c>
      <c r="P140" s="413">
        <v>0</v>
      </c>
      <c r="Q140" s="413">
        <v>0</v>
      </c>
      <c r="R140" s="413">
        <v>0</v>
      </c>
      <c r="S140" s="413">
        <v>0</v>
      </c>
      <c r="T140" s="413">
        <v>0</v>
      </c>
      <c r="U140" s="413">
        <v>0</v>
      </c>
      <c r="V140" s="413">
        <v>0</v>
      </c>
      <c r="W140" s="413">
        <v>0</v>
      </c>
      <c r="X140" s="413">
        <v>0</v>
      </c>
      <c r="Y140" s="413">
        <v>0</v>
      </c>
      <c r="Z140" s="413">
        <v>0</v>
      </c>
      <c r="AA140" s="413">
        <v>0</v>
      </c>
      <c r="AB140" s="413">
        <v>0</v>
      </c>
      <c r="AC140" s="413">
        <v>0</v>
      </c>
      <c r="AD140" s="413">
        <v>0</v>
      </c>
      <c r="AE140" s="413">
        <v>0</v>
      </c>
      <c r="AF140" s="413">
        <v>0</v>
      </c>
      <c r="AG140" s="413">
        <v>0</v>
      </c>
      <c r="AH140" s="413">
        <v>0</v>
      </c>
      <c r="AI140" s="413">
        <v>0</v>
      </c>
      <c r="AJ140" s="413">
        <v>0</v>
      </c>
      <c r="AK140" s="413">
        <v>0</v>
      </c>
      <c r="AL140" s="413">
        <v>0</v>
      </c>
      <c r="AM140" s="413">
        <v>0</v>
      </c>
      <c r="AN140" s="413">
        <v>2</v>
      </c>
      <c r="AO140" s="413">
        <v>0</v>
      </c>
      <c r="AP140" s="413">
        <v>0</v>
      </c>
      <c r="AQ140" s="413">
        <v>2</v>
      </c>
      <c r="AR140" s="413">
        <v>2</v>
      </c>
      <c r="AS140" s="413">
        <v>2</v>
      </c>
      <c r="AT140" s="413">
        <v>3</v>
      </c>
      <c r="AU140" s="413">
        <v>4</v>
      </c>
      <c r="AV140" s="413">
        <v>5</v>
      </c>
      <c r="AW140" s="413">
        <v>8</v>
      </c>
      <c r="AX140" s="413">
        <v>7</v>
      </c>
      <c r="AY140" s="413">
        <v>0</v>
      </c>
      <c r="AZ140" s="413">
        <v>0</v>
      </c>
      <c r="BA140" s="413">
        <v>0</v>
      </c>
      <c r="BB140" s="413">
        <v>0</v>
      </c>
      <c r="BC140" s="413">
        <v>0</v>
      </c>
      <c r="BD140" s="413">
        <v>0</v>
      </c>
      <c r="BE140" s="413">
        <v>0</v>
      </c>
      <c r="BF140" s="413">
        <v>0</v>
      </c>
      <c r="BG140" s="413">
        <v>0</v>
      </c>
      <c r="BH140" s="413">
        <v>0</v>
      </c>
      <c r="BI140" s="413">
        <v>0</v>
      </c>
      <c r="BJ140" s="413">
        <v>0</v>
      </c>
      <c r="BK140" s="413">
        <v>0</v>
      </c>
      <c r="BL140" s="413">
        <v>0</v>
      </c>
      <c r="BM140" s="413">
        <v>0</v>
      </c>
      <c r="BN140" s="413">
        <v>0</v>
      </c>
      <c r="BO140" s="413">
        <v>0</v>
      </c>
      <c r="BP140" s="413">
        <v>0</v>
      </c>
      <c r="BQ140" s="413">
        <v>0</v>
      </c>
      <c r="BR140" s="413">
        <v>0</v>
      </c>
      <c r="BS140" s="413">
        <v>0</v>
      </c>
      <c r="BT140" s="413">
        <v>0</v>
      </c>
      <c r="BU140" s="413">
        <v>0</v>
      </c>
      <c r="BV140" s="413">
        <v>0</v>
      </c>
      <c r="BW140" s="413">
        <v>0</v>
      </c>
      <c r="BX140" s="371">
        <v>0</v>
      </c>
    </row>
    <row r="141" spans="1:76" s="318" customFormat="1" ht="26.1" customHeight="1">
      <c r="A141" s="221"/>
      <c r="B141" s="364" t="s">
        <v>220</v>
      </c>
      <c r="C141" s="321"/>
      <c r="D141" s="414">
        <v>0</v>
      </c>
      <c r="E141" s="414">
        <v>0</v>
      </c>
      <c r="F141" s="414">
        <v>0</v>
      </c>
      <c r="G141" s="414">
        <v>0</v>
      </c>
      <c r="H141" s="414">
        <v>0</v>
      </c>
      <c r="I141" s="414">
        <v>0</v>
      </c>
      <c r="J141" s="414">
        <v>0</v>
      </c>
      <c r="K141" s="414">
        <v>0</v>
      </c>
      <c r="L141" s="414">
        <v>0</v>
      </c>
      <c r="M141" s="414">
        <v>0</v>
      </c>
      <c r="N141" s="414">
        <v>0</v>
      </c>
      <c r="O141" s="414">
        <v>0</v>
      </c>
      <c r="P141" s="414">
        <v>0</v>
      </c>
      <c r="Q141" s="414">
        <v>0</v>
      </c>
      <c r="R141" s="414">
        <v>0</v>
      </c>
      <c r="S141" s="414">
        <v>0</v>
      </c>
      <c r="T141" s="414">
        <v>0</v>
      </c>
      <c r="U141" s="414">
        <v>0</v>
      </c>
      <c r="V141" s="414">
        <v>0</v>
      </c>
      <c r="W141" s="414">
        <v>0</v>
      </c>
      <c r="X141" s="414">
        <v>0</v>
      </c>
      <c r="Y141" s="414">
        <v>0</v>
      </c>
      <c r="Z141" s="414">
        <v>0</v>
      </c>
      <c r="AA141" s="414">
        <v>0</v>
      </c>
      <c r="AB141" s="414">
        <v>0</v>
      </c>
      <c r="AC141" s="414">
        <v>0</v>
      </c>
      <c r="AD141" s="414">
        <v>0</v>
      </c>
      <c r="AE141" s="414">
        <v>0</v>
      </c>
      <c r="AF141" s="414">
        <v>0</v>
      </c>
      <c r="AG141" s="414">
        <v>0</v>
      </c>
      <c r="AH141" s="414">
        <v>552</v>
      </c>
      <c r="AI141" s="414">
        <v>506</v>
      </c>
      <c r="AJ141" s="414">
        <v>449</v>
      </c>
      <c r="AK141" s="414">
        <v>444</v>
      </c>
      <c r="AL141" s="414">
        <v>437</v>
      </c>
      <c r="AM141" s="414">
        <v>327</v>
      </c>
      <c r="AN141" s="414">
        <v>242</v>
      </c>
      <c r="AO141" s="414">
        <v>233</v>
      </c>
      <c r="AP141" s="414">
        <v>215</v>
      </c>
      <c r="AQ141" s="414">
        <v>206</v>
      </c>
      <c r="AR141" s="414">
        <v>217</v>
      </c>
      <c r="AS141" s="414">
        <v>222</v>
      </c>
      <c r="AT141" s="414">
        <v>232</v>
      </c>
      <c r="AU141" s="414">
        <v>253</v>
      </c>
      <c r="AV141" s="414">
        <v>276</v>
      </c>
      <c r="AW141" s="414">
        <v>283</v>
      </c>
      <c r="AX141" s="414">
        <v>286</v>
      </c>
      <c r="AY141" s="414">
        <v>0</v>
      </c>
      <c r="AZ141" s="414">
        <v>0</v>
      </c>
      <c r="BA141" s="414">
        <v>0</v>
      </c>
      <c r="BB141" s="414">
        <v>0</v>
      </c>
      <c r="BC141" s="414">
        <v>0</v>
      </c>
      <c r="BD141" s="414">
        <v>0</v>
      </c>
      <c r="BE141" s="414">
        <v>0</v>
      </c>
      <c r="BF141" s="414">
        <v>0</v>
      </c>
      <c r="BG141" s="414">
        <v>0</v>
      </c>
      <c r="BH141" s="414">
        <v>0</v>
      </c>
      <c r="BI141" s="414">
        <v>0</v>
      </c>
      <c r="BJ141" s="414">
        <v>0</v>
      </c>
      <c r="BK141" s="414">
        <v>0</v>
      </c>
      <c r="BL141" s="414">
        <v>0</v>
      </c>
      <c r="BM141" s="414">
        <v>0</v>
      </c>
      <c r="BN141" s="414">
        <v>0</v>
      </c>
      <c r="BO141" s="414">
        <v>0</v>
      </c>
      <c r="BP141" s="414">
        <v>0</v>
      </c>
      <c r="BQ141" s="414">
        <v>0</v>
      </c>
      <c r="BR141" s="414">
        <v>0</v>
      </c>
      <c r="BS141" s="414">
        <v>0</v>
      </c>
      <c r="BT141" s="414">
        <v>0</v>
      </c>
      <c r="BU141" s="414">
        <v>0</v>
      </c>
      <c r="BV141" s="414">
        <v>0</v>
      </c>
      <c r="BW141" s="414">
        <v>0</v>
      </c>
      <c r="BX141" s="377">
        <v>0</v>
      </c>
    </row>
    <row r="142" spans="1:76">
      <c r="A142" s="334"/>
      <c r="B142" s="296" t="s">
        <v>344</v>
      </c>
      <c r="C142" s="316"/>
      <c r="D142" s="413">
        <v>0</v>
      </c>
      <c r="E142" s="413">
        <v>0</v>
      </c>
      <c r="F142" s="413">
        <v>0</v>
      </c>
      <c r="G142" s="413">
        <v>0</v>
      </c>
      <c r="H142" s="413">
        <v>0</v>
      </c>
      <c r="I142" s="413">
        <v>0</v>
      </c>
      <c r="J142" s="413">
        <v>0</v>
      </c>
      <c r="K142" s="413">
        <v>0</v>
      </c>
      <c r="L142" s="413">
        <v>0</v>
      </c>
      <c r="M142" s="413">
        <v>0</v>
      </c>
      <c r="N142" s="413">
        <v>0</v>
      </c>
      <c r="O142" s="413">
        <v>0</v>
      </c>
      <c r="P142" s="413">
        <v>0</v>
      </c>
      <c r="Q142" s="413">
        <v>0</v>
      </c>
      <c r="R142" s="413">
        <v>0</v>
      </c>
      <c r="S142" s="413">
        <v>0</v>
      </c>
      <c r="T142" s="413">
        <v>0</v>
      </c>
      <c r="U142" s="413">
        <v>0</v>
      </c>
      <c r="V142" s="413">
        <v>0</v>
      </c>
      <c r="W142" s="413">
        <v>0</v>
      </c>
      <c r="X142" s="413">
        <v>0</v>
      </c>
      <c r="Y142" s="413">
        <v>0</v>
      </c>
      <c r="Z142" s="413">
        <v>0</v>
      </c>
      <c r="AA142" s="413">
        <v>0</v>
      </c>
      <c r="AB142" s="413">
        <v>0</v>
      </c>
      <c r="AC142" s="413">
        <v>0</v>
      </c>
      <c r="AD142" s="413">
        <v>0</v>
      </c>
      <c r="AE142" s="413">
        <v>0</v>
      </c>
      <c r="AF142" s="413">
        <v>0</v>
      </c>
      <c r="AG142" s="413">
        <v>0</v>
      </c>
      <c r="AH142" s="413">
        <v>549</v>
      </c>
      <c r="AI142" s="413">
        <v>503</v>
      </c>
      <c r="AJ142" s="413">
        <v>446</v>
      </c>
      <c r="AK142" s="413">
        <v>442</v>
      </c>
      <c r="AL142" s="413">
        <v>435</v>
      </c>
      <c r="AM142" s="413">
        <v>325</v>
      </c>
      <c r="AN142" s="413">
        <v>240</v>
      </c>
      <c r="AO142" s="413">
        <v>232</v>
      </c>
      <c r="AP142" s="413">
        <v>215</v>
      </c>
      <c r="AQ142" s="413">
        <v>205</v>
      </c>
      <c r="AR142" s="413">
        <v>215</v>
      </c>
      <c r="AS142" s="413">
        <v>220</v>
      </c>
      <c r="AT142" s="413">
        <v>230</v>
      </c>
      <c r="AU142" s="413">
        <v>252</v>
      </c>
      <c r="AV142" s="413">
        <v>274</v>
      </c>
      <c r="AW142" s="413">
        <v>281</v>
      </c>
      <c r="AX142" s="413">
        <v>285</v>
      </c>
      <c r="AY142" s="413">
        <v>0</v>
      </c>
      <c r="AZ142" s="413">
        <v>0</v>
      </c>
      <c r="BA142" s="413">
        <v>0</v>
      </c>
      <c r="BB142" s="413">
        <v>0</v>
      </c>
      <c r="BC142" s="413">
        <v>0</v>
      </c>
      <c r="BD142" s="413">
        <v>0</v>
      </c>
      <c r="BE142" s="413">
        <v>0</v>
      </c>
      <c r="BF142" s="413">
        <v>0</v>
      </c>
      <c r="BG142" s="413">
        <v>0</v>
      </c>
      <c r="BH142" s="413">
        <v>0</v>
      </c>
      <c r="BI142" s="413">
        <v>0</v>
      </c>
      <c r="BJ142" s="413">
        <v>0</v>
      </c>
      <c r="BK142" s="413">
        <v>0</v>
      </c>
      <c r="BL142" s="413">
        <v>0</v>
      </c>
      <c r="BM142" s="413">
        <v>0</v>
      </c>
      <c r="BN142" s="413">
        <v>0</v>
      </c>
      <c r="BO142" s="413">
        <v>0</v>
      </c>
      <c r="BP142" s="413">
        <v>0</v>
      </c>
      <c r="BQ142" s="413">
        <v>0</v>
      </c>
      <c r="BR142" s="413">
        <v>0</v>
      </c>
      <c r="BS142" s="413">
        <v>0</v>
      </c>
      <c r="BT142" s="413">
        <v>0</v>
      </c>
      <c r="BU142" s="413">
        <v>0</v>
      </c>
      <c r="BV142" s="413">
        <v>0</v>
      </c>
      <c r="BW142" s="413">
        <v>0</v>
      </c>
      <c r="BX142" s="371">
        <v>0</v>
      </c>
    </row>
    <row r="143" spans="1:76">
      <c r="A143" s="334"/>
      <c r="B143" s="296" t="s">
        <v>345</v>
      </c>
      <c r="C143" s="316"/>
      <c r="D143" s="413">
        <v>0</v>
      </c>
      <c r="E143" s="413">
        <v>0</v>
      </c>
      <c r="F143" s="413">
        <v>0</v>
      </c>
      <c r="G143" s="413">
        <v>0</v>
      </c>
      <c r="H143" s="413">
        <v>0</v>
      </c>
      <c r="I143" s="413">
        <v>0</v>
      </c>
      <c r="J143" s="413">
        <v>0</v>
      </c>
      <c r="K143" s="413">
        <v>0</v>
      </c>
      <c r="L143" s="413">
        <v>0</v>
      </c>
      <c r="M143" s="413">
        <v>0</v>
      </c>
      <c r="N143" s="413">
        <v>0</v>
      </c>
      <c r="O143" s="413">
        <v>0</v>
      </c>
      <c r="P143" s="413">
        <v>0</v>
      </c>
      <c r="Q143" s="413">
        <v>0</v>
      </c>
      <c r="R143" s="413">
        <v>0</v>
      </c>
      <c r="S143" s="413">
        <v>0</v>
      </c>
      <c r="T143" s="413">
        <v>0</v>
      </c>
      <c r="U143" s="413">
        <v>0</v>
      </c>
      <c r="V143" s="413">
        <v>0</v>
      </c>
      <c r="W143" s="413">
        <v>0</v>
      </c>
      <c r="X143" s="413">
        <v>0</v>
      </c>
      <c r="Y143" s="413">
        <v>0</v>
      </c>
      <c r="Z143" s="413">
        <v>0</v>
      </c>
      <c r="AA143" s="413">
        <v>0</v>
      </c>
      <c r="AB143" s="413">
        <v>0</v>
      </c>
      <c r="AC143" s="413">
        <v>0</v>
      </c>
      <c r="AD143" s="413">
        <v>0</v>
      </c>
      <c r="AE143" s="413">
        <v>0</v>
      </c>
      <c r="AF143" s="413">
        <v>0</v>
      </c>
      <c r="AG143" s="413">
        <v>0</v>
      </c>
      <c r="AH143" s="413">
        <v>3</v>
      </c>
      <c r="AI143" s="413">
        <v>3</v>
      </c>
      <c r="AJ143" s="413">
        <v>3</v>
      </c>
      <c r="AK143" s="413">
        <v>2</v>
      </c>
      <c r="AL143" s="413">
        <v>2</v>
      </c>
      <c r="AM143" s="413">
        <v>2</v>
      </c>
      <c r="AN143" s="413">
        <v>2</v>
      </c>
      <c r="AO143" s="413">
        <v>1</v>
      </c>
      <c r="AP143" s="413">
        <v>1</v>
      </c>
      <c r="AQ143" s="413">
        <v>1</v>
      </c>
      <c r="AR143" s="413">
        <v>2</v>
      </c>
      <c r="AS143" s="413">
        <v>2</v>
      </c>
      <c r="AT143" s="413">
        <v>2</v>
      </c>
      <c r="AU143" s="413">
        <v>2</v>
      </c>
      <c r="AV143" s="413">
        <v>2</v>
      </c>
      <c r="AW143" s="413">
        <v>2</v>
      </c>
      <c r="AX143" s="413">
        <v>1</v>
      </c>
      <c r="AY143" s="413">
        <v>0</v>
      </c>
      <c r="AZ143" s="413">
        <v>0</v>
      </c>
      <c r="BA143" s="413">
        <v>0</v>
      </c>
      <c r="BB143" s="413">
        <v>0</v>
      </c>
      <c r="BC143" s="413">
        <v>0</v>
      </c>
      <c r="BD143" s="413">
        <v>0</v>
      </c>
      <c r="BE143" s="413">
        <v>0</v>
      </c>
      <c r="BF143" s="413">
        <v>0</v>
      </c>
      <c r="BG143" s="413">
        <v>0</v>
      </c>
      <c r="BH143" s="413">
        <v>0</v>
      </c>
      <c r="BI143" s="413">
        <v>0</v>
      </c>
      <c r="BJ143" s="413">
        <v>0</v>
      </c>
      <c r="BK143" s="413">
        <v>0</v>
      </c>
      <c r="BL143" s="413">
        <v>0</v>
      </c>
      <c r="BM143" s="413">
        <v>0</v>
      </c>
      <c r="BN143" s="413">
        <v>0</v>
      </c>
      <c r="BO143" s="413">
        <v>0</v>
      </c>
      <c r="BP143" s="413">
        <v>0</v>
      </c>
      <c r="BQ143" s="413">
        <v>0</v>
      </c>
      <c r="BR143" s="413">
        <v>0</v>
      </c>
      <c r="BS143" s="413">
        <v>0</v>
      </c>
      <c r="BT143" s="413">
        <v>0</v>
      </c>
      <c r="BU143" s="413">
        <v>0</v>
      </c>
      <c r="BV143" s="413">
        <v>0</v>
      </c>
      <c r="BW143" s="413">
        <v>0</v>
      </c>
      <c r="BX143" s="371">
        <v>0</v>
      </c>
    </row>
    <row r="144" spans="1:76" s="318" customFormat="1" ht="27.75" customHeight="1">
      <c r="A144" s="321"/>
      <c r="B144" s="128" t="s">
        <v>567</v>
      </c>
      <c r="C144" s="321"/>
      <c r="D144" s="414">
        <v>0</v>
      </c>
      <c r="E144" s="414">
        <v>0</v>
      </c>
      <c r="F144" s="414">
        <v>0</v>
      </c>
      <c r="G144" s="414">
        <v>0</v>
      </c>
      <c r="H144" s="414">
        <v>0</v>
      </c>
      <c r="I144" s="414">
        <v>0</v>
      </c>
      <c r="J144" s="414">
        <v>0</v>
      </c>
      <c r="K144" s="414">
        <v>0</v>
      </c>
      <c r="L144" s="414">
        <v>0</v>
      </c>
      <c r="M144" s="414">
        <v>0</v>
      </c>
      <c r="N144" s="414">
        <v>0</v>
      </c>
      <c r="O144" s="414">
        <v>0</v>
      </c>
      <c r="P144" s="414">
        <v>0</v>
      </c>
      <c r="Q144" s="414">
        <v>0</v>
      </c>
      <c r="R144" s="414">
        <v>0</v>
      </c>
      <c r="S144" s="414">
        <v>0</v>
      </c>
      <c r="T144" s="414">
        <v>0</v>
      </c>
      <c r="U144" s="414">
        <v>0</v>
      </c>
      <c r="V144" s="414">
        <v>0</v>
      </c>
      <c r="W144" s="414">
        <v>0</v>
      </c>
      <c r="X144" s="414">
        <v>0</v>
      </c>
      <c r="Y144" s="414">
        <v>0</v>
      </c>
      <c r="Z144" s="414">
        <v>0</v>
      </c>
      <c r="AA144" s="414">
        <v>0</v>
      </c>
      <c r="AB144" s="414">
        <v>0</v>
      </c>
      <c r="AC144" s="414">
        <v>0</v>
      </c>
      <c r="AD144" s="414">
        <v>0</v>
      </c>
      <c r="AE144" s="414">
        <v>0</v>
      </c>
      <c r="AF144" s="414">
        <v>103</v>
      </c>
      <c r="AG144" s="414">
        <v>107</v>
      </c>
      <c r="AH144" s="414">
        <v>116</v>
      </c>
      <c r="AI144" s="414">
        <v>153</v>
      </c>
      <c r="AJ144" s="414">
        <v>178</v>
      </c>
      <c r="AK144" s="414">
        <v>186</v>
      </c>
      <c r="AL144" s="414">
        <v>196</v>
      </c>
      <c r="AM144" s="414">
        <v>209</v>
      </c>
      <c r="AN144" s="414">
        <v>236</v>
      </c>
      <c r="AO144" s="414">
        <v>254</v>
      </c>
      <c r="AP144" s="414">
        <v>257</v>
      </c>
      <c r="AQ144" s="414">
        <v>258</v>
      </c>
      <c r="AR144" s="414">
        <v>267</v>
      </c>
      <c r="AS144" s="414">
        <v>277</v>
      </c>
      <c r="AT144" s="414">
        <v>286</v>
      </c>
      <c r="AU144" s="414">
        <v>296</v>
      </c>
      <c r="AV144" s="414">
        <v>307</v>
      </c>
      <c r="AW144" s="414">
        <v>321</v>
      </c>
      <c r="AX144" s="414">
        <v>337</v>
      </c>
      <c r="AY144" s="414">
        <v>358</v>
      </c>
      <c r="AZ144" s="414">
        <v>364</v>
      </c>
      <c r="BA144" s="414">
        <v>376</v>
      </c>
      <c r="BB144" s="414">
        <v>378</v>
      </c>
      <c r="BC144" s="414">
        <v>377</v>
      </c>
      <c r="BD144" s="414">
        <v>376</v>
      </c>
      <c r="BE144" s="414">
        <v>367</v>
      </c>
      <c r="BF144" s="414">
        <v>331</v>
      </c>
      <c r="BG144" s="414">
        <v>315</v>
      </c>
      <c r="BH144" s="414">
        <v>301</v>
      </c>
      <c r="BI144" s="414">
        <v>288</v>
      </c>
      <c r="BJ144" s="414">
        <v>275</v>
      </c>
      <c r="BK144" s="414">
        <v>263</v>
      </c>
      <c r="BL144" s="414">
        <v>251</v>
      </c>
      <c r="BM144" s="414">
        <v>240</v>
      </c>
      <c r="BN144" s="414">
        <v>230</v>
      </c>
      <c r="BO144" s="414">
        <v>220</v>
      </c>
      <c r="BP144" s="414">
        <v>211</v>
      </c>
      <c r="BQ144" s="414">
        <v>198</v>
      </c>
      <c r="BR144" s="414">
        <v>166</v>
      </c>
      <c r="BS144" s="414">
        <v>110</v>
      </c>
      <c r="BT144" s="414">
        <v>42</v>
      </c>
      <c r="BU144" s="414">
        <v>24</v>
      </c>
      <c r="BV144" s="414">
        <v>23</v>
      </c>
      <c r="BW144" s="414">
        <v>22</v>
      </c>
      <c r="BX144" s="377">
        <v>22</v>
      </c>
    </row>
    <row r="145" spans="1:76">
      <c r="A145" s="316"/>
      <c r="B145" s="296" t="s">
        <v>344</v>
      </c>
      <c r="C145" s="316"/>
      <c r="D145" s="413">
        <v>0</v>
      </c>
      <c r="E145" s="413">
        <v>0</v>
      </c>
      <c r="F145" s="413">
        <v>0</v>
      </c>
      <c r="G145" s="413">
        <v>0</v>
      </c>
      <c r="H145" s="413">
        <v>0</v>
      </c>
      <c r="I145" s="413">
        <v>0</v>
      </c>
      <c r="J145" s="413">
        <v>0</v>
      </c>
      <c r="K145" s="413">
        <v>0</v>
      </c>
      <c r="L145" s="413">
        <v>0</v>
      </c>
      <c r="M145" s="413">
        <v>0</v>
      </c>
      <c r="N145" s="413">
        <v>0</v>
      </c>
      <c r="O145" s="413">
        <v>0</v>
      </c>
      <c r="P145" s="413">
        <v>0</v>
      </c>
      <c r="Q145" s="413">
        <v>0</v>
      </c>
      <c r="R145" s="413">
        <v>0</v>
      </c>
      <c r="S145" s="413">
        <v>0</v>
      </c>
      <c r="T145" s="413">
        <v>0</v>
      </c>
      <c r="U145" s="413">
        <v>0</v>
      </c>
      <c r="V145" s="413">
        <v>0</v>
      </c>
      <c r="W145" s="413">
        <v>0</v>
      </c>
      <c r="X145" s="413">
        <v>0</v>
      </c>
      <c r="Y145" s="413">
        <v>0</v>
      </c>
      <c r="Z145" s="413">
        <v>0</v>
      </c>
      <c r="AA145" s="413">
        <v>0</v>
      </c>
      <c r="AB145" s="413">
        <v>0</v>
      </c>
      <c r="AC145" s="413">
        <v>0</v>
      </c>
      <c r="AD145" s="413">
        <v>0</v>
      </c>
      <c r="AE145" s="413">
        <v>0</v>
      </c>
      <c r="AF145" s="413">
        <v>100</v>
      </c>
      <c r="AG145" s="413">
        <v>103</v>
      </c>
      <c r="AH145" s="413">
        <v>110</v>
      </c>
      <c r="AI145" s="413">
        <v>143</v>
      </c>
      <c r="AJ145" s="413">
        <v>164</v>
      </c>
      <c r="AK145" s="413">
        <v>169</v>
      </c>
      <c r="AL145" s="413">
        <v>177</v>
      </c>
      <c r="AM145" s="413">
        <v>188</v>
      </c>
      <c r="AN145" s="413">
        <v>212</v>
      </c>
      <c r="AO145" s="413">
        <v>227</v>
      </c>
      <c r="AP145" s="413">
        <v>228</v>
      </c>
      <c r="AQ145" s="413">
        <v>228</v>
      </c>
      <c r="AR145" s="413">
        <v>233</v>
      </c>
      <c r="AS145" s="413">
        <v>240</v>
      </c>
      <c r="AT145" s="413">
        <v>247</v>
      </c>
      <c r="AU145" s="413">
        <v>257</v>
      </c>
      <c r="AV145" s="413">
        <v>265</v>
      </c>
      <c r="AW145" s="413">
        <v>273</v>
      </c>
      <c r="AX145" s="413">
        <v>289</v>
      </c>
      <c r="AY145" s="413">
        <v>308</v>
      </c>
      <c r="AZ145" s="413">
        <v>328</v>
      </c>
      <c r="BA145" s="413">
        <v>339</v>
      </c>
      <c r="BB145" s="413">
        <v>338</v>
      </c>
      <c r="BC145" s="413">
        <v>337</v>
      </c>
      <c r="BD145" s="413">
        <v>336</v>
      </c>
      <c r="BE145" s="413">
        <v>326</v>
      </c>
      <c r="BF145" s="413">
        <v>289</v>
      </c>
      <c r="BG145" s="413">
        <v>274</v>
      </c>
      <c r="BH145" s="413">
        <v>260</v>
      </c>
      <c r="BI145" s="413">
        <v>246</v>
      </c>
      <c r="BJ145" s="413">
        <v>234</v>
      </c>
      <c r="BK145" s="413">
        <v>221</v>
      </c>
      <c r="BL145" s="413">
        <v>210</v>
      </c>
      <c r="BM145" s="413">
        <v>200</v>
      </c>
      <c r="BN145" s="413">
        <v>191</v>
      </c>
      <c r="BO145" s="413">
        <v>184</v>
      </c>
      <c r="BP145" s="413">
        <v>177</v>
      </c>
      <c r="BQ145" s="413">
        <v>167</v>
      </c>
      <c r="BR145" s="413">
        <v>137</v>
      </c>
      <c r="BS145" s="413">
        <v>83</v>
      </c>
      <c r="BT145" s="413">
        <v>17</v>
      </c>
      <c r="BU145" s="413">
        <v>0</v>
      </c>
      <c r="BV145" s="413">
        <v>0</v>
      </c>
      <c r="BW145" s="413">
        <v>0</v>
      </c>
      <c r="BX145" s="371">
        <v>0</v>
      </c>
    </row>
    <row r="146" spans="1:76">
      <c r="A146" s="316"/>
      <c r="B146" s="296" t="s">
        <v>345</v>
      </c>
      <c r="C146" s="316"/>
      <c r="D146" s="413">
        <v>0</v>
      </c>
      <c r="E146" s="413">
        <v>0</v>
      </c>
      <c r="F146" s="413">
        <v>0</v>
      </c>
      <c r="G146" s="413">
        <v>0</v>
      </c>
      <c r="H146" s="413">
        <v>0</v>
      </c>
      <c r="I146" s="413">
        <v>0</v>
      </c>
      <c r="J146" s="413">
        <v>0</v>
      </c>
      <c r="K146" s="413">
        <v>0</v>
      </c>
      <c r="L146" s="413">
        <v>0</v>
      </c>
      <c r="M146" s="413">
        <v>0</v>
      </c>
      <c r="N146" s="413">
        <v>0</v>
      </c>
      <c r="O146" s="413">
        <v>0</v>
      </c>
      <c r="P146" s="413">
        <v>0</v>
      </c>
      <c r="Q146" s="413">
        <v>0</v>
      </c>
      <c r="R146" s="413">
        <v>0</v>
      </c>
      <c r="S146" s="413">
        <v>0</v>
      </c>
      <c r="T146" s="413">
        <v>0</v>
      </c>
      <c r="U146" s="413">
        <v>0</v>
      </c>
      <c r="V146" s="413">
        <v>0</v>
      </c>
      <c r="W146" s="413">
        <v>0</v>
      </c>
      <c r="X146" s="413">
        <v>0</v>
      </c>
      <c r="Y146" s="413">
        <v>0</v>
      </c>
      <c r="Z146" s="413">
        <v>0</v>
      </c>
      <c r="AA146" s="413">
        <v>0</v>
      </c>
      <c r="AB146" s="413">
        <v>0</v>
      </c>
      <c r="AC146" s="413">
        <v>0</v>
      </c>
      <c r="AD146" s="413">
        <v>0</v>
      </c>
      <c r="AE146" s="413">
        <v>0</v>
      </c>
      <c r="AF146" s="413">
        <v>3</v>
      </c>
      <c r="AG146" s="413">
        <v>4</v>
      </c>
      <c r="AH146" s="413">
        <v>6</v>
      </c>
      <c r="AI146" s="413">
        <v>10</v>
      </c>
      <c r="AJ146" s="413">
        <v>14</v>
      </c>
      <c r="AK146" s="413">
        <v>17</v>
      </c>
      <c r="AL146" s="413">
        <v>19</v>
      </c>
      <c r="AM146" s="413">
        <v>21</v>
      </c>
      <c r="AN146" s="413">
        <v>24</v>
      </c>
      <c r="AO146" s="413">
        <v>27</v>
      </c>
      <c r="AP146" s="413">
        <v>29</v>
      </c>
      <c r="AQ146" s="413">
        <v>31</v>
      </c>
      <c r="AR146" s="413">
        <v>34</v>
      </c>
      <c r="AS146" s="413">
        <v>37</v>
      </c>
      <c r="AT146" s="413">
        <v>39</v>
      </c>
      <c r="AU146" s="413">
        <v>40</v>
      </c>
      <c r="AV146" s="413">
        <v>43</v>
      </c>
      <c r="AW146" s="413">
        <v>48</v>
      </c>
      <c r="AX146" s="413">
        <v>49</v>
      </c>
      <c r="AY146" s="413">
        <v>50</v>
      </c>
      <c r="AZ146" s="413">
        <v>36</v>
      </c>
      <c r="BA146" s="413">
        <v>37</v>
      </c>
      <c r="BB146" s="413">
        <v>39</v>
      </c>
      <c r="BC146" s="413">
        <v>40</v>
      </c>
      <c r="BD146" s="413">
        <v>41</v>
      </c>
      <c r="BE146" s="413">
        <v>41</v>
      </c>
      <c r="BF146" s="413">
        <v>41</v>
      </c>
      <c r="BG146" s="413">
        <v>41</v>
      </c>
      <c r="BH146" s="413">
        <v>42</v>
      </c>
      <c r="BI146" s="413">
        <v>42</v>
      </c>
      <c r="BJ146" s="413">
        <v>42</v>
      </c>
      <c r="BK146" s="413">
        <v>42</v>
      </c>
      <c r="BL146" s="413">
        <v>41</v>
      </c>
      <c r="BM146" s="413">
        <v>40</v>
      </c>
      <c r="BN146" s="413">
        <v>39</v>
      </c>
      <c r="BO146" s="413">
        <v>36</v>
      </c>
      <c r="BP146" s="413">
        <v>34</v>
      </c>
      <c r="BQ146" s="413">
        <v>31</v>
      </c>
      <c r="BR146" s="413">
        <v>29</v>
      </c>
      <c r="BS146" s="413">
        <v>27</v>
      </c>
      <c r="BT146" s="413">
        <v>25</v>
      </c>
      <c r="BU146" s="413">
        <v>24</v>
      </c>
      <c r="BV146" s="413">
        <v>23</v>
      </c>
      <c r="BW146" s="413">
        <v>22</v>
      </c>
      <c r="BX146" s="371">
        <v>22</v>
      </c>
    </row>
    <row r="147" spans="1:76">
      <c r="A147" s="334"/>
      <c r="B147" s="419"/>
      <c r="C147" s="316"/>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418"/>
      <c r="AF147" s="418"/>
      <c r="AG147" s="418"/>
      <c r="AH147" s="418"/>
      <c r="AI147" s="418"/>
      <c r="AJ147" s="418"/>
      <c r="AK147" s="418"/>
      <c r="AL147" s="418"/>
      <c r="AM147" s="418"/>
      <c r="AN147" s="418"/>
      <c r="AO147" s="418"/>
      <c r="AP147" s="418"/>
      <c r="AQ147" s="418"/>
      <c r="AR147" s="418"/>
      <c r="AS147" s="418"/>
      <c r="AT147" s="418"/>
      <c r="AU147" s="418"/>
      <c r="AV147" s="418"/>
      <c r="AW147" s="418"/>
      <c r="AX147" s="418"/>
      <c r="AY147" s="418"/>
      <c r="AZ147" s="418"/>
      <c r="BA147" s="418"/>
      <c r="BB147" s="418"/>
      <c r="BC147" s="418"/>
      <c r="BD147" s="418"/>
      <c r="BE147" s="418"/>
      <c r="BF147" s="418"/>
      <c r="BG147" s="418"/>
      <c r="BH147" s="418"/>
      <c r="BI147" s="418"/>
      <c r="BJ147" s="418"/>
      <c r="BK147" s="418"/>
      <c r="BL147" s="418"/>
      <c r="BM147" s="418"/>
      <c r="BN147" s="418"/>
      <c r="BO147" s="418"/>
      <c r="BP147" s="418"/>
      <c r="BQ147" s="418"/>
      <c r="BR147" s="418"/>
      <c r="BS147" s="418"/>
      <c r="BT147" s="418"/>
      <c r="BU147" s="418"/>
      <c r="BV147" s="418"/>
      <c r="BW147" s="418"/>
      <c r="BX147" s="417"/>
    </row>
    <row r="148" spans="1:76" ht="15.75">
      <c r="A148" s="334"/>
      <c r="B148" s="392" t="s">
        <v>566</v>
      </c>
      <c r="C148" s="316"/>
      <c r="D148" s="414">
        <f t="shared" ref="D148:AI148" si="47">D149</f>
        <v>0</v>
      </c>
      <c r="E148" s="414">
        <f t="shared" si="47"/>
        <v>0</v>
      </c>
      <c r="F148" s="414">
        <f t="shared" si="47"/>
        <v>0</v>
      </c>
      <c r="G148" s="414">
        <f t="shared" si="47"/>
        <v>0</v>
      </c>
      <c r="H148" s="414">
        <f t="shared" si="47"/>
        <v>0</v>
      </c>
      <c r="I148" s="414">
        <f t="shared" si="47"/>
        <v>0</v>
      </c>
      <c r="J148" s="414">
        <f t="shared" si="47"/>
        <v>0</v>
      </c>
      <c r="K148" s="414">
        <f t="shared" si="47"/>
        <v>0</v>
      </c>
      <c r="L148" s="414">
        <f t="shared" si="47"/>
        <v>0</v>
      </c>
      <c r="M148" s="414">
        <f t="shared" si="47"/>
        <v>0</v>
      </c>
      <c r="N148" s="414">
        <f t="shared" si="47"/>
        <v>0</v>
      </c>
      <c r="O148" s="414">
        <f t="shared" si="47"/>
        <v>0</v>
      </c>
      <c r="P148" s="414">
        <f t="shared" si="47"/>
        <v>0</v>
      </c>
      <c r="Q148" s="414">
        <f t="shared" si="47"/>
        <v>0</v>
      </c>
      <c r="R148" s="414">
        <f t="shared" si="47"/>
        <v>0</v>
      </c>
      <c r="S148" s="414">
        <f t="shared" si="47"/>
        <v>0</v>
      </c>
      <c r="T148" s="414">
        <f t="shared" si="47"/>
        <v>0</v>
      </c>
      <c r="U148" s="414">
        <f t="shared" si="47"/>
        <v>0</v>
      </c>
      <c r="V148" s="414">
        <f t="shared" si="47"/>
        <v>0</v>
      </c>
      <c r="W148" s="414">
        <f t="shared" si="47"/>
        <v>0</v>
      </c>
      <c r="X148" s="414">
        <f t="shared" si="47"/>
        <v>0</v>
      </c>
      <c r="Y148" s="414">
        <f t="shared" si="47"/>
        <v>0</v>
      </c>
      <c r="Z148" s="414">
        <f t="shared" si="47"/>
        <v>0</v>
      </c>
      <c r="AA148" s="414">
        <f t="shared" si="47"/>
        <v>0</v>
      </c>
      <c r="AB148" s="414">
        <f t="shared" si="47"/>
        <v>0</v>
      </c>
      <c r="AC148" s="414">
        <f t="shared" si="47"/>
        <v>0</v>
      </c>
      <c r="AD148" s="414">
        <f t="shared" si="47"/>
        <v>0</v>
      </c>
      <c r="AE148" s="414">
        <f t="shared" si="47"/>
        <v>0</v>
      </c>
      <c r="AF148" s="414">
        <f t="shared" si="47"/>
        <v>0</v>
      </c>
      <c r="AG148" s="414">
        <f t="shared" si="47"/>
        <v>0</v>
      </c>
      <c r="AH148" s="414">
        <f t="shared" si="47"/>
        <v>0</v>
      </c>
      <c r="AI148" s="414">
        <f t="shared" si="47"/>
        <v>207</v>
      </c>
      <c r="AJ148" s="414">
        <f t="shared" ref="AJ148:BC148" si="48">AJ149</f>
        <v>205</v>
      </c>
      <c r="AK148" s="414">
        <f t="shared" si="48"/>
        <v>221</v>
      </c>
      <c r="AL148" s="414">
        <f t="shared" si="48"/>
        <v>240</v>
      </c>
      <c r="AM148" s="414">
        <f t="shared" si="48"/>
        <v>241</v>
      </c>
      <c r="AN148" s="414">
        <f t="shared" si="48"/>
        <v>273</v>
      </c>
      <c r="AO148" s="414">
        <f t="shared" si="48"/>
        <v>301</v>
      </c>
      <c r="AP148" s="414">
        <f t="shared" si="48"/>
        <v>327</v>
      </c>
      <c r="AQ148" s="414">
        <f t="shared" si="48"/>
        <v>352</v>
      </c>
      <c r="AR148" s="414">
        <f t="shared" si="48"/>
        <v>247</v>
      </c>
      <c r="AS148" s="414">
        <f t="shared" si="48"/>
        <v>290</v>
      </c>
      <c r="AT148" s="414">
        <f t="shared" si="48"/>
        <v>330</v>
      </c>
      <c r="AU148" s="414">
        <f t="shared" si="48"/>
        <v>375</v>
      </c>
      <c r="AV148" s="414">
        <f t="shared" si="48"/>
        <v>425</v>
      </c>
      <c r="AW148" s="414">
        <f t="shared" si="48"/>
        <v>527</v>
      </c>
      <c r="AX148" s="414">
        <f t="shared" si="48"/>
        <v>618</v>
      </c>
      <c r="AY148" s="414">
        <f t="shared" si="48"/>
        <v>739</v>
      </c>
      <c r="AZ148" s="414">
        <f t="shared" si="48"/>
        <v>786</v>
      </c>
      <c r="BA148" s="414">
        <f t="shared" si="48"/>
        <v>849</v>
      </c>
      <c r="BB148" s="414">
        <f t="shared" si="48"/>
        <v>898</v>
      </c>
      <c r="BC148" s="416">
        <f t="shared" si="48"/>
        <v>932</v>
      </c>
      <c r="BD148" s="414">
        <f t="shared" ref="BD148:BX148" si="49">BD150</f>
        <v>1268</v>
      </c>
      <c r="BE148" s="414">
        <f t="shared" si="49"/>
        <v>1322</v>
      </c>
      <c r="BF148" s="414">
        <f t="shared" si="49"/>
        <v>1345</v>
      </c>
      <c r="BG148" s="414">
        <f t="shared" si="49"/>
        <v>1297</v>
      </c>
      <c r="BH148" s="414">
        <f t="shared" si="49"/>
        <v>1213</v>
      </c>
      <c r="BI148" s="414">
        <f t="shared" si="49"/>
        <v>1198</v>
      </c>
      <c r="BJ148" s="414">
        <f t="shared" si="49"/>
        <v>1196</v>
      </c>
      <c r="BK148" s="414">
        <f t="shared" si="49"/>
        <v>1196</v>
      </c>
      <c r="BL148" s="414">
        <f t="shared" si="49"/>
        <v>1176</v>
      </c>
      <c r="BM148" s="414">
        <f t="shared" si="49"/>
        <v>1055</v>
      </c>
      <c r="BN148" s="414">
        <f t="shared" si="49"/>
        <v>969</v>
      </c>
      <c r="BO148" s="414">
        <f t="shared" si="49"/>
        <v>847</v>
      </c>
      <c r="BP148" s="414">
        <f t="shared" si="49"/>
        <v>530</v>
      </c>
      <c r="BQ148" s="414">
        <f t="shared" si="49"/>
        <v>252</v>
      </c>
      <c r="BR148" s="414">
        <f t="shared" si="49"/>
        <v>148</v>
      </c>
      <c r="BS148" s="414">
        <f t="shared" si="49"/>
        <v>86</v>
      </c>
      <c r="BT148" s="414">
        <f t="shared" si="49"/>
        <v>18</v>
      </c>
      <c r="BU148" s="414">
        <f t="shared" si="49"/>
        <v>0</v>
      </c>
      <c r="BV148" s="414">
        <f t="shared" si="49"/>
        <v>0</v>
      </c>
      <c r="BW148" s="414">
        <f t="shared" si="49"/>
        <v>0</v>
      </c>
      <c r="BX148" s="377">
        <f t="shared" si="49"/>
        <v>0</v>
      </c>
    </row>
    <row r="149" spans="1:76">
      <c r="A149" s="334"/>
      <c r="B149" s="375" t="s">
        <v>565</v>
      </c>
      <c r="C149" s="316"/>
      <c r="D149" s="413">
        <v>0</v>
      </c>
      <c r="E149" s="413">
        <v>0</v>
      </c>
      <c r="F149" s="413">
        <v>0</v>
      </c>
      <c r="G149" s="413">
        <v>0</v>
      </c>
      <c r="H149" s="413">
        <v>0</v>
      </c>
      <c r="I149" s="413">
        <v>0</v>
      </c>
      <c r="J149" s="413">
        <v>0</v>
      </c>
      <c r="K149" s="413">
        <v>0</v>
      </c>
      <c r="L149" s="413">
        <v>0</v>
      </c>
      <c r="M149" s="413">
        <v>0</v>
      </c>
      <c r="N149" s="413">
        <v>0</v>
      </c>
      <c r="O149" s="413">
        <v>0</v>
      </c>
      <c r="P149" s="413">
        <v>0</v>
      </c>
      <c r="Q149" s="413">
        <v>0</v>
      </c>
      <c r="R149" s="413">
        <v>0</v>
      </c>
      <c r="S149" s="413">
        <v>0</v>
      </c>
      <c r="T149" s="413">
        <v>0</v>
      </c>
      <c r="U149" s="413">
        <v>0</v>
      </c>
      <c r="V149" s="413">
        <v>0</v>
      </c>
      <c r="W149" s="413">
        <v>0</v>
      </c>
      <c r="X149" s="413">
        <v>0</v>
      </c>
      <c r="Y149" s="413">
        <v>0</v>
      </c>
      <c r="Z149" s="413">
        <v>0</v>
      </c>
      <c r="AA149" s="413">
        <v>0</v>
      </c>
      <c r="AB149" s="413">
        <v>0</v>
      </c>
      <c r="AC149" s="413">
        <v>0</v>
      </c>
      <c r="AD149" s="413">
        <v>0</v>
      </c>
      <c r="AE149" s="413">
        <v>0</v>
      </c>
      <c r="AF149" s="413">
        <v>0</v>
      </c>
      <c r="AG149" s="413">
        <v>0</v>
      </c>
      <c r="AH149" s="413">
        <v>0</v>
      </c>
      <c r="AI149" s="413">
        <v>207</v>
      </c>
      <c r="AJ149" s="413">
        <v>205</v>
      </c>
      <c r="AK149" s="413">
        <v>221</v>
      </c>
      <c r="AL149" s="413">
        <v>240</v>
      </c>
      <c r="AM149" s="413">
        <v>241</v>
      </c>
      <c r="AN149" s="413">
        <v>273</v>
      </c>
      <c r="AO149" s="413">
        <v>301</v>
      </c>
      <c r="AP149" s="413">
        <v>327</v>
      </c>
      <c r="AQ149" s="413">
        <v>352</v>
      </c>
      <c r="AR149" s="413">
        <v>247</v>
      </c>
      <c r="AS149" s="413">
        <v>290</v>
      </c>
      <c r="AT149" s="413">
        <v>330</v>
      </c>
      <c r="AU149" s="413">
        <v>375</v>
      </c>
      <c r="AV149" s="413">
        <v>425</v>
      </c>
      <c r="AW149" s="413">
        <v>527</v>
      </c>
      <c r="AX149" s="413">
        <v>618</v>
      </c>
      <c r="AY149" s="413">
        <v>739</v>
      </c>
      <c r="AZ149" s="413">
        <v>786</v>
      </c>
      <c r="BA149" s="413">
        <v>849</v>
      </c>
      <c r="BB149" s="413">
        <v>898</v>
      </c>
      <c r="BC149" s="413">
        <v>932</v>
      </c>
      <c r="BD149" s="413">
        <v>994</v>
      </c>
      <c r="BE149" s="413">
        <v>1048</v>
      </c>
      <c r="BF149" s="413">
        <v>1091</v>
      </c>
      <c r="BG149" s="413">
        <v>1121</v>
      </c>
      <c r="BH149" s="413">
        <v>1137</v>
      </c>
      <c r="BI149" s="413">
        <v>1139</v>
      </c>
      <c r="BJ149" s="413">
        <v>1142</v>
      </c>
      <c r="BK149" s="413">
        <v>1133</v>
      </c>
      <c r="BL149" s="413">
        <v>1128</v>
      </c>
      <c r="BM149" s="413">
        <v>1099</v>
      </c>
      <c r="BN149" s="413">
        <v>0</v>
      </c>
      <c r="BO149" s="413">
        <v>0</v>
      </c>
      <c r="BP149" s="413">
        <v>0</v>
      </c>
      <c r="BQ149" s="413">
        <v>0</v>
      </c>
      <c r="BR149" s="413">
        <v>0</v>
      </c>
      <c r="BS149" s="413">
        <v>0</v>
      </c>
      <c r="BT149" s="413">
        <v>0</v>
      </c>
      <c r="BU149" s="413">
        <v>0</v>
      </c>
      <c r="BV149" s="413">
        <v>0</v>
      </c>
      <c r="BW149" s="413">
        <v>0</v>
      </c>
      <c r="BX149" s="371">
        <v>0</v>
      </c>
    </row>
    <row r="150" spans="1:76" ht="32.25" customHeight="1">
      <c r="A150" s="334"/>
      <c r="B150" s="415" t="s">
        <v>564</v>
      </c>
      <c r="C150" s="316"/>
      <c r="D150" s="413">
        <v>0</v>
      </c>
      <c r="E150" s="413">
        <v>0</v>
      </c>
      <c r="F150" s="413">
        <v>0</v>
      </c>
      <c r="G150" s="413">
        <v>0</v>
      </c>
      <c r="H150" s="413">
        <v>0</v>
      </c>
      <c r="I150" s="413">
        <v>0</v>
      </c>
      <c r="J150" s="413">
        <v>0</v>
      </c>
      <c r="K150" s="413">
        <v>0</v>
      </c>
      <c r="L150" s="413">
        <v>0</v>
      </c>
      <c r="M150" s="413">
        <v>0</v>
      </c>
      <c r="N150" s="413">
        <v>0</v>
      </c>
      <c r="O150" s="413">
        <v>0</v>
      </c>
      <c r="P150" s="413">
        <v>0</v>
      </c>
      <c r="Q150" s="413">
        <v>0</v>
      </c>
      <c r="R150" s="413">
        <v>0</v>
      </c>
      <c r="S150" s="413">
        <v>0</v>
      </c>
      <c r="T150" s="413">
        <v>0</v>
      </c>
      <c r="U150" s="413">
        <v>0</v>
      </c>
      <c r="V150" s="413">
        <v>0</v>
      </c>
      <c r="W150" s="413">
        <v>0</v>
      </c>
      <c r="X150" s="413">
        <v>0</v>
      </c>
      <c r="Y150" s="413">
        <v>0</v>
      </c>
      <c r="Z150" s="413">
        <v>0</v>
      </c>
      <c r="AA150" s="413">
        <v>0</v>
      </c>
      <c r="AB150" s="413">
        <v>0</v>
      </c>
      <c r="AC150" s="413">
        <v>0</v>
      </c>
      <c r="AD150" s="413">
        <v>0</v>
      </c>
      <c r="AE150" s="413">
        <v>0</v>
      </c>
      <c r="AF150" s="413">
        <v>0</v>
      </c>
      <c r="AG150" s="413">
        <v>0</v>
      </c>
      <c r="AH150" s="413">
        <v>0</v>
      </c>
      <c r="AI150" s="413">
        <v>0</v>
      </c>
      <c r="AJ150" s="413">
        <v>0</v>
      </c>
      <c r="AK150" s="413">
        <v>0</v>
      </c>
      <c r="AL150" s="413">
        <v>0</v>
      </c>
      <c r="AM150" s="413">
        <v>0</v>
      </c>
      <c r="AN150" s="413">
        <v>0</v>
      </c>
      <c r="AO150" s="413">
        <v>0</v>
      </c>
      <c r="AP150" s="413">
        <v>0</v>
      </c>
      <c r="AQ150" s="413">
        <v>0</v>
      </c>
      <c r="AR150" s="413">
        <v>0</v>
      </c>
      <c r="AS150" s="413">
        <v>0</v>
      </c>
      <c r="AT150" s="413">
        <v>0</v>
      </c>
      <c r="AU150" s="413">
        <v>0</v>
      </c>
      <c r="AV150" s="413">
        <v>0</v>
      </c>
      <c r="AW150" s="413">
        <v>0</v>
      </c>
      <c r="AX150" s="413">
        <v>0</v>
      </c>
      <c r="AY150" s="413">
        <v>0</v>
      </c>
      <c r="AZ150" s="413">
        <v>0</v>
      </c>
      <c r="BA150" s="413">
        <v>0</v>
      </c>
      <c r="BB150" s="413">
        <v>0</v>
      </c>
      <c r="BC150" s="413">
        <v>0</v>
      </c>
      <c r="BD150" s="413">
        <v>1268</v>
      </c>
      <c r="BE150" s="413">
        <v>1322</v>
      </c>
      <c r="BF150" s="413">
        <v>1345</v>
      </c>
      <c r="BG150" s="413">
        <v>1297</v>
      </c>
      <c r="BH150" s="413">
        <v>1213</v>
      </c>
      <c r="BI150" s="413">
        <v>1198</v>
      </c>
      <c r="BJ150" s="413">
        <v>1196</v>
      </c>
      <c r="BK150" s="413">
        <v>1196</v>
      </c>
      <c r="BL150" s="413">
        <v>1176</v>
      </c>
      <c r="BM150" s="413">
        <v>1055</v>
      </c>
      <c r="BN150" s="413">
        <v>969</v>
      </c>
      <c r="BO150" s="413">
        <v>847</v>
      </c>
      <c r="BP150" s="413">
        <v>530</v>
      </c>
      <c r="BQ150" s="413">
        <v>252</v>
      </c>
      <c r="BR150" s="413">
        <v>148</v>
      </c>
      <c r="BS150" s="413">
        <v>86</v>
      </c>
      <c r="BT150" s="413">
        <v>18</v>
      </c>
      <c r="BU150" s="413">
        <v>0</v>
      </c>
      <c r="BV150" s="413">
        <v>0</v>
      </c>
      <c r="BW150" s="413">
        <v>0</v>
      </c>
      <c r="BX150" s="371">
        <v>0</v>
      </c>
    </row>
    <row r="151" spans="1:76" s="318" customFormat="1" ht="27.75" customHeight="1">
      <c r="A151" s="321"/>
      <c r="B151" s="217" t="s">
        <v>563</v>
      </c>
      <c r="C151" s="321"/>
      <c r="D151" s="414">
        <v>0</v>
      </c>
      <c r="E151" s="414">
        <v>0</v>
      </c>
      <c r="F151" s="414">
        <v>0</v>
      </c>
      <c r="G151" s="414">
        <v>0</v>
      </c>
      <c r="H151" s="414">
        <v>0</v>
      </c>
      <c r="I151" s="414">
        <v>0</v>
      </c>
      <c r="J151" s="414">
        <v>0</v>
      </c>
      <c r="K151" s="414">
        <v>0</v>
      </c>
      <c r="L151" s="414">
        <v>0</v>
      </c>
      <c r="M151" s="414">
        <v>0</v>
      </c>
      <c r="N151" s="414">
        <v>0</v>
      </c>
      <c r="O151" s="414">
        <v>0</v>
      </c>
      <c r="P151" s="414">
        <v>0</v>
      </c>
      <c r="Q151" s="414">
        <v>0</v>
      </c>
      <c r="R151" s="414">
        <v>0</v>
      </c>
      <c r="S151" s="414">
        <v>0</v>
      </c>
      <c r="T151" s="414">
        <v>0</v>
      </c>
      <c r="U151" s="414">
        <v>0</v>
      </c>
      <c r="V151" s="414">
        <v>0</v>
      </c>
      <c r="W151" s="414">
        <v>0</v>
      </c>
      <c r="X151" s="414">
        <v>0</v>
      </c>
      <c r="Y151" s="414">
        <v>0</v>
      </c>
      <c r="Z151" s="414">
        <v>0</v>
      </c>
      <c r="AA151" s="414">
        <v>0</v>
      </c>
      <c r="AB151" s="414">
        <v>0</v>
      </c>
      <c r="AC151" s="414">
        <v>0</v>
      </c>
      <c r="AD151" s="414">
        <v>0</v>
      </c>
      <c r="AE151" s="414">
        <v>0</v>
      </c>
      <c r="AF151" s="414">
        <v>0</v>
      </c>
      <c r="AG151" s="414">
        <v>0</v>
      </c>
      <c r="AH151" s="414">
        <v>0</v>
      </c>
      <c r="AI151" s="414">
        <v>0</v>
      </c>
      <c r="AJ151" s="414">
        <v>0</v>
      </c>
      <c r="AK151" s="414">
        <v>0</v>
      </c>
      <c r="AL151" s="414">
        <v>0</v>
      </c>
      <c r="AM151" s="414">
        <v>0</v>
      </c>
      <c r="AN151" s="414">
        <v>0</v>
      </c>
      <c r="AO151" s="414">
        <v>0</v>
      </c>
      <c r="AP151" s="414">
        <v>0</v>
      </c>
      <c r="AQ151" s="414">
        <v>0</v>
      </c>
      <c r="AR151" s="414">
        <v>0</v>
      </c>
      <c r="AS151" s="414">
        <v>0</v>
      </c>
      <c r="AT151" s="414">
        <v>0</v>
      </c>
      <c r="AU151" s="414">
        <v>0</v>
      </c>
      <c r="AV151" s="414">
        <v>0</v>
      </c>
      <c r="AW151" s="414">
        <v>0</v>
      </c>
      <c r="AX151" s="414">
        <v>0</v>
      </c>
      <c r="AY151" s="414">
        <v>0</v>
      </c>
      <c r="AZ151" s="414">
        <v>0</v>
      </c>
      <c r="BA151" s="414">
        <v>0</v>
      </c>
      <c r="BB151" s="414">
        <v>0</v>
      </c>
      <c r="BC151" s="414">
        <v>0</v>
      </c>
      <c r="BD151" s="414">
        <v>10</v>
      </c>
      <c r="BE151" s="414">
        <v>10</v>
      </c>
      <c r="BF151" s="414">
        <v>11</v>
      </c>
      <c r="BG151" s="414">
        <v>11</v>
      </c>
      <c r="BH151" s="414">
        <v>11</v>
      </c>
      <c r="BI151" s="414">
        <v>11</v>
      </c>
      <c r="BJ151" s="414">
        <v>11</v>
      </c>
      <c r="BK151" s="414">
        <v>11</v>
      </c>
      <c r="BL151" s="414">
        <v>11</v>
      </c>
      <c r="BM151" s="414">
        <v>10</v>
      </c>
      <c r="BN151" s="414">
        <v>9</v>
      </c>
      <c r="BO151" s="414">
        <v>9</v>
      </c>
      <c r="BP151" s="414">
        <v>8</v>
      </c>
      <c r="BQ151" s="414">
        <v>7</v>
      </c>
      <c r="BR151" s="414">
        <v>5</v>
      </c>
      <c r="BS151" s="414">
        <v>5</v>
      </c>
      <c r="BT151" s="414">
        <v>5</v>
      </c>
      <c r="BU151" s="414">
        <v>5</v>
      </c>
      <c r="BV151" s="414">
        <v>5</v>
      </c>
      <c r="BW151" s="414">
        <v>5</v>
      </c>
      <c r="BX151" s="377">
        <v>5</v>
      </c>
    </row>
    <row r="152" spans="1:76">
      <c r="A152" s="316"/>
      <c r="B152" s="37" t="s">
        <v>562</v>
      </c>
      <c r="C152" s="316"/>
      <c r="D152" s="413">
        <v>0</v>
      </c>
      <c r="E152" s="413">
        <v>0</v>
      </c>
      <c r="F152" s="413">
        <v>0</v>
      </c>
      <c r="G152" s="413">
        <v>0</v>
      </c>
      <c r="H152" s="413">
        <v>0</v>
      </c>
      <c r="I152" s="413">
        <v>0</v>
      </c>
      <c r="J152" s="413">
        <v>0</v>
      </c>
      <c r="K152" s="413">
        <v>0</v>
      </c>
      <c r="L152" s="413">
        <v>0</v>
      </c>
      <c r="M152" s="413">
        <v>0</v>
      </c>
      <c r="N152" s="413">
        <v>0</v>
      </c>
      <c r="O152" s="413">
        <v>0</v>
      </c>
      <c r="P152" s="413">
        <v>0</v>
      </c>
      <c r="Q152" s="413">
        <v>0</v>
      </c>
      <c r="R152" s="413">
        <v>0</v>
      </c>
      <c r="S152" s="413">
        <v>0</v>
      </c>
      <c r="T152" s="413">
        <v>0</v>
      </c>
      <c r="U152" s="413">
        <v>0</v>
      </c>
      <c r="V152" s="413">
        <v>0</v>
      </c>
      <c r="W152" s="413">
        <v>0</v>
      </c>
      <c r="X152" s="413">
        <v>0</v>
      </c>
      <c r="Y152" s="413">
        <v>0</v>
      </c>
      <c r="Z152" s="413">
        <v>0</v>
      </c>
      <c r="AA152" s="413">
        <v>0</v>
      </c>
      <c r="AB152" s="413">
        <v>0</v>
      </c>
      <c r="AC152" s="413">
        <v>0</v>
      </c>
      <c r="AD152" s="413">
        <v>0</v>
      </c>
      <c r="AE152" s="413">
        <v>0</v>
      </c>
      <c r="AF152" s="413">
        <v>0</v>
      </c>
      <c r="AG152" s="413">
        <v>0</v>
      </c>
      <c r="AH152" s="413">
        <v>0</v>
      </c>
      <c r="AI152" s="413">
        <v>0</v>
      </c>
      <c r="AJ152" s="413">
        <v>0</v>
      </c>
      <c r="AK152" s="413">
        <v>0</v>
      </c>
      <c r="AL152" s="413">
        <v>0</v>
      </c>
      <c r="AM152" s="413">
        <v>0</v>
      </c>
      <c r="AN152" s="413">
        <v>0</v>
      </c>
      <c r="AO152" s="413">
        <v>0</v>
      </c>
      <c r="AP152" s="413">
        <v>0</v>
      </c>
      <c r="AQ152" s="413">
        <v>0</v>
      </c>
      <c r="AR152" s="413">
        <v>0</v>
      </c>
      <c r="AS152" s="413">
        <v>0</v>
      </c>
      <c r="AT152" s="413">
        <v>0</v>
      </c>
      <c r="AU152" s="413">
        <v>0</v>
      </c>
      <c r="AV152" s="413">
        <v>0</v>
      </c>
      <c r="AW152" s="413">
        <v>0</v>
      </c>
      <c r="AX152" s="413">
        <v>0</v>
      </c>
      <c r="AY152" s="413">
        <v>0</v>
      </c>
      <c r="AZ152" s="413">
        <v>0</v>
      </c>
      <c r="BA152" s="413">
        <v>0</v>
      </c>
      <c r="BB152" s="413">
        <v>0</v>
      </c>
      <c r="BC152" s="413">
        <v>0</v>
      </c>
      <c r="BD152" s="413">
        <v>0</v>
      </c>
      <c r="BE152" s="413">
        <v>0</v>
      </c>
      <c r="BF152" s="413">
        <v>0</v>
      </c>
      <c r="BG152" s="413">
        <v>0</v>
      </c>
      <c r="BH152" s="413">
        <v>0</v>
      </c>
      <c r="BI152" s="413">
        <v>0</v>
      </c>
      <c r="BJ152" s="413">
        <v>0</v>
      </c>
      <c r="BK152" s="413">
        <v>0</v>
      </c>
      <c r="BL152" s="413">
        <v>0</v>
      </c>
      <c r="BM152" s="413">
        <v>0</v>
      </c>
      <c r="BN152" s="413">
        <v>0</v>
      </c>
      <c r="BO152" s="413">
        <v>0</v>
      </c>
      <c r="BP152" s="413">
        <v>0</v>
      </c>
      <c r="BQ152" s="413">
        <v>0</v>
      </c>
      <c r="BR152" s="413">
        <v>0</v>
      </c>
      <c r="BS152" s="413">
        <v>0</v>
      </c>
      <c r="BT152" s="413">
        <v>0</v>
      </c>
      <c r="BU152" s="413">
        <v>0</v>
      </c>
      <c r="BV152" s="413">
        <v>0</v>
      </c>
      <c r="BW152" s="413">
        <v>0</v>
      </c>
      <c r="BX152" s="371">
        <v>0</v>
      </c>
    </row>
    <row r="153" spans="1:76">
      <c r="A153" s="316"/>
      <c r="B153" s="37" t="s">
        <v>561</v>
      </c>
      <c r="C153" s="316"/>
      <c r="D153" s="413">
        <v>0</v>
      </c>
      <c r="E153" s="413">
        <v>0</v>
      </c>
      <c r="F153" s="413">
        <v>0</v>
      </c>
      <c r="G153" s="413">
        <v>0</v>
      </c>
      <c r="H153" s="413">
        <v>0</v>
      </c>
      <c r="I153" s="413">
        <v>0</v>
      </c>
      <c r="J153" s="413">
        <v>0</v>
      </c>
      <c r="K153" s="413">
        <v>0</v>
      </c>
      <c r="L153" s="413">
        <v>0</v>
      </c>
      <c r="M153" s="413">
        <v>0</v>
      </c>
      <c r="N153" s="413">
        <v>0</v>
      </c>
      <c r="O153" s="413">
        <v>0</v>
      </c>
      <c r="P153" s="413">
        <v>0</v>
      </c>
      <c r="Q153" s="413">
        <v>0</v>
      </c>
      <c r="R153" s="413">
        <v>0</v>
      </c>
      <c r="S153" s="413">
        <v>0</v>
      </c>
      <c r="T153" s="413">
        <v>0</v>
      </c>
      <c r="U153" s="413">
        <v>0</v>
      </c>
      <c r="V153" s="413">
        <v>0</v>
      </c>
      <c r="W153" s="413">
        <v>0</v>
      </c>
      <c r="X153" s="413">
        <v>0</v>
      </c>
      <c r="Y153" s="413">
        <v>0</v>
      </c>
      <c r="Z153" s="413">
        <v>0</v>
      </c>
      <c r="AA153" s="413">
        <v>0</v>
      </c>
      <c r="AB153" s="413">
        <v>0</v>
      </c>
      <c r="AC153" s="413">
        <v>0</v>
      </c>
      <c r="AD153" s="413">
        <v>0</v>
      </c>
      <c r="AE153" s="413">
        <v>0</v>
      </c>
      <c r="AF153" s="413">
        <v>0</v>
      </c>
      <c r="AG153" s="413">
        <v>0</v>
      </c>
      <c r="AH153" s="413">
        <v>0</v>
      </c>
      <c r="AI153" s="413">
        <v>0</v>
      </c>
      <c r="AJ153" s="413">
        <v>0</v>
      </c>
      <c r="AK153" s="413">
        <v>0</v>
      </c>
      <c r="AL153" s="413">
        <v>0</v>
      </c>
      <c r="AM153" s="413">
        <v>0</v>
      </c>
      <c r="AN153" s="413">
        <v>0</v>
      </c>
      <c r="AO153" s="413">
        <v>0</v>
      </c>
      <c r="AP153" s="413">
        <v>0</v>
      </c>
      <c r="AQ153" s="413">
        <v>0</v>
      </c>
      <c r="AR153" s="413">
        <v>0</v>
      </c>
      <c r="AS153" s="413">
        <v>0</v>
      </c>
      <c r="AT153" s="413">
        <v>0</v>
      </c>
      <c r="AU153" s="413">
        <v>0</v>
      </c>
      <c r="AV153" s="413">
        <v>0</v>
      </c>
      <c r="AW153" s="413">
        <v>0</v>
      </c>
      <c r="AX153" s="413">
        <v>0</v>
      </c>
      <c r="AY153" s="413">
        <v>0</v>
      </c>
      <c r="AZ153" s="413">
        <v>0</v>
      </c>
      <c r="BA153" s="413">
        <v>0</v>
      </c>
      <c r="BB153" s="413">
        <v>0</v>
      </c>
      <c r="BC153" s="413">
        <v>0</v>
      </c>
      <c r="BD153" s="413">
        <v>0</v>
      </c>
      <c r="BE153" s="413">
        <v>0</v>
      </c>
      <c r="BF153" s="413">
        <v>0</v>
      </c>
      <c r="BG153" s="413">
        <v>0</v>
      </c>
      <c r="BH153" s="413">
        <v>0</v>
      </c>
      <c r="BI153" s="413">
        <v>0</v>
      </c>
      <c r="BJ153" s="413">
        <v>0</v>
      </c>
      <c r="BK153" s="413">
        <v>0</v>
      </c>
      <c r="BL153" s="413">
        <v>0</v>
      </c>
      <c r="BM153" s="413">
        <v>0</v>
      </c>
      <c r="BN153" s="413">
        <v>0</v>
      </c>
      <c r="BO153" s="413">
        <v>0</v>
      </c>
      <c r="BP153" s="413">
        <v>0</v>
      </c>
      <c r="BQ153" s="413">
        <v>0</v>
      </c>
      <c r="BR153" s="413">
        <v>0</v>
      </c>
      <c r="BS153" s="413">
        <v>0</v>
      </c>
      <c r="BT153" s="413">
        <v>0</v>
      </c>
      <c r="BU153" s="413">
        <v>0</v>
      </c>
      <c r="BV153" s="413">
        <v>0</v>
      </c>
      <c r="BW153" s="413">
        <v>0</v>
      </c>
      <c r="BX153" s="371">
        <v>0</v>
      </c>
    </row>
    <row r="154" spans="1:76">
      <c r="A154" s="316"/>
      <c r="B154" s="37" t="s">
        <v>560</v>
      </c>
      <c r="C154" s="316"/>
      <c r="D154" s="413">
        <v>0</v>
      </c>
      <c r="E154" s="413">
        <v>0</v>
      </c>
      <c r="F154" s="413">
        <v>0</v>
      </c>
      <c r="G154" s="413">
        <v>0</v>
      </c>
      <c r="H154" s="413">
        <v>0</v>
      </c>
      <c r="I154" s="413">
        <v>0</v>
      </c>
      <c r="J154" s="413">
        <v>0</v>
      </c>
      <c r="K154" s="413">
        <v>0</v>
      </c>
      <c r="L154" s="413">
        <v>0</v>
      </c>
      <c r="M154" s="413">
        <v>0</v>
      </c>
      <c r="N154" s="413">
        <v>0</v>
      </c>
      <c r="O154" s="413">
        <v>0</v>
      </c>
      <c r="P154" s="413">
        <v>0</v>
      </c>
      <c r="Q154" s="413">
        <v>0</v>
      </c>
      <c r="R154" s="413">
        <v>0</v>
      </c>
      <c r="S154" s="413">
        <v>0</v>
      </c>
      <c r="T154" s="413">
        <v>0</v>
      </c>
      <c r="U154" s="413">
        <v>0</v>
      </c>
      <c r="V154" s="413">
        <v>0</v>
      </c>
      <c r="W154" s="413">
        <v>0</v>
      </c>
      <c r="X154" s="413">
        <v>0</v>
      </c>
      <c r="Y154" s="413">
        <v>0</v>
      </c>
      <c r="Z154" s="413">
        <v>0</v>
      </c>
      <c r="AA154" s="413">
        <v>0</v>
      </c>
      <c r="AB154" s="413">
        <v>0</v>
      </c>
      <c r="AC154" s="413">
        <v>0</v>
      </c>
      <c r="AD154" s="413">
        <v>0</v>
      </c>
      <c r="AE154" s="413">
        <v>0</v>
      </c>
      <c r="AF154" s="413">
        <v>0</v>
      </c>
      <c r="AG154" s="413">
        <v>0</v>
      </c>
      <c r="AH154" s="413">
        <v>0</v>
      </c>
      <c r="AI154" s="413">
        <v>0</v>
      </c>
      <c r="AJ154" s="413">
        <v>0</v>
      </c>
      <c r="AK154" s="413">
        <v>0</v>
      </c>
      <c r="AL154" s="413">
        <v>0</v>
      </c>
      <c r="AM154" s="413">
        <v>0</v>
      </c>
      <c r="AN154" s="413">
        <v>0</v>
      </c>
      <c r="AO154" s="413">
        <v>0</v>
      </c>
      <c r="AP154" s="413">
        <v>0</v>
      </c>
      <c r="AQ154" s="413">
        <v>0</v>
      </c>
      <c r="AR154" s="413">
        <v>0</v>
      </c>
      <c r="AS154" s="413">
        <v>0</v>
      </c>
      <c r="AT154" s="413">
        <v>0</v>
      </c>
      <c r="AU154" s="413">
        <v>0</v>
      </c>
      <c r="AV154" s="413">
        <v>0</v>
      </c>
      <c r="AW154" s="413">
        <v>0</v>
      </c>
      <c r="AX154" s="413">
        <v>0</v>
      </c>
      <c r="AY154" s="413">
        <v>0</v>
      </c>
      <c r="AZ154" s="413">
        <v>0</v>
      </c>
      <c r="BA154" s="413">
        <v>0</v>
      </c>
      <c r="BB154" s="413">
        <v>0</v>
      </c>
      <c r="BC154" s="413">
        <v>0</v>
      </c>
      <c r="BD154" s="413">
        <v>9</v>
      </c>
      <c r="BE154" s="413">
        <v>9</v>
      </c>
      <c r="BF154" s="413">
        <v>9</v>
      </c>
      <c r="BG154" s="413">
        <v>10</v>
      </c>
      <c r="BH154" s="413">
        <v>10</v>
      </c>
      <c r="BI154" s="413">
        <v>10</v>
      </c>
      <c r="BJ154" s="413">
        <v>10</v>
      </c>
      <c r="BK154" s="413">
        <v>10</v>
      </c>
      <c r="BL154" s="413">
        <v>10</v>
      </c>
      <c r="BM154" s="413">
        <v>9</v>
      </c>
      <c r="BN154" s="413">
        <v>9</v>
      </c>
      <c r="BO154" s="413">
        <v>8</v>
      </c>
      <c r="BP154" s="413">
        <v>5</v>
      </c>
      <c r="BQ154" s="413">
        <v>2</v>
      </c>
      <c r="BR154" s="413">
        <v>0</v>
      </c>
      <c r="BS154" s="413">
        <v>0</v>
      </c>
      <c r="BT154" s="413">
        <v>0</v>
      </c>
      <c r="BU154" s="413">
        <v>0</v>
      </c>
      <c r="BV154" s="413">
        <v>0</v>
      </c>
      <c r="BW154" s="413">
        <v>0</v>
      </c>
      <c r="BX154" s="371">
        <v>0</v>
      </c>
    </row>
    <row r="155" spans="1:76">
      <c r="A155" s="334"/>
      <c r="B155" s="136" t="s">
        <v>249</v>
      </c>
      <c r="C155" s="316"/>
      <c r="D155" s="413">
        <v>0</v>
      </c>
      <c r="E155" s="413">
        <v>0</v>
      </c>
      <c r="F155" s="413">
        <v>0</v>
      </c>
      <c r="G155" s="413">
        <v>0</v>
      </c>
      <c r="H155" s="413">
        <v>0</v>
      </c>
      <c r="I155" s="413">
        <v>0</v>
      </c>
      <c r="J155" s="413">
        <v>0</v>
      </c>
      <c r="K155" s="413">
        <v>0</v>
      </c>
      <c r="L155" s="413">
        <v>0</v>
      </c>
      <c r="M155" s="413">
        <v>0</v>
      </c>
      <c r="N155" s="413">
        <v>0</v>
      </c>
      <c r="O155" s="413">
        <v>0</v>
      </c>
      <c r="P155" s="413">
        <v>0</v>
      </c>
      <c r="Q155" s="413">
        <v>0</v>
      </c>
      <c r="R155" s="413">
        <v>0</v>
      </c>
      <c r="S155" s="413">
        <v>0</v>
      </c>
      <c r="T155" s="413">
        <v>0</v>
      </c>
      <c r="U155" s="413">
        <v>0</v>
      </c>
      <c r="V155" s="413">
        <v>0</v>
      </c>
      <c r="W155" s="413">
        <v>0</v>
      </c>
      <c r="X155" s="413">
        <v>0</v>
      </c>
      <c r="Y155" s="413">
        <v>0</v>
      </c>
      <c r="Z155" s="413">
        <v>0</v>
      </c>
      <c r="AA155" s="413">
        <v>0</v>
      </c>
      <c r="AB155" s="413">
        <v>0</v>
      </c>
      <c r="AC155" s="413">
        <v>0</v>
      </c>
      <c r="AD155" s="413">
        <v>0</v>
      </c>
      <c r="AE155" s="413">
        <v>0</v>
      </c>
      <c r="AF155" s="413">
        <v>0</v>
      </c>
      <c r="AG155" s="413">
        <v>0</v>
      </c>
      <c r="AH155" s="413">
        <v>0</v>
      </c>
      <c r="AI155" s="413">
        <v>0</v>
      </c>
      <c r="AJ155" s="413">
        <v>0</v>
      </c>
      <c r="AK155" s="413">
        <v>0</v>
      </c>
      <c r="AL155" s="413">
        <v>0</v>
      </c>
      <c r="AM155" s="413">
        <v>0</v>
      </c>
      <c r="AN155" s="413">
        <v>0</v>
      </c>
      <c r="AO155" s="413">
        <v>0</v>
      </c>
      <c r="AP155" s="413">
        <v>0</v>
      </c>
      <c r="AQ155" s="413">
        <v>0</v>
      </c>
      <c r="AR155" s="413">
        <v>0</v>
      </c>
      <c r="AS155" s="413">
        <v>0</v>
      </c>
      <c r="AT155" s="413">
        <v>0</v>
      </c>
      <c r="AU155" s="413">
        <v>0</v>
      </c>
      <c r="AV155" s="413">
        <v>0</v>
      </c>
      <c r="AW155" s="413">
        <v>0</v>
      </c>
      <c r="AX155" s="413">
        <v>0</v>
      </c>
      <c r="AY155" s="413">
        <v>0</v>
      </c>
      <c r="AZ155" s="413">
        <v>0</v>
      </c>
      <c r="BA155" s="413">
        <v>0</v>
      </c>
      <c r="BB155" s="413">
        <v>0</v>
      </c>
      <c r="BC155" s="413">
        <v>0</v>
      </c>
      <c r="BD155" s="413">
        <v>0</v>
      </c>
      <c r="BE155" s="413">
        <v>0</v>
      </c>
      <c r="BF155" s="413">
        <v>0</v>
      </c>
      <c r="BG155" s="413">
        <v>0</v>
      </c>
      <c r="BH155" s="413">
        <v>0</v>
      </c>
      <c r="BI155" s="413">
        <v>0</v>
      </c>
      <c r="BJ155" s="413">
        <v>0</v>
      </c>
      <c r="BK155" s="413">
        <v>0</v>
      </c>
      <c r="BL155" s="413">
        <v>0</v>
      </c>
      <c r="BM155" s="413">
        <v>0</v>
      </c>
      <c r="BN155" s="413">
        <v>0</v>
      </c>
      <c r="BO155" s="413">
        <v>1</v>
      </c>
      <c r="BP155" s="413">
        <v>2</v>
      </c>
      <c r="BQ155" s="413">
        <v>5</v>
      </c>
      <c r="BR155" s="413">
        <v>5</v>
      </c>
      <c r="BS155" s="413">
        <v>5</v>
      </c>
      <c r="BT155" s="413">
        <v>5</v>
      </c>
      <c r="BU155" s="413">
        <v>5</v>
      </c>
      <c r="BV155" s="413">
        <v>5</v>
      </c>
      <c r="BW155" s="413">
        <v>5</v>
      </c>
      <c r="BX155" s="371">
        <v>5</v>
      </c>
    </row>
    <row r="156" spans="1:76">
      <c r="A156" s="334"/>
      <c r="B156" s="136" t="s">
        <v>559</v>
      </c>
      <c r="C156" s="334"/>
      <c r="D156" s="413">
        <v>0</v>
      </c>
      <c r="E156" s="413">
        <v>0</v>
      </c>
      <c r="F156" s="413">
        <v>0</v>
      </c>
      <c r="G156" s="413">
        <v>0</v>
      </c>
      <c r="H156" s="413">
        <v>0</v>
      </c>
      <c r="I156" s="413">
        <v>0</v>
      </c>
      <c r="J156" s="413">
        <v>0</v>
      </c>
      <c r="K156" s="413">
        <v>0</v>
      </c>
      <c r="L156" s="413">
        <v>0</v>
      </c>
      <c r="M156" s="413">
        <v>0</v>
      </c>
      <c r="N156" s="413">
        <v>0</v>
      </c>
      <c r="O156" s="413">
        <v>0</v>
      </c>
      <c r="P156" s="413">
        <v>0</v>
      </c>
      <c r="Q156" s="413">
        <v>0</v>
      </c>
      <c r="R156" s="413">
        <v>0</v>
      </c>
      <c r="S156" s="413">
        <v>0</v>
      </c>
      <c r="T156" s="413">
        <v>0</v>
      </c>
      <c r="U156" s="413">
        <v>0</v>
      </c>
      <c r="V156" s="413">
        <v>0</v>
      </c>
      <c r="W156" s="413">
        <v>0</v>
      </c>
      <c r="X156" s="413">
        <v>0</v>
      </c>
      <c r="Y156" s="413">
        <v>0</v>
      </c>
      <c r="Z156" s="413">
        <v>0</v>
      </c>
      <c r="AA156" s="413">
        <v>0</v>
      </c>
      <c r="AB156" s="413">
        <v>0</v>
      </c>
      <c r="AC156" s="413">
        <v>0</v>
      </c>
      <c r="AD156" s="413">
        <v>0</v>
      </c>
      <c r="AE156" s="413">
        <v>0</v>
      </c>
      <c r="AF156" s="413">
        <v>0</v>
      </c>
      <c r="AG156" s="413">
        <v>0</v>
      </c>
      <c r="AH156" s="413">
        <v>0</v>
      </c>
      <c r="AI156" s="413">
        <v>0</v>
      </c>
      <c r="AJ156" s="413">
        <v>0</v>
      </c>
      <c r="AK156" s="413">
        <v>0</v>
      </c>
      <c r="AL156" s="413">
        <v>0</v>
      </c>
      <c r="AM156" s="413">
        <v>0</v>
      </c>
      <c r="AN156" s="413">
        <v>0</v>
      </c>
      <c r="AO156" s="413">
        <v>0</v>
      </c>
      <c r="AP156" s="413">
        <v>0</v>
      </c>
      <c r="AQ156" s="413">
        <v>0</v>
      </c>
      <c r="AR156" s="413">
        <v>0</v>
      </c>
      <c r="AS156" s="413">
        <v>0</v>
      </c>
      <c r="AT156" s="413">
        <v>0</v>
      </c>
      <c r="AU156" s="413">
        <v>0</v>
      </c>
      <c r="AV156" s="413">
        <v>0</v>
      </c>
      <c r="AW156" s="413">
        <v>0</v>
      </c>
      <c r="AX156" s="413">
        <v>0</v>
      </c>
      <c r="AY156" s="413">
        <v>0</v>
      </c>
      <c r="AZ156" s="413">
        <v>0</v>
      </c>
      <c r="BA156" s="413">
        <v>0</v>
      </c>
      <c r="BB156" s="413">
        <v>0</v>
      </c>
      <c r="BC156" s="413">
        <v>0</v>
      </c>
      <c r="BD156" s="413">
        <v>1</v>
      </c>
      <c r="BE156" s="413">
        <v>1</v>
      </c>
      <c r="BF156" s="413">
        <v>1</v>
      </c>
      <c r="BG156" s="413">
        <v>1</v>
      </c>
      <c r="BH156" s="413">
        <v>1</v>
      </c>
      <c r="BI156" s="413">
        <v>1</v>
      </c>
      <c r="BJ156" s="413">
        <v>1</v>
      </c>
      <c r="BK156" s="413">
        <v>1</v>
      </c>
      <c r="BL156" s="413">
        <v>1</v>
      </c>
      <c r="BM156" s="413">
        <v>1</v>
      </c>
      <c r="BN156" s="413">
        <v>0</v>
      </c>
      <c r="BO156" s="413">
        <v>0</v>
      </c>
      <c r="BP156" s="413">
        <v>0</v>
      </c>
      <c r="BQ156" s="413">
        <v>0</v>
      </c>
      <c r="BR156" s="413">
        <v>0</v>
      </c>
      <c r="BS156" s="413">
        <v>0</v>
      </c>
      <c r="BT156" s="413">
        <v>0</v>
      </c>
      <c r="BU156" s="413">
        <v>0</v>
      </c>
      <c r="BV156" s="413">
        <v>0</v>
      </c>
      <c r="BW156" s="413">
        <v>0</v>
      </c>
      <c r="BX156" s="371">
        <v>0</v>
      </c>
    </row>
    <row r="157" spans="1:76" ht="48" customHeight="1">
      <c r="A157" s="494"/>
      <c r="B157" s="495"/>
      <c r="C157" s="495"/>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418"/>
      <c r="AQ157" s="418"/>
      <c r="AR157" s="418"/>
      <c r="AS157" s="418"/>
      <c r="AT157" s="418"/>
      <c r="AU157" s="418"/>
      <c r="AV157" s="418"/>
      <c r="AW157" s="418"/>
      <c r="AX157" s="418"/>
      <c r="AY157" s="418"/>
      <c r="AZ157" s="418"/>
      <c r="BA157" s="418"/>
      <c r="BB157" s="418"/>
      <c r="BC157" s="418"/>
      <c r="BD157" s="418"/>
      <c r="BE157" s="418"/>
      <c r="BF157" s="418"/>
      <c r="BG157" s="418"/>
      <c r="BH157" s="418"/>
      <c r="BI157" s="418"/>
      <c r="BJ157" s="418"/>
      <c r="BK157" s="418"/>
      <c r="BL157" s="418"/>
      <c r="BM157" s="418"/>
      <c r="BN157" s="418"/>
      <c r="BO157" s="418"/>
      <c r="BP157" s="418"/>
      <c r="BQ157" s="418"/>
      <c r="BR157" s="418"/>
      <c r="BS157" s="418"/>
      <c r="BT157" s="418"/>
      <c r="BU157" s="418"/>
      <c r="BV157" s="418"/>
      <c r="BW157" s="418"/>
      <c r="BX157" s="417"/>
    </row>
    <row r="158" spans="1:76" ht="98.25" customHeight="1" thickBot="1">
      <c r="A158" s="496"/>
      <c r="B158" s="496" t="s">
        <v>558</v>
      </c>
      <c r="C158" s="496"/>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7"/>
      <c r="AJ158" s="497"/>
      <c r="AK158" s="497"/>
      <c r="AL158" s="497"/>
      <c r="AM158" s="497"/>
      <c r="AN158" s="497"/>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8"/>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5"/>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2" customWidth="1"/>
    <col min="76" max="76" width="12.7109375" style="261" customWidth="1"/>
    <col min="77" max="16384" width="9.140625" style="261"/>
  </cols>
  <sheetData>
    <row r="1" spans="1:76" s="308" customFormat="1" ht="24.95" customHeight="1" thickBot="1">
      <c r="A1" s="30" t="s">
        <v>64</v>
      </c>
      <c r="B1" s="77" t="s">
        <v>153</v>
      </c>
      <c r="C1" s="76"/>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31"/>
    </row>
    <row r="2" spans="1:76" ht="15.75" customHeight="1">
      <c r="A2" s="26" t="str">
        <f>Notes!A2</f>
        <v>Summer Budget</v>
      </c>
      <c r="B2" s="26" t="s">
        <v>613</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4" customHeight="1">
      <c r="A4" s="340"/>
      <c r="B4" s="128" t="s">
        <v>67</v>
      </c>
      <c r="C4" s="41"/>
      <c r="D4" s="320">
        <v>62.5</v>
      </c>
      <c r="E4" s="320">
        <v>75.2</v>
      </c>
      <c r="F4" s="320">
        <v>84.5</v>
      </c>
      <c r="G4" s="320">
        <v>94.6</v>
      </c>
      <c r="H4" s="320">
        <v>118.6</v>
      </c>
      <c r="I4" s="320">
        <v>120.3</v>
      </c>
      <c r="J4" s="320">
        <v>125.4</v>
      </c>
      <c r="K4" s="320">
        <v>114.1</v>
      </c>
      <c r="L4" s="320">
        <v>121.3</v>
      </c>
      <c r="M4" s="320">
        <v>119.6</v>
      </c>
      <c r="N4" s="320">
        <v>131.80000000000001</v>
      </c>
      <c r="O4" s="320">
        <v>158.5</v>
      </c>
      <c r="P4" s="320">
        <v>179.5</v>
      </c>
      <c r="Q4" s="320">
        <v>171.1</v>
      </c>
      <c r="R4" s="320">
        <v>199.8</v>
      </c>
      <c r="S4" s="320">
        <v>217.4</v>
      </c>
      <c r="T4" s="320">
        <v>223.3</v>
      </c>
      <c r="U4" s="320">
        <v>245.9</v>
      </c>
      <c r="V4" s="320">
        <v>297.5</v>
      </c>
      <c r="W4" s="320">
        <v>385.7</v>
      </c>
      <c r="X4" s="320">
        <v>428.9</v>
      </c>
      <c r="Y4" s="320">
        <v>470.7</v>
      </c>
      <c r="Z4" s="320">
        <v>523.79999999999995</v>
      </c>
      <c r="AA4" s="320">
        <v>641.4</v>
      </c>
      <c r="AB4" s="320">
        <v>703.5</v>
      </c>
      <c r="AC4" s="320">
        <v>703.7</v>
      </c>
      <c r="AD4" s="320">
        <v>959.4</v>
      </c>
      <c r="AE4" s="320">
        <v>1308.2</v>
      </c>
      <c r="AF4" s="320">
        <v>1715.3</v>
      </c>
      <c r="AG4" s="320">
        <v>1431</v>
      </c>
      <c r="AH4" s="320">
        <f t="shared" ref="AH4:BB4" si="0">SUM(AH23:AH28)</f>
        <v>1561</v>
      </c>
      <c r="AI4" s="320">
        <f t="shared" si="0"/>
        <v>1675</v>
      </c>
      <c r="AJ4" s="320">
        <f t="shared" si="0"/>
        <v>2165</v>
      </c>
      <c r="AK4" s="320">
        <f t="shared" si="0"/>
        <v>3245.05</v>
      </c>
      <c r="AL4" s="320">
        <f t="shared" si="0"/>
        <v>4612</v>
      </c>
      <c r="AM4" s="320">
        <f t="shared" si="0"/>
        <v>5592</v>
      </c>
      <c r="AN4" s="320">
        <f t="shared" si="0"/>
        <v>6470</v>
      </c>
      <c r="AO4" s="320">
        <f t="shared" si="0"/>
        <v>7446</v>
      </c>
      <c r="AP4" s="320">
        <f t="shared" si="0"/>
        <v>7965</v>
      </c>
      <c r="AQ4" s="320">
        <f t="shared" si="0"/>
        <v>7956</v>
      </c>
      <c r="AR4" s="320">
        <f t="shared" si="0"/>
        <v>7581.9769999999999</v>
      </c>
      <c r="AS4" s="320">
        <f t="shared" si="0"/>
        <v>7675.058</v>
      </c>
      <c r="AT4" s="320">
        <f t="shared" si="0"/>
        <v>8895.1850000000013</v>
      </c>
      <c r="AU4" s="320">
        <f t="shared" si="0"/>
        <v>11646.02289951173</v>
      </c>
      <c r="AV4" s="320">
        <f t="shared" si="0"/>
        <v>14789.988000000001</v>
      </c>
      <c r="AW4" s="320">
        <f t="shared" si="0"/>
        <v>16109.623</v>
      </c>
      <c r="AX4" s="320">
        <f t="shared" si="0"/>
        <v>16387.047999999999</v>
      </c>
      <c r="AY4" s="320">
        <f t="shared" si="0"/>
        <v>16692.532999999999</v>
      </c>
      <c r="AZ4" s="320">
        <f t="shared" si="0"/>
        <v>14444.695</v>
      </c>
      <c r="BA4" s="320">
        <f t="shared" si="0"/>
        <v>11965.317000000001</v>
      </c>
      <c r="BB4" s="320">
        <f t="shared" si="0"/>
        <v>11790.689999999999</v>
      </c>
      <c r="BC4" s="439">
        <f>SUM(BC24:BC28)</f>
        <v>12082.322</v>
      </c>
      <c r="BD4" s="320">
        <f t="shared" ref="BD4:BX4" si="1">SUM(BD6:BD9)</f>
        <v>13121.226999999999</v>
      </c>
      <c r="BE4" s="320">
        <f t="shared" si="1"/>
        <v>14100.907119412172</v>
      </c>
      <c r="BF4" s="320">
        <f t="shared" si="1"/>
        <v>14237.3147109526</v>
      </c>
      <c r="BG4" s="320">
        <f t="shared" si="1"/>
        <v>12859.01825241993</v>
      </c>
      <c r="BH4" s="320">
        <f t="shared" si="1"/>
        <v>10028.913</v>
      </c>
      <c r="BI4" s="320">
        <f t="shared" si="1"/>
        <v>9149.9960046050001</v>
      </c>
      <c r="BJ4" s="320">
        <f t="shared" si="1"/>
        <v>8838.7708489100005</v>
      </c>
      <c r="BK4" s="320">
        <f t="shared" si="1"/>
        <v>9027.9858692587677</v>
      </c>
      <c r="BL4" s="320">
        <f t="shared" si="1"/>
        <v>8684.733409389999</v>
      </c>
      <c r="BM4" s="320">
        <f t="shared" si="1"/>
        <v>8373.7599778200001</v>
      </c>
      <c r="BN4" s="320">
        <f t="shared" si="1"/>
        <v>7856.3960060182071</v>
      </c>
      <c r="BO4" s="320">
        <f t="shared" si="1"/>
        <v>6997.2154423999991</v>
      </c>
      <c r="BP4" s="320">
        <f t="shared" si="1"/>
        <v>5308.918879060001</v>
      </c>
      <c r="BQ4" s="320">
        <f t="shared" si="1"/>
        <v>3582.8260193500005</v>
      </c>
      <c r="BR4" s="320">
        <f t="shared" si="1"/>
        <v>2893.4764139800004</v>
      </c>
      <c r="BS4" s="320">
        <f t="shared" si="1"/>
        <v>2780.5117507766063</v>
      </c>
      <c r="BT4" s="320">
        <f t="shared" si="1"/>
        <v>2634.8289211325241</v>
      </c>
      <c r="BU4" s="320">
        <f t="shared" si="1"/>
        <v>2446.0694739214523</v>
      </c>
      <c r="BV4" s="320">
        <f t="shared" si="1"/>
        <v>2314.0613409154298</v>
      </c>
      <c r="BW4" s="320">
        <f t="shared" si="1"/>
        <v>2265.1489825636136</v>
      </c>
      <c r="BX4" s="319">
        <f t="shared" si="1"/>
        <v>2334.7901784357969</v>
      </c>
    </row>
    <row r="5" spans="1:76" s="98" customFormat="1" ht="24.75" customHeight="1">
      <c r="A5" s="38"/>
      <c r="B5" s="37" t="s">
        <v>601</v>
      </c>
      <c r="C5" s="38"/>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42"/>
      <c r="BD5" s="315"/>
      <c r="BE5" s="315"/>
      <c r="BF5" s="315"/>
      <c r="BG5" s="315"/>
      <c r="BH5" s="315"/>
      <c r="BI5" s="315"/>
      <c r="BJ5" s="315"/>
      <c r="BK5" s="315"/>
      <c r="BL5" s="315"/>
      <c r="BM5" s="315"/>
      <c r="BN5" s="315"/>
      <c r="BO5" s="315"/>
      <c r="BP5" s="315"/>
      <c r="BQ5" s="315"/>
      <c r="BR5" s="315"/>
      <c r="BS5" s="315"/>
      <c r="BT5" s="315"/>
      <c r="BU5" s="315"/>
      <c r="BV5" s="315"/>
      <c r="BW5" s="315"/>
      <c r="BX5" s="314"/>
    </row>
    <row r="6" spans="1:76" s="98" customFormat="1">
      <c r="A6" s="421"/>
      <c r="B6" s="376" t="s">
        <v>600</v>
      </c>
      <c r="C6" s="296"/>
      <c r="D6" s="315">
        <v>0</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v>0</v>
      </c>
      <c r="AG6" s="315">
        <v>0</v>
      </c>
      <c r="AH6" s="315">
        <v>0</v>
      </c>
      <c r="AI6" s="315">
        <v>0</v>
      </c>
      <c r="AJ6" s="315">
        <v>0</v>
      </c>
      <c r="AK6" s="315">
        <v>0</v>
      </c>
      <c r="AL6" s="315">
        <v>0</v>
      </c>
      <c r="AM6" s="315">
        <v>0</v>
      </c>
      <c r="AN6" s="315">
        <v>0</v>
      </c>
      <c r="AO6" s="315">
        <v>0</v>
      </c>
      <c r="AP6" s="315">
        <v>0</v>
      </c>
      <c r="AQ6" s="315">
        <v>0</v>
      </c>
      <c r="AR6" s="315">
        <v>0</v>
      </c>
      <c r="AS6" s="315">
        <v>0</v>
      </c>
      <c r="AT6" s="315">
        <v>0</v>
      </c>
      <c r="AU6" s="315">
        <v>0</v>
      </c>
      <c r="AV6" s="315">
        <v>0</v>
      </c>
      <c r="AW6" s="315">
        <v>0</v>
      </c>
      <c r="AX6" s="315">
        <v>0</v>
      </c>
      <c r="AY6" s="315">
        <v>0</v>
      </c>
      <c r="AZ6" s="315">
        <v>0</v>
      </c>
      <c r="BA6" s="315">
        <v>0</v>
      </c>
      <c r="BB6" s="315">
        <v>0</v>
      </c>
      <c r="BC6" s="342">
        <v>0</v>
      </c>
      <c r="BD6" s="315">
        <v>4621.4050478363251</v>
      </c>
      <c r="BE6" s="315">
        <v>5052.9140045040276</v>
      </c>
      <c r="BF6" s="315">
        <v>5038.3999390028666</v>
      </c>
      <c r="BG6" s="315">
        <v>5050.6973474168963</v>
      </c>
      <c r="BH6" s="315">
        <v>4716.6390675993789</v>
      </c>
      <c r="BI6" s="315">
        <v>4532.1900443650775</v>
      </c>
      <c r="BJ6" s="315">
        <v>4574.2510630700235</v>
      </c>
      <c r="BK6" s="315">
        <v>5056.8584049752199</v>
      </c>
      <c r="BL6" s="315">
        <v>5098.7516794821649</v>
      </c>
      <c r="BM6" s="315">
        <v>4984.9200626353177</v>
      </c>
      <c r="BN6" s="315">
        <v>4635.0118573493246</v>
      </c>
      <c r="BO6" s="315">
        <v>4084.9333820494735</v>
      </c>
      <c r="BP6" s="315">
        <v>2514.296406705746</v>
      </c>
      <c r="BQ6" s="315">
        <v>995.09117951016935</v>
      </c>
      <c r="BR6" s="315">
        <v>389.3699692721674</v>
      </c>
      <c r="BS6" s="315">
        <v>218.81715269257273</v>
      </c>
      <c r="BT6" s="315">
        <v>48.971107848610977</v>
      </c>
      <c r="BU6" s="315">
        <v>-0.43864823674574499</v>
      </c>
      <c r="BV6" s="315">
        <v>-0.3004897202382984</v>
      </c>
      <c r="BW6" s="315">
        <v>0</v>
      </c>
      <c r="BX6" s="314">
        <v>0</v>
      </c>
    </row>
    <row r="7" spans="1:76" s="98" customFormat="1">
      <c r="A7" s="38"/>
      <c r="B7" s="214" t="s">
        <v>599</v>
      </c>
      <c r="C7" s="37"/>
      <c r="D7" s="315">
        <v>0</v>
      </c>
      <c r="E7" s="315">
        <v>0</v>
      </c>
      <c r="F7" s="315">
        <v>0</v>
      </c>
      <c r="G7" s="315">
        <v>0</v>
      </c>
      <c r="H7" s="315">
        <v>0</v>
      </c>
      <c r="I7" s="315">
        <v>0</v>
      </c>
      <c r="J7" s="315">
        <v>0</v>
      </c>
      <c r="K7" s="315">
        <v>0</v>
      </c>
      <c r="L7" s="315">
        <v>0</v>
      </c>
      <c r="M7" s="315">
        <v>0</v>
      </c>
      <c r="N7" s="315">
        <v>0</v>
      </c>
      <c r="O7" s="315">
        <v>0</v>
      </c>
      <c r="P7" s="315">
        <v>0</v>
      </c>
      <c r="Q7" s="315">
        <v>0</v>
      </c>
      <c r="R7" s="315">
        <v>0</v>
      </c>
      <c r="S7" s="315">
        <v>0</v>
      </c>
      <c r="T7" s="315">
        <v>0</v>
      </c>
      <c r="U7" s="315">
        <v>0</v>
      </c>
      <c r="V7" s="315">
        <v>0</v>
      </c>
      <c r="W7" s="315">
        <v>0</v>
      </c>
      <c r="X7" s="315">
        <v>0</v>
      </c>
      <c r="Y7" s="315">
        <v>0</v>
      </c>
      <c r="Z7" s="315">
        <v>0</v>
      </c>
      <c r="AA7" s="315">
        <v>0</v>
      </c>
      <c r="AB7" s="315">
        <v>0</v>
      </c>
      <c r="AC7" s="315">
        <v>0</v>
      </c>
      <c r="AD7" s="315">
        <v>0</v>
      </c>
      <c r="AE7" s="315">
        <v>0</v>
      </c>
      <c r="AF7" s="315">
        <v>0</v>
      </c>
      <c r="AG7" s="315">
        <v>0</v>
      </c>
      <c r="AH7" s="315">
        <v>0</v>
      </c>
      <c r="AI7" s="315">
        <v>0</v>
      </c>
      <c r="AJ7" s="315">
        <v>0</v>
      </c>
      <c r="AK7" s="315">
        <v>0</v>
      </c>
      <c r="AL7" s="315">
        <v>0</v>
      </c>
      <c r="AM7" s="315">
        <v>0</v>
      </c>
      <c r="AN7" s="315">
        <v>0</v>
      </c>
      <c r="AO7" s="315">
        <v>0</v>
      </c>
      <c r="AP7" s="315">
        <v>0</v>
      </c>
      <c r="AQ7" s="315">
        <v>0</v>
      </c>
      <c r="AR7" s="315">
        <v>0</v>
      </c>
      <c r="AS7" s="315">
        <v>0</v>
      </c>
      <c r="AT7" s="315">
        <v>0</v>
      </c>
      <c r="AU7" s="315">
        <v>0</v>
      </c>
      <c r="AV7" s="315">
        <v>0</v>
      </c>
      <c r="AW7" s="315">
        <v>0</v>
      </c>
      <c r="AX7" s="315">
        <v>0</v>
      </c>
      <c r="AY7" s="315">
        <v>0</v>
      </c>
      <c r="AZ7" s="315">
        <v>0</v>
      </c>
      <c r="BA7" s="315">
        <v>0</v>
      </c>
      <c r="BB7" s="315">
        <v>0</v>
      </c>
      <c r="BC7" s="342">
        <v>0</v>
      </c>
      <c r="BD7" s="315">
        <v>4443.8717844644088</v>
      </c>
      <c r="BE7" s="315">
        <v>4623.1189933269143</v>
      </c>
      <c r="BF7" s="315">
        <v>4787.3978654276079</v>
      </c>
      <c r="BG7" s="315">
        <v>4887.6085699017249</v>
      </c>
      <c r="BH7" s="315">
        <v>4596.7527005283919</v>
      </c>
      <c r="BI7" s="315">
        <v>3943.0085425279776</v>
      </c>
      <c r="BJ7" s="315">
        <v>3604.4662883198689</v>
      </c>
      <c r="BK7" s="315">
        <v>3385.7518830201843</v>
      </c>
      <c r="BL7" s="315">
        <v>3061.3235328641586</v>
      </c>
      <c r="BM7" s="315">
        <v>2842.3252079987501</v>
      </c>
      <c r="BN7" s="315">
        <v>2586.2728269605445</v>
      </c>
      <c r="BO7" s="315">
        <v>2263.4606812055576</v>
      </c>
      <c r="BP7" s="315">
        <v>2085.1020623717477</v>
      </c>
      <c r="BQ7" s="315">
        <v>1854.0650250978513</v>
      </c>
      <c r="BR7" s="315">
        <v>1782.4504192522029</v>
      </c>
      <c r="BS7" s="315">
        <v>1796.6907760628956</v>
      </c>
      <c r="BT7" s="315">
        <v>1799.452383191224</v>
      </c>
      <c r="BU7" s="315">
        <v>1613.3546297255057</v>
      </c>
      <c r="BV7" s="315">
        <v>1464.5860525279484</v>
      </c>
      <c r="BW7" s="315">
        <v>1385.5371051892394</v>
      </c>
      <c r="BX7" s="314">
        <v>1413.7893967244856</v>
      </c>
    </row>
    <row r="8" spans="1:76" s="98" customFormat="1">
      <c r="A8" s="38"/>
      <c r="B8" s="376" t="s">
        <v>514</v>
      </c>
      <c r="C8" s="296"/>
      <c r="D8" s="315">
        <v>0</v>
      </c>
      <c r="E8" s="315">
        <v>0</v>
      </c>
      <c r="F8" s="315">
        <v>0</v>
      </c>
      <c r="G8" s="315">
        <v>0</v>
      </c>
      <c r="H8" s="315">
        <v>0</v>
      </c>
      <c r="I8" s="315">
        <v>0</v>
      </c>
      <c r="J8" s="315">
        <v>0</v>
      </c>
      <c r="K8" s="315">
        <v>0</v>
      </c>
      <c r="L8" s="315">
        <v>0</v>
      </c>
      <c r="M8" s="315">
        <v>0</v>
      </c>
      <c r="N8" s="315">
        <v>0</v>
      </c>
      <c r="O8" s="315">
        <v>0</v>
      </c>
      <c r="P8" s="315">
        <v>0</v>
      </c>
      <c r="Q8" s="315">
        <v>0</v>
      </c>
      <c r="R8" s="315">
        <v>0</v>
      </c>
      <c r="S8" s="315">
        <v>0</v>
      </c>
      <c r="T8" s="315">
        <v>0</v>
      </c>
      <c r="U8" s="315">
        <v>0</v>
      </c>
      <c r="V8" s="315">
        <v>0</v>
      </c>
      <c r="W8" s="315">
        <v>0</v>
      </c>
      <c r="X8" s="315">
        <v>0</v>
      </c>
      <c r="Y8" s="315">
        <v>0</v>
      </c>
      <c r="Z8" s="315">
        <v>0</v>
      </c>
      <c r="AA8" s="315">
        <v>0</v>
      </c>
      <c r="AB8" s="315">
        <v>0</v>
      </c>
      <c r="AC8" s="315">
        <v>0</v>
      </c>
      <c r="AD8" s="315">
        <v>0</v>
      </c>
      <c r="AE8" s="315">
        <v>0</v>
      </c>
      <c r="AF8" s="315">
        <v>0</v>
      </c>
      <c r="AG8" s="315">
        <v>0</v>
      </c>
      <c r="AH8" s="315">
        <v>0</v>
      </c>
      <c r="AI8" s="315">
        <v>0</v>
      </c>
      <c r="AJ8" s="315">
        <v>0</v>
      </c>
      <c r="AK8" s="315">
        <v>0</v>
      </c>
      <c r="AL8" s="315">
        <v>0</v>
      </c>
      <c r="AM8" s="315">
        <v>0</v>
      </c>
      <c r="AN8" s="315">
        <v>0</v>
      </c>
      <c r="AO8" s="315">
        <v>0</v>
      </c>
      <c r="AP8" s="315">
        <v>0</v>
      </c>
      <c r="AQ8" s="315">
        <v>0</v>
      </c>
      <c r="AR8" s="315">
        <v>0</v>
      </c>
      <c r="AS8" s="315">
        <v>0</v>
      </c>
      <c r="AT8" s="315">
        <v>0</v>
      </c>
      <c r="AU8" s="315">
        <v>0</v>
      </c>
      <c r="AV8" s="315">
        <v>0</v>
      </c>
      <c r="AW8" s="315">
        <v>0</v>
      </c>
      <c r="AX8" s="315">
        <v>0</v>
      </c>
      <c r="AY8" s="315">
        <v>0</v>
      </c>
      <c r="AZ8" s="315">
        <v>0</v>
      </c>
      <c r="BA8" s="315">
        <v>0</v>
      </c>
      <c r="BB8" s="315">
        <v>0</v>
      </c>
      <c r="BC8" s="342">
        <v>0</v>
      </c>
      <c r="BD8" s="315">
        <v>252.8506024179687</v>
      </c>
      <c r="BE8" s="315">
        <v>334.41491264418875</v>
      </c>
      <c r="BF8" s="315">
        <v>376.31615316717199</v>
      </c>
      <c r="BG8" s="315">
        <v>377.57849637345873</v>
      </c>
      <c r="BH8" s="315">
        <v>328.26976673374355</v>
      </c>
      <c r="BI8" s="315">
        <v>296.30574154435226</v>
      </c>
      <c r="BJ8" s="315">
        <v>290.48548701729464</v>
      </c>
      <c r="BK8" s="315">
        <v>283.72187865289749</v>
      </c>
      <c r="BL8" s="315">
        <v>276.94990169243857</v>
      </c>
      <c r="BM8" s="315">
        <v>304.28514955817326</v>
      </c>
      <c r="BN8" s="315">
        <v>388.24454173128282</v>
      </c>
      <c r="BO8" s="315">
        <v>429.1073502182719</v>
      </c>
      <c r="BP8" s="315">
        <v>507.93489670869923</v>
      </c>
      <c r="BQ8" s="315">
        <v>557.09067134317763</v>
      </c>
      <c r="BR8" s="315">
        <v>560.39308381489514</v>
      </c>
      <c r="BS8" s="315">
        <v>619.95462342712062</v>
      </c>
      <c r="BT8" s="315">
        <v>656.32175540733419</v>
      </c>
      <c r="BU8" s="315">
        <v>702.3748766512067</v>
      </c>
      <c r="BV8" s="315">
        <v>714.94040923303317</v>
      </c>
      <c r="BW8" s="315">
        <v>744.11669544173822</v>
      </c>
      <c r="BX8" s="314">
        <v>781.10238146113932</v>
      </c>
    </row>
    <row r="9" spans="1:76" s="98" customFormat="1">
      <c r="A9" s="38"/>
      <c r="B9" s="376" t="s">
        <v>598</v>
      </c>
      <c r="C9" s="296"/>
      <c r="D9" s="315">
        <v>0</v>
      </c>
      <c r="E9" s="315">
        <v>0</v>
      </c>
      <c r="F9" s="315">
        <v>0</v>
      </c>
      <c r="G9" s="315">
        <v>0</v>
      </c>
      <c r="H9" s="315">
        <v>0</v>
      </c>
      <c r="I9" s="315">
        <v>0</v>
      </c>
      <c r="J9" s="315">
        <v>0</v>
      </c>
      <c r="K9" s="315">
        <v>0</v>
      </c>
      <c r="L9" s="315">
        <v>0</v>
      </c>
      <c r="M9" s="315">
        <v>0</v>
      </c>
      <c r="N9" s="315">
        <v>0</v>
      </c>
      <c r="O9" s="315">
        <v>0</v>
      </c>
      <c r="P9" s="315">
        <v>0</v>
      </c>
      <c r="Q9" s="315">
        <v>0</v>
      </c>
      <c r="R9" s="315">
        <v>0</v>
      </c>
      <c r="S9" s="315">
        <v>0</v>
      </c>
      <c r="T9" s="315">
        <v>0</v>
      </c>
      <c r="U9" s="315">
        <v>0</v>
      </c>
      <c r="V9" s="315">
        <v>0</v>
      </c>
      <c r="W9" s="315">
        <v>0</v>
      </c>
      <c r="X9" s="315">
        <v>0</v>
      </c>
      <c r="Y9" s="315">
        <v>0</v>
      </c>
      <c r="Z9" s="315">
        <v>0</v>
      </c>
      <c r="AA9" s="315">
        <v>0</v>
      </c>
      <c r="AB9" s="315">
        <v>0</v>
      </c>
      <c r="AC9" s="315">
        <v>0</v>
      </c>
      <c r="AD9" s="315">
        <v>0</v>
      </c>
      <c r="AE9" s="315">
        <v>0</v>
      </c>
      <c r="AF9" s="315">
        <v>0</v>
      </c>
      <c r="AG9" s="315">
        <v>0</v>
      </c>
      <c r="AH9" s="315">
        <v>0</v>
      </c>
      <c r="AI9" s="315">
        <v>0</v>
      </c>
      <c r="AJ9" s="315">
        <v>0</v>
      </c>
      <c r="AK9" s="315">
        <v>0</v>
      </c>
      <c r="AL9" s="315">
        <v>0</v>
      </c>
      <c r="AM9" s="315">
        <v>0</v>
      </c>
      <c r="AN9" s="315">
        <v>0</v>
      </c>
      <c r="AO9" s="315">
        <v>0</v>
      </c>
      <c r="AP9" s="315">
        <v>0</v>
      </c>
      <c r="AQ9" s="315">
        <v>0</v>
      </c>
      <c r="AR9" s="315">
        <v>0</v>
      </c>
      <c r="AS9" s="315">
        <v>0</v>
      </c>
      <c r="AT9" s="315">
        <v>0</v>
      </c>
      <c r="AU9" s="315">
        <v>0</v>
      </c>
      <c r="AV9" s="315">
        <v>0</v>
      </c>
      <c r="AW9" s="315">
        <v>0</v>
      </c>
      <c r="AX9" s="315">
        <v>0</v>
      </c>
      <c r="AY9" s="315">
        <v>0</v>
      </c>
      <c r="AZ9" s="315">
        <v>0</v>
      </c>
      <c r="BA9" s="315">
        <v>0</v>
      </c>
      <c r="BB9" s="315">
        <v>0</v>
      </c>
      <c r="BC9" s="342">
        <v>0</v>
      </c>
      <c r="BD9" s="315">
        <v>3803.0995652812981</v>
      </c>
      <c r="BE9" s="315">
        <v>4090.4592089370417</v>
      </c>
      <c r="BF9" s="315">
        <v>4035.2007533549531</v>
      </c>
      <c r="BG9" s="315">
        <v>2543.1338387278502</v>
      </c>
      <c r="BH9" s="315">
        <v>387.25146513848631</v>
      </c>
      <c r="BI9" s="315">
        <v>378.49167616759223</v>
      </c>
      <c r="BJ9" s="315">
        <v>369.56801050281319</v>
      </c>
      <c r="BK9" s="315">
        <v>301.65370261046604</v>
      </c>
      <c r="BL9" s="315">
        <v>247.70829535123684</v>
      </c>
      <c r="BM9" s="315">
        <v>242.22955762775757</v>
      </c>
      <c r="BN9" s="315">
        <v>246.86677997705561</v>
      </c>
      <c r="BO9" s="315">
        <v>219.71402892669659</v>
      </c>
      <c r="BP9" s="315">
        <v>201.58551327380809</v>
      </c>
      <c r="BQ9" s="315">
        <v>176.57914339880202</v>
      </c>
      <c r="BR9" s="315">
        <v>161.26294164073474</v>
      </c>
      <c r="BS9" s="315">
        <v>145.0491985940169</v>
      </c>
      <c r="BT9" s="315">
        <v>130.08367468535502</v>
      </c>
      <c r="BU9" s="315">
        <v>130.77861578148566</v>
      </c>
      <c r="BV9" s="315">
        <v>134.83536887468645</v>
      </c>
      <c r="BW9" s="315">
        <v>135.49518193263603</v>
      </c>
      <c r="BX9" s="314">
        <v>139.89840025017193</v>
      </c>
    </row>
    <row r="10" spans="1:76" s="98" customFormat="1" ht="24.75" customHeight="1">
      <c r="A10" s="38"/>
      <c r="B10" s="214" t="s">
        <v>609</v>
      </c>
      <c r="C10" s="37"/>
      <c r="D10" s="315">
        <f t="shared" ref="D10:AI10" si="2">SUM(D11:D14)</f>
        <v>0</v>
      </c>
      <c r="E10" s="315">
        <f t="shared" si="2"/>
        <v>0</v>
      </c>
      <c r="F10" s="315">
        <f t="shared" si="2"/>
        <v>0</v>
      </c>
      <c r="G10" s="315">
        <f t="shared" si="2"/>
        <v>0</v>
      </c>
      <c r="H10" s="315">
        <f t="shared" si="2"/>
        <v>0</v>
      </c>
      <c r="I10" s="315">
        <f t="shared" si="2"/>
        <v>0</v>
      </c>
      <c r="J10" s="315">
        <f t="shared" si="2"/>
        <v>0</v>
      </c>
      <c r="K10" s="315">
        <f t="shared" si="2"/>
        <v>0</v>
      </c>
      <c r="L10" s="315">
        <f t="shared" si="2"/>
        <v>0</v>
      </c>
      <c r="M10" s="315">
        <f t="shared" si="2"/>
        <v>0</v>
      </c>
      <c r="N10" s="315">
        <f t="shared" si="2"/>
        <v>0</v>
      </c>
      <c r="O10" s="315">
        <f t="shared" si="2"/>
        <v>0</v>
      </c>
      <c r="P10" s="315">
        <f t="shared" si="2"/>
        <v>0</v>
      </c>
      <c r="Q10" s="315">
        <f t="shared" si="2"/>
        <v>0</v>
      </c>
      <c r="R10" s="315">
        <f t="shared" si="2"/>
        <v>0</v>
      </c>
      <c r="S10" s="315">
        <f t="shared" si="2"/>
        <v>0</v>
      </c>
      <c r="T10" s="315">
        <f t="shared" si="2"/>
        <v>0</v>
      </c>
      <c r="U10" s="315">
        <f t="shared" si="2"/>
        <v>0</v>
      </c>
      <c r="V10" s="315">
        <f t="shared" si="2"/>
        <v>0</v>
      </c>
      <c r="W10" s="315">
        <f t="shared" si="2"/>
        <v>0</v>
      </c>
      <c r="X10" s="315">
        <f t="shared" si="2"/>
        <v>0</v>
      </c>
      <c r="Y10" s="315">
        <f t="shared" si="2"/>
        <v>0</v>
      </c>
      <c r="Z10" s="315">
        <f t="shared" si="2"/>
        <v>0</v>
      </c>
      <c r="AA10" s="315">
        <f t="shared" si="2"/>
        <v>0</v>
      </c>
      <c r="AB10" s="315">
        <f t="shared" si="2"/>
        <v>0</v>
      </c>
      <c r="AC10" s="315">
        <f t="shared" si="2"/>
        <v>0</v>
      </c>
      <c r="AD10" s="315">
        <f t="shared" si="2"/>
        <v>0</v>
      </c>
      <c r="AE10" s="315">
        <f t="shared" si="2"/>
        <v>0</v>
      </c>
      <c r="AF10" s="315">
        <f t="shared" si="2"/>
        <v>0</v>
      </c>
      <c r="AG10" s="315">
        <f t="shared" si="2"/>
        <v>0</v>
      </c>
      <c r="AH10" s="315">
        <f t="shared" si="2"/>
        <v>0</v>
      </c>
      <c r="AI10" s="315">
        <f t="shared" si="2"/>
        <v>0</v>
      </c>
      <c r="AJ10" s="315">
        <f t="shared" ref="AJ10:BO10" si="3">SUM(AJ11:AJ14)</f>
        <v>0</v>
      </c>
      <c r="AK10" s="315">
        <f t="shared" si="3"/>
        <v>0</v>
      </c>
      <c r="AL10" s="315">
        <f t="shared" si="3"/>
        <v>0</v>
      </c>
      <c r="AM10" s="315">
        <f t="shared" si="3"/>
        <v>0</v>
      </c>
      <c r="AN10" s="315">
        <f t="shared" si="3"/>
        <v>0</v>
      </c>
      <c r="AO10" s="315">
        <f t="shared" si="3"/>
        <v>0</v>
      </c>
      <c r="AP10" s="315">
        <f t="shared" si="3"/>
        <v>0</v>
      </c>
      <c r="AQ10" s="315">
        <f t="shared" si="3"/>
        <v>0</v>
      </c>
      <c r="AR10" s="315">
        <f t="shared" si="3"/>
        <v>0</v>
      </c>
      <c r="AS10" s="315">
        <f t="shared" si="3"/>
        <v>0</v>
      </c>
      <c r="AT10" s="315">
        <f t="shared" si="3"/>
        <v>0</v>
      </c>
      <c r="AU10" s="315">
        <f t="shared" si="3"/>
        <v>0</v>
      </c>
      <c r="AV10" s="315">
        <f t="shared" si="3"/>
        <v>0</v>
      </c>
      <c r="AW10" s="315">
        <f t="shared" si="3"/>
        <v>0</v>
      </c>
      <c r="AX10" s="315">
        <f t="shared" si="3"/>
        <v>0</v>
      </c>
      <c r="AY10" s="315">
        <f t="shared" si="3"/>
        <v>0</v>
      </c>
      <c r="AZ10" s="315">
        <f t="shared" si="3"/>
        <v>0</v>
      </c>
      <c r="BA10" s="315">
        <f t="shared" si="3"/>
        <v>0</v>
      </c>
      <c r="BB10" s="315">
        <f t="shared" si="3"/>
        <v>0</v>
      </c>
      <c r="BC10" s="342">
        <f t="shared" si="3"/>
        <v>0</v>
      </c>
      <c r="BD10" s="315">
        <f t="shared" si="3"/>
        <v>0</v>
      </c>
      <c r="BE10" s="315">
        <f t="shared" si="3"/>
        <v>0</v>
      </c>
      <c r="BF10" s="315">
        <f t="shared" si="3"/>
        <v>0</v>
      </c>
      <c r="BG10" s="315">
        <f t="shared" si="3"/>
        <v>0</v>
      </c>
      <c r="BH10" s="315">
        <f t="shared" si="3"/>
        <v>3278</v>
      </c>
      <c r="BI10" s="315">
        <f t="shared" si="3"/>
        <v>2526</v>
      </c>
      <c r="BJ10" s="315">
        <f t="shared" si="3"/>
        <v>2050</v>
      </c>
      <c r="BK10" s="315">
        <f t="shared" si="3"/>
        <v>1737.5119804834528</v>
      </c>
      <c r="BL10" s="315">
        <f t="shared" si="3"/>
        <v>1455.6900798477316</v>
      </c>
      <c r="BM10" s="315">
        <f t="shared" si="3"/>
        <v>876.97242974579706</v>
      </c>
      <c r="BN10" s="315">
        <f t="shared" si="3"/>
        <v>633.219714059539</v>
      </c>
      <c r="BO10" s="315">
        <f t="shared" si="3"/>
        <v>451.05771460709826</v>
      </c>
      <c r="BP10" s="315">
        <f t="shared" ref="BP10:BX10" si="4">SUM(BP11:BP14)</f>
        <v>292.27523465753882</v>
      </c>
      <c r="BQ10" s="315">
        <f t="shared" si="4"/>
        <v>172.17469324246855</v>
      </c>
      <c r="BR10" s="315">
        <f t="shared" si="4"/>
        <v>121.33469970972095</v>
      </c>
      <c r="BS10" s="315">
        <f t="shared" si="4"/>
        <v>91.060306652508061</v>
      </c>
      <c r="BT10" s="315">
        <f t="shared" si="4"/>
        <v>70.77799148532857</v>
      </c>
      <c r="BU10" s="315">
        <f t="shared" si="4"/>
        <v>55.411142775136142</v>
      </c>
      <c r="BV10" s="315">
        <f t="shared" si="4"/>
        <v>44.016869660347481</v>
      </c>
      <c r="BW10" s="315">
        <f t="shared" si="4"/>
        <v>35.135079946609913</v>
      </c>
      <c r="BX10" s="314">
        <f t="shared" si="4"/>
        <v>28.925510921240321</v>
      </c>
    </row>
    <row r="11" spans="1:76" s="98" customFormat="1">
      <c r="A11" s="38"/>
      <c r="B11" s="393" t="s">
        <v>600</v>
      </c>
      <c r="C11" s="376"/>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15">
        <v>0</v>
      </c>
      <c r="V11" s="315">
        <v>0</v>
      </c>
      <c r="W11" s="315">
        <v>0</v>
      </c>
      <c r="X11" s="315">
        <v>0</v>
      </c>
      <c r="Y11" s="315">
        <v>0</v>
      </c>
      <c r="Z11" s="315">
        <v>0</v>
      </c>
      <c r="AA11" s="315">
        <v>0</v>
      </c>
      <c r="AB11" s="315">
        <v>0</v>
      </c>
      <c r="AC11" s="315">
        <v>0</v>
      </c>
      <c r="AD11" s="315">
        <v>0</v>
      </c>
      <c r="AE11" s="315">
        <v>0</v>
      </c>
      <c r="AF11" s="315">
        <v>0</v>
      </c>
      <c r="AG11" s="315">
        <v>0</v>
      </c>
      <c r="AH11" s="315">
        <v>0</v>
      </c>
      <c r="AI11" s="315">
        <v>0</v>
      </c>
      <c r="AJ11" s="315">
        <v>0</v>
      </c>
      <c r="AK11" s="315">
        <v>0</v>
      </c>
      <c r="AL11" s="315">
        <v>0</v>
      </c>
      <c r="AM11" s="315">
        <v>0</v>
      </c>
      <c r="AN11" s="315">
        <v>0</v>
      </c>
      <c r="AO11" s="315">
        <v>0</v>
      </c>
      <c r="AP11" s="315">
        <v>0</v>
      </c>
      <c r="AQ11" s="315">
        <v>0</v>
      </c>
      <c r="AR11" s="315">
        <v>0</v>
      </c>
      <c r="AS11" s="315">
        <v>0</v>
      </c>
      <c r="AT11" s="315">
        <v>0</v>
      </c>
      <c r="AU11" s="315">
        <v>0</v>
      </c>
      <c r="AV11" s="315">
        <v>0</v>
      </c>
      <c r="AW11" s="315">
        <v>0</v>
      </c>
      <c r="AX11" s="315">
        <v>0</v>
      </c>
      <c r="AY11" s="315">
        <v>0</v>
      </c>
      <c r="AZ11" s="315">
        <v>0</v>
      </c>
      <c r="BA11" s="315">
        <v>0</v>
      </c>
      <c r="BB11" s="315">
        <v>0</v>
      </c>
      <c r="BC11" s="342">
        <v>0</v>
      </c>
      <c r="BD11" s="315" t="s">
        <v>496</v>
      </c>
      <c r="BE11" s="315" t="s">
        <v>496</v>
      </c>
      <c r="BF11" s="315" t="s">
        <v>496</v>
      </c>
      <c r="BG11" s="315" t="s">
        <v>496</v>
      </c>
      <c r="BH11" s="315">
        <v>762.85481436764269</v>
      </c>
      <c r="BI11" s="315">
        <v>581.84828131173447</v>
      </c>
      <c r="BJ11" s="315">
        <v>473.61722956436608</v>
      </c>
      <c r="BK11" s="315">
        <v>413.95084160102698</v>
      </c>
      <c r="BL11" s="315">
        <v>361.9907599972754</v>
      </c>
      <c r="BM11" s="315">
        <v>257.46548854574922</v>
      </c>
      <c r="BN11" s="315">
        <v>205.60454345030763</v>
      </c>
      <c r="BO11" s="315">
        <v>154.90300893745626</v>
      </c>
      <c r="BP11" s="315">
        <v>76.267852899601877</v>
      </c>
      <c r="BQ11" s="315">
        <v>20.56193343208226</v>
      </c>
      <c r="BR11" s="315">
        <v>6.2379190423990245</v>
      </c>
      <c r="BS11" s="315">
        <v>2.3500417753457103</v>
      </c>
      <c r="BT11" s="315">
        <v>0.3781227342031766</v>
      </c>
      <c r="BU11" s="315">
        <v>0</v>
      </c>
      <c r="BV11" s="315">
        <v>0</v>
      </c>
      <c r="BW11" s="315">
        <v>0</v>
      </c>
      <c r="BX11" s="314">
        <v>0</v>
      </c>
    </row>
    <row r="12" spans="1:76" s="98" customFormat="1">
      <c r="A12" s="38"/>
      <c r="B12" s="335" t="s">
        <v>599</v>
      </c>
      <c r="C12" s="214"/>
      <c r="D12" s="315">
        <v>0</v>
      </c>
      <c r="E12" s="315">
        <v>0</v>
      </c>
      <c r="F12" s="315">
        <v>0</v>
      </c>
      <c r="G12" s="315">
        <v>0</v>
      </c>
      <c r="H12" s="315">
        <v>0</v>
      </c>
      <c r="I12" s="315">
        <v>0</v>
      </c>
      <c r="J12" s="315">
        <v>0</v>
      </c>
      <c r="K12" s="315">
        <v>0</v>
      </c>
      <c r="L12" s="315">
        <v>0</v>
      </c>
      <c r="M12" s="315">
        <v>0</v>
      </c>
      <c r="N12" s="315">
        <v>0</v>
      </c>
      <c r="O12" s="315">
        <v>0</v>
      </c>
      <c r="P12" s="315">
        <v>0</v>
      </c>
      <c r="Q12" s="315">
        <v>0</v>
      </c>
      <c r="R12" s="315">
        <v>0</v>
      </c>
      <c r="S12" s="315">
        <v>0</v>
      </c>
      <c r="T12" s="315">
        <v>0</v>
      </c>
      <c r="U12" s="315">
        <v>0</v>
      </c>
      <c r="V12" s="315">
        <v>0</v>
      </c>
      <c r="W12" s="315">
        <v>0</v>
      </c>
      <c r="X12" s="315">
        <v>0</v>
      </c>
      <c r="Y12" s="315">
        <v>0</v>
      </c>
      <c r="Z12" s="315">
        <v>0</v>
      </c>
      <c r="AA12" s="315">
        <v>0</v>
      </c>
      <c r="AB12" s="315">
        <v>0</v>
      </c>
      <c r="AC12" s="315">
        <v>0</v>
      </c>
      <c r="AD12" s="315">
        <v>0</v>
      </c>
      <c r="AE12" s="315">
        <v>0</v>
      </c>
      <c r="AF12" s="315">
        <v>0</v>
      </c>
      <c r="AG12" s="315">
        <v>0</v>
      </c>
      <c r="AH12" s="315">
        <v>0</v>
      </c>
      <c r="AI12" s="315">
        <v>0</v>
      </c>
      <c r="AJ12" s="315">
        <v>0</v>
      </c>
      <c r="AK12" s="315">
        <v>0</v>
      </c>
      <c r="AL12" s="315">
        <v>0</v>
      </c>
      <c r="AM12" s="315">
        <v>0</v>
      </c>
      <c r="AN12" s="315">
        <v>0</v>
      </c>
      <c r="AO12" s="315">
        <v>0</v>
      </c>
      <c r="AP12" s="315">
        <v>0</v>
      </c>
      <c r="AQ12" s="315">
        <v>0</v>
      </c>
      <c r="AR12" s="315">
        <v>0</v>
      </c>
      <c r="AS12" s="315">
        <v>0</v>
      </c>
      <c r="AT12" s="315">
        <v>0</v>
      </c>
      <c r="AU12" s="315">
        <v>0</v>
      </c>
      <c r="AV12" s="315">
        <v>0</v>
      </c>
      <c r="AW12" s="315">
        <v>0</v>
      </c>
      <c r="AX12" s="315">
        <v>0</v>
      </c>
      <c r="AY12" s="315">
        <v>0</v>
      </c>
      <c r="AZ12" s="315">
        <v>0</v>
      </c>
      <c r="BA12" s="315">
        <v>0</v>
      </c>
      <c r="BB12" s="315">
        <v>0</v>
      </c>
      <c r="BC12" s="342">
        <v>0</v>
      </c>
      <c r="BD12" s="315" t="s">
        <v>496</v>
      </c>
      <c r="BE12" s="315" t="s">
        <v>496</v>
      </c>
      <c r="BF12" s="315" t="s">
        <v>496</v>
      </c>
      <c r="BG12" s="315" t="s">
        <v>496</v>
      </c>
      <c r="BH12" s="315">
        <v>2379.5925143374584</v>
      </c>
      <c r="BI12" s="315">
        <v>1837.3630975898855</v>
      </c>
      <c r="BJ12" s="315">
        <v>1488.0812530592266</v>
      </c>
      <c r="BK12" s="315">
        <v>1240.0749327219526</v>
      </c>
      <c r="BL12" s="315">
        <v>1019.2297363963041</v>
      </c>
      <c r="BM12" s="315">
        <v>573.42465157263109</v>
      </c>
      <c r="BN12" s="315">
        <v>385.58487222799226</v>
      </c>
      <c r="BO12" s="315">
        <v>257.83000969421636</v>
      </c>
      <c r="BP12" s="315">
        <v>181.74617268748545</v>
      </c>
      <c r="BQ12" s="315">
        <v>126.89489074839254</v>
      </c>
      <c r="BR12" s="315">
        <v>97.739019047770455</v>
      </c>
      <c r="BS12" s="315">
        <v>76.002358171563898</v>
      </c>
      <c r="BT12" s="315">
        <v>61.108689697384619</v>
      </c>
      <c r="BU12" s="315">
        <v>48.221107565953929</v>
      </c>
      <c r="BV12" s="315">
        <v>38.565560987475891</v>
      </c>
      <c r="BW12" s="315">
        <v>31.109038598175246</v>
      </c>
      <c r="BX12" s="314">
        <v>26.020937570909151</v>
      </c>
    </row>
    <row r="13" spans="1:76" s="98" customFormat="1">
      <c r="A13" s="38"/>
      <c r="B13" s="393" t="s">
        <v>514</v>
      </c>
      <c r="C13" s="376"/>
      <c r="D13" s="315">
        <v>0</v>
      </c>
      <c r="E13" s="315">
        <v>0</v>
      </c>
      <c r="F13" s="315">
        <v>0</v>
      </c>
      <c r="G13" s="315">
        <v>0</v>
      </c>
      <c r="H13" s="315">
        <v>0</v>
      </c>
      <c r="I13" s="315">
        <v>0</v>
      </c>
      <c r="J13" s="315">
        <v>0</v>
      </c>
      <c r="K13" s="315">
        <v>0</v>
      </c>
      <c r="L13" s="315">
        <v>0</v>
      </c>
      <c r="M13" s="315">
        <v>0</v>
      </c>
      <c r="N13" s="315">
        <v>0</v>
      </c>
      <c r="O13" s="315">
        <v>0</v>
      </c>
      <c r="P13" s="315">
        <v>0</v>
      </c>
      <c r="Q13" s="315">
        <v>0</v>
      </c>
      <c r="R13" s="315">
        <v>0</v>
      </c>
      <c r="S13" s="315">
        <v>0</v>
      </c>
      <c r="T13" s="315">
        <v>0</v>
      </c>
      <c r="U13" s="315">
        <v>0</v>
      </c>
      <c r="V13" s="315">
        <v>0</v>
      </c>
      <c r="W13" s="315">
        <v>0</v>
      </c>
      <c r="X13" s="315">
        <v>0</v>
      </c>
      <c r="Y13" s="315">
        <v>0</v>
      </c>
      <c r="Z13" s="315">
        <v>0</v>
      </c>
      <c r="AA13" s="315">
        <v>0</v>
      </c>
      <c r="AB13" s="315">
        <v>0</v>
      </c>
      <c r="AC13" s="315">
        <v>0</v>
      </c>
      <c r="AD13" s="315">
        <v>0</v>
      </c>
      <c r="AE13" s="315">
        <v>0</v>
      </c>
      <c r="AF13" s="315">
        <v>0</v>
      </c>
      <c r="AG13" s="315">
        <v>0</v>
      </c>
      <c r="AH13" s="315">
        <v>0</v>
      </c>
      <c r="AI13" s="315">
        <v>0</v>
      </c>
      <c r="AJ13" s="315">
        <v>0</v>
      </c>
      <c r="AK13" s="315">
        <v>0</v>
      </c>
      <c r="AL13" s="315">
        <v>0</v>
      </c>
      <c r="AM13" s="315">
        <v>0</v>
      </c>
      <c r="AN13" s="315">
        <v>0</v>
      </c>
      <c r="AO13" s="315">
        <v>0</v>
      </c>
      <c r="AP13" s="315">
        <v>0</v>
      </c>
      <c r="AQ13" s="315">
        <v>0</v>
      </c>
      <c r="AR13" s="315">
        <v>0</v>
      </c>
      <c r="AS13" s="315">
        <v>0</v>
      </c>
      <c r="AT13" s="315">
        <v>0</v>
      </c>
      <c r="AU13" s="315">
        <v>0</v>
      </c>
      <c r="AV13" s="315">
        <v>0</v>
      </c>
      <c r="AW13" s="315">
        <v>0</v>
      </c>
      <c r="AX13" s="315">
        <v>0</v>
      </c>
      <c r="AY13" s="315">
        <v>0</v>
      </c>
      <c r="AZ13" s="315">
        <v>0</v>
      </c>
      <c r="BA13" s="315">
        <v>0</v>
      </c>
      <c r="BB13" s="315">
        <v>0</v>
      </c>
      <c r="BC13" s="342">
        <v>0</v>
      </c>
      <c r="BD13" s="315" t="s">
        <v>496</v>
      </c>
      <c r="BE13" s="315" t="s">
        <v>496</v>
      </c>
      <c r="BF13" s="315" t="s">
        <v>496</v>
      </c>
      <c r="BG13" s="315" t="s">
        <v>496</v>
      </c>
      <c r="BH13" s="315">
        <v>108.83791125867793</v>
      </c>
      <c r="BI13" s="315">
        <v>84.832082180956149</v>
      </c>
      <c r="BJ13" s="315">
        <v>70.239843367596663</v>
      </c>
      <c r="BK13" s="315">
        <v>68.477590995732768</v>
      </c>
      <c r="BL13" s="315">
        <v>59.825526478595897</v>
      </c>
      <c r="BM13" s="315">
        <v>37.890873225309555</v>
      </c>
      <c r="BN13" s="315">
        <v>34.892677098735192</v>
      </c>
      <c r="BO13" s="315">
        <v>32.84295600845541</v>
      </c>
      <c r="BP13" s="315">
        <v>29.407138962203199</v>
      </c>
      <c r="BQ13" s="315">
        <v>22.292872208718997</v>
      </c>
      <c r="BR13" s="315">
        <v>16.002701610568362</v>
      </c>
      <c r="BS13" s="315">
        <v>12.319326231189862</v>
      </c>
      <c r="BT13" s="315">
        <v>9.2492246141485488</v>
      </c>
      <c r="BU13" s="315">
        <v>7.1900352091822155</v>
      </c>
      <c r="BV13" s="315">
        <v>5.4513086728715932</v>
      </c>
      <c r="BW13" s="315">
        <v>4.026041348434668</v>
      </c>
      <c r="BX13" s="314">
        <v>2.9045733503311686</v>
      </c>
    </row>
    <row r="14" spans="1:76" s="98" customFormat="1">
      <c r="A14" s="38"/>
      <c r="B14" s="393" t="s">
        <v>598</v>
      </c>
      <c r="C14" s="376"/>
      <c r="D14" s="315">
        <v>0</v>
      </c>
      <c r="E14" s="315">
        <v>0</v>
      </c>
      <c r="F14" s="315">
        <v>0</v>
      </c>
      <c r="G14" s="315">
        <v>0</v>
      </c>
      <c r="H14" s="315">
        <v>0</v>
      </c>
      <c r="I14" s="315">
        <v>0</v>
      </c>
      <c r="J14" s="315">
        <v>0</v>
      </c>
      <c r="K14" s="315">
        <v>0</v>
      </c>
      <c r="L14" s="315">
        <v>0</v>
      </c>
      <c r="M14" s="315">
        <v>0</v>
      </c>
      <c r="N14" s="315">
        <v>0</v>
      </c>
      <c r="O14" s="315">
        <v>0</v>
      </c>
      <c r="P14" s="315">
        <v>0</v>
      </c>
      <c r="Q14" s="315">
        <v>0</v>
      </c>
      <c r="R14" s="315">
        <v>0</v>
      </c>
      <c r="S14" s="315">
        <v>0</v>
      </c>
      <c r="T14" s="315">
        <v>0</v>
      </c>
      <c r="U14" s="315">
        <v>0</v>
      </c>
      <c r="V14" s="315">
        <v>0</v>
      </c>
      <c r="W14" s="315">
        <v>0</v>
      </c>
      <c r="X14" s="315">
        <v>0</v>
      </c>
      <c r="Y14" s="315">
        <v>0</v>
      </c>
      <c r="Z14" s="315">
        <v>0</v>
      </c>
      <c r="AA14" s="315">
        <v>0</v>
      </c>
      <c r="AB14" s="315">
        <v>0</v>
      </c>
      <c r="AC14" s="315">
        <v>0</v>
      </c>
      <c r="AD14" s="315">
        <v>0</v>
      </c>
      <c r="AE14" s="315">
        <v>0</v>
      </c>
      <c r="AF14" s="315">
        <v>0</v>
      </c>
      <c r="AG14" s="315">
        <v>0</v>
      </c>
      <c r="AH14" s="315">
        <v>0</v>
      </c>
      <c r="AI14" s="315">
        <v>0</v>
      </c>
      <c r="AJ14" s="315">
        <v>0</v>
      </c>
      <c r="AK14" s="315">
        <v>0</v>
      </c>
      <c r="AL14" s="315">
        <v>0</v>
      </c>
      <c r="AM14" s="315">
        <v>0</v>
      </c>
      <c r="AN14" s="315">
        <v>0</v>
      </c>
      <c r="AO14" s="315">
        <v>0</v>
      </c>
      <c r="AP14" s="315">
        <v>0</v>
      </c>
      <c r="AQ14" s="315">
        <v>0</v>
      </c>
      <c r="AR14" s="315">
        <v>0</v>
      </c>
      <c r="AS14" s="315">
        <v>0</v>
      </c>
      <c r="AT14" s="315">
        <v>0</v>
      </c>
      <c r="AU14" s="315">
        <v>0</v>
      </c>
      <c r="AV14" s="315">
        <v>0</v>
      </c>
      <c r="AW14" s="315">
        <v>0</v>
      </c>
      <c r="AX14" s="315">
        <v>0</v>
      </c>
      <c r="AY14" s="315">
        <v>0</v>
      </c>
      <c r="AZ14" s="315">
        <v>0</v>
      </c>
      <c r="BA14" s="315">
        <v>0</v>
      </c>
      <c r="BB14" s="315">
        <v>0</v>
      </c>
      <c r="BC14" s="342">
        <v>0</v>
      </c>
      <c r="BD14" s="315" t="s">
        <v>496</v>
      </c>
      <c r="BE14" s="315" t="s">
        <v>496</v>
      </c>
      <c r="BF14" s="315" t="s">
        <v>496</v>
      </c>
      <c r="BG14" s="315" t="s">
        <v>496</v>
      </c>
      <c r="BH14" s="315">
        <v>26.714760036220948</v>
      </c>
      <c r="BI14" s="315">
        <v>21.956538917423945</v>
      </c>
      <c r="BJ14" s="315">
        <v>18.06167400881057</v>
      </c>
      <c r="BK14" s="315">
        <v>15.008615164740581</v>
      </c>
      <c r="BL14" s="315">
        <v>14.644056975556003</v>
      </c>
      <c r="BM14" s="315">
        <v>8.1914164021072455</v>
      </c>
      <c r="BN14" s="315">
        <v>7.1376212825039191</v>
      </c>
      <c r="BO14" s="315">
        <v>5.4817399669702063</v>
      </c>
      <c r="BP14" s="315">
        <v>4.8540701082483499</v>
      </c>
      <c r="BQ14" s="315">
        <v>2.4249968532747594</v>
      </c>
      <c r="BR14" s="315">
        <v>1.3550600089831066</v>
      </c>
      <c r="BS14" s="315">
        <v>0.38858047440858201</v>
      </c>
      <c r="BT14" s="315">
        <v>4.1954439592234154E-2</v>
      </c>
      <c r="BU14" s="315">
        <v>0</v>
      </c>
      <c r="BV14" s="315">
        <v>0</v>
      </c>
      <c r="BW14" s="315">
        <v>0</v>
      </c>
      <c r="BX14" s="314">
        <v>0</v>
      </c>
    </row>
    <row r="15" spans="1:76" s="98" customFormat="1" ht="24.75" customHeight="1">
      <c r="A15" s="38"/>
      <c r="B15" s="214" t="s">
        <v>605</v>
      </c>
      <c r="C15" s="37"/>
      <c r="D15" s="315">
        <f t="shared" ref="D15:AI15" si="5">SUM(D16:D19)</f>
        <v>0</v>
      </c>
      <c r="E15" s="315">
        <f t="shared" si="5"/>
        <v>0</v>
      </c>
      <c r="F15" s="315">
        <f t="shared" si="5"/>
        <v>0</v>
      </c>
      <c r="G15" s="315">
        <f t="shared" si="5"/>
        <v>0</v>
      </c>
      <c r="H15" s="315">
        <f t="shared" si="5"/>
        <v>0</v>
      </c>
      <c r="I15" s="315">
        <f t="shared" si="5"/>
        <v>0</v>
      </c>
      <c r="J15" s="315">
        <f t="shared" si="5"/>
        <v>0</v>
      </c>
      <c r="K15" s="315">
        <f t="shared" si="5"/>
        <v>0</v>
      </c>
      <c r="L15" s="315">
        <f t="shared" si="5"/>
        <v>0</v>
      </c>
      <c r="M15" s="315">
        <f t="shared" si="5"/>
        <v>0</v>
      </c>
      <c r="N15" s="315">
        <f t="shared" si="5"/>
        <v>0</v>
      </c>
      <c r="O15" s="315">
        <f t="shared" si="5"/>
        <v>0</v>
      </c>
      <c r="P15" s="315">
        <f t="shared" si="5"/>
        <v>0</v>
      </c>
      <c r="Q15" s="315">
        <f t="shared" si="5"/>
        <v>0</v>
      </c>
      <c r="R15" s="315">
        <f t="shared" si="5"/>
        <v>0</v>
      </c>
      <c r="S15" s="315">
        <f t="shared" si="5"/>
        <v>0</v>
      </c>
      <c r="T15" s="315">
        <f t="shared" si="5"/>
        <v>0</v>
      </c>
      <c r="U15" s="315">
        <f t="shared" si="5"/>
        <v>0</v>
      </c>
      <c r="V15" s="315">
        <f t="shared" si="5"/>
        <v>0</v>
      </c>
      <c r="W15" s="315">
        <f t="shared" si="5"/>
        <v>0</v>
      </c>
      <c r="X15" s="315">
        <f t="shared" si="5"/>
        <v>0</v>
      </c>
      <c r="Y15" s="315">
        <f t="shared" si="5"/>
        <v>0</v>
      </c>
      <c r="Z15" s="315">
        <f t="shared" si="5"/>
        <v>0</v>
      </c>
      <c r="AA15" s="315">
        <f t="shared" si="5"/>
        <v>0</v>
      </c>
      <c r="AB15" s="315">
        <f t="shared" si="5"/>
        <v>0</v>
      </c>
      <c r="AC15" s="315">
        <f t="shared" si="5"/>
        <v>0</v>
      </c>
      <c r="AD15" s="315">
        <f t="shared" si="5"/>
        <v>0</v>
      </c>
      <c r="AE15" s="315">
        <f t="shared" si="5"/>
        <v>0</v>
      </c>
      <c r="AF15" s="315">
        <f t="shared" si="5"/>
        <v>0</v>
      </c>
      <c r="AG15" s="315">
        <f t="shared" si="5"/>
        <v>0</v>
      </c>
      <c r="AH15" s="315">
        <f t="shared" si="5"/>
        <v>0</v>
      </c>
      <c r="AI15" s="315">
        <f t="shared" si="5"/>
        <v>0</v>
      </c>
      <c r="AJ15" s="315">
        <f t="shared" ref="AJ15:BO15" si="6">SUM(AJ16:AJ19)</f>
        <v>0</v>
      </c>
      <c r="AK15" s="315">
        <f t="shared" si="6"/>
        <v>0</v>
      </c>
      <c r="AL15" s="315">
        <f t="shared" si="6"/>
        <v>0</v>
      </c>
      <c r="AM15" s="315">
        <f t="shared" si="6"/>
        <v>0</v>
      </c>
      <c r="AN15" s="315">
        <f t="shared" si="6"/>
        <v>0</v>
      </c>
      <c r="AO15" s="315">
        <f t="shared" si="6"/>
        <v>0</v>
      </c>
      <c r="AP15" s="315">
        <f t="shared" si="6"/>
        <v>0</v>
      </c>
      <c r="AQ15" s="315">
        <f t="shared" si="6"/>
        <v>0</v>
      </c>
      <c r="AR15" s="315">
        <f t="shared" si="6"/>
        <v>0</v>
      </c>
      <c r="AS15" s="315">
        <f t="shared" si="6"/>
        <v>0</v>
      </c>
      <c r="AT15" s="315">
        <f t="shared" si="6"/>
        <v>0</v>
      </c>
      <c r="AU15" s="315">
        <f t="shared" si="6"/>
        <v>0</v>
      </c>
      <c r="AV15" s="315">
        <f t="shared" si="6"/>
        <v>0</v>
      </c>
      <c r="AW15" s="315">
        <f t="shared" si="6"/>
        <v>0</v>
      </c>
      <c r="AX15" s="315">
        <f t="shared" si="6"/>
        <v>0</v>
      </c>
      <c r="AY15" s="315">
        <f t="shared" si="6"/>
        <v>0</v>
      </c>
      <c r="AZ15" s="315">
        <f t="shared" si="6"/>
        <v>0</v>
      </c>
      <c r="BA15" s="315">
        <f t="shared" si="6"/>
        <v>0</v>
      </c>
      <c r="BB15" s="315">
        <f t="shared" si="6"/>
        <v>0</v>
      </c>
      <c r="BC15" s="342">
        <f t="shared" si="6"/>
        <v>0</v>
      </c>
      <c r="BD15" s="315">
        <f t="shared" si="6"/>
        <v>0</v>
      </c>
      <c r="BE15" s="315">
        <f t="shared" si="6"/>
        <v>0</v>
      </c>
      <c r="BF15" s="315">
        <f t="shared" si="6"/>
        <v>0</v>
      </c>
      <c r="BG15" s="315">
        <f t="shared" si="6"/>
        <v>0</v>
      </c>
      <c r="BH15" s="315">
        <f t="shared" si="6"/>
        <v>6750.9130000000005</v>
      </c>
      <c r="BI15" s="315">
        <f t="shared" si="6"/>
        <v>6623.9960046049991</v>
      </c>
      <c r="BJ15" s="315">
        <f t="shared" si="6"/>
        <v>6788.7708489099996</v>
      </c>
      <c r="BK15" s="315">
        <f t="shared" si="6"/>
        <v>7290.4738887753147</v>
      </c>
      <c r="BL15" s="315">
        <f t="shared" si="6"/>
        <v>7229.0433295422672</v>
      </c>
      <c r="BM15" s="315">
        <f t="shared" si="6"/>
        <v>7496.7875480742005</v>
      </c>
      <c r="BN15" s="315">
        <f t="shared" si="6"/>
        <v>7223.176291958669</v>
      </c>
      <c r="BO15" s="315">
        <f t="shared" si="6"/>
        <v>6546.1577277929009</v>
      </c>
      <c r="BP15" s="315">
        <f t="shared" ref="BP15:BX15" si="7">SUM(BP16:BP19)</f>
        <v>5016.6436444024612</v>
      </c>
      <c r="BQ15" s="315">
        <f t="shared" si="7"/>
        <v>3410.6513261075315</v>
      </c>
      <c r="BR15" s="315">
        <f t="shared" si="7"/>
        <v>2772.141714270279</v>
      </c>
      <c r="BS15" s="315">
        <f t="shared" si="7"/>
        <v>2689.4514441240981</v>
      </c>
      <c r="BT15" s="315">
        <f t="shared" si="7"/>
        <v>2564.050929647196</v>
      </c>
      <c r="BU15" s="315">
        <f t="shared" si="7"/>
        <v>2390.658331146316</v>
      </c>
      <c r="BV15" s="315">
        <f t="shared" si="7"/>
        <v>2270.044471255082</v>
      </c>
      <c r="BW15" s="315">
        <f t="shared" si="7"/>
        <v>2230.0139026170036</v>
      </c>
      <c r="BX15" s="314">
        <f t="shared" si="7"/>
        <v>2305.8646675145565</v>
      </c>
    </row>
    <row r="16" spans="1:76" s="98" customFormat="1">
      <c r="A16" s="38"/>
      <c r="B16" s="393" t="s">
        <v>600</v>
      </c>
      <c r="C16" s="376"/>
      <c r="D16" s="315" t="s">
        <v>496</v>
      </c>
      <c r="E16" s="315" t="s">
        <v>496</v>
      </c>
      <c r="F16" s="315" t="s">
        <v>496</v>
      </c>
      <c r="G16" s="315" t="s">
        <v>496</v>
      </c>
      <c r="H16" s="315" t="s">
        <v>496</v>
      </c>
      <c r="I16" s="315" t="s">
        <v>496</v>
      </c>
      <c r="J16" s="315" t="s">
        <v>496</v>
      </c>
      <c r="K16" s="315" t="s">
        <v>496</v>
      </c>
      <c r="L16" s="315" t="s">
        <v>496</v>
      </c>
      <c r="M16" s="315" t="s">
        <v>496</v>
      </c>
      <c r="N16" s="315" t="s">
        <v>496</v>
      </c>
      <c r="O16" s="315" t="s">
        <v>496</v>
      </c>
      <c r="P16" s="315" t="s">
        <v>496</v>
      </c>
      <c r="Q16" s="315" t="s">
        <v>496</v>
      </c>
      <c r="R16" s="315" t="s">
        <v>496</v>
      </c>
      <c r="S16" s="315" t="s">
        <v>496</v>
      </c>
      <c r="T16" s="315" t="s">
        <v>496</v>
      </c>
      <c r="U16" s="315" t="s">
        <v>496</v>
      </c>
      <c r="V16" s="315" t="s">
        <v>496</v>
      </c>
      <c r="W16" s="315" t="s">
        <v>496</v>
      </c>
      <c r="X16" s="315" t="s">
        <v>496</v>
      </c>
      <c r="Y16" s="315" t="s">
        <v>496</v>
      </c>
      <c r="Z16" s="315" t="s">
        <v>496</v>
      </c>
      <c r="AA16" s="315" t="s">
        <v>496</v>
      </c>
      <c r="AB16" s="315" t="s">
        <v>496</v>
      </c>
      <c r="AC16" s="315" t="s">
        <v>496</v>
      </c>
      <c r="AD16" s="315" t="s">
        <v>496</v>
      </c>
      <c r="AE16" s="315" t="s">
        <v>496</v>
      </c>
      <c r="AF16" s="315" t="s">
        <v>496</v>
      </c>
      <c r="AG16" s="315" t="s">
        <v>496</v>
      </c>
      <c r="AH16" s="315" t="s">
        <v>496</v>
      </c>
      <c r="AI16" s="315" t="s">
        <v>496</v>
      </c>
      <c r="AJ16" s="315" t="s">
        <v>496</v>
      </c>
      <c r="AK16" s="315" t="s">
        <v>496</v>
      </c>
      <c r="AL16" s="315" t="s">
        <v>496</v>
      </c>
      <c r="AM16" s="315" t="s">
        <v>496</v>
      </c>
      <c r="AN16" s="315" t="s">
        <v>496</v>
      </c>
      <c r="AO16" s="315" t="s">
        <v>496</v>
      </c>
      <c r="AP16" s="315" t="s">
        <v>496</v>
      </c>
      <c r="AQ16" s="315" t="s">
        <v>496</v>
      </c>
      <c r="AR16" s="315" t="s">
        <v>496</v>
      </c>
      <c r="AS16" s="315" t="s">
        <v>496</v>
      </c>
      <c r="AT16" s="315" t="s">
        <v>496</v>
      </c>
      <c r="AU16" s="315" t="s">
        <v>496</v>
      </c>
      <c r="AV16" s="315" t="s">
        <v>496</v>
      </c>
      <c r="AW16" s="315" t="s">
        <v>496</v>
      </c>
      <c r="AX16" s="315" t="s">
        <v>496</v>
      </c>
      <c r="AY16" s="315" t="s">
        <v>496</v>
      </c>
      <c r="AZ16" s="315" t="s">
        <v>496</v>
      </c>
      <c r="BA16" s="315" t="s">
        <v>496</v>
      </c>
      <c r="BB16" s="315" t="s">
        <v>496</v>
      </c>
      <c r="BC16" s="342" t="s">
        <v>496</v>
      </c>
      <c r="BD16" s="315" t="s">
        <v>496</v>
      </c>
      <c r="BE16" s="315" t="s">
        <v>496</v>
      </c>
      <c r="BF16" s="315" t="s">
        <v>496</v>
      </c>
      <c r="BG16" s="315" t="s">
        <v>496</v>
      </c>
      <c r="BH16" s="315">
        <f t="shared" ref="BH16:BX16" si="8">BH6-BH11</f>
        <v>3953.7842532317363</v>
      </c>
      <c r="BI16" s="315">
        <f t="shared" si="8"/>
        <v>3950.3417630533431</v>
      </c>
      <c r="BJ16" s="315">
        <f t="shared" si="8"/>
        <v>4100.6338335056571</v>
      </c>
      <c r="BK16" s="315">
        <f t="shared" si="8"/>
        <v>4642.9075633741932</v>
      </c>
      <c r="BL16" s="315">
        <f t="shared" si="8"/>
        <v>4736.7609194848892</v>
      </c>
      <c r="BM16" s="315">
        <f t="shared" si="8"/>
        <v>4727.4545740895683</v>
      </c>
      <c r="BN16" s="315">
        <f t="shared" si="8"/>
        <v>4429.407313899017</v>
      </c>
      <c r="BO16" s="315">
        <f t="shared" si="8"/>
        <v>3930.0303731120171</v>
      </c>
      <c r="BP16" s="315">
        <f t="shared" si="8"/>
        <v>2438.0285538061439</v>
      </c>
      <c r="BQ16" s="315">
        <f t="shared" si="8"/>
        <v>974.52924607808711</v>
      </c>
      <c r="BR16" s="315">
        <f t="shared" si="8"/>
        <v>383.13205022976837</v>
      </c>
      <c r="BS16" s="315">
        <f t="shared" si="8"/>
        <v>216.46711091722702</v>
      </c>
      <c r="BT16" s="315">
        <f t="shared" si="8"/>
        <v>48.592985114407803</v>
      </c>
      <c r="BU16" s="315">
        <f t="shared" si="8"/>
        <v>-0.43864823674574499</v>
      </c>
      <c r="BV16" s="315">
        <f t="shared" si="8"/>
        <v>-0.3004897202382984</v>
      </c>
      <c r="BW16" s="315">
        <f t="shared" si="8"/>
        <v>0</v>
      </c>
      <c r="BX16" s="314">
        <f t="shared" si="8"/>
        <v>0</v>
      </c>
    </row>
    <row r="17" spans="1:76" s="98" customFormat="1">
      <c r="A17" s="38"/>
      <c r="B17" s="37" t="s">
        <v>612</v>
      </c>
      <c r="C17" s="214"/>
      <c r="D17" s="315" t="s">
        <v>496</v>
      </c>
      <c r="E17" s="315" t="s">
        <v>496</v>
      </c>
      <c r="F17" s="315" t="s">
        <v>496</v>
      </c>
      <c r="G17" s="315" t="s">
        <v>496</v>
      </c>
      <c r="H17" s="315" t="s">
        <v>496</v>
      </c>
      <c r="I17" s="315" t="s">
        <v>496</v>
      </c>
      <c r="J17" s="315" t="s">
        <v>496</v>
      </c>
      <c r="K17" s="315" t="s">
        <v>496</v>
      </c>
      <c r="L17" s="315" t="s">
        <v>496</v>
      </c>
      <c r="M17" s="315" t="s">
        <v>496</v>
      </c>
      <c r="N17" s="315" t="s">
        <v>496</v>
      </c>
      <c r="O17" s="315" t="s">
        <v>496</v>
      </c>
      <c r="P17" s="315" t="s">
        <v>496</v>
      </c>
      <c r="Q17" s="315" t="s">
        <v>496</v>
      </c>
      <c r="R17" s="315" t="s">
        <v>496</v>
      </c>
      <c r="S17" s="315" t="s">
        <v>496</v>
      </c>
      <c r="T17" s="315" t="s">
        <v>496</v>
      </c>
      <c r="U17" s="315" t="s">
        <v>496</v>
      </c>
      <c r="V17" s="315" t="s">
        <v>496</v>
      </c>
      <c r="W17" s="315" t="s">
        <v>496</v>
      </c>
      <c r="X17" s="315" t="s">
        <v>496</v>
      </c>
      <c r="Y17" s="315" t="s">
        <v>496</v>
      </c>
      <c r="Z17" s="315" t="s">
        <v>496</v>
      </c>
      <c r="AA17" s="315" t="s">
        <v>496</v>
      </c>
      <c r="AB17" s="315" t="s">
        <v>496</v>
      </c>
      <c r="AC17" s="315" t="s">
        <v>496</v>
      </c>
      <c r="AD17" s="315" t="s">
        <v>496</v>
      </c>
      <c r="AE17" s="315" t="s">
        <v>496</v>
      </c>
      <c r="AF17" s="315" t="s">
        <v>496</v>
      </c>
      <c r="AG17" s="315" t="s">
        <v>496</v>
      </c>
      <c r="AH17" s="315" t="s">
        <v>496</v>
      </c>
      <c r="AI17" s="315" t="s">
        <v>496</v>
      </c>
      <c r="AJ17" s="315" t="s">
        <v>496</v>
      </c>
      <c r="AK17" s="315" t="s">
        <v>496</v>
      </c>
      <c r="AL17" s="315" t="s">
        <v>496</v>
      </c>
      <c r="AM17" s="315" t="s">
        <v>496</v>
      </c>
      <c r="AN17" s="315" t="s">
        <v>496</v>
      </c>
      <c r="AO17" s="315" t="s">
        <v>496</v>
      </c>
      <c r="AP17" s="315" t="s">
        <v>496</v>
      </c>
      <c r="AQ17" s="315" t="s">
        <v>496</v>
      </c>
      <c r="AR17" s="315" t="s">
        <v>496</v>
      </c>
      <c r="AS17" s="315" t="s">
        <v>496</v>
      </c>
      <c r="AT17" s="315" t="s">
        <v>496</v>
      </c>
      <c r="AU17" s="315" t="s">
        <v>496</v>
      </c>
      <c r="AV17" s="315" t="s">
        <v>496</v>
      </c>
      <c r="AW17" s="315" t="s">
        <v>496</v>
      </c>
      <c r="AX17" s="315" t="s">
        <v>496</v>
      </c>
      <c r="AY17" s="315" t="s">
        <v>496</v>
      </c>
      <c r="AZ17" s="315" t="s">
        <v>496</v>
      </c>
      <c r="BA17" s="315" t="s">
        <v>496</v>
      </c>
      <c r="BB17" s="315" t="s">
        <v>496</v>
      </c>
      <c r="BC17" s="342" t="s">
        <v>496</v>
      </c>
      <c r="BD17" s="315" t="s">
        <v>496</v>
      </c>
      <c r="BE17" s="315" t="s">
        <v>496</v>
      </c>
      <c r="BF17" s="315" t="s">
        <v>496</v>
      </c>
      <c r="BG17" s="315" t="s">
        <v>496</v>
      </c>
      <c r="BH17" s="315">
        <f t="shared" ref="BH17:BX17" si="9">BH7-BH12</f>
        <v>2217.1601861909335</v>
      </c>
      <c r="BI17" s="315">
        <f t="shared" si="9"/>
        <v>2105.6454449380922</v>
      </c>
      <c r="BJ17" s="315">
        <f t="shared" si="9"/>
        <v>2116.3850352606423</v>
      </c>
      <c r="BK17" s="315">
        <f t="shared" si="9"/>
        <v>2145.6769502982315</v>
      </c>
      <c r="BL17" s="315">
        <f t="shared" si="9"/>
        <v>2042.0937964678544</v>
      </c>
      <c r="BM17" s="315">
        <f t="shared" si="9"/>
        <v>2268.9005564261188</v>
      </c>
      <c r="BN17" s="315">
        <f t="shared" si="9"/>
        <v>2200.6879547325525</v>
      </c>
      <c r="BO17" s="315">
        <f t="shared" si="9"/>
        <v>2005.6306715113412</v>
      </c>
      <c r="BP17" s="315">
        <f t="shared" si="9"/>
        <v>1903.3558896842624</v>
      </c>
      <c r="BQ17" s="315">
        <f t="shared" si="9"/>
        <v>1727.1701343494587</v>
      </c>
      <c r="BR17" s="315">
        <f t="shared" si="9"/>
        <v>1684.7114002044325</v>
      </c>
      <c r="BS17" s="315">
        <f t="shared" si="9"/>
        <v>1720.6884178913317</v>
      </c>
      <c r="BT17" s="315">
        <f t="shared" si="9"/>
        <v>1738.3436934938395</v>
      </c>
      <c r="BU17" s="315">
        <f t="shared" si="9"/>
        <v>1565.1335221595518</v>
      </c>
      <c r="BV17" s="315">
        <f t="shared" si="9"/>
        <v>1426.0204915404724</v>
      </c>
      <c r="BW17" s="315">
        <f t="shared" si="9"/>
        <v>1354.4280665910642</v>
      </c>
      <c r="BX17" s="314">
        <f t="shared" si="9"/>
        <v>1387.7684591535765</v>
      </c>
    </row>
    <row r="18" spans="1:76" s="98" customFormat="1">
      <c r="A18" s="38"/>
      <c r="B18" s="393" t="s">
        <v>514</v>
      </c>
      <c r="C18" s="376"/>
      <c r="D18" s="315" t="s">
        <v>496</v>
      </c>
      <c r="E18" s="315" t="s">
        <v>496</v>
      </c>
      <c r="F18" s="315" t="s">
        <v>496</v>
      </c>
      <c r="G18" s="315" t="s">
        <v>496</v>
      </c>
      <c r="H18" s="315" t="s">
        <v>496</v>
      </c>
      <c r="I18" s="315" t="s">
        <v>496</v>
      </c>
      <c r="J18" s="315" t="s">
        <v>496</v>
      </c>
      <c r="K18" s="315" t="s">
        <v>496</v>
      </c>
      <c r="L18" s="315" t="s">
        <v>496</v>
      </c>
      <c r="M18" s="315" t="s">
        <v>496</v>
      </c>
      <c r="N18" s="315" t="s">
        <v>496</v>
      </c>
      <c r="O18" s="315" t="s">
        <v>496</v>
      </c>
      <c r="P18" s="315" t="s">
        <v>496</v>
      </c>
      <c r="Q18" s="315" t="s">
        <v>496</v>
      </c>
      <c r="R18" s="315" t="s">
        <v>496</v>
      </c>
      <c r="S18" s="315" t="s">
        <v>496</v>
      </c>
      <c r="T18" s="315" t="s">
        <v>496</v>
      </c>
      <c r="U18" s="315" t="s">
        <v>496</v>
      </c>
      <c r="V18" s="315" t="s">
        <v>496</v>
      </c>
      <c r="W18" s="315" t="s">
        <v>496</v>
      </c>
      <c r="X18" s="315" t="s">
        <v>496</v>
      </c>
      <c r="Y18" s="315" t="s">
        <v>496</v>
      </c>
      <c r="Z18" s="315" t="s">
        <v>496</v>
      </c>
      <c r="AA18" s="315" t="s">
        <v>496</v>
      </c>
      <c r="AB18" s="315" t="s">
        <v>496</v>
      </c>
      <c r="AC18" s="315" t="s">
        <v>496</v>
      </c>
      <c r="AD18" s="315" t="s">
        <v>496</v>
      </c>
      <c r="AE18" s="315" t="s">
        <v>496</v>
      </c>
      <c r="AF18" s="315" t="s">
        <v>496</v>
      </c>
      <c r="AG18" s="315" t="s">
        <v>496</v>
      </c>
      <c r="AH18" s="315" t="s">
        <v>496</v>
      </c>
      <c r="AI18" s="315" t="s">
        <v>496</v>
      </c>
      <c r="AJ18" s="315" t="s">
        <v>496</v>
      </c>
      <c r="AK18" s="315" t="s">
        <v>496</v>
      </c>
      <c r="AL18" s="315" t="s">
        <v>496</v>
      </c>
      <c r="AM18" s="315" t="s">
        <v>496</v>
      </c>
      <c r="AN18" s="315" t="s">
        <v>496</v>
      </c>
      <c r="AO18" s="315" t="s">
        <v>496</v>
      </c>
      <c r="AP18" s="315" t="s">
        <v>496</v>
      </c>
      <c r="AQ18" s="315" t="s">
        <v>496</v>
      </c>
      <c r="AR18" s="315" t="s">
        <v>496</v>
      </c>
      <c r="AS18" s="315" t="s">
        <v>496</v>
      </c>
      <c r="AT18" s="315" t="s">
        <v>496</v>
      </c>
      <c r="AU18" s="315" t="s">
        <v>496</v>
      </c>
      <c r="AV18" s="315" t="s">
        <v>496</v>
      </c>
      <c r="AW18" s="315" t="s">
        <v>496</v>
      </c>
      <c r="AX18" s="315" t="s">
        <v>496</v>
      </c>
      <c r="AY18" s="315" t="s">
        <v>496</v>
      </c>
      <c r="AZ18" s="315" t="s">
        <v>496</v>
      </c>
      <c r="BA18" s="315" t="s">
        <v>496</v>
      </c>
      <c r="BB18" s="315" t="s">
        <v>496</v>
      </c>
      <c r="BC18" s="342" t="s">
        <v>496</v>
      </c>
      <c r="BD18" s="315" t="s">
        <v>496</v>
      </c>
      <c r="BE18" s="315" t="s">
        <v>496</v>
      </c>
      <c r="BF18" s="315" t="s">
        <v>496</v>
      </c>
      <c r="BG18" s="315" t="s">
        <v>496</v>
      </c>
      <c r="BH18" s="315">
        <f t="shared" ref="BH18:BX18" si="10">BH8-BH13</f>
        <v>219.43185547506562</v>
      </c>
      <c r="BI18" s="315">
        <f t="shared" si="10"/>
        <v>211.47365936339611</v>
      </c>
      <c r="BJ18" s="315">
        <f t="shared" si="10"/>
        <v>220.24564364969797</v>
      </c>
      <c r="BK18" s="315">
        <f t="shared" si="10"/>
        <v>215.2442876571647</v>
      </c>
      <c r="BL18" s="315">
        <f t="shared" si="10"/>
        <v>217.12437521384268</v>
      </c>
      <c r="BM18" s="315">
        <f t="shared" si="10"/>
        <v>266.39427633286368</v>
      </c>
      <c r="BN18" s="315">
        <f t="shared" si="10"/>
        <v>353.35186463254763</v>
      </c>
      <c r="BO18" s="315">
        <f t="shared" si="10"/>
        <v>396.26439420981649</v>
      </c>
      <c r="BP18" s="315">
        <f t="shared" si="10"/>
        <v>478.52775774649604</v>
      </c>
      <c r="BQ18" s="315">
        <f t="shared" si="10"/>
        <v>534.79779913445861</v>
      </c>
      <c r="BR18" s="315">
        <f t="shared" si="10"/>
        <v>544.39038220432678</v>
      </c>
      <c r="BS18" s="315">
        <f t="shared" si="10"/>
        <v>607.63529719593078</v>
      </c>
      <c r="BT18" s="315">
        <f t="shared" si="10"/>
        <v>647.07253079318559</v>
      </c>
      <c r="BU18" s="315">
        <f t="shared" si="10"/>
        <v>695.18484144202444</v>
      </c>
      <c r="BV18" s="315">
        <f t="shared" si="10"/>
        <v>709.48910056016155</v>
      </c>
      <c r="BW18" s="315">
        <f t="shared" si="10"/>
        <v>740.09065409330356</v>
      </c>
      <c r="BX18" s="314">
        <f t="shared" si="10"/>
        <v>778.19780811080818</v>
      </c>
    </row>
    <row r="19" spans="1:76" s="98" customFormat="1">
      <c r="A19" s="38"/>
      <c r="B19" s="393" t="s">
        <v>598</v>
      </c>
      <c r="C19" s="376"/>
      <c r="D19" s="315" t="s">
        <v>496</v>
      </c>
      <c r="E19" s="315" t="s">
        <v>496</v>
      </c>
      <c r="F19" s="315" t="s">
        <v>496</v>
      </c>
      <c r="G19" s="315" t="s">
        <v>496</v>
      </c>
      <c r="H19" s="315" t="s">
        <v>496</v>
      </c>
      <c r="I19" s="315" t="s">
        <v>496</v>
      </c>
      <c r="J19" s="315" t="s">
        <v>496</v>
      </c>
      <c r="K19" s="315" t="s">
        <v>496</v>
      </c>
      <c r="L19" s="315" t="s">
        <v>496</v>
      </c>
      <c r="M19" s="315" t="s">
        <v>496</v>
      </c>
      <c r="N19" s="315" t="s">
        <v>496</v>
      </c>
      <c r="O19" s="315" t="s">
        <v>496</v>
      </c>
      <c r="P19" s="315" t="s">
        <v>496</v>
      </c>
      <c r="Q19" s="315" t="s">
        <v>496</v>
      </c>
      <c r="R19" s="315" t="s">
        <v>496</v>
      </c>
      <c r="S19" s="315" t="s">
        <v>496</v>
      </c>
      <c r="T19" s="315" t="s">
        <v>496</v>
      </c>
      <c r="U19" s="315" t="s">
        <v>496</v>
      </c>
      <c r="V19" s="315" t="s">
        <v>496</v>
      </c>
      <c r="W19" s="315" t="s">
        <v>496</v>
      </c>
      <c r="X19" s="315" t="s">
        <v>496</v>
      </c>
      <c r="Y19" s="315" t="s">
        <v>496</v>
      </c>
      <c r="Z19" s="315" t="s">
        <v>496</v>
      </c>
      <c r="AA19" s="315" t="s">
        <v>496</v>
      </c>
      <c r="AB19" s="315" t="s">
        <v>496</v>
      </c>
      <c r="AC19" s="315" t="s">
        <v>496</v>
      </c>
      <c r="AD19" s="315" t="s">
        <v>496</v>
      </c>
      <c r="AE19" s="315" t="s">
        <v>496</v>
      </c>
      <c r="AF19" s="315" t="s">
        <v>496</v>
      </c>
      <c r="AG19" s="315" t="s">
        <v>496</v>
      </c>
      <c r="AH19" s="315" t="s">
        <v>496</v>
      </c>
      <c r="AI19" s="315" t="s">
        <v>496</v>
      </c>
      <c r="AJ19" s="315" t="s">
        <v>496</v>
      </c>
      <c r="AK19" s="315" t="s">
        <v>496</v>
      </c>
      <c r="AL19" s="315" t="s">
        <v>496</v>
      </c>
      <c r="AM19" s="315" t="s">
        <v>496</v>
      </c>
      <c r="AN19" s="315" t="s">
        <v>496</v>
      </c>
      <c r="AO19" s="315" t="s">
        <v>496</v>
      </c>
      <c r="AP19" s="315" t="s">
        <v>496</v>
      </c>
      <c r="AQ19" s="315" t="s">
        <v>496</v>
      </c>
      <c r="AR19" s="315" t="s">
        <v>496</v>
      </c>
      <c r="AS19" s="315" t="s">
        <v>496</v>
      </c>
      <c r="AT19" s="315" t="s">
        <v>496</v>
      </c>
      <c r="AU19" s="315" t="s">
        <v>496</v>
      </c>
      <c r="AV19" s="315" t="s">
        <v>496</v>
      </c>
      <c r="AW19" s="315" t="s">
        <v>496</v>
      </c>
      <c r="AX19" s="315" t="s">
        <v>496</v>
      </c>
      <c r="AY19" s="315" t="s">
        <v>496</v>
      </c>
      <c r="AZ19" s="315" t="s">
        <v>496</v>
      </c>
      <c r="BA19" s="315" t="s">
        <v>496</v>
      </c>
      <c r="BB19" s="315" t="s">
        <v>496</v>
      </c>
      <c r="BC19" s="342" t="s">
        <v>496</v>
      </c>
      <c r="BD19" s="315" t="s">
        <v>496</v>
      </c>
      <c r="BE19" s="315" t="s">
        <v>496</v>
      </c>
      <c r="BF19" s="315" t="s">
        <v>496</v>
      </c>
      <c r="BG19" s="315" t="s">
        <v>496</v>
      </c>
      <c r="BH19" s="315">
        <f t="shared" ref="BH19:BX19" si="11">BH9-BH14</f>
        <v>360.53670510226539</v>
      </c>
      <c r="BI19" s="315">
        <f t="shared" si="11"/>
        <v>356.5351372501683</v>
      </c>
      <c r="BJ19" s="315">
        <f t="shared" si="11"/>
        <v>351.50633649400265</v>
      </c>
      <c r="BK19" s="315">
        <f t="shared" si="11"/>
        <v>286.64508744572544</v>
      </c>
      <c r="BL19" s="315">
        <f t="shared" si="11"/>
        <v>233.06423837568084</v>
      </c>
      <c r="BM19" s="315">
        <f t="shared" si="11"/>
        <v>234.03814122565032</v>
      </c>
      <c r="BN19" s="315">
        <f t="shared" si="11"/>
        <v>239.7291586945517</v>
      </c>
      <c r="BO19" s="315">
        <f t="shared" si="11"/>
        <v>214.23228895972639</v>
      </c>
      <c r="BP19" s="315">
        <f t="shared" si="11"/>
        <v>196.73144316555974</v>
      </c>
      <c r="BQ19" s="315">
        <f t="shared" si="11"/>
        <v>174.15414654552725</v>
      </c>
      <c r="BR19" s="315">
        <f t="shared" si="11"/>
        <v>159.90788163175162</v>
      </c>
      <c r="BS19" s="315">
        <f t="shared" si="11"/>
        <v>144.66061811960833</v>
      </c>
      <c r="BT19" s="315">
        <f t="shared" si="11"/>
        <v>130.04172024576278</v>
      </c>
      <c r="BU19" s="315">
        <f t="shared" si="11"/>
        <v>130.77861578148566</v>
      </c>
      <c r="BV19" s="315">
        <f t="shared" si="11"/>
        <v>134.83536887468645</v>
      </c>
      <c r="BW19" s="315">
        <f t="shared" si="11"/>
        <v>135.49518193263603</v>
      </c>
      <c r="BX19" s="314">
        <f t="shared" si="11"/>
        <v>139.89840025017193</v>
      </c>
    </row>
    <row r="20" spans="1:76" ht="24.75" customHeight="1">
      <c r="A20" s="421"/>
      <c r="B20" s="214" t="s">
        <v>597</v>
      </c>
      <c r="C20" s="38"/>
      <c r="D20" s="315">
        <f t="shared" ref="D20:AI20" si="12">SUM(D25,D26,D27,D28,D23)</f>
        <v>0</v>
      </c>
      <c r="E20" s="315">
        <f t="shared" si="12"/>
        <v>0</v>
      </c>
      <c r="F20" s="315">
        <f t="shared" si="12"/>
        <v>0</v>
      </c>
      <c r="G20" s="315">
        <f t="shared" si="12"/>
        <v>0</v>
      </c>
      <c r="H20" s="315">
        <f t="shared" si="12"/>
        <v>0</v>
      </c>
      <c r="I20" s="315">
        <f t="shared" si="12"/>
        <v>0</v>
      </c>
      <c r="J20" s="315">
        <f t="shared" si="12"/>
        <v>0</v>
      </c>
      <c r="K20" s="315">
        <f t="shared" si="12"/>
        <v>0</v>
      </c>
      <c r="L20" s="315">
        <f t="shared" si="12"/>
        <v>0</v>
      </c>
      <c r="M20" s="315">
        <f t="shared" si="12"/>
        <v>0</v>
      </c>
      <c r="N20" s="315">
        <f t="shared" si="12"/>
        <v>0</v>
      </c>
      <c r="O20" s="315">
        <f t="shared" si="12"/>
        <v>0</v>
      </c>
      <c r="P20" s="315">
        <f t="shared" si="12"/>
        <v>0</v>
      </c>
      <c r="Q20" s="315">
        <f t="shared" si="12"/>
        <v>0</v>
      </c>
      <c r="R20" s="315">
        <f t="shared" si="12"/>
        <v>0</v>
      </c>
      <c r="S20" s="315">
        <f t="shared" si="12"/>
        <v>0</v>
      </c>
      <c r="T20" s="315">
        <f t="shared" si="12"/>
        <v>0</v>
      </c>
      <c r="U20" s="315">
        <f t="shared" si="12"/>
        <v>0</v>
      </c>
      <c r="V20" s="315">
        <f t="shared" si="12"/>
        <v>0</v>
      </c>
      <c r="W20" s="315">
        <f t="shared" si="12"/>
        <v>0</v>
      </c>
      <c r="X20" s="315">
        <f t="shared" si="12"/>
        <v>0</v>
      </c>
      <c r="Y20" s="315">
        <f t="shared" si="12"/>
        <v>0</v>
      </c>
      <c r="Z20" s="315">
        <f t="shared" si="12"/>
        <v>0</v>
      </c>
      <c r="AA20" s="315">
        <f t="shared" si="12"/>
        <v>0</v>
      </c>
      <c r="AB20" s="315">
        <f t="shared" si="12"/>
        <v>0</v>
      </c>
      <c r="AC20" s="315">
        <f t="shared" si="12"/>
        <v>0</v>
      </c>
      <c r="AD20" s="315">
        <f t="shared" si="12"/>
        <v>0</v>
      </c>
      <c r="AE20" s="315">
        <f t="shared" si="12"/>
        <v>0</v>
      </c>
      <c r="AF20" s="315">
        <f t="shared" si="12"/>
        <v>0</v>
      </c>
      <c r="AG20" s="315">
        <f t="shared" si="12"/>
        <v>0</v>
      </c>
      <c r="AH20" s="315">
        <f t="shared" si="12"/>
        <v>1000</v>
      </c>
      <c r="AI20" s="315">
        <f t="shared" si="12"/>
        <v>1051</v>
      </c>
      <c r="AJ20" s="315">
        <f t="shared" ref="AJ20:BO20" si="13">SUM(AJ25,AJ26,AJ27,AJ28,AJ23)</f>
        <v>1436</v>
      </c>
      <c r="AK20" s="315">
        <f t="shared" si="13"/>
        <v>2320.92</v>
      </c>
      <c r="AL20" s="315">
        <f t="shared" si="13"/>
        <v>3671</v>
      </c>
      <c r="AM20" s="315">
        <f t="shared" si="13"/>
        <v>4607</v>
      </c>
      <c r="AN20" s="315">
        <f t="shared" si="13"/>
        <v>5281</v>
      </c>
      <c r="AO20" s="315">
        <f t="shared" si="13"/>
        <v>6075</v>
      </c>
      <c r="AP20" s="315">
        <f t="shared" si="13"/>
        <v>6507</v>
      </c>
      <c r="AQ20" s="315">
        <f t="shared" si="13"/>
        <v>6382</v>
      </c>
      <c r="AR20" s="315">
        <f t="shared" si="13"/>
        <v>5728</v>
      </c>
      <c r="AS20" s="315">
        <f t="shared" si="13"/>
        <v>5625</v>
      </c>
      <c r="AT20" s="315">
        <f t="shared" si="13"/>
        <v>6590</v>
      </c>
      <c r="AU20" s="315">
        <f t="shared" si="13"/>
        <v>8888.0228995117304</v>
      </c>
      <c r="AV20" s="315">
        <f t="shared" si="13"/>
        <v>11061.988000000001</v>
      </c>
      <c r="AW20" s="315">
        <f t="shared" si="13"/>
        <v>12170.623</v>
      </c>
      <c r="AX20" s="315">
        <f t="shared" si="13"/>
        <v>12418.047999999999</v>
      </c>
      <c r="AY20" s="315">
        <f t="shared" si="13"/>
        <v>12804.532999999999</v>
      </c>
      <c r="AZ20" s="315">
        <f t="shared" si="13"/>
        <v>10629.695</v>
      </c>
      <c r="BA20" s="315">
        <f t="shared" si="13"/>
        <v>8192.3170000000009</v>
      </c>
      <c r="BB20" s="315">
        <f t="shared" si="13"/>
        <v>8171.6899999999987</v>
      </c>
      <c r="BC20" s="342">
        <f t="shared" si="13"/>
        <v>8301.3220000000001</v>
      </c>
      <c r="BD20" s="315">
        <f t="shared" si="13"/>
        <v>9026.226999999999</v>
      </c>
      <c r="BE20" s="315">
        <f t="shared" si="13"/>
        <v>9614.9071194121716</v>
      </c>
      <c r="BF20" s="315">
        <f t="shared" si="13"/>
        <v>9753.3147109525999</v>
      </c>
      <c r="BG20" s="315">
        <f t="shared" si="13"/>
        <v>10343.93625241993</v>
      </c>
      <c r="BH20" s="315">
        <f t="shared" si="13"/>
        <v>9900.2150000000001</v>
      </c>
      <c r="BI20" s="315">
        <f t="shared" si="13"/>
        <v>9067.7110046050002</v>
      </c>
      <c r="BJ20" s="315">
        <f t="shared" si="13"/>
        <v>8752.58984891</v>
      </c>
      <c r="BK20" s="315">
        <f t="shared" si="13"/>
        <v>8939.9078692587664</v>
      </c>
      <c r="BL20" s="315">
        <f t="shared" si="13"/>
        <v>8594.5344093899985</v>
      </c>
      <c r="BM20" s="315">
        <f t="shared" si="13"/>
        <v>8277.5189778200001</v>
      </c>
      <c r="BN20" s="315">
        <f t="shared" si="13"/>
        <v>0</v>
      </c>
      <c r="BO20" s="315">
        <f t="shared" si="13"/>
        <v>0</v>
      </c>
      <c r="BP20" s="315">
        <f t="shared" ref="BP20:BX20" si="14">SUM(BP25,BP26,BP27,BP28,BP23)</f>
        <v>0</v>
      </c>
      <c r="BQ20" s="315">
        <f t="shared" si="14"/>
        <v>0</v>
      </c>
      <c r="BR20" s="315">
        <f t="shared" si="14"/>
        <v>0</v>
      </c>
      <c r="BS20" s="315">
        <f t="shared" si="14"/>
        <v>0</v>
      </c>
      <c r="BT20" s="315">
        <f t="shared" si="14"/>
        <v>0</v>
      </c>
      <c r="BU20" s="315">
        <f t="shared" si="14"/>
        <v>0</v>
      </c>
      <c r="BV20" s="315">
        <f t="shared" si="14"/>
        <v>0</v>
      </c>
      <c r="BW20" s="315">
        <f t="shared" si="14"/>
        <v>0</v>
      </c>
      <c r="BX20" s="314">
        <f t="shared" si="14"/>
        <v>0</v>
      </c>
    </row>
    <row r="21" spans="1:76">
      <c r="A21" s="421"/>
      <c r="B21" s="214" t="s">
        <v>596</v>
      </c>
      <c r="C21" s="38"/>
      <c r="D21" s="315">
        <f t="shared" ref="D21:AI21" si="15">SUM(D7:D9)</f>
        <v>0</v>
      </c>
      <c r="E21" s="315">
        <f t="shared" si="15"/>
        <v>0</v>
      </c>
      <c r="F21" s="315">
        <f t="shared" si="15"/>
        <v>0</v>
      </c>
      <c r="G21" s="315">
        <f t="shared" si="15"/>
        <v>0</v>
      </c>
      <c r="H21" s="315">
        <f t="shared" si="15"/>
        <v>0</v>
      </c>
      <c r="I21" s="315">
        <f t="shared" si="15"/>
        <v>0</v>
      </c>
      <c r="J21" s="315">
        <f t="shared" si="15"/>
        <v>0</v>
      </c>
      <c r="K21" s="315">
        <f t="shared" si="15"/>
        <v>0</v>
      </c>
      <c r="L21" s="315">
        <f t="shared" si="15"/>
        <v>0</v>
      </c>
      <c r="M21" s="315">
        <f t="shared" si="15"/>
        <v>0</v>
      </c>
      <c r="N21" s="315">
        <f t="shared" si="15"/>
        <v>0</v>
      </c>
      <c r="O21" s="315">
        <f t="shared" si="15"/>
        <v>0</v>
      </c>
      <c r="P21" s="315">
        <f t="shared" si="15"/>
        <v>0</v>
      </c>
      <c r="Q21" s="315">
        <f t="shared" si="15"/>
        <v>0</v>
      </c>
      <c r="R21" s="315">
        <f t="shared" si="15"/>
        <v>0</v>
      </c>
      <c r="S21" s="315">
        <f t="shared" si="15"/>
        <v>0</v>
      </c>
      <c r="T21" s="315">
        <f t="shared" si="15"/>
        <v>0</v>
      </c>
      <c r="U21" s="315">
        <f t="shared" si="15"/>
        <v>0</v>
      </c>
      <c r="V21" s="315">
        <f t="shared" si="15"/>
        <v>0</v>
      </c>
      <c r="W21" s="315">
        <f t="shared" si="15"/>
        <v>0</v>
      </c>
      <c r="X21" s="315">
        <f t="shared" si="15"/>
        <v>0</v>
      </c>
      <c r="Y21" s="315">
        <f t="shared" si="15"/>
        <v>0</v>
      </c>
      <c r="Z21" s="315">
        <f t="shared" si="15"/>
        <v>0</v>
      </c>
      <c r="AA21" s="315">
        <f t="shared" si="15"/>
        <v>0</v>
      </c>
      <c r="AB21" s="315">
        <f t="shared" si="15"/>
        <v>0</v>
      </c>
      <c r="AC21" s="315">
        <f t="shared" si="15"/>
        <v>0</v>
      </c>
      <c r="AD21" s="315">
        <f t="shared" si="15"/>
        <v>0</v>
      </c>
      <c r="AE21" s="315">
        <f t="shared" si="15"/>
        <v>0</v>
      </c>
      <c r="AF21" s="315">
        <f t="shared" si="15"/>
        <v>0</v>
      </c>
      <c r="AG21" s="315">
        <f t="shared" si="15"/>
        <v>0</v>
      </c>
      <c r="AH21" s="315">
        <f t="shared" si="15"/>
        <v>0</v>
      </c>
      <c r="AI21" s="315">
        <f t="shared" si="15"/>
        <v>0</v>
      </c>
      <c r="AJ21" s="315">
        <f t="shared" ref="AJ21:BO21" si="16">SUM(AJ7:AJ9)</f>
        <v>0</v>
      </c>
      <c r="AK21" s="315">
        <f t="shared" si="16"/>
        <v>0</v>
      </c>
      <c r="AL21" s="315">
        <f t="shared" si="16"/>
        <v>0</v>
      </c>
      <c r="AM21" s="315">
        <f t="shared" si="16"/>
        <v>0</v>
      </c>
      <c r="AN21" s="315">
        <f t="shared" si="16"/>
        <v>0</v>
      </c>
      <c r="AO21" s="315">
        <f t="shared" si="16"/>
        <v>0</v>
      </c>
      <c r="AP21" s="315">
        <f t="shared" si="16"/>
        <v>0</v>
      </c>
      <c r="AQ21" s="315">
        <f t="shared" si="16"/>
        <v>0</v>
      </c>
      <c r="AR21" s="315">
        <f t="shared" si="16"/>
        <v>0</v>
      </c>
      <c r="AS21" s="315">
        <f t="shared" si="16"/>
        <v>0</v>
      </c>
      <c r="AT21" s="315">
        <f t="shared" si="16"/>
        <v>0</v>
      </c>
      <c r="AU21" s="315">
        <f t="shared" si="16"/>
        <v>0</v>
      </c>
      <c r="AV21" s="315">
        <f t="shared" si="16"/>
        <v>0</v>
      </c>
      <c r="AW21" s="315">
        <f t="shared" si="16"/>
        <v>0</v>
      </c>
      <c r="AX21" s="315">
        <f t="shared" si="16"/>
        <v>0</v>
      </c>
      <c r="AY21" s="315">
        <f t="shared" si="16"/>
        <v>0</v>
      </c>
      <c r="AZ21" s="315">
        <f t="shared" si="16"/>
        <v>0</v>
      </c>
      <c r="BA21" s="315">
        <f t="shared" si="16"/>
        <v>0</v>
      </c>
      <c r="BB21" s="315">
        <f t="shared" si="16"/>
        <v>0</v>
      </c>
      <c r="BC21" s="342">
        <f t="shared" si="16"/>
        <v>0</v>
      </c>
      <c r="BD21" s="315">
        <f t="shared" si="16"/>
        <v>8499.8219521636747</v>
      </c>
      <c r="BE21" s="315">
        <f t="shared" si="16"/>
        <v>9047.9931149081458</v>
      </c>
      <c r="BF21" s="315">
        <f t="shared" si="16"/>
        <v>9198.9147719497341</v>
      </c>
      <c r="BG21" s="315">
        <f t="shared" si="16"/>
        <v>7808.3209050030337</v>
      </c>
      <c r="BH21" s="315">
        <f t="shared" si="16"/>
        <v>5312.2739324006216</v>
      </c>
      <c r="BI21" s="315">
        <f t="shared" si="16"/>
        <v>4617.8059602399226</v>
      </c>
      <c r="BJ21" s="315">
        <f t="shared" si="16"/>
        <v>4264.519785839977</v>
      </c>
      <c r="BK21" s="315">
        <f t="shared" si="16"/>
        <v>3971.1274642835479</v>
      </c>
      <c r="BL21" s="315">
        <f t="shared" si="16"/>
        <v>3585.9817299078341</v>
      </c>
      <c r="BM21" s="315">
        <f t="shared" si="16"/>
        <v>3388.8399151846806</v>
      </c>
      <c r="BN21" s="315">
        <f t="shared" si="16"/>
        <v>3221.384148668883</v>
      </c>
      <c r="BO21" s="315">
        <f t="shared" si="16"/>
        <v>2912.2820603505265</v>
      </c>
      <c r="BP21" s="315">
        <f t="shared" ref="BP21:BX21" si="17">SUM(BP7:BP9)</f>
        <v>2794.622472354255</v>
      </c>
      <c r="BQ21" s="315">
        <f t="shared" si="17"/>
        <v>2587.7348398398308</v>
      </c>
      <c r="BR21" s="315">
        <f t="shared" si="17"/>
        <v>2504.1064447078329</v>
      </c>
      <c r="BS21" s="315">
        <f t="shared" si="17"/>
        <v>2561.6945980840333</v>
      </c>
      <c r="BT21" s="315">
        <f t="shared" si="17"/>
        <v>2585.8578132839134</v>
      </c>
      <c r="BU21" s="315">
        <f t="shared" si="17"/>
        <v>2446.5081221581981</v>
      </c>
      <c r="BV21" s="315">
        <f t="shared" si="17"/>
        <v>2314.361830635668</v>
      </c>
      <c r="BW21" s="315">
        <f t="shared" si="17"/>
        <v>2265.1489825636136</v>
      </c>
      <c r="BX21" s="314">
        <f t="shared" si="17"/>
        <v>2334.7901784357969</v>
      </c>
    </row>
    <row r="22" spans="1:76" ht="24.75" customHeight="1">
      <c r="A22" s="38"/>
      <c r="B22" s="37" t="s">
        <v>595</v>
      </c>
      <c r="C22" s="38"/>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5"/>
      <c r="BM22" s="315"/>
      <c r="BN22" s="315"/>
      <c r="BO22" s="315"/>
      <c r="BP22" s="315"/>
      <c r="BQ22" s="315"/>
      <c r="BR22" s="315"/>
      <c r="BS22" s="315"/>
      <c r="BT22" s="315"/>
      <c r="BU22" s="315"/>
      <c r="BV22" s="315"/>
      <c r="BW22" s="315"/>
      <c r="BX22" s="314"/>
    </row>
    <row r="23" spans="1:76">
      <c r="A23" s="421"/>
      <c r="B23" s="214" t="s">
        <v>594</v>
      </c>
      <c r="C23" s="37"/>
      <c r="D23" s="315">
        <v>0</v>
      </c>
      <c r="E23" s="315">
        <v>0</v>
      </c>
      <c r="F23" s="315">
        <v>0</v>
      </c>
      <c r="G23" s="315">
        <v>0</v>
      </c>
      <c r="H23" s="315">
        <v>0</v>
      </c>
      <c r="I23" s="315">
        <v>0</v>
      </c>
      <c r="J23" s="315">
        <v>0</v>
      </c>
      <c r="K23" s="315">
        <v>0</v>
      </c>
      <c r="L23" s="315">
        <v>0</v>
      </c>
      <c r="M23" s="315">
        <v>0</v>
      </c>
      <c r="N23" s="315">
        <v>0</v>
      </c>
      <c r="O23" s="315">
        <v>0</v>
      </c>
      <c r="P23" s="315">
        <v>0</v>
      </c>
      <c r="Q23" s="315">
        <v>0</v>
      </c>
      <c r="R23" s="315">
        <v>0</v>
      </c>
      <c r="S23" s="315">
        <v>0</v>
      </c>
      <c r="T23" s="315">
        <v>0</v>
      </c>
      <c r="U23" s="315">
        <v>0</v>
      </c>
      <c r="V23" s="315">
        <v>0</v>
      </c>
      <c r="W23" s="315">
        <v>0</v>
      </c>
      <c r="X23" s="315">
        <v>0</v>
      </c>
      <c r="Y23" s="315">
        <v>0</v>
      </c>
      <c r="Z23" s="315">
        <v>0</v>
      </c>
      <c r="AA23" s="315">
        <v>0</v>
      </c>
      <c r="AB23" s="315">
        <v>0</v>
      </c>
      <c r="AC23" s="315">
        <v>0</v>
      </c>
      <c r="AD23" s="315">
        <v>0</v>
      </c>
      <c r="AE23" s="315">
        <v>0</v>
      </c>
      <c r="AF23" s="315">
        <v>0</v>
      </c>
      <c r="AG23" s="315">
        <v>0</v>
      </c>
      <c r="AH23" s="315">
        <v>515</v>
      </c>
      <c r="AI23" s="315">
        <v>523</v>
      </c>
      <c r="AJ23" s="315">
        <v>794</v>
      </c>
      <c r="AK23" s="315">
        <v>1512.04</v>
      </c>
      <c r="AL23" s="315">
        <v>2567</v>
      </c>
      <c r="AM23" s="315">
        <v>3257</v>
      </c>
      <c r="AN23" s="315">
        <v>3730</v>
      </c>
      <c r="AO23" s="315">
        <v>4214</v>
      </c>
      <c r="AP23" s="315">
        <v>4336</v>
      </c>
      <c r="AQ23" s="315">
        <v>3985</v>
      </c>
      <c r="AR23" s="315">
        <v>3045</v>
      </c>
      <c r="AS23" s="315">
        <v>2631</v>
      </c>
      <c r="AT23" s="315">
        <v>2940.4780000000001</v>
      </c>
      <c r="AU23" s="315">
        <v>4200</v>
      </c>
      <c r="AV23" s="315">
        <v>5379</v>
      </c>
      <c r="AW23" s="315">
        <v>5737</v>
      </c>
      <c r="AX23" s="315">
        <v>5183</v>
      </c>
      <c r="AY23" s="315">
        <v>4823</v>
      </c>
      <c r="AZ23" s="315">
        <v>2359</v>
      </c>
      <c r="BA23" s="315">
        <v>0</v>
      </c>
      <c r="BB23" s="315">
        <v>0</v>
      </c>
      <c r="BC23" s="315">
        <v>0</v>
      </c>
      <c r="BD23" s="315">
        <v>0</v>
      </c>
      <c r="BE23" s="315">
        <v>0</v>
      </c>
      <c r="BF23" s="315">
        <v>0</v>
      </c>
      <c r="BG23" s="315">
        <v>0</v>
      </c>
      <c r="BH23" s="315">
        <v>0</v>
      </c>
      <c r="BI23" s="315">
        <v>0</v>
      </c>
      <c r="BJ23" s="315">
        <v>0</v>
      </c>
      <c r="BK23" s="315">
        <v>0</v>
      </c>
      <c r="BL23" s="315">
        <v>0</v>
      </c>
      <c r="BM23" s="315">
        <v>0</v>
      </c>
      <c r="BN23" s="315">
        <v>0</v>
      </c>
      <c r="BO23" s="315">
        <v>0</v>
      </c>
      <c r="BP23" s="315">
        <v>0</v>
      </c>
      <c r="BQ23" s="315">
        <v>0</v>
      </c>
      <c r="BR23" s="315">
        <v>0</v>
      </c>
      <c r="BS23" s="315">
        <v>0</v>
      </c>
      <c r="BT23" s="315">
        <v>0</v>
      </c>
      <c r="BU23" s="315">
        <v>0</v>
      </c>
      <c r="BV23" s="315">
        <v>0</v>
      </c>
      <c r="BW23" s="315">
        <v>0</v>
      </c>
      <c r="BX23" s="314">
        <v>0</v>
      </c>
    </row>
    <row r="24" spans="1:76">
      <c r="A24" s="421"/>
      <c r="B24" s="214" t="s">
        <v>593</v>
      </c>
      <c r="C24" s="37"/>
      <c r="D24" s="315">
        <v>0</v>
      </c>
      <c r="E24" s="315">
        <v>0</v>
      </c>
      <c r="F24" s="315">
        <v>0</v>
      </c>
      <c r="G24" s="315">
        <v>0</v>
      </c>
      <c r="H24" s="315">
        <v>0</v>
      </c>
      <c r="I24" s="315">
        <v>0</v>
      </c>
      <c r="J24" s="315">
        <v>0</v>
      </c>
      <c r="K24" s="315">
        <v>0</v>
      </c>
      <c r="L24" s="315">
        <v>0</v>
      </c>
      <c r="M24" s="315">
        <v>0</v>
      </c>
      <c r="N24" s="315">
        <v>0</v>
      </c>
      <c r="O24" s="315">
        <v>0</v>
      </c>
      <c r="P24" s="315">
        <v>0</v>
      </c>
      <c r="Q24" s="315">
        <v>0</v>
      </c>
      <c r="R24" s="315">
        <v>0</v>
      </c>
      <c r="S24" s="315">
        <v>0</v>
      </c>
      <c r="T24" s="315">
        <v>0</v>
      </c>
      <c r="U24" s="315">
        <v>0</v>
      </c>
      <c r="V24" s="315">
        <v>0</v>
      </c>
      <c r="W24" s="315">
        <v>0</v>
      </c>
      <c r="X24" s="315">
        <v>0</v>
      </c>
      <c r="Y24" s="315">
        <v>0</v>
      </c>
      <c r="Z24" s="315">
        <v>0</v>
      </c>
      <c r="AA24" s="315">
        <v>0</v>
      </c>
      <c r="AB24" s="315">
        <v>0</v>
      </c>
      <c r="AC24" s="315">
        <v>0</v>
      </c>
      <c r="AD24" s="315">
        <v>0</v>
      </c>
      <c r="AE24" s="315">
        <v>0</v>
      </c>
      <c r="AF24" s="315">
        <v>0</v>
      </c>
      <c r="AG24" s="315">
        <v>0</v>
      </c>
      <c r="AH24" s="315">
        <v>561</v>
      </c>
      <c r="AI24" s="315">
        <v>624</v>
      </c>
      <c r="AJ24" s="315">
        <v>729</v>
      </c>
      <c r="AK24" s="315">
        <v>924.13</v>
      </c>
      <c r="AL24" s="315">
        <v>941</v>
      </c>
      <c r="AM24" s="315">
        <v>985</v>
      </c>
      <c r="AN24" s="315">
        <v>1189</v>
      </c>
      <c r="AO24" s="315">
        <v>1371</v>
      </c>
      <c r="AP24" s="315">
        <v>1458</v>
      </c>
      <c r="AQ24" s="315">
        <v>1574</v>
      </c>
      <c r="AR24" s="315">
        <v>1853.9770000000001</v>
      </c>
      <c r="AS24" s="315">
        <v>2050.058</v>
      </c>
      <c r="AT24" s="315">
        <v>2305.1849999999999</v>
      </c>
      <c r="AU24" s="315">
        <v>2758</v>
      </c>
      <c r="AV24" s="315">
        <v>3728</v>
      </c>
      <c r="AW24" s="315">
        <v>3939</v>
      </c>
      <c r="AX24" s="315">
        <v>3969</v>
      </c>
      <c r="AY24" s="315">
        <v>3888</v>
      </c>
      <c r="AZ24" s="315">
        <v>3815</v>
      </c>
      <c r="BA24" s="315">
        <v>3773</v>
      </c>
      <c r="BB24" s="315">
        <v>3619</v>
      </c>
      <c r="BC24" s="315">
        <v>3781</v>
      </c>
      <c r="BD24" s="315">
        <v>4095</v>
      </c>
      <c r="BE24" s="315">
        <v>4486</v>
      </c>
      <c r="BF24" s="315">
        <v>4484</v>
      </c>
      <c r="BG24" s="315">
        <v>2515.0819999999999</v>
      </c>
      <c r="BH24" s="315">
        <v>128.69800000000001</v>
      </c>
      <c r="BI24" s="315">
        <v>82.284999999999997</v>
      </c>
      <c r="BJ24" s="315">
        <v>86.180999999999997</v>
      </c>
      <c r="BK24" s="315">
        <v>88.078000000000003</v>
      </c>
      <c r="BL24" s="315">
        <v>90.198999999999998</v>
      </c>
      <c r="BM24" s="315">
        <v>96.241</v>
      </c>
      <c r="BN24" s="315">
        <v>0</v>
      </c>
      <c r="BO24" s="315">
        <v>0</v>
      </c>
      <c r="BP24" s="315">
        <v>0</v>
      </c>
      <c r="BQ24" s="315">
        <v>0</v>
      </c>
      <c r="BR24" s="315">
        <v>0</v>
      </c>
      <c r="BS24" s="315">
        <v>0</v>
      </c>
      <c r="BT24" s="315">
        <v>0</v>
      </c>
      <c r="BU24" s="315">
        <v>0</v>
      </c>
      <c r="BV24" s="315">
        <v>0</v>
      </c>
      <c r="BW24" s="315">
        <v>0</v>
      </c>
      <c r="BX24" s="314">
        <v>0</v>
      </c>
    </row>
    <row r="25" spans="1:76" s="98" customFormat="1">
      <c r="A25" s="38"/>
      <c r="B25" s="214" t="s">
        <v>565</v>
      </c>
      <c r="C25" s="37"/>
      <c r="D25" s="315">
        <v>0</v>
      </c>
      <c r="E25" s="315">
        <v>0</v>
      </c>
      <c r="F25" s="315">
        <v>0</v>
      </c>
      <c r="G25" s="315">
        <v>0</v>
      </c>
      <c r="H25" s="315">
        <v>0</v>
      </c>
      <c r="I25" s="315">
        <v>0</v>
      </c>
      <c r="J25" s="315">
        <v>0</v>
      </c>
      <c r="K25" s="315">
        <v>0</v>
      </c>
      <c r="L25" s="315">
        <v>0</v>
      </c>
      <c r="M25" s="315">
        <v>0</v>
      </c>
      <c r="N25" s="315">
        <v>0</v>
      </c>
      <c r="O25" s="315">
        <v>0</v>
      </c>
      <c r="P25" s="315">
        <v>0</v>
      </c>
      <c r="Q25" s="315">
        <v>0</v>
      </c>
      <c r="R25" s="315">
        <v>0</v>
      </c>
      <c r="S25" s="315">
        <v>0</v>
      </c>
      <c r="T25" s="315">
        <v>0</v>
      </c>
      <c r="U25" s="315">
        <v>0</v>
      </c>
      <c r="V25" s="315">
        <v>0</v>
      </c>
      <c r="W25" s="315">
        <v>0</v>
      </c>
      <c r="X25" s="315">
        <v>0</v>
      </c>
      <c r="Y25" s="315">
        <v>0</v>
      </c>
      <c r="Z25" s="315">
        <v>0</v>
      </c>
      <c r="AA25" s="315">
        <v>0</v>
      </c>
      <c r="AB25" s="315">
        <v>0</v>
      </c>
      <c r="AC25" s="315">
        <v>0</v>
      </c>
      <c r="AD25" s="315">
        <v>0</v>
      </c>
      <c r="AE25" s="315">
        <v>0</v>
      </c>
      <c r="AF25" s="315">
        <v>0</v>
      </c>
      <c r="AG25" s="315">
        <v>0</v>
      </c>
      <c r="AH25" s="315">
        <v>99</v>
      </c>
      <c r="AI25" s="315">
        <v>112</v>
      </c>
      <c r="AJ25" s="315">
        <v>131</v>
      </c>
      <c r="AK25" s="315">
        <v>151</v>
      </c>
      <c r="AL25" s="315">
        <v>198</v>
      </c>
      <c r="AM25" s="315">
        <v>233</v>
      </c>
      <c r="AN25" s="315">
        <v>270</v>
      </c>
      <c r="AO25" s="315">
        <v>331</v>
      </c>
      <c r="AP25" s="315">
        <v>412</v>
      </c>
      <c r="AQ25" s="315">
        <v>449</v>
      </c>
      <c r="AR25" s="315">
        <v>590</v>
      </c>
      <c r="AS25" s="315">
        <v>704</v>
      </c>
      <c r="AT25" s="315">
        <v>918.399</v>
      </c>
      <c r="AU25" s="315">
        <v>1130</v>
      </c>
      <c r="AV25" s="315">
        <v>1632</v>
      </c>
      <c r="AW25" s="315">
        <v>2094</v>
      </c>
      <c r="AX25" s="315">
        <v>2473</v>
      </c>
      <c r="AY25" s="315">
        <v>2858</v>
      </c>
      <c r="AZ25" s="315">
        <v>3010</v>
      </c>
      <c r="BA25" s="315">
        <v>3163</v>
      </c>
      <c r="BB25" s="315">
        <v>3396</v>
      </c>
      <c r="BC25" s="315">
        <v>3604</v>
      </c>
      <c r="BD25" s="315">
        <v>3952</v>
      </c>
      <c r="BE25" s="315">
        <v>4332</v>
      </c>
      <c r="BF25" s="315">
        <v>4346</v>
      </c>
      <c r="BG25" s="315">
        <v>4567</v>
      </c>
      <c r="BH25" s="315">
        <v>4659</v>
      </c>
      <c r="BI25" s="315">
        <v>4720</v>
      </c>
      <c r="BJ25" s="315">
        <v>4790</v>
      </c>
      <c r="BK25" s="315">
        <v>5049</v>
      </c>
      <c r="BL25" s="315">
        <v>5055</v>
      </c>
      <c r="BM25" s="315">
        <v>5136</v>
      </c>
      <c r="BN25" s="315">
        <v>0</v>
      </c>
      <c r="BO25" s="315">
        <v>0</v>
      </c>
      <c r="BP25" s="315">
        <v>0</v>
      </c>
      <c r="BQ25" s="315">
        <v>0</v>
      </c>
      <c r="BR25" s="315">
        <v>0</v>
      </c>
      <c r="BS25" s="315">
        <v>0</v>
      </c>
      <c r="BT25" s="315">
        <v>0</v>
      </c>
      <c r="BU25" s="315">
        <v>0</v>
      </c>
      <c r="BV25" s="315">
        <v>0</v>
      </c>
      <c r="BW25" s="315">
        <v>0</v>
      </c>
      <c r="BX25" s="314">
        <v>0</v>
      </c>
    </row>
    <row r="26" spans="1:76" s="98" customFormat="1">
      <c r="A26" s="38"/>
      <c r="B26" s="214" t="s">
        <v>592</v>
      </c>
      <c r="C26" s="37"/>
      <c r="D26" s="315">
        <v>0</v>
      </c>
      <c r="E26" s="315">
        <v>0</v>
      </c>
      <c r="F26" s="315">
        <v>0</v>
      </c>
      <c r="G26" s="315">
        <v>0</v>
      </c>
      <c r="H26" s="315">
        <v>0</v>
      </c>
      <c r="I26" s="315">
        <v>0</v>
      </c>
      <c r="J26" s="315">
        <v>0</v>
      </c>
      <c r="K26" s="315">
        <v>0</v>
      </c>
      <c r="L26" s="315">
        <v>0</v>
      </c>
      <c r="M26" s="315">
        <v>0</v>
      </c>
      <c r="N26" s="315">
        <v>0</v>
      </c>
      <c r="O26" s="315">
        <v>0</v>
      </c>
      <c r="P26" s="315">
        <v>0</v>
      </c>
      <c r="Q26" s="315">
        <v>0</v>
      </c>
      <c r="R26" s="315">
        <v>0</v>
      </c>
      <c r="S26" s="315">
        <v>0</v>
      </c>
      <c r="T26" s="315">
        <v>0</v>
      </c>
      <c r="U26" s="315">
        <v>0</v>
      </c>
      <c r="V26" s="315">
        <v>0</v>
      </c>
      <c r="W26" s="315">
        <v>0</v>
      </c>
      <c r="X26" s="315">
        <v>0</v>
      </c>
      <c r="Y26" s="315">
        <v>0</v>
      </c>
      <c r="Z26" s="315">
        <v>0</v>
      </c>
      <c r="AA26" s="315">
        <v>0</v>
      </c>
      <c r="AB26" s="315">
        <v>0</v>
      </c>
      <c r="AC26" s="315">
        <v>0</v>
      </c>
      <c r="AD26" s="315">
        <v>0</v>
      </c>
      <c r="AE26" s="315">
        <v>0</v>
      </c>
      <c r="AF26" s="315">
        <v>0</v>
      </c>
      <c r="AG26" s="315">
        <v>0</v>
      </c>
      <c r="AH26" s="315">
        <v>334</v>
      </c>
      <c r="AI26" s="315">
        <v>355</v>
      </c>
      <c r="AJ26" s="315">
        <v>436</v>
      </c>
      <c r="AK26" s="315">
        <v>564.62</v>
      </c>
      <c r="AL26" s="315">
        <v>780</v>
      </c>
      <c r="AM26" s="315">
        <v>956</v>
      </c>
      <c r="AN26" s="315">
        <v>1086</v>
      </c>
      <c r="AO26" s="315">
        <v>1313</v>
      </c>
      <c r="AP26" s="315">
        <v>1483</v>
      </c>
      <c r="AQ26" s="315">
        <v>1596</v>
      </c>
      <c r="AR26" s="315">
        <v>1762</v>
      </c>
      <c r="AS26" s="315">
        <v>1930</v>
      </c>
      <c r="AT26" s="315">
        <v>2286.4560000000001</v>
      </c>
      <c r="AU26" s="315">
        <v>2860</v>
      </c>
      <c r="AV26" s="315">
        <v>3448</v>
      </c>
      <c r="AW26" s="315">
        <v>3735</v>
      </c>
      <c r="AX26" s="315">
        <v>4051</v>
      </c>
      <c r="AY26" s="315">
        <v>4265</v>
      </c>
      <c r="AZ26" s="315">
        <v>4313</v>
      </c>
      <c r="BA26" s="315">
        <v>4106</v>
      </c>
      <c r="BB26" s="315">
        <v>3941</v>
      </c>
      <c r="BC26" s="315">
        <v>3963</v>
      </c>
      <c r="BD26" s="315">
        <v>4334</v>
      </c>
      <c r="BE26" s="315">
        <v>4520</v>
      </c>
      <c r="BF26" s="315">
        <v>4626</v>
      </c>
      <c r="BG26" s="315">
        <v>4854</v>
      </c>
      <c r="BH26" s="315">
        <v>4452</v>
      </c>
      <c r="BI26" s="315">
        <v>3786</v>
      </c>
      <c r="BJ26" s="315">
        <v>3415</v>
      </c>
      <c r="BK26" s="315">
        <v>3313</v>
      </c>
      <c r="BL26" s="315">
        <v>3060</v>
      </c>
      <c r="BM26" s="315">
        <v>2782</v>
      </c>
      <c r="BN26" s="315">
        <v>0</v>
      </c>
      <c r="BO26" s="315">
        <v>0</v>
      </c>
      <c r="BP26" s="315">
        <v>0</v>
      </c>
      <c r="BQ26" s="315">
        <v>0</v>
      </c>
      <c r="BR26" s="315">
        <v>0</v>
      </c>
      <c r="BS26" s="315">
        <v>0</v>
      </c>
      <c r="BT26" s="315">
        <v>0</v>
      </c>
      <c r="BU26" s="315">
        <v>0</v>
      </c>
      <c r="BV26" s="315">
        <v>0</v>
      </c>
      <c r="BW26" s="315">
        <v>0</v>
      </c>
      <c r="BX26" s="314">
        <v>0</v>
      </c>
    </row>
    <row r="27" spans="1:76" s="98" customFormat="1">
      <c r="A27" s="38"/>
      <c r="B27" s="214" t="s">
        <v>604</v>
      </c>
      <c r="C27" s="37"/>
      <c r="D27" s="315">
        <v>0</v>
      </c>
      <c r="E27" s="315">
        <v>0</v>
      </c>
      <c r="F27" s="315">
        <v>0</v>
      </c>
      <c r="G27" s="315">
        <v>0</v>
      </c>
      <c r="H27" s="315">
        <v>0</v>
      </c>
      <c r="I27" s="315">
        <v>0</v>
      </c>
      <c r="J27" s="315">
        <v>0</v>
      </c>
      <c r="K27" s="315">
        <v>0</v>
      </c>
      <c r="L27" s="315">
        <v>0</v>
      </c>
      <c r="M27" s="315">
        <v>0</v>
      </c>
      <c r="N27" s="315">
        <v>0</v>
      </c>
      <c r="O27" s="315">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31</v>
      </c>
      <c r="AI27" s="315">
        <v>34</v>
      </c>
      <c r="AJ27" s="315">
        <v>41</v>
      </c>
      <c r="AK27" s="315">
        <v>47</v>
      </c>
      <c r="AL27" s="315">
        <v>61</v>
      </c>
      <c r="AM27" s="315">
        <v>72</v>
      </c>
      <c r="AN27" s="315">
        <v>83</v>
      </c>
      <c r="AO27" s="315">
        <v>101</v>
      </c>
      <c r="AP27" s="315">
        <v>127</v>
      </c>
      <c r="AQ27" s="315">
        <v>138</v>
      </c>
      <c r="AR27" s="315">
        <v>182</v>
      </c>
      <c r="AS27" s="315">
        <v>198</v>
      </c>
      <c r="AT27" s="315">
        <v>163.59299999999999</v>
      </c>
      <c r="AU27" s="315">
        <v>269</v>
      </c>
      <c r="AV27" s="315">
        <v>267</v>
      </c>
      <c r="AW27" s="315">
        <v>264</v>
      </c>
      <c r="AX27" s="315">
        <v>285</v>
      </c>
      <c r="AY27" s="315">
        <v>364</v>
      </c>
      <c r="AZ27" s="315">
        <v>497</v>
      </c>
      <c r="BA27" s="315">
        <v>516</v>
      </c>
      <c r="BB27" s="315">
        <v>452</v>
      </c>
      <c r="BC27" s="315">
        <v>447</v>
      </c>
      <c r="BD27" s="315">
        <v>448</v>
      </c>
      <c r="BE27" s="315">
        <v>437</v>
      </c>
      <c r="BF27" s="315">
        <v>427</v>
      </c>
      <c r="BG27" s="315">
        <v>438</v>
      </c>
      <c r="BH27" s="315">
        <v>407</v>
      </c>
      <c r="BI27" s="315">
        <v>308</v>
      </c>
      <c r="BJ27" s="315">
        <v>304</v>
      </c>
      <c r="BK27" s="315">
        <v>348</v>
      </c>
      <c r="BL27" s="315">
        <v>267</v>
      </c>
      <c r="BM27" s="315">
        <v>75</v>
      </c>
      <c r="BN27" s="315">
        <v>0</v>
      </c>
      <c r="BO27" s="315">
        <v>0</v>
      </c>
      <c r="BP27" s="315">
        <v>0</v>
      </c>
      <c r="BQ27" s="315">
        <v>0</v>
      </c>
      <c r="BR27" s="315">
        <v>0</v>
      </c>
      <c r="BS27" s="315">
        <v>0</v>
      </c>
      <c r="BT27" s="315">
        <v>0</v>
      </c>
      <c r="BU27" s="315">
        <v>0</v>
      </c>
      <c r="BV27" s="315">
        <v>0</v>
      </c>
      <c r="BW27" s="315">
        <v>0</v>
      </c>
      <c r="BX27" s="314">
        <v>0</v>
      </c>
    </row>
    <row r="28" spans="1:76" s="98" customFormat="1">
      <c r="A28" s="38"/>
      <c r="B28" s="376" t="s">
        <v>603</v>
      </c>
      <c r="C28" s="296"/>
      <c r="D28" s="315">
        <v>0</v>
      </c>
      <c r="E28" s="315">
        <v>0</v>
      </c>
      <c r="F28" s="315">
        <v>0</v>
      </c>
      <c r="G28" s="315">
        <v>0</v>
      </c>
      <c r="H28" s="315">
        <v>0</v>
      </c>
      <c r="I28" s="315">
        <v>0</v>
      </c>
      <c r="J28" s="315">
        <v>0</v>
      </c>
      <c r="K28" s="315">
        <v>0</v>
      </c>
      <c r="L28" s="315">
        <v>0</v>
      </c>
      <c r="M28" s="315">
        <v>0</v>
      </c>
      <c r="N28" s="315">
        <v>0</v>
      </c>
      <c r="O28" s="315">
        <v>0</v>
      </c>
      <c r="P28" s="315">
        <v>0</v>
      </c>
      <c r="Q28" s="315">
        <v>0</v>
      </c>
      <c r="R28" s="315">
        <v>0</v>
      </c>
      <c r="S28" s="315">
        <v>0</v>
      </c>
      <c r="T28" s="315">
        <v>0</v>
      </c>
      <c r="U28" s="315">
        <v>0</v>
      </c>
      <c r="V28" s="315">
        <v>0</v>
      </c>
      <c r="W28" s="315">
        <v>0</v>
      </c>
      <c r="X28" s="315">
        <v>0</v>
      </c>
      <c r="Y28" s="315">
        <v>0</v>
      </c>
      <c r="Z28" s="315">
        <v>0</v>
      </c>
      <c r="AA28" s="315">
        <v>0</v>
      </c>
      <c r="AB28" s="315">
        <v>0</v>
      </c>
      <c r="AC28" s="315">
        <v>0</v>
      </c>
      <c r="AD28" s="315">
        <v>0</v>
      </c>
      <c r="AE28" s="315">
        <v>0</v>
      </c>
      <c r="AF28" s="315">
        <v>0</v>
      </c>
      <c r="AG28" s="315">
        <v>0</v>
      </c>
      <c r="AH28" s="315">
        <v>21</v>
      </c>
      <c r="AI28" s="315">
        <v>27</v>
      </c>
      <c r="AJ28" s="315">
        <v>34</v>
      </c>
      <c r="AK28" s="315">
        <v>46.26</v>
      </c>
      <c r="AL28" s="315">
        <v>65</v>
      </c>
      <c r="AM28" s="315">
        <v>89</v>
      </c>
      <c r="AN28" s="315">
        <v>112</v>
      </c>
      <c r="AO28" s="315">
        <v>116</v>
      </c>
      <c r="AP28" s="315">
        <v>149</v>
      </c>
      <c r="AQ28" s="315">
        <v>214</v>
      </c>
      <c r="AR28" s="315">
        <v>149</v>
      </c>
      <c r="AS28" s="315">
        <v>162</v>
      </c>
      <c r="AT28" s="315">
        <v>281.07400000000001</v>
      </c>
      <c r="AU28" s="315">
        <v>429.02289951173043</v>
      </c>
      <c r="AV28" s="315">
        <v>335.98800000000119</v>
      </c>
      <c r="AW28" s="315">
        <v>340.62299999999959</v>
      </c>
      <c r="AX28" s="315">
        <v>426.04799999999886</v>
      </c>
      <c r="AY28" s="315">
        <v>494.53299999999945</v>
      </c>
      <c r="AZ28" s="315">
        <v>450.69499999999999</v>
      </c>
      <c r="BA28" s="315">
        <v>407.31700000000092</v>
      </c>
      <c r="BB28" s="315">
        <v>382.68999999999869</v>
      </c>
      <c r="BC28" s="315">
        <v>287.32200000000012</v>
      </c>
      <c r="BD28" s="315">
        <v>292.22699999999895</v>
      </c>
      <c r="BE28" s="315">
        <v>325.9071194121716</v>
      </c>
      <c r="BF28" s="315">
        <v>354.31471095259985</v>
      </c>
      <c r="BG28" s="315">
        <v>484.93625241992959</v>
      </c>
      <c r="BH28" s="315">
        <v>382.21499999999997</v>
      </c>
      <c r="BI28" s="315">
        <v>253.7110046050002</v>
      </c>
      <c r="BJ28" s="315">
        <v>243.58984891</v>
      </c>
      <c r="BK28" s="315">
        <v>229.90786925876637</v>
      </c>
      <c r="BL28" s="315">
        <v>212.53440938999847</v>
      </c>
      <c r="BM28" s="315">
        <v>284.51897782000015</v>
      </c>
      <c r="BN28" s="315">
        <v>0</v>
      </c>
      <c r="BO28" s="315">
        <v>0</v>
      </c>
      <c r="BP28" s="315">
        <v>0</v>
      </c>
      <c r="BQ28" s="315">
        <v>0</v>
      </c>
      <c r="BR28" s="315">
        <v>0</v>
      </c>
      <c r="BS28" s="315">
        <v>0</v>
      </c>
      <c r="BT28" s="315">
        <v>0</v>
      </c>
      <c r="BU28" s="315">
        <v>0</v>
      </c>
      <c r="BV28" s="315">
        <v>0</v>
      </c>
      <c r="BW28" s="315">
        <v>0</v>
      </c>
      <c r="BX28" s="314">
        <v>0</v>
      </c>
    </row>
    <row r="29" spans="1:76" s="98" customFormat="1" ht="25.5" customHeight="1">
      <c r="A29" s="38"/>
      <c r="B29" s="214" t="s">
        <v>609</v>
      </c>
      <c r="C29" s="152"/>
      <c r="D29" s="315">
        <f t="shared" ref="D29:AI29" si="18">SUM(D30:D35)</f>
        <v>0</v>
      </c>
      <c r="E29" s="315">
        <f t="shared" si="18"/>
        <v>0</v>
      </c>
      <c r="F29" s="315">
        <f t="shared" si="18"/>
        <v>0</v>
      </c>
      <c r="G29" s="315">
        <f t="shared" si="18"/>
        <v>0</v>
      </c>
      <c r="H29" s="315">
        <f t="shared" si="18"/>
        <v>0</v>
      </c>
      <c r="I29" s="315">
        <f t="shared" si="18"/>
        <v>0</v>
      </c>
      <c r="J29" s="315">
        <f t="shared" si="18"/>
        <v>0</v>
      </c>
      <c r="K29" s="315">
        <f t="shared" si="18"/>
        <v>0</v>
      </c>
      <c r="L29" s="315">
        <f t="shared" si="18"/>
        <v>0</v>
      </c>
      <c r="M29" s="315">
        <f t="shared" si="18"/>
        <v>0</v>
      </c>
      <c r="N29" s="315">
        <f t="shared" si="18"/>
        <v>0</v>
      </c>
      <c r="O29" s="315">
        <f t="shared" si="18"/>
        <v>0</v>
      </c>
      <c r="P29" s="315">
        <f t="shared" si="18"/>
        <v>0</v>
      </c>
      <c r="Q29" s="315">
        <f t="shared" si="18"/>
        <v>0</v>
      </c>
      <c r="R29" s="315">
        <f t="shared" si="18"/>
        <v>0</v>
      </c>
      <c r="S29" s="315">
        <f t="shared" si="18"/>
        <v>0</v>
      </c>
      <c r="T29" s="315">
        <f t="shared" si="18"/>
        <v>0</v>
      </c>
      <c r="U29" s="315">
        <f t="shared" si="18"/>
        <v>0</v>
      </c>
      <c r="V29" s="315">
        <f t="shared" si="18"/>
        <v>0</v>
      </c>
      <c r="W29" s="315">
        <f t="shared" si="18"/>
        <v>0</v>
      </c>
      <c r="X29" s="315">
        <f t="shared" si="18"/>
        <v>0</v>
      </c>
      <c r="Y29" s="315">
        <f t="shared" si="18"/>
        <v>0</v>
      </c>
      <c r="Z29" s="315">
        <f t="shared" si="18"/>
        <v>0</v>
      </c>
      <c r="AA29" s="315">
        <f t="shared" si="18"/>
        <v>0</v>
      </c>
      <c r="AB29" s="315">
        <f t="shared" si="18"/>
        <v>0</v>
      </c>
      <c r="AC29" s="315">
        <f t="shared" si="18"/>
        <v>0</v>
      </c>
      <c r="AD29" s="315">
        <f t="shared" si="18"/>
        <v>0</v>
      </c>
      <c r="AE29" s="315">
        <f t="shared" si="18"/>
        <v>0</v>
      </c>
      <c r="AF29" s="315">
        <f t="shared" si="18"/>
        <v>0</v>
      </c>
      <c r="AG29" s="315">
        <f t="shared" si="18"/>
        <v>0</v>
      </c>
      <c r="AH29" s="315">
        <f t="shared" si="18"/>
        <v>287.50626379634298</v>
      </c>
      <c r="AI29" s="315">
        <f t="shared" si="18"/>
        <v>302.08045600000003</v>
      </c>
      <c r="AJ29" s="315">
        <f t="shared" ref="AJ29:BO29" si="19">SUM(AJ30:AJ35)</f>
        <v>395.88564615384615</v>
      </c>
      <c r="AK29" s="315">
        <f t="shared" si="19"/>
        <v>564.3645305</v>
      </c>
      <c r="AL29" s="315">
        <f t="shared" si="19"/>
        <v>755.4666057500001</v>
      </c>
      <c r="AM29" s="315">
        <f t="shared" si="19"/>
        <v>882.96256549999987</v>
      </c>
      <c r="AN29" s="315">
        <f t="shared" si="19"/>
        <v>1020.7705977499999</v>
      </c>
      <c r="AO29" s="315">
        <f t="shared" si="19"/>
        <v>1172.1197127142857</v>
      </c>
      <c r="AP29" s="315">
        <f t="shared" si="19"/>
        <v>1245.5755610666668</v>
      </c>
      <c r="AQ29" s="315">
        <f t="shared" si="19"/>
        <v>1291.2906329999998</v>
      </c>
      <c r="AR29" s="315">
        <f t="shared" si="19"/>
        <v>1322.3629533333335</v>
      </c>
      <c r="AS29" s="315">
        <f t="shared" si="19"/>
        <v>1417.252283333333</v>
      </c>
      <c r="AT29" s="315">
        <f t="shared" si="19"/>
        <v>1601.3146243333333</v>
      </c>
      <c r="AU29" s="315">
        <f t="shared" si="19"/>
        <v>2084.0561549999998</v>
      </c>
      <c r="AV29" s="315">
        <f t="shared" si="19"/>
        <v>2588.9620103333332</v>
      </c>
      <c r="AW29" s="315">
        <f t="shared" si="19"/>
        <v>2871.8776219999995</v>
      </c>
      <c r="AX29" s="315">
        <f t="shared" si="19"/>
        <v>2785.9169999999999</v>
      </c>
      <c r="AY29" s="315">
        <f t="shared" si="19"/>
        <v>2744.35</v>
      </c>
      <c r="AZ29" s="315">
        <f t="shared" si="19"/>
        <v>2438.2424801734269</v>
      </c>
      <c r="BA29" s="315">
        <f t="shared" si="19"/>
        <v>2154.4810000000002</v>
      </c>
      <c r="BB29" s="315">
        <f t="shared" si="19"/>
        <v>2160.527</v>
      </c>
      <c r="BC29" s="315">
        <f t="shared" si="19"/>
        <v>2384.0059999999999</v>
      </c>
      <c r="BD29" s="315">
        <f t="shared" si="19"/>
        <v>2944.4639999999999</v>
      </c>
      <c r="BE29" s="315">
        <f t="shared" si="19"/>
        <v>3325.067</v>
      </c>
      <c r="BF29" s="315">
        <f t="shared" si="19"/>
        <v>3655.0069999999996</v>
      </c>
      <c r="BG29" s="315">
        <f t="shared" si="19"/>
        <v>3752.7889999999998</v>
      </c>
      <c r="BH29" s="315">
        <f t="shared" si="19"/>
        <v>3278.0000000000005</v>
      </c>
      <c r="BI29" s="315">
        <f t="shared" si="19"/>
        <v>2525.9999999999995</v>
      </c>
      <c r="BJ29" s="315">
        <f t="shared" si="19"/>
        <v>2050</v>
      </c>
      <c r="BK29" s="315">
        <f t="shared" si="19"/>
        <v>1737.5119804834528</v>
      </c>
      <c r="BL29" s="315">
        <f t="shared" si="19"/>
        <v>1455.6900798477316</v>
      </c>
      <c r="BM29" s="315">
        <f t="shared" si="19"/>
        <v>877.14850322825873</v>
      </c>
      <c r="BN29" s="315">
        <f t="shared" si="19"/>
        <v>0</v>
      </c>
      <c r="BO29" s="315">
        <f t="shared" si="19"/>
        <v>0</v>
      </c>
      <c r="BP29" s="315">
        <f t="shared" ref="BP29:BX29" si="20">SUM(BP30:BP35)</f>
        <v>0</v>
      </c>
      <c r="BQ29" s="315">
        <f t="shared" si="20"/>
        <v>0</v>
      </c>
      <c r="BR29" s="315">
        <f t="shared" si="20"/>
        <v>0</v>
      </c>
      <c r="BS29" s="315">
        <f t="shared" si="20"/>
        <v>0</v>
      </c>
      <c r="BT29" s="315">
        <f t="shared" si="20"/>
        <v>0</v>
      </c>
      <c r="BU29" s="315">
        <f t="shared" si="20"/>
        <v>0</v>
      </c>
      <c r="BV29" s="315">
        <f t="shared" si="20"/>
        <v>0</v>
      </c>
      <c r="BW29" s="315">
        <f t="shared" si="20"/>
        <v>0</v>
      </c>
      <c r="BX29" s="314">
        <f t="shared" si="20"/>
        <v>0</v>
      </c>
    </row>
    <row r="30" spans="1:76" s="98" customFormat="1">
      <c r="A30" s="38"/>
      <c r="B30" s="335" t="s">
        <v>594</v>
      </c>
      <c r="C30" s="37"/>
      <c r="D30" s="315">
        <v>0</v>
      </c>
      <c r="E30" s="315">
        <v>0</v>
      </c>
      <c r="F30" s="315">
        <v>0</v>
      </c>
      <c r="G30" s="315">
        <v>0</v>
      </c>
      <c r="H30" s="315">
        <v>0</v>
      </c>
      <c r="I30" s="315">
        <v>0</v>
      </c>
      <c r="J30" s="315">
        <v>0</v>
      </c>
      <c r="K30" s="315">
        <v>0</v>
      </c>
      <c r="L30" s="315">
        <v>0</v>
      </c>
      <c r="M30" s="315">
        <v>0</v>
      </c>
      <c r="N30" s="315">
        <v>0</v>
      </c>
      <c r="O30" s="315">
        <v>0</v>
      </c>
      <c r="P30" s="315">
        <v>0</v>
      </c>
      <c r="Q30" s="315">
        <v>0</v>
      </c>
      <c r="R30" s="315">
        <v>0</v>
      </c>
      <c r="S30" s="315">
        <v>0</v>
      </c>
      <c r="T30" s="315">
        <v>0</v>
      </c>
      <c r="U30" s="315">
        <v>0</v>
      </c>
      <c r="V30" s="315">
        <v>0</v>
      </c>
      <c r="W30" s="315">
        <v>0</v>
      </c>
      <c r="X30" s="315">
        <v>0</v>
      </c>
      <c r="Y30" s="315">
        <v>0</v>
      </c>
      <c r="Z30" s="315">
        <v>0</v>
      </c>
      <c r="AA30" s="315">
        <v>0</v>
      </c>
      <c r="AB30" s="315">
        <v>0</v>
      </c>
      <c r="AC30" s="315">
        <v>0</v>
      </c>
      <c r="AD30" s="315">
        <v>0</v>
      </c>
      <c r="AE30" s="315">
        <v>0</v>
      </c>
      <c r="AF30" s="315">
        <v>0</v>
      </c>
      <c r="AG30" s="315">
        <v>0</v>
      </c>
      <c r="AH30" s="315">
        <v>93.471266166347988</v>
      </c>
      <c r="AI30" s="315">
        <v>94.923246999999989</v>
      </c>
      <c r="AJ30" s="315">
        <v>133.38773399999999</v>
      </c>
      <c r="AK30" s="315">
        <v>247.07490900000002</v>
      </c>
      <c r="AL30" s="315">
        <v>357.58954</v>
      </c>
      <c r="AM30" s="315">
        <v>431.42880574999998</v>
      </c>
      <c r="AN30" s="315">
        <v>509.44051474999986</v>
      </c>
      <c r="AO30" s="315">
        <v>568.12316771428561</v>
      </c>
      <c r="AP30" s="315">
        <v>574.2704686666666</v>
      </c>
      <c r="AQ30" s="315">
        <v>536.17211133333342</v>
      </c>
      <c r="AR30" s="315">
        <v>433.57405600000004</v>
      </c>
      <c r="AS30" s="315">
        <v>354.685723</v>
      </c>
      <c r="AT30" s="315">
        <v>376.53609799999998</v>
      </c>
      <c r="AU30" s="315">
        <v>563.69445233333329</v>
      </c>
      <c r="AV30" s="315">
        <v>715.69305299999996</v>
      </c>
      <c r="AW30" s="315">
        <v>769.72457333333318</v>
      </c>
      <c r="AX30" s="315">
        <v>820</v>
      </c>
      <c r="AY30" s="315">
        <v>660</v>
      </c>
      <c r="AZ30" s="315">
        <v>275.71548017342661</v>
      </c>
      <c r="BA30" s="315">
        <v>0</v>
      </c>
      <c r="BB30" s="315">
        <v>0</v>
      </c>
      <c r="BC30" s="315">
        <v>0</v>
      </c>
      <c r="BD30" s="315">
        <v>0</v>
      </c>
      <c r="BE30" s="315">
        <v>0</v>
      </c>
      <c r="BF30" s="315">
        <v>0</v>
      </c>
      <c r="BG30" s="315">
        <v>0</v>
      </c>
      <c r="BH30" s="315">
        <v>0</v>
      </c>
      <c r="BI30" s="315">
        <v>0</v>
      </c>
      <c r="BJ30" s="315">
        <v>0</v>
      </c>
      <c r="BK30" s="315">
        <v>0</v>
      </c>
      <c r="BL30" s="315">
        <v>0</v>
      </c>
      <c r="BM30" s="315">
        <v>0</v>
      </c>
      <c r="BN30" s="315">
        <v>0</v>
      </c>
      <c r="BO30" s="315">
        <v>0</v>
      </c>
      <c r="BP30" s="315">
        <v>0</v>
      </c>
      <c r="BQ30" s="315">
        <v>0</v>
      </c>
      <c r="BR30" s="315">
        <v>0</v>
      </c>
      <c r="BS30" s="315">
        <v>0</v>
      </c>
      <c r="BT30" s="315">
        <v>0</v>
      </c>
      <c r="BU30" s="315">
        <v>0</v>
      </c>
      <c r="BV30" s="315">
        <v>0</v>
      </c>
      <c r="BW30" s="315">
        <v>0</v>
      </c>
      <c r="BX30" s="314">
        <v>0</v>
      </c>
    </row>
    <row r="31" spans="1:76" s="98" customFormat="1">
      <c r="A31" s="38"/>
      <c r="B31" s="335" t="s">
        <v>593</v>
      </c>
      <c r="C31" s="37"/>
      <c r="D31" s="315">
        <v>0</v>
      </c>
      <c r="E31" s="315">
        <v>0</v>
      </c>
      <c r="F31" s="315">
        <v>0</v>
      </c>
      <c r="G31" s="315">
        <v>0</v>
      </c>
      <c r="H31" s="315">
        <v>0</v>
      </c>
      <c r="I31" s="315">
        <v>0</v>
      </c>
      <c r="J31" s="315">
        <v>0</v>
      </c>
      <c r="K31" s="315">
        <v>0</v>
      </c>
      <c r="L31" s="315">
        <v>0</v>
      </c>
      <c r="M31" s="315">
        <v>0</v>
      </c>
      <c r="N31" s="315">
        <v>0</v>
      </c>
      <c r="O31" s="315">
        <v>0</v>
      </c>
      <c r="P31" s="315">
        <v>0</v>
      </c>
      <c r="Q31" s="315">
        <v>0</v>
      </c>
      <c r="R31" s="315">
        <v>0</v>
      </c>
      <c r="S31" s="315">
        <v>0</v>
      </c>
      <c r="T31" s="315">
        <v>0</v>
      </c>
      <c r="U31" s="315">
        <v>0</v>
      </c>
      <c r="V31" s="315">
        <v>0</v>
      </c>
      <c r="W31" s="315">
        <v>0</v>
      </c>
      <c r="X31" s="315">
        <v>0</v>
      </c>
      <c r="Y31" s="315">
        <v>0</v>
      </c>
      <c r="Z31" s="315">
        <v>0</v>
      </c>
      <c r="AA31" s="315">
        <v>0</v>
      </c>
      <c r="AB31" s="315">
        <v>0</v>
      </c>
      <c r="AC31" s="315">
        <v>0</v>
      </c>
      <c r="AD31" s="315">
        <v>0</v>
      </c>
      <c r="AE31" s="315">
        <v>0</v>
      </c>
      <c r="AF31" s="315">
        <v>0</v>
      </c>
      <c r="AG31" s="315">
        <v>0</v>
      </c>
      <c r="AH31" s="315">
        <v>2.8029816586538465</v>
      </c>
      <c r="AI31" s="315">
        <v>3.1177550000000003</v>
      </c>
      <c r="AJ31" s="315">
        <v>4.417237692307693</v>
      </c>
      <c r="AK31" s="315">
        <v>3.0525300000000004</v>
      </c>
      <c r="AL31" s="315">
        <v>5.1579929999999994</v>
      </c>
      <c r="AM31" s="315">
        <v>4.8207797499999998</v>
      </c>
      <c r="AN31" s="315">
        <v>5.9772190000000007</v>
      </c>
      <c r="AO31" s="315">
        <v>6.0103905714285712</v>
      </c>
      <c r="AP31" s="315">
        <v>6.2181166666666661</v>
      </c>
      <c r="AQ31" s="315">
        <v>11.184782999999999</v>
      </c>
      <c r="AR31" s="315">
        <v>20.375420333333334</v>
      </c>
      <c r="AS31" s="315">
        <v>23.223578666666668</v>
      </c>
      <c r="AT31" s="315">
        <v>27.424068666666663</v>
      </c>
      <c r="AU31" s="315">
        <v>33.173434999999991</v>
      </c>
      <c r="AV31" s="315">
        <v>38.794090666666669</v>
      </c>
      <c r="AW31" s="315">
        <v>43.345056333333332</v>
      </c>
      <c r="AX31" s="315">
        <v>43.463999999999999</v>
      </c>
      <c r="AY31" s="315">
        <v>46.861000000000004</v>
      </c>
      <c r="AZ31" s="315">
        <v>50.704000000000001</v>
      </c>
      <c r="BA31" s="315">
        <v>51.632000000000005</v>
      </c>
      <c r="BB31" s="315">
        <v>53.134</v>
      </c>
      <c r="BC31" s="315">
        <v>55.036000000000001</v>
      </c>
      <c r="BD31" s="315">
        <v>63.141999999999996</v>
      </c>
      <c r="BE31" s="315">
        <v>69.936000000000007</v>
      </c>
      <c r="BF31" s="315">
        <v>78.903000000000006</v>
      </c>
      <c r="BG31" s="315">
        <v>44.26</v>
      </c>
      <c r="BH31" s="315">
        <v>0</v>
      </c>
      <c r="BI31" s="315">
        <v>0</v>
      </c>
      <c r="BJ31" s="315">
        <v>0</v>
      </c>
      <c r="BK31" s="315">
        <v>0</v>
      </c>
      <c r="BL31" s="315">
        <v>0</v>
      </c>
      <c r="BM31" s="315">
        <v>0</v>
      </c>
      <c r="BN31" s="315">
        <v>0</v>
      </c>
      <c r="BO31" s="315">
        <v>0</v>
      </c>
      <c r="BP31" s="315">
        <v>0</v>
      </c>
      <c r="BQ31" s="315">
        <v>0</v>
      </c>
      <c r="BR31" s="315">
        <v>0</v>
      </c>
      <c r="BS31" s="315">
        <v>0</v>
      </c>
      <c r="BT31" s="315">
        <v>0</v>
      </c>
      <c r="BU31" s="315">
        <v>0</v>
      </c>
      <c r="BV31" s="315">
        <v>0</v>
      </c>
      <c r="BW31" s="315">
        <v>0</v>
      </c>
      <c r="BX31" s="314">
        <v>0</v>
      </c>
    </row>
    <row r="32" spans="1:76" s="98" customFormat="1">
      <c r="A32" s="38"/>
      <c r="B32" s="335" t="s">
        <v>565</v>
      </c>
      <c r="C32" s="37"/>
      <c r="D32" s="315">
        <v>0</v>
      </c>
      <c r="E32" s="315">
        <v>0</v>
      </c>
      <c r="F32" s="315">
        <v>0</v>
      </c>
      <c r="G32" s="315">
        <v>0</v>
      </c>
      <c r="H32" s="315">
        <v>0</v>
      </c>
      <c r="I32" s="315">
        <v>0</v>
      </c>
      <c r="J32" s="315">
        <v>0</v>
      </c>
      <c r="K32" s="315">
        <v>0</v>
      </c>
      <c r="L32" s="315">
        <v>0</v>
      </c>
      <c r="M32" s="315">
        <v>0</v>
      </c>
      <c r="N32" s="315">
        <v>0</v>
      </c>
      <c r="O32" s="315">
        <v>0</v>
      </c>
      <c r="P32" s="315">
        <v>0</v>
      </c>
      <c r="Q32" s="315">
        <v>0</v>
      </c>
      <c r="R32" s="315">
        <v>0</v>
      </c>
      <c r="S32" s="315">
        <v>0</v>
      </c>
      <c r="T32" s="315">
        <v>0</v>
      </c>
      <c r="U32" s="315">
        <v>0</v>
      </c>
      <c r="V32" s="315">
        <v>0</v>
      </c>
      <c r="W32" s="315">
        <v>0</v>
      </c>
      <c r="X32" s="315">
        <v>0</v>
      </c>
      <c r="Y32" s="315">
        <v>0</v>
      </c>
      <c r="Z32" s="315">
        <v>0</v>
      </c>
      <c r="AA32" s="315">
        <v>0</v>
      </c>
      <c r="AB32" s="315">
        <v>0</v>
      </c>
      <c r="AC32" s="315">
        <v>0</v>
      </c>
      <c r="AD32" s="315">
        <v>0</v>
      </c>
      <c r="AE32" s="315">
        <v>0</v>
      </c>
      <c r="AF32" s="315">
        <v>0</v>
      </c>
      <c r="AG32" s="315">
        <v>0</v>
      </c>
      <c r="AH32" s="315">
        <v>5.1934940357142851</v>
      </c>
      <c r="AI32" s="315">
        <v>5.8754679999999997</v>
      </c>
      <c r="AJ32" s="315">
        <v>6.4494479999999994</v>
      </c>
      <c r="AK32" s="315">
        <v>7.7735155000000002</v>
      </c>
      <c r="AL32" s="315">
        <v>8.1048584999999989</v>
      </c>
      <c r="AM32" s="315">
        <v>11.847468999999998</v>
      </c>
      <c r="AN32" s="315">
        <v>12.584511500000001</v>
      </c>
      <c r="AO32" s="315">
        <v>15.318929857142857</v>
      </c>
      <c r="AP32" s="315">
        <v>21.204908400000001</v>
      </c>
      <c r="AQ32" s="315">
        <v>26.817910999999995</v>
      </c>
      <c r="AR32" s="315">
        <v>31.576727000000005</v>
      </c>
      <c r="AS32" s="315">
        <v>44.142540666666669</v>
      </c>
      <c r="AT32" s="315">
        <v>70.518660999999994</v>
      </c>
      <c r="AU32" s="315">
        <v>130.53000933333331</v>
      </c>
      <c r="AV32" s="315">
        <v>189.23076999999998</v>
      </c>
      <c r="AW32" s="315">
        <v>255.07671199999996</v>
      </c>
      <c r="AX32" s="315">
        <v>255.15199999999999</v>
      </c>
      <c r="AY32" s="315">
        <v>297.05799999999999</v>
      </c>
      <c r="AZ32" s="315">
        <v>327.88400000000001</v>
      </c>
      <c r="BA32" s="315">
        <v>354.95100000000002</v>
      </c>
      <c r="BB32" s="315">
        <v>382.50900000000001</v>
      </c>
      <c r="BC32" s="315">
        <v>453.77700000000004</v>
      </c>
      <c r="BD32" s="315">
        <v>582.23099999999999</v>
      </c>
      <c r="BE32" s="315">
        <v>697.84500000000003</v>
      </c>
      <c r="BF32" s="315">
        <v>800.66499999999996</v>
      </c>
      <c r="BG32" s="315">
        <v>866.86699999999996</v>
      </c>
      <c r="BH32" s="315">
        <v>824.20128892350272</v>
      </c>
      <c r="BI32" s="315">
        <v>660.22746358750726</v>
      </c>
      <c r="BJ32" s="315">
        <v>551.92517870773702</v>
      </c>
      <c r="BK32" s="315">
        <v>473.66156547405154</v>
      </c>
      <c r="BL32" s="315">
        <v>417.08510670184251</v>
      </c>
      <c r="BM32" s="315">
        <v>302.41702124496578</v>
      </c>
      <c r="BN32" s="315">
        <v>0</v>
      </c>
      <c r="BO32" s="315">
        <v>0</v>
      </c>
      <c r="BP32" s="315">
        <v>0</v>
      </c>
      <c r="BQ32" s="315">
        <v>0</v>
      </c>
      <c r="BR32" s="315">
        <v>0</v>
      </c>
      <c r="BS32" s="315">
        <v>0</v>
      </c>
      <c r="BT32" s="315">
        <v>0</v>
      </c>
      <c r="BU32" s="315">
        <v>0</v>
      </c>
      <c r="BV32" s="315">
        <v>0</v>
      </c>
      <c r="BW32" s="315">
        <v>0</v>
      </c>
      <c r="BX32" s="314">
        <v>0</v>
      </c>
    </row>
    <row r="33" spans="1:76" s="98" customFormat="1">
      <c r="A33" s="38"/>
      <c r="B33" s="335" t="s">
        <v>592</v>
      </c>
      <c r="C33" s="37"/>
      <c r="D33" s="315">
        <v>0</v>
      </c>
      <c r="E33" s="315">
        <v>0</v>
      </c>
      <c r="F33" s="315">
        <v>0</v>
      </c>
      <c r="G33" s="315">
        <v>0</v>
      </c>
      <c r="H33" s="315">
        <v>0</v>
      </c>
      <c r="I33" s="315">
        <v>0</v>
      </c>
      <c r="J33" s="315">
        <v>0</v>
      </c>
      <c r="K33" s="315">
        <v>0</v>
      </c>
      <c r="L33" s="315">
        <v>0</v>
      </c>
      <c r="M33" s="315">
        <v>0</v>
      </c>
      <c r="N33" s="315">
        <v>0</v>
      </c>
      <c r="O33" s="315">
        <v>0</v>
      </c>
      <c r="P33" s="315">
        <v>0</v>
      </c>
      <c r="Q33" s="315">
        <v>0</v>
      </c>
      <c r="R33" s="315">
        <v>0</v>
      </c>
      <c r="S33" s="315">
        <v>0</v>
      </c>
      <c r="T33" s="315">
        <v>0</v>
      </c>
      <c r="U33" s="315">
        <v>0</v>
      </c>
      <c r="V33" s="315">
        <v>0</v>
      </c>
      <c r="W33" s="315">
        <v>0</v>
      </c>
      <c r="X33" s="315">
        <v>0</v>
      </c>
      <c r="Y33" s="315">
        <v>0</v>
      </c>
      <c r="Z33" s="315">
        <v>0</v>
      </c>
      <c r="AA33" s="315">
        <v>0</v>
      </c>
      <c r="AB33" s="315">
        <v>0</v>
      </c>
      <c r="AC33" s="315">
        <v>0</v>
      </c>
      <c r="AD33" s="315">
        <v>0</v>
      </c>
      <c r="AE33" s="315">
        <v>0</v>
      </c>
      <c r="AF33" s="315">
        <v>0</v>
      </c>
      <c r="AG33" s="315">
        <v>0</v>
      </c>
      <c r="AH33" s="315">
        <v>182.15085531267607</v>
      </c>
      <c r="AI33" s="315">
        <v>193.603454</v>
      </c>
      <c r="AJ33" s="315">
        <v>246.08449246153847</v>
      </c>
      <c r="AK33" s="315">
        <v>298.00780700000001</v>
      </c>
      <c r="AL33" s="315">
        <v>372.96242025000004</v>
      </c>
      <c r="AM33" s="315">
        <v>418.66883899999999</v>
      </c>
      <c r="AN33" s="315">
        <v>472.97908750000005</v>
      </c>
      <c r="AO33" s="315">
        <v>559.46277857142854</v>
      </c>
      <c r="AP33" s="315">
        <v>619.10317680000003</v>
      </c>
      <c r="AQ33" s="315">
        <v>687.23668999999995</v>
      </c>
      <c r="AR33" s="315">
        <v>786.62654500000008</v>
      </c>
      <c r="AS33" s="315">
        <v>914.84584999999981</v>
      </c>
      <c r="AT33" s="315">
        <v>1031.7429646666667</v>
      </c>
      <c r="AU33" s="315">
        <v>1238.1339973333331</v>
      </c>
      <c r="AV33" s="315">
        <v>1496.1980143333333</v>
      </c>
      <c r="AW33" s="315">
        <v>1640.7096546666664</v>
      </c>
      <c r="AX33" s="315">
        <v>1565.194</v>
      </c>
      <c r="AY33" s="315">
        <v>1620.7080000000001</v>
      </c>
      <c r="AZ33" s="315">
        <v>1655.7110000000002</v>
      </c>
      <c r="BA33" s="315">
        <v>1620.1309999999999</v>
      </c>
      <c r="BB33" s="315">
        <v>1603.6470000000002</v>
      </c>
      <c r="BC33" s="315">
        <v>1767.1590000000001</v>
      </c>
      <c r="BD33" s="315">
        <v>2165.7539999999999</v>
      </c>
      <c r="BE33" s="315">
        <v>2410.0329999999999</v>
      </c>
      <c r="BF33" s="315">
        <v>2614.94</v>
      </c>
      <c r="BG33" s="315">
        <v>2692.2280000000001</v>
      </c>
      <c r="BH33" s="315">
        <v>2340.126238103408</v>
      </c>
      <c r="BI33" s="315">
        <v>1796.9867403600622</v>
      </c>
      <c r="BJ33" s="315">
        <v>1440.1638339966985</v>
      </c>
      <c r="BK33" s="315">
        <v>1213.3319089372128</v>
      </c>
      <c r="BL33" s="315">
        <v>1007.6875486858021</v>
      </c>
      <c r="BM33" s="315">
        <v>545.2825045729727</v>
      </c>
      <c r="BN33" s="315">
        <v>0</v>
      </c>
      <c r="BO33" s="315">
        <v>0</v>
      </c>
      <c r="BP33" s="315">
        <v>0</v>
      </c>
      <c r="BQ33" s="315">
        <v>0</v>
      </c>
      <c r="BR33" s="315">
        <v>0</v>
      </c>
      <c r="BS33" s="315">
        <v>0</v>
      </c>
      <c r="BT33" s="315">
        <v>0</v>
      </c>
      <c r="BU33" s="315">
        <v>0</v>
      </c>
      <c r="BV33" s="315">
        <v>0</v>
      </c>
      <c r="BW33" s="315">
        <v>0</v>
      </c>
      <c r="BX33" s="314">
        <v>0</v>
      </c>
    </row>
    <row r="34" spans="1:76" s="98" customFormat="1">
      <c r="A34" s="38"/>
      <c r="B34" s="335" t="s">
        <v>604</v>
      </c>
      <c r="C34" s="37"/>
      <c r="D34" s="315">
        <v>0</v>
      </c>
      <c r="E34" s="315">
        <v>0</v>
      </c>
      <c r="F34" s="315">
        <v>0</v>
      </c>
      <c r="G34" s="315">
        <v>0</v>
      </c>
      <c r="H34" s="315">
        <v>0</v>
      </c>
      <c r="I34" s="315">
        <v>0</v>
      </c>
      <c r="J34" s="315">
        <v>0</v>
      </c>
      <c r="K34" s="315">
        <v>0</v>
      </c>
      <c r="L34" s="315">
        <v>0</v>
      </c>
      <c r="M34" s="315">
        <v>0</v>
      </c>
      <c r="N34" s="315">
        <v>0</v>
      </c>
      <c r="O34" s="315">
        <v>0</v>
      </c>
      <c r="P34" s="315">
        <v>0</v>
      </c>
      <c r="Q34" s="315">
        <v>0</v>
      </c>
      <c r="R34" s="315">
        <v>0</v>
      </c>
      <c r="S34" s="315">
        <v>0</v>
      </c>
      <c r="T34" s="315">
        <v>0</v>
      </c>
      <c r="U34" s="315">
        <v>0</v>
      </c>
      <c r="V34" s="315">
        <v>0</v>
      </c>
      <c r="W34" s="315">
        <v>0</v>
      </c>
      <c r="X34" s="315">
        <v>0</v>
      </c>
      <c r="Y34" s="315">
        <v>0</v>
      </c>
      <c r="Z34" s="315">
        <v>0</v>
      </c>
      <c r="AA34" s="315">
        <v>0</v>
      </c>
      <c r="AB34" s="315">
        <v>0</v>
      </c>
      <c r="AC34" s="315">
        <v>0</v>
      </c>
      <c r="AD34" s="315">
        <v>0</v>
      </c>
      <c r="AE34" s="315">
        <v>0</v>
      </c>
      <c r="AF34" s="315">
        <v>0</v>
      </c>
      <c r="AG34" s="315">
        <v>0</v>
      </c>
      <c r="AH34" s="315">
        <v>2.3176474098360655</v>
      </c>
      <c r="AI34" s="315">
        <v>2.5419358688524589</v>
      </c>
      <c r="AJ34" s="315">
        <v>3.032214586666667</v>
      </c>
      <c r="AK34" s="315">
        <v>4.2614319429551788</v>
      </c>
      <c r="AL34" s="315">
        <v>5.6409478888888893</v>
      </c>
      <c r="AM34" s="315">
        <v>7.2432321987577657</v>
      </c>
      <c r="AN34" s="315">
        <v>8.4231230512820527</v>
      </c>
      <c r="AO34" s="315">
        <v>10.800226018433181</v>
      </c>
      <c r="AP34" s="315">
        <v>11.40188078888889</v>
      </c>
      <c r="AQ34" s="315">
        <v>11.713980107954544</v>
      </c>
      <c r="AR34" s="315">
        <v>27.608028126888218</v>
      </c>
      <c r="AS34" s="315">
        <v>44.195025049999991</v>
      </c>
      <c r="AT34" s="315">
        <v>34.984655181014098</v>
      </c>
      <c r="AU34" s="315">
        <v>45.762173703336863</v>
      </c>
      <c r="AV34" s="315">
        <v>66.131657658259329</v>
      </c>
      <c r="AW34" s="315">
        <v>71.191566821895719</v>
      </c>
      <c r="AX34" s="315">
        <v>45.959000000000003</v>
      </c>
      <c r="AY34" s="315">
        <v>52.497</v>
      </c>
      <c r="AZ34" s="315">
        <v>55.951000000000001</v>
      </c>
      <c r="BA34" s="315">
        <v>55.793000000000006</v>
      </c>
      <c r="BB34" s="315">
        <v>48.305</v>
      </c>
      <c r="BC34" s="315">
        <v>50.900999999999996</v>
      </c>
      <c r="BD34" s="315">
        <v>63.215000000000003</v>
      </c>
      <c r="BE34" s="315">
        <v>64.663000000000011</v>
      </c>
      <c r="BF34" s="315">
        <v>67.364999999999995</v>
      </c>
      <c r="BG34" s="315">
        <v>55.756</v>
      </c>
      <c r="BH34" s="315">
        <v>32.408347331744444</v>
      </c>
      <c r="BI34" s="315">
        <v>13.401102736940748</v>
      </c>
      <c r="BJ34" s="315">
        <v>12.776731585820285</v>
      </c>
      <c r="BK34" s="315">
        <v>2.5333533332640377</v>
      </c>
      <c r="BL34" s="315">
        <v>0</v>
      </c>
      <c r="BM34" s="315">
        <v>0</v>
      </c>
      <c r="BN34" s="315">
        <v>0</v>
      </c>
      <c r="BO34" s="315">
        <v>0</v>
      </c>
      <c r="BP34" s="315">
        <v>0</v>
      </c>
      <c r="BQ34" s="315">
        <v>0</v>
      </c>
      <c r="BR34" s="315">
        <v>0</v>
      </c>
      <c r="BS34" s="315">
        <v>0</v>
      </c>
      <c r="BT34" s="315">
        <v>0</v>
      </c>
      <c r="BU34" s="315">
        <v>0</v>
      </c>
      <c r="BV34" s="315">
        <v>0</v>
      </c>
      <c r="BW34" s="315">
        <v>0</v>
      </c>
      <c r="BX34" s="314">
        <v>0</v>
      </c>
    </row>
    <row r="35" spans="1:76" s="98" customFormat="1">
      <c r="A35" s="38"/>
      <c r="B35" s="393" t="s">
        <v>603</v>
      </c>
      <c r="C35" s="296"/>
      <c r="D35" s="315">
        <v>0</v>
      </c>
      <c r="E35" s="315">
        <v>0</v>
      </c>
      <c r="F35" s="315">
        <v>0</v>
      </c>
      <c r="G35" s="315">
        <v>0</v>
      </c>
      <c r="H35" s="315">
        <v>0</v>
      </c>
      <c r="I35" s="315">
        <v>0</v>
      </c>
      <c r="J35" s="315">
        <v>0</v>
      </c>
      <c r="K35" s="315">
        <v>0</v>
      </c>
      <c r="L35" s="315">
        <v>0</v>
      </c>
      <c r="M35" s="315">
        <v>0</v>
      </c>
      <c r="N35" s="315">
        <v>0</v>
      </c>
      <c r="O35" s="315">
        <v>0</v>
      </c>
      <c r="P35" s="315">
        <v>0</v>
      </c>
      <c r="Q35" s="315">
        <v>0</v>
      </c>
      <c r="R35" s="315">
        <v>0</v>
      </c>
      <c r="S35" s="315">
        <v>0</v>
      </c>
      <c r="T35" s="315">
        <v>0</v>
      </c>
      <c r="U35" s="315">
        <v>0</v>
      </c>
      <c r="V35" s="315">
        <v>0</v>
      </c>
      <c r="W35" s="315">
        <v>0</v>
      </c>
      <c r="X35" s="315">
        <v>0</v>
      </c>
      <c r="Y35" s="315">
        <v>0</v>
      </c>
      <c r="Z35" s="315">
        <v>0</v>
      </c>
      <c r="AA35" s="315">
        <v>0</v>
      </c>
      <c r="AB35" s="315">
        <v>0</v>
      </c>
      <c r="AC35" s="315">
        <v>0</v>
      </c>
      <c r="AD35" s="315">
        <v>0</v>
      </c>
      <c r="AE35" s="315">
        <v>0</v>
      </c>
      <c r="AF35" s="315">
        <v>0</v>
      </c>
      <c r="AG35" s="315">
        <v>0</v>
      </c>
      <c r="AH35" s="315">
        <v>1.5700192131147541</v>
      </c>
      <c r="AI35" s="315">
        <v>2.0185961311475409</v>
      </c>
      <c r="AJ35" s="315">
        <v>2.5145194133333337</v>
      </c>
      <c r="AK35" s="315">
        <v>4.1943370570448213</v>
      </c>
      <c r="AL35" s="315">
        <v>6.0108461111111113</v>
      </c>
      <c r="AM35" s="315">
        <v>8.9534398012422383</v>
      </c>
      <c r="AN35" s="315">
        <v>11.366141948717949</v>
      </c>
      <c r="AO35" s="315">
        <v>12.40421998156682</v>
      </c>
      <c r="AP35" s="315">
        <v>13.377009744444447</v>
      </c>
      <c r="AQ35" s="315">
        <v>18.165157558712117</v>
      </c>
      <c r="AR35" s="315">
        <v>22.602176873111784</v>
      </c>
      <c r="AS35" s="315">
        <v>36.159565949999994</v>
      </c>
      <c r="AT35" s="315">
        <v>60.108176818985882</v>
      </c>
      <c r="AU35" s="315">
        <v>72.762087296663097</v>
      </c>
      <c r="AV35" s="315">
        <v>82.914424675073988</v>
      </c>
      <c r="AW35" s="315">
        <v>91.830058844770917</v>
      </c>
      <c r="AX35" s="315">
        <v>56.148000000000003</v>
      </c>
      <c r="AY35" s="315">
        <v>67.225999999999999</v>
      </c>
      <c r="AZ35" s="315">
        <v>72.277000000000001</v>
      </c>
      <c r="BA35" s="315">
        <v>71.974000000000004</v>
      </c>
      <c r="BB35" s="315">
        <v>72.932000000000002</v>
      </c>
      <c r="BC35" s="315">
        <v>57.133000000000003</v>
      </c>
      <c r="BD35" s="315">
        <v>70.122000000000014</v>
      </c>
      <c r="BE35" s="315">
        <v>82.59</v>
      </c>
      <c r="BF35" s="315">
        <v>93.134</v>
      </c>
      <c r="BG35" s="315">
        <v>93.677999999999997</v>
      </c>
      <c r="BH35" s="315">
        <v>81.264125641345288</v>
      </c>
      <c r="BI35" s="315">
        <v>55.384693315489791</v>
      </c>
      <c r="BJ35" s="315">
        <v>45.134255709744181</v>
      </c>
      <c r="BK35" s="315">
        <v>47.98515273892432</v>
      </c>
      <c r="BL35" s="315">
        <v>30.917424460086963</v>
      </c>
      <c r="BM35" s="315">
        <v>29.448977410320264</v>
      </c>
      <c r="BN35" s="315">
        <v>0</v>
      </c>
      <c r="BO35" s="315">
        <v>0</v>
      </c>
      <c r="BP35" s="315">
        <v>0</v>
      </c>
      <c r="BQ35" s="315">
        <v>0</v>
      </c>
      <c r="BR35" s="315">
        <v>0</v>
      </c>
      <c r="BS35" s="315">
        <v>0</v>
      </c>
      <c r="BT35" s="315">
        <v>0</v>
      </c>
      <c r="BU35" s="315">
        <v>0</v>
      </c>
      <c r="BV35" s="315">
        <v>0</v>
      </c>
      <c r="BW35" s="315">
        <v>0</v>
      </c>
      <c r="BX35" s="314">
        <v>0</v>
      </c>
    </row>
    <row r="36" spans="1:76" s="98" customFormat="1" ht="25.5" customHeight="1">
      <c r="A36" s="38"/>
      <c r="B36" s="376" t="s">
        <v>608</v>
      </c>
      <c r="C36" s="296"/>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4"/>
    </row>
    <row r="37" spans="1:76" s="98" customFormat="1">
      <c r="A37" s="38"/>
      <c r="B37" s="393" t="s">
        <v>607</v>
      </c>
      <c r="C37" s="296"/>
      <c r="D37" s="315">
        <v>0</v>
      </c>
      <c r="E37" s="315">
        <v>0</v>
      </c>
      <c r="F37" s="315">
        <v>0</v>
      </c>
      <c r="G37" s="315">
        <v>0</v>
      </c>
      <c r="H37" s="315">
        <v>0</v>
      </c>
      <c r="I37" s="315">
        <v>0</v>
      </c>
      <c r="J37" s="315">
        <v>0</v>
      </c>
      <c r="K37" s="315">
        <v>0</v>
      </c>
      <c r="L37" s="315">
        <v>0</v>
      </c>
      <c r="M37" s="315">
        <v>0</v>
      </c>
      <c r="N37" s="315">
        <v>0</v>
      </c>
      <c r="O37" s="315">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7.9208541951414011</v>
      </c>
      <c r="AJ37" s="315">
        <v>14.257537551254522</v>
      </c>
      <c r="AK37" s="315">
        <v>18.217964648825223</v>
      </c>
      <c r="AL37" s="315">
        <v>30.891331361051463</v>
      </c>
      <c r="AM37" s="315">
        <v>82.376883629470569</v>
      </c>
      <c r="AN37" s="315">
        <v>158.41708390282801</v>
      </c>
      <c r="AO37" s="315">
        <v>275.64572599092071</v>
      </c>
      <c r="AP37" s="315">
        <v>396.04270975706999</v>
      </c>
      <c r="AQ37" s="315">
        <v>531.48931649398799</v>
      </c>
      <c r="AR37" s="315">
        <v>695.45099833341499</v>
      </c>
      <c r="AS37" s="315">
        <v>875.25438856312473</v>
      </c>
      <c r="AT37" s="315">
        <v>1012.7680845889809</v>
      </c>
      <c r="AU37" s="315">
        <v>1284.9325956024427</v>
      </c>
      <c r="AV37" s="315">
        <v>1549.3917064717893</v>
      </c>
      <c r="AW37" s="315">
        <v>1694.465297394725</v>
      </c>
      <c r="AX37" s="315">
        <v>1703.4202564991706</v>
      </c>
      <c r="AY37" s="315">
        <v>1500.1314740626374</v>
      </c>
      <c r="AZ37" s="315">
        <v>1421.519831098472</v>
      </c>
      <c r="BA37" s="315">
        <v>1299.9456455967315</v>
      </c>
      <c r="BB37" s="315">
        <v>1181.8139462800841</v>
      </c>
      <c r="BC37" s="315">
        <v>1112.7124440704331</v>
      </c>
      <c r="BD37" s="315">
        <v>1077.816952234662</v>
      </c>
      <c r="BE37" s="315">
        <v>1056.9938777475572</v>
      </c>
      <c r="BF37" s="315">
        <v>607.92077511202979</v>
      </c>
      <c r="BG37" s="315">
        <v>239.26332801532695</v>
      </c>
      <c r="BH37" s="315">
        <v>0</v>
      </c>
      <c r="BI37" s="315">
        <v>0</v>
      </c>
      <c r="BJ37" s="315">
        <v>0</v>
      </c>
      <c r="BK37" s="315">
        <v>0</v>
      </c>
      <c r="BL37" s="315">
        <v>0</v>
      </c>
      <c r="BM37" s="315">
        <v>0</v>
      </c>
      <c r="BN37" s="315">
        <v>0</v>
      </c>
      <c r="BO37" s="315">
        <v>0</v>
      </c>
      <c r="BP37" s="315">
        <v>0</v>
      </c>
      <c r="BQ37" s="315">
        <v>0</v>
      </c>
      <c r="BR37" s="315">
        <v>0</v>
      </c>
      <c r="BS37" s="315">
        <v>0</v>
      </c>
      <c r="BT37" s="315">
        <v>0</v>
      </c>
      <c r="BU37" s="315">
        <v>0</v>
      </c>
      <c r="BV37" s="315">
        <v>0</v>
      </c>
      <c r="BW37" s="315">
        <v>0</v>
      </c>
      <c r="BX37" s="314">
        <v>0</v>
      </c>
    </row>
    <row r="38" spans="1:76" s="98" customFormat="1">
      <c r="A38" s="38"/>
      <c r="B38" s="393" t="s">
        <v>606</v>
      </c>
      <c r="C38" s="296"/>
      <c r="D38" s="315">
        <v>0</v>
      </c>
      <c r="E38" s="315">
        <v>0</v>
      </c>
      <c r="F38" s="315">
        <v>0</v>
      </c>
      <c r="G38" s="315">
        <v>0</v>
      </c>
      <c r="H38" s="315">
        <v>0</v>
      </c>
      <c r="I38" s="315">
        <v>0</v>
      </c>
      <c r="J38" s="315">
        <v>0</v>
      </c>
      <c r="K38" s="315">
        <v>0</v>
      </c>
      <c r="L38" s="315">
        <v>0</v>
      </c>
      <c r="M38" s="315">
        <v>0</v>
      </c>
      <c r="N38" s="315">
        <v>0</v>
      </c>
      <c r="O38" s="315">
        <v>0</v>
      </c>
      <c r="P38" s="315">
        <v>0</v>
      </c>
      <c r="Q38" s="315">
        <v>0</v>
      </c>
      <c r="R38" s="315">
        <v>0</v>
      </c>
      <c r="S38" s="315">
        <v>0</v>
      </c>
      <c r="T38" s="315">
        <v>0</v>
      </c>
      <c r="U38" s="315">
        <v>0</v>
      </c>
      <c r="V38" s="315">
        <v>0</v>
      </c>
      <c r="W38" s="315">
        <v>0</v>
      </c>
      <c r="X38" s="315">
        <v>0</v>
      </c>
      <c r="Y38" s="315">
        <v>0</v>
      </c>
      <c r="Z38" s="315">
        <v>0</v>
      </c>
      <c r="AA38" s="315">
        <v>0</v>
      </c>
      <c r="AB38" s="315">
        <v>0</v>
      </c>
      <c r="AC38" s="315">
        <v>0</v>
      </c>
      <c r="AD38" s="315">
        <v>0</v>
      </c>
      <c r="AE38" s="315">
        <v>0</v>
      </c>
      <c r="AF38" s="315">
        <v>0</v>
      </c>
      <c r="AG38" s="315">
        <v>0</v>
      </c>
      <c r="AH38" s="315">
        <v>0</v>
      </c>
      <c r="AI38" s="315">
        <v>2.0791458048585989</v>
      </c>
      <c r="AJ38" s="315">
        <v>3.7424624487454778</v>
      </c>
      <c r="AK38" s="315">
        <v>4.7820353511747768</v>
      </c>
      <c r="AL38" s="315">
        <v>8.1086686389485365</v>
      </c>
      <c r="AM38" s="315">
        <v>21.623116370529431</v>
      </c>
      <c r="AN38" s="315">
        <v>41.582916097171989</v>
      </c>
      <c r="AO38" s="315">
        <v>72.35427400907929</v>
      </c>
      <c r="AP38" s="315">
        <v>103.95729024293001</v>
      </c>
      <c r="AQ38" s="315">
        <v>139.51068350601201</v>
      </c>
      <c r="AR38" s="315">
        <v>182.54900166658501</v>
      </c>
      <c r="AS38" s="315">
        <v>229.74561143687527</v>
      </c>
      <c r="AT38" s="315">
        <v>251.9138825897187</v>
      </c>
      <c r="AU38" s="315">
        <v>322.46952062524298</v>
      </c>
      <c r="AV38" s="315">
        <v>389.73388162224228</v>
      </c>
      <c r="AW38" s="315">
        <v>462.72661970850959</v>
      </c>
      <c r="AX38" s="315">
        <v>478.80049192921024</v>
      </c>
      <c r="AY38" s="315">
        <v>480.76420050781519</v>
      </c>
      <c r="AZ38" s="315">
        <v>487.18098724935635</v>
      </c>
      <c r="BA38" s="315">
        <v>493.93324999863</v>
      </c>
      <c r="BB38" s="315">
        <v>496.25659195105163</v>
      </c>
      <c r="BC38" s="315">
        <v>496.5127764741809</v>
      </c>
      <c r="BD38" s="315">
        <v>485.25471579187501</v>
      </c>
      <c r="BE38" s="315">
        <v>489.04849039406668</v>
      </c>
      <c r="BF38" s="315">
        <v>147.12428187369665</v>
      </c>
      <c r="BG38" s="315">
        <v>64.975747559198723</v>
      </c>
      <c r="BH38" s="315">
        <v>0</v>
      </c>
      <c r="BI38" s="315">
        <v>0</v>
      </c>
      <c r="BJ38" s="315">
        <v>0</v>
      </c>
      <c r="BK38" s="315">
        <v>0</v>
      </c>
      <c r="BL38" s="315">
        <v>0</v>
      </c>
      <c r="BM38" s="315">
        <v>0</v>
      </c>
      <c r="BN38" s="315">
        <v>0</v>
      </c>
      <c r="BO38" s="315">
        <v>0</v>
      </c>
      <c r="BP38" s="315">
        <v>0</v>
      </c>
      <c r="BQ38" s="315">
        <v>0</v>
      </c>
      <c r="BR38" s="315">
        <v>0</v>
      </c>
      <c r="BS38" s="315">
        <v>0</v>
      </c>
      <c r="BT38" s="315">
        <v>0</v>
      </c>
      <c r="BU38" s="315">
        <v>0</v>
      </c>
      <c r="BV38" s="315">
        <v>0</v>
      </c>
      <c r="BW38" s="315">
        <v>0</v>
      </c>
      <c r="BX38" s="314">
        <v>0</v>
      </c>
    </row>
    <row r="39" spans="1:76" s="98" customFormat="1" ht="40.5" customHeight="1">
      <c r="A39" s="38"/>
      <c r="B39" s="111" t="s">
        <v>611</v>
      </c>
      <c r="C39" s="152"/>
      <c r="D39" s="315">
        <f t="shared" ref="D39:AI39" si="21">SUM(D40:D45)</f>
        <v>0</v>
      </c>
      <c r="E39" s="315">
        <f t="shared" si="21"/>
        <v>0</v>
      </c>
      <c r="F39" s="315">
        <f t="shared" si="21"/>
        <v>0</v>
      </c>
      <c r="G39" s="315">
        <f t="shared" si="21"/>
        <v>0</v>
      </c>
      <c r="H39" s="315">
        <f t="shared" si="21"/>
        <v>0</v>
      </c>
      <c r="I39" s="315">
        <f t="shared" si="21"/>
        <v>0</v>
      </c>
      <c r="J39" s="315">
        <f t="shared" si="21"/>
        <v>0</v>
      </c>
      <c r="K39" s="315">
        <f t="shared" si="21"/>
        <v>0</v>
      </c>
      <c r="L39" s="315">
        <f t="shared" si="21"/>
        <v>0</v>
      </c>
      <c r="M39" s="315">
        <f t="shared" si="21"/>
        <v>0</v>
      </c>
      <c r="N39" s="315">
        <f t="shared" si="21"/>
        <v>0</v>
      </c>
      <c r="O39" s="315">
        <f t="shared" si="21"/>
        <v>0</v>
      </c>
      <c r="P39" s="315">
        <f t="shared" si="21"/>
        <v>0</v>
      </c>
      <c r="Q39" s="315">
        <f t="shared" si="21"/>
        <v>0</v>
      </c>
      <c r="R39" s="315">
        <f t="shared" si="21"/>
        <v>0</v>
      </c>
      <c r="S39" s="315">
        <f t="shared" si="21"/>
        <v>0</v>
      </c>
      <c r="T39" s="315">
        <f t="shared" si="21"/>
        <v>0</v>
      </c>
      <c r="U39" s="315">
        <f t="shared" si="21"/>
        <v>0</v>
      </c>
      <c r="V39" s="315">
        <f t="shared" si="21"/>
        <v>0</v>
      </c>
      <c r="W39" s="315">
        <f t="shared" si="21"/>
        <v>0</v>
      </c>
      <c r="X39" s="315">
        <f t="shared" si="21"/>
        <v>0</v>
      </c>
      <c r="Y39" s="315">
        <f t="shared" si="21"/>
        <v>0</v>
      </c>
      <c r="Z39" s="315">
        <f t="shared" si="21"/>
        <v>0</v>
      </c>
      <c r="AA39" s="315">
        <f t="shared" si="21"/>
        <v>0</v>
      </c>
      <c r="AB39" s="315">
        <f t="shared" si="21"/>
        <v>0</v>
      </c>
      <c r="AC39" s="315">
        <f t="shared" si="21"/>
        <v>0</v>
      </c>
      <c r="AD39" s="315">
        <f t="shared" si="21"/>
        <v>0</v>
      </c>
      <c r="AE39" s="315">
        <f t="shared" si="21"/>
        <v>0</v>
      </c>
      <c r="AF39" s="315">
        <f t="shared" si="21"/>
        <v>0</v>
      </c>
      <c r="AG39" s="315">
        <f t="shared" si="21"/>
        <v>0</v>
      </c>
      <c r="AH39" s="315">
        <f t="shared" si="21"/>
        <v>1273.4937362036569</v>
      </c>
      <c r="AI39" s="315">
        <f t="shared" si="21"/>
        <v>1362.9195440000001</v>
      </c>
      <c r="AJ39" s="315">
        <f t="shared" ref="AJ39:BO39" si="22">SUM(AJ40:AJ45)</f>
        <v>1751.1143538461538</v>
      </c>
      <c r="AK39" s="315">
        <f t="shared" si="22"/>
        <v>2657.6854694999993</v>
      </c>
      <c r="AL39" s="315">
        <f t="shared" si="22"/>
        <v>3817.5333942499997</v>
      </c>
      <c r="AM39" s="315">
        <f t="shared" si="22"/>
        <v>4605.0374345</v>
      </c>
      <c r="AN39" s="315">
        <f t="shared" si="22"/>
        <v>5249.22940225</v>
      </c>
      <c r="AO39" s="315">
        <f t="shared" si="22"/>
        <v>5925.880287285715</v>
      </c>
      <c r="AP39" s="315">
        <f t="shared" si="22"/>
        <v>6219.4244389333326</v>
      </c>
      <c r="AQ39" s="315">
        <f t="shared" si="22"/>
        <v>5993.7093669999995</v>
      </c>
      <c r="AR39" s="315">
        <f t="shared" si="22"/>
        <v>5381.6140466666675</v>
      </c>
      <c r="AS39" s="315">
        <f t="shared" si="22"/>
        <v>5152.8057166666667</v>
      </c>
      <c r="AT39" s="315">
        <f t="shared" si="22"/>
        <v>6029.1884084879675</v>
      </c>
      <c r="AU39" s="315">
        <f t="shared" si="22"/>
        <v>7954.5646282840453</v>
      </c>
      <c r="AV39" s="315">
        <f t="shared" si="22"/>
        <v>10261.900401572635</v>
      </c>
      <c r="AW39" s="315">
        <f t="shared" si="22"/>
        <v>11080.553460896766</v>
      </c>
      <c r="AX39" s="315">
        <f t="shared" si="22"/>
        <v>11418.910251571619</v>
      </c>
      <c r="AY39" s="315">
        <f t="shared" si="22"/>
        <v>11967.287325429546</v>
      </c>
      <c r="AZ39" s="315">
        <f t="shared" si="22"/>
        <v>10097.751701478743</v>
      </c>
      <c r="BA39" s="315">
        <f t="shared" si="22"/>
        <v>8016.9571044046406</v>
      </c>
      <c r="BB39" s="315">
        <f t="shared" si="22"/>
        <v>7952.0924617688634</v>
      </c>
      <c r="BC39" s="315">
        <f t="shared" si="22"/>
        <v>8089.0907794553859</v>
      </c>
      <c r="BD39" s="315">
        <f t="shared" si="22"/>
        <v>8613.6913319734631</v>
      </c>
      <c r="BE39" s="315">
        <f t="shared" si="22"/>
        <v>9229.7977512705475</v>
      </c>
      <c r="BF39" s="315">
        <f t="shared" si="22"/>
        <v>9827.2626539668727</v>
      </c>
      <c r="BG39" s="315">
        <f t="shared" si="22"/>
        <v>8801.9901768454038</v>
      </c>
      <c r="BH39" s="315">
        <f t="shared" si="22"/>
        <v>6750.9129999999996</v>
      </c>
      <c r="BI39" s="315">
        <f t="shared" si="22"/>
        <v>6623.9960046050001</v>
      </c>
      <c r="BJ39" s="315">
        <f t="shared" si="22"/>
        <v>6788.7708489099996</v>
      </c>
      <c r="BK39" s="315">
        <f t="shared" si="22"/>
        <v>7290.4738887753138</v>
      </c>
      <c r="BL39" s="315">
        <f t="shared" si="22"/>
        <v>7229.0433295422663</v>
      </c>
      <c r="BM39" s="315">
        <f t="shared" si="22"/>
        <v>7496.6114745917403</v>
      </c>
      <c r="BN39" s="315">
        <f t="shared" si="22"/>
        <v>0</v>
      </c>
      <c r="BO39" s="315">
        <f t="shared" si="22"/>
        <v>0</v>
      </c>
      <c r="BP39" s="315">
        <f t="shared" ref="BP39:BX39" si="23">SUM(BP40:BP45)</f>
        <v>0</v>
      </c>
      <c r="BQ39" s="315">
        <f t="shared" si="23"/>
        <v>0</v>
      </c>
      <c r="BR39" s="315">
        <f t="shared" si="23"/>
        <v>0</v>
      </c>
      <c r="BS39" s="315">
        <f t="shared" si="23"/>
        <v>0</v>
      </c>
      <c r="BT39" s="315">
        <f t="shared" si="23"/>
        <v>0</v>
      </c>
      <c r="BU39" s="315">
        <f t="shared" si="23"/>
        <v>0</v>
      </c>
      <c r="BV39" s="315">
        <f t="shared" si="23"/>
        <v>0</v>
      </c>
      <c r="BW39" s="315">
        <f t="shared" si="23"/>
        <v>0</v>
      </c>
      <c r="BX39" s="314">
        <f t="shared" si="23"/>
        <v>0</v>
      </c>
    </row>
    <row r="40" spans="1:76" s="98" customFormat="1">
      <c r="A40" s="38"/>
      <c r="B40" s="214" t="s">
        <v>594</v>
      </c>
      <c r="C40" s="37"/>
      <c r="D40" s="315">
        <f t="shared" ref="D40:AI40" si="24">D23-D30</f>
        <v>0</v>
      </c>
      <c r="E40" s="315">
        <f t="shared" si="24"/>
        <v>0</v>
      </c>
      <c r="F40" s="315">
        <f t="shared" si="24"/>
        <v>0</v>
      </c>
      <c r="G40" s="315">
        <f t="shared" si="24"/>
        <v>0</v>
      </c>
      <c r="H40" s="315">
        <f t="shared" si="24"/>
        <v>0</v>
      </c>
      <c r="I40" s="315">
        <f t="shared" si="24"/>
        <v>0</v>
      </c>
      <c r="J40" s="315">
        <f t="shared" si="24"/>
        <v>0</v>
      </c>
      <c r="K40" s="315">
        <f t="shared" si="24"/>
        <v>0</v>
      </c>
      <c r="L40" s="315">
        <f t="shared" si="24"/>
        <v>0</v>
      </c>
      <c r="M40" s="315">
        <f t="shared" si="24"/>
        <v>0</v>
      </c>
      <c r="N40" s="315">
        <f t="shared" si="24"/>
        <v>0</v>
      </c>
      <c r="O40" s="315">
        <f t="shared" si="24"/>
        <v>0</v>
      </c>
      <c r="P40" s="315">
        <f t="shared" si="24"/>
        <v>0</v>
      </c>
      <c r="Q40" s="315">
        <f t="shared" si="24"/>
        <v>0</v>
      </c>
      <c r="R40" s="315">
        <f t="shared" si="24"/>
        <v>0</v>
      </c>
      <c r="S40" s="315">
        <f t="shared" si="24"/>
        <v>0</v>
      </c>
      <c r="T40" s="315">
        <f t="shared" si="24"/>
        <v>0</v>
      </c>
      <c r="U40" s="315">
        <f t="shared" si="24"/>
        <v>0</v>
      </c>
      <c r="V40" s="315">
        <f t="shared" si="24"/>
        <v>0</v>
      </c>
      <c r="W40" s="315">
        <f t="shared" si="24"/>
        <v>0</v>
      </c>
      <c r="X40" s="315">
        <f t="shared" si="24"/>
        <v>0</v>
      </c>
      <c r="Y40" s="315">
        <f t="shared" si="24"/>
        <v>0</v>
      </c>
      <c r="Z40" s="315">
        <f t="shared" si="24"/>
        <v>0</v>
      </c>
      <c r="AA40" s="315">
        <f t="shared" si="24"/>
        <v>0</v>
      </c>
      <c r="AB40" s="315">
        <f t="shared" si="24"/>
        <v>0</v>
      </c>
      <c r="AC40" s="315">
        <f t="shared" si="24"/>
        <v>0</v>
      </c>
      <c r="AD40" s="315">
        <f t="shared" si="24"/>
        <v>0</v>
      </c>
      <c r="AE40" s="315">
        <f t="shared" si="24"/>
        <v>0</v>
      </c>
      <c r="AF40" s="315">
        <f t="shared" si="24"/>
        <v>0</v>
      </c>
      <c r="AG40" s="315">
        <f t="shared" si="24"/>
        <v>0</v>
      </c>
      <c r="AH40" s="315">
        <f t="shared" si="24"/>
        <v>421.52873383365204</v>
      </c>
      <c r="AI40" s="315">
        <f t="shared" si="24"/>
        <v>428.076753</v>
      </c>
      <c r="AJ40" s="315">
        <f t="shared" ref="AJ40:BM40" si="25">AJ23-AJ30</f>
        <v>660.61226599999998</v>
      </c>
      <c r="AK40" s="315">
        <f t="shared" si="25"/>
        <v>1264.965091</v>
      </c>
      <c r="AL40" s="315">
        <f t="shared" si="25"/>
        <v>2209.4104600000001</v>
      </c>
      <c r="AM40" s="315">
        <f t="shared" si="25"/>
        <v>2825.5711942500002</v>
      </c>
      <c r="AN40" s="315">
        <f t="shared" si="25"/>
        <v>3220.5594852500003</v>
      </c>
      <c r="AO40" s="315">
        <f t="shared" si="25"/>
        <v>3645.8768322857145</v>
      </c>
      <c r="AP40" s="315">
        <f t="shared" si="25"/>
        <v>3761.7295313333334</v>
      </c>
      <c r="AQ40" s="315">
        <f t="shared" si="25"/>
        <v>3448.8278886666667</v>
      </c>
      <c r="AR40" s="315">
        <f t="shared" si="25"/>
        <v>2611.4259440000001</v>
      </c>
      <c r="AS40" s="315">
        <f t="shared" si="25"/>
        <v>2276.3142769999999</v>
      </c>
      <c r="AT40" s="315">
        <f t="shared" si="25"/>
        <v>2563.941902</v>
      </c>
      <c r="AU40" s="315">
        <f t="shared" si="25"/>
        <v>3636.3055476666668</v>
      </c>
      <c r="AV40" s="315">
        <f t="shared" si="25"/>
        <v>4663.306947</v>
      </c>
      <c r="AW40" s="315">
        <f t="shared" si="25"/>
        <v>4967.275426666667</v>
      </c>
      <c r="AX40" s="315">
        <f t="shared" si="25"/>
        <v>4363</v>
      </c>
      <c r="AY40" s="315">
        <f t="shared" si="25"/>
        <v>4163</v>
      </c>
      <c r="AZ40" s="315">
        <f t="shared" si="25"/>
        <v>2083.2845198265732</v>
      </c>
      <c r="BA40" s="315">
        <f t="shared" si="25"/>
        <v>0</v>
      </c>
      <c r="BB40" s="315">
        <f t="shared" si="25"/>
        <v>0</v>
      </c>
      <c r="BC40" s="315">
        <f t="shared" si="25"/>
        <v>0</v>
      </c>
      <c r="BD40" s="315">
        <f t="shared" si="25"/>
        <v>0</v>
      </c>
      <c r="BE40" s="315">
        <f t="shared" si="25"/>
        <v>0</v>
      </c>
      <c r="BF40" s="315">
        <f t="shared" si="25"/>
        <v>0</v>
      </c>
      <c r="BG40" s="315">
        <f t="shared" si="25"/>
        <v>0</v>
      </c>
      <c r="BH40" s="315">
        <f t="shared" si="25"/>
        <v>0</v>
      </c>
      <c r="BI40" s="315">
        <f t="shared" si="25"/>
        <v>0</v>
      </c>
      <c r="BJ40" s="315">
        <f t="shared" si="25"/>
        <v>0</v>
      </c>
      <c r="BK40" s="315">
        <f t="shared" si="25"/>
        <v>0</v>
      </c>
      <c r="BL40" s="315">
        <f t="shared" si="25"/>
        <v>0</v>
      </c>
      <c r="BM40" s="315">
        <f t="shared" si="25"/>
        <v>0</v>
      </c>
      <c r="BN40" s="315"/>
      <c r="BO40" s="315"/>
      <c r="BP40" s="315"/>
      <c r="BQ40" s="315"/>
      <c r="BR40" s="315"/>
      <c r="BS40" s="315"/>
      <c r="BT40" s="315"/>
      <c r="BU40" s="315"/>
      <c r="BV40" s="315"/>
      <c r="BW40" s="315"/>
      <c r="BX40" s="314"/>
    </row>
    <row r="41" spans="1:76" s="98" customFormat="1">
      <c r="A41" s="38"/>
      <c r="B41" s="214" t="s">
        <v>593</v>
      </c>
      <c r="C41" s="37"/>
      <c r="D41" s="315">
        <f t="shared" ref="D41:AI41" si="26">D24-D31-D37</f>
        <v>0</v>
      </c>
      <c r="E41" s="315">
        <f t="shared" si="26"/>
        <v>0</v>
      </c>
      <c r="F41" s="315">
        <f t="shared" si="26"/>
        <v>0</v>
      </c>
      <c r="G41" s="315">
        <f t="shared" si="26"/>
        <v>0</v>
      </c>
      <c r="H41" s="315">
        <f t="shared" si="26"/>
        <v>0</v>
      </c>
      <c r="I41" s="315">
        <f t="shared" si="26"/>
        <v>0</v>
      </c>
      <c r="J41" s="315">
        <f t="shared" si="26"/>
        <v>0</v>
      </c>
      <c r="K41" s="315">
        <f t="shared" si="26"/>
        <v>0</v>
      </c>
      <c r="L41" s="315">
        <f t="shared" si="26"/>
        <v>0</v>
      </c>
      <c r="M41" s="315">
        <f t="shared" si="26"/>
        <v>0</v>
      </c>
      <c r="N41" s="315">
        <f t="shared" si="26"/>
        <v>0</v>
      </c>
      <c r="O41" s="315">
        <f t="shared" si="26"/>
        <v>0</v>
      </c>
      <c r="P41" s="315">
        <f t="shared" si="26"/>
        <v>0</v>
      </c>
      <c r="Q41" s="315">
        <f t="shared" si="26"/>
        <v>0</v>
      </c>
      <c r="R41" s="315">
        <f t="shared" si="26"/>
        <v>0</v>
      </c>
      <c r="S41" s="315">
        <f t="shared" si="26"/>
        <v>0</v>
      </c>
      <c r="T41" s="315">
        <f t="shared" si="26"/>
        <v>0</v>
      </c>
      <c r="U41" s="315">
        <f t="shared" si="26"/>
        <v>0</v>
      </c>
      <c r="V41" s="315">
        <f t="shared" si="26"/>
        <v>0</v>
      </c>
      <c r="W41" s="315">
        <f t="shared" si="26"/>
        <v>0</v>
      </c>
      <c r="X41" s="315">
        <f t="shared" si="26"/>
        <v>0</v>
      </c>
      <c r="Y41" s="315">
        <f t="shared" si="26"/>
        <v>0</v>
      </c>
      <c r="Z41" s="315">
        <f t="shared" si="26"/>
        <v>0</v>
      </c>
      <c r="AA41" s="315">
        <f t="shared" si="26"/>
        <v>0</v>
      </c>
      <c r="AB41" s="315">
        <f t="shared" si="26"/>
        <v>0</v>
      </c>
      <c r="AC41" s="315">
        <f t="shared" si="26"/>
        <v>0</v>
      </c>
      <c r="AD41" s="315">
        <f t="shared" si="26"/>
        <v>0</v>
      </c>
      <c r="AE41" s="315">
        <f t="shared" si="26"/>
        <v>0</v>
      </c>
      <c r="AF41" s="315">
        <f t="shared" si="26"/>
        <v>0</v>
      </c>
      <c r="AG41" s="315">
        <f t="shared" si="26"/>
        <v>0</v>
      </c>
      <c r="AH41" s="315">
        <f t="shared" si="26"/>
        <v>558.19701834134617</v>
      </c>
      <c r="AI41" s="315">
        <f t="shared" si="26"/>
        <v>612.96139080485864</v>
      </c>
      <c r="AJ41" s="315">
        <f t="shared" ref="AJ41:BM41" si="27">AJ24-AJ31-AJ37</f>
        <v>710.32522475643782</v>
      </c>
      <c r="AK41" s="315">
        <f t="shared" si="27"/>
        <v>902.85950535117468</v>
      </c>
      <c r="AL41" s="315">
        <f t="shared" si="27"/>
        <v>904.9506756389485</v>
      </c>
      <c r="AM41" s="315">
        <f t="shared" si="27"/>
        <v>897.80233662052933</v>
      </c>
      <c r="AN41" s="315">
        <f t="shared" si="27"/>
        <v>1024.605697097172</v>
      </c>
      <c r="AO41" s="315">
        <f t="shared" si="27"/>
        <v>1089.3438834376507</v>
      </c>
      <c r="AP41" s="315">
        <f t="shared" si="27"/>
        <v>1055.7391735762633</v>
      </c>
      <c r="AQ41" s="315">
        <f t="shared" si="27"/>
        <v>1031.3259005060122</v>
      </c>
      <c r="AR41" s="315">
        <f t="shared" si="27"/>
        <v>1138.1505813332519</v>
      </c>
      <c r="AS41" s="315">
        <f t="shared" si="27"/>
        <v>1151.5800327702086</v>
      </c>
      <c r="AT41" s="315">
        <f t="shared" si="27"/>
        <v>1264.9928467443524</v>
      </c>
      <c r="AU41" s="315">
        <f t="shared" si="27"/>
        <v>1439.8939693975572</v>
      </c>
      <c r="AV41" s="315">
        <f t="shared" si="27"/>
        <v>2139.8142028615439</v>
      </c>
      <c r="AW41" s="315">
        <f t="shared" si="27"/>
        <v>2201.1896462719415</v>
      </c>
      <c r="AX41" s="315">
        <f t="shared" si="27"/>
        <v>2222.1157435008295</v>
      </c>
      <c r="AY41" s="315">
        <f t="shared" si="27"/>
        <v>2341.0075259373625</v>
      </c>
      <c r="AZ41" s="315">
        <f t="shared" si="27"/>
        <v>2342.7761689015279</v>
      </c>
      <c r="BA41" s="315">
        <f t="shared" si="27"/>
        <v>2421.4223544032684</v>
      </c>
      <c r="BB41" s="315">
        <f t="shared" si="27"/>
        <v>2384.0520537199159</v>
      </c>
      <c r="BC41" s="315">
        <f t="shared" si="27"/>
        <v>2613.2515559295671</v>
      </c>
      <c r="BD41" s="315">
        <f t="shared" si="27"/>
        <v>2954.0410477653381</v>
      </c>
      <c r="BE41" s="315">
        <f t="shared" si="27"/>
        <v>3359.0701222524431</v>
      </c>
      <c r="BF41" s="315">
        <f t="shared" si="27"/>
        <v>3797.17622488797</v>
      </c>
      <c r="BG41" s="315">
        <f t="shared" si="27"/>
        <v>2231.5586719846729</v>
      </c>
      <c r="BH41" s="315">
        <f t="shared" si="27"/>
        <v>128.69800000000001</v>
      </c>
      <c r="BI41" s="315">
        <f t="shared" si="27"/>
        <v>82.284999999999997</v>
      </c>
      <c r="BJ41" s="315">
        <f t="shared" si="27"/>
        <v>86.180999999999997</v>
      </c>
      <c r="BK41" s="315">
        <f t="shared" si="27"/>
        <v>88.078000000000003</v>
      </c>
      <c r="BL41" s="315">
        <f t="shared" si="27"/>
        <v>90.198999999999998</v>
      </c>
      <c r="BM41" s="315">
        <f t="shared" si="27"/>
        <v>96.241</v>
      </c>
      <c r="BN41" s="315"/>
      <c r="BO41" s="315"/>
      <c r="BP41" s="315"/>
      <c r="BQ41" s="315"/>
      <c r="BR41" s="315"/>
      <c r="BS41" s="315"/>
      <c r="BT41" s="315"/>
      <c r="BU41" s="315"/>
      <c r="BV41" s="315"/>
      <c r="BW41" s="315"/>
      <c r="BX41" s="314"/>
    </row>
    <row r="42" spans="1:76" s="98" customFormat="1">
      <c r="A42" s="38"/>
      <c r="B42" s="214" t="s">
        <v>565</v>
      </c>
      <c r="C42" s="37"/>
      <c r="D42" s="315">
        <f t="shared" ref="D42:AI42" si="28">D25-D32-D38</f>
        <v>0</v>
      </c>
      <c r="E42" s="315">
        <f t="shared" si="28"/>
        <v>0</v>
      </c>
      <c r="F42" s="315">
        <f t="shared" si="28"/>
        <v>0</v>
      </c>
      <c r="G42" s="315">
        <f t="shared" si="28"/>
        <v>0</v>
      </c>
      <c r="H42" s="315">
        <f t="shared" si="28"/>
        <v>0</v>
      </c>
      <c r="I42" s="315">
        <f t="shared" si="28"/>
        <v>0</v>
      </c>
      <c r="J42" s="315">
        <f t="shared" si="28"/>
        <v>0</v>
      </c>
      <c r="K42" s="315">
        <f t="shared" si="28"/>
        <v>0</v>
      </c>
      <c r="L42" s="315">
        <f t="shared" si="28"/>
        <v>0</v>
      </c>
      <c r="M42" s="315">
        <f t="shared" si="28"/>
        <v>0</v>
      </c>
      <c r="N42" s="315">
        <f t="shared" si="28"/>
        <v>0</v>
      </c>
      <c r="O42" s="315">
        <f t="shared" si="28"/>
        <v>0</v>
      </c>
      <c r="P42" s="315">
        <f t="shared" si="28"/>
        <v>0</v>
      </c>
      <c r="Q42" s="315">
        <f t="shared" si="28"/>
        <v>0</v>
      </c>
      <c r="R42" s="315">
        <f t="shared" si="28"/>
        <v>0</v>
      </c>
      <c r="S42" s="315">
        <f t="shared" si="28"/>
        <v>0</v>
      </c>
      <c r="T42" s="315">
        <f t="shared" si="28"/>
        <v>0</v>
      </c>
      <c r="U42" s="315">
        <f t="shared" si="28"/>
        <v>0</v>
      </c>
      <c r="V42" s="315">
        <f t="shared" si="28"/>
        <v>0</v>
      </c>
      <c r="W42" s="315">
        <f t="shared" si="28"/>
        <v>0</v>
      </c>
      <c r="X42" s="315">
        <f t="shared" si="28"/>
        <v>0</v>
      </c>
      <c r="Y42" s="315">
        <f t="shared" si="28"/>
        <v>0</v>
      </c>
      <c r="Z42" s="315">
        <f t="shared" si="28"/>
        <v>0</v>
      </c>
      <c r="AA42" s="315">
        <f t="shared" si="28"/>
        <v>0</v>
      </c>
      <c r="AB42" s="315">
        <f t="shared" si="28"/>
        <v>0</v>
      </c>
      <c r="AC42" s="315">
        <f t="shared" si="28"/>
        <v>0</v>
      </c>
      <c r="AD42" s="315">
        <f t="shared" si="28"/>
        <v>0</v>
      </c>
      <c r="AE42" s="315">
        <f t="shared" si="28"/>
        <v>0</v>
      </c>
      <c r="AF42" s="315">
        <f t="shared" si="28"/>
        <v>0</v>
      </c>
      <c r="AG42" s="315">
        <f t="shared" si="28"/>
        <v>0</v>
      </c>
      <c r="AH42" s="315">
        <f t="shared" si="28"/>
        <v>93.806505964285719</v>
      </c>
      <c r="AI42" s="315">
        <f t="shared" si="28"/>
        <v>104.0453861951414</v>
      </c>
      <c r="AJ42" s="315">
        <f t="shared" ref="AJ42:BM42" si="29">AJ25-AJ32-AJ38</f>
        <v>120.80808955125451</v>
      </c>
      <c r="AK42" s="315">
        <f t="shared" si="29"/>
        <v>138.44444914882521</v>
      </c>
      <c r="AL42" s="315">
        <f t="shared" si="29"/>
        <v>181.78647286105146</v>
      </c>
      <c r="AM42" s="315">
        <f t="shared" si="29"/>
        <v>199.52941462947058</v>
      </c>
      <c r="AN42" s="315">
        <f t="shared" si="29"/>
        <v>215.83257240282799</v>
      </c>
      <c r="AO42" s="315">
        <f t="shared" si="29"/>
        <v>243.32679613377786</v>
      </c>
      <c r="AP42" s="315">
        <f t="shared" si="29"/>
        <v>286.83780135706996</v>
      </c>
      <c r="AQ42" s="315">
        <f t="shared" si="29"/>
        <v>282.671405493988</v>
      </c>
      <c r="AR42" s="315">
        <f t="shared" si="29"/>
        <v>375.87427133341498</v>
      </c>
      <c r="AS42" s="315">
        <f t="shared" si="29"/>
        <v>430.11184789645802</v>
      </c>
      <c r="AT42" s="315">
        <f t="shared" si="29"/>
        <v>595.96645641028135</v>
      </c>
      <c r="AU42" s="315">
        <f t="shared" si="29"/>
        <v>677.0004700414238</v>
      </c>
      <c r="AV42" s="315">
        <f t="shared" si="29"/>
        <v>1053.0353483777578</v>
      </c>
      <c r="AW42" s="315">
        <f t="shared" si="29"/>
        <v>1376.1966682914904</v>
      </c>
      <c r="AX42" s="315">
        <f t="shared" si="29"/>
        <v>1739.0475080707897</v>
      </c>
      <c r="AY42" s="315">
        <f t="shared" si="29"/>
        <v>2080.1777994921849</v>
      </c>
      <c r="AZ42" s="315">
        <f t="shared" si="29"/>
        <v>2194.9350127506436</v>
      </c>
      <c r="BA42" s="315">
        <f t="shared" si="29"/>
        <v>2314.1157500013701</v>
      </c>
      <c r="BB42" s="315">
        <f t="shared" si="29"/>
        <v>2517.2344080489484</v>
      </c>
      <c r="BC42" s="315">
        <f t="shared" si="29"/>
        <v>2653.7102235258189</v>
      </c>
      <c r="BD42" s="315">
        <f t="shared" si="29"/>
        <v>2884.514284208125</v>
      </c>
      <c r="BE42" s="315">
        <f t="shared" si="29"/>
        <v>3145.1065096059328</v>
      </c>
      <c r="BF42" s="315">
        <f t="shared" si="29"/>
        <v>3398.2107181263036</v>
      </c>
      <c r="BG42" s="315">
        <f t="shared" si="29"/>
        <v>3635.1572524408011</v>
      </c>
      <c r="BH42" s="315">
        <f t="shared" si="29"/>
        <v>3834.7987110764971</v>
      </c>
      <c r="BI42" s="315">
        <f t="shared" si="29"/>
        <v>4059.7725364124926</v>
      </c>
      <c r="BJ42" s="315">
        <f t="shared" si="29"/>
        <v>4238.0748212922626</v>
      </c>
      <c r="BK42" s="315">
        <f t="shared" si="29"/>
        <v>4575.3384345259483</v>
      </c>
      <c r="BL42" s="315">
        <f t="shared" si="29"/>
        <v>4637.914893298157</v>
      </c>
      <c r="BM42" s="315">
        <f t="shared" si="29"/>
        <v>4833.5829787550338</v>
      </c>
      <c r="BN42" s="315">
        <f t="shared" ref="BN42:BX42" si="30">BN32</f>
        <v>0</v>
      </c>
      <c r="BO42" s="315">
        <f t="shared" si="30"/>
        <v>0</v>
      </c>
      <c r="BP42" s="315">
        <f t="shared" si="30"/>
        <v>0</v>
      </c>
      <c r="BQ42" s="315">
        <f t="shared" si="30"/>
        <v>0</v>
      </c>
      <c r="BR42" s="315">
        <f t="shared" si="30"/>
        <v>0</v>
      </c>
      <c r="BS42" s="315">
        <f t="shared" si="30"/>
        <v>0</v>
      </c>
      <c r="BT42" s="315">
        <f t="shared" si="30"/>
        <v>0</v>
      </c>
      <c r="BU42" s="315">
        <f t="shared" si="30"/>
        <v>0</v>
      </c>
      <c r="BV42" s="315">
        <f t="shared" si="30"/>
        <v>0</v>
      </c>
      <c r="BW42" s="315">
        <f t="shared" si="30"/>
        <v>0</v>
      </c>
      <c r="BX42" s="314">
        <f t="shared" si="30"/>
        <v>0</v>
      </c>
    </row>
    <row r="43" spans="1:76" s="98" customFormat="1">
      <c r="A43" s="38"/>
      <c r="B43" s="214" t="s">
        <v>592</v>
      </c>
      <c r="C43" s="37"/>
      <c r="D43" s="315">
        <f t="shared" ref="D43:AI43" si="31">D26-D33</f>
        <v>0</v>
      </c>
      <c r="E43" s="315">
        <f t="shared" si="31"/>
        <v>0</v>
      </c>
      <c r="F43" s="315">
        <f t="shared" si="31"/>
        <v>0</v>
      </c>
      <c r="G43" s="315">
        <f t="shared" si="31"/>
        <v>0</v>
      </c>
      <c r="H43" s="315">
        <f t="shared" si="31"/>
        <v>0</v>
      </c>
      <c r="I43" s="315">
        <f t="shared" si="31"/>
        <v>0</v>
      </c>
      <c r="J43" s="315">
        <f t="shared" si="31"/>
        <v>0</v>
      </c>
      <c r="K43" s="315">
        <f t="shared" si="31"/>
        <v>0</v>
      </c>
      <c r="L43" s="315">
        <f t="shared" si="31"/>
        <v>0</v>
      </c>
      <c r="M43" s="315">
        <f t="shared" si="31"/>
        <v>0</v>
      </c>
      <c r="N43" s="315">
        <f t="shared" si="31"/>
        <v>0</v>
      </c>
      <c r="O43" s="315">
        <f t="shared" si="31"/>
        <v>0</v>
      </c>
      <c r="P43" s="315">
        <f t="shared" si="31"/>
        <v>0</v>
      </c>
      <c r="Q43" s="315">
        <f t="shared" si="31"/>
        <v>0</v>
      </c>
      <c r="R43" s="315">
        <f t="shared" si="31"/>
        <v>0</v>
      </c>
      <c r="S43" s="315">
        <f t="shared" si="31"/>
        <v>0</v>
      </c>
      <c r="T43" s="315">
        <f t="shared" si="31"/>
        <v>0</v>
      </c>
      <c r="U43" s="315">
        <f t="shared" si="31"/>
        <v>0</v>
      </c>
      <c r="V43" s="315">
        <f t="shared" si="31"/>
        <v>0</v>
      </c>
      <c r="W43" s="315">
        <f t="shared" si="31"/>
        <v>0</v>
      </c>
      <c r="X43" s="315">
        <f t="shared" si="31"/>
        <v>0</v>
      </c>
      <c r="Y43" s="315">
        <f t="shared" si="31"/>
        <v>0</v>
      </c>
      <c r="Z43" s="315">
        <f t="shared" si="31"/>
        <v>0</v>
      </c>
      <c r="AA43" s="315">
        <f t="shared" si="31"/>
        <v>0</v>
      </c>
      <c r="AB43" s="315">
        <f t="shared" si="31"/>
        <v>0</v>
      </c>
      <c r="AC43" s="315">
        <f t="shared" si="31"/>
        <v>0</v>
      </c>
      <c r="AD43" s="315">
        <f t="shared" si="31"/>
        <v>0</v>
      </c>
      <c r="AE43" s="315">
        <f t="shared" si="31"/>
        <v>0</v>
      </c>
      <c r="AF43" s="315">
        <f t="shared" si="31"/>
        <v>0</v>
      </c>
      <c r="AG43" s="315">
        <f t="shared" si="31"/>
        <v>0</v>
      </c>
      <c r="AH43" s="315">
        <f t="shared" si="31"/>
        <v>151.84914468732393</v>
      </c>
      <c r="AI43" s="315">
        <f t="shared" si="31"/>
        <v>161.396546</v>
      </c>
      <c r="AJ43" s="315">
        <f t="shared" ref="AJ43:BM43" si="32">AJ26-AJ33</f>
        <v>189.91550753846153</v>
      </c>
      <c r="AK43" s="315">
        <f t="shared" si="32"/>
        <v>266.61219299999999</v>
      </c>
      <c r="AL43" s="315">
        <f t="shared" si="32"/>
        <v>407.03757974999996</v>
      </c>
      <c r="AM43" s="315">
        <f t="shared" si="32"/>
        <v>537.33116100000007</v>
      </c>
      <c r="AN43" s="315">
        <f t="shared" si="32"/>
        <v>613.02091249999989</v>
      </c>
      <c r="AO43" s="315">
        <f t="shared" si="32"/>
        <v>753.53722142857146</v>
      </c>
      <c r="AP43" s="315">
        <f t="shared" si="32"/>
        <v>863.89682319999997</v>
      </c>
      <c r="AQ43" s="315">
        <f t="shared" si="32"/>
        <v>908.76331000000005</v>
      </c>
      <c r="AR43" s="315">
        <f t="shared" si="32"/>
        <v>975.37345499999992</v>
      </c>
      <c r="AS43" s="315">
        <f t="shared" si="32"/>
        <v>1015.1541500000002</v>
      </c>
      <c r="AT43" s="315">
        <f t="shared" si="32"/>
        <v>1254.7130353333334</v>
      </c>
      <c r="AU43" s="315">
        <f t="shared" si="32"/>
        <v>1621.8660026666669</v>
      </c>
      <c r="AV43" s="315">
        <f t="shared" si="32"/>
        <v>1951.8019856666667</v>
      </c>
      <c r="AW43" s="315">
        <f t="shared" si="32"/>
        <v>2094.2903453333338</v>
      </c>
      <c r="AX43" s="315">
        <f t="shared" si="32"/>
        <v>2485.806</v>
      </c>
      <c r="AY43" s="315">
        <f t="shared" si="32"/>
        <v>2644.2919999999999</v>
      </c>
      <c r="AZ43" s="315">
        <f t="shared" si="32"/>
        <v>2657.2889999999998</v>
      </c>
      <c r="BA43" s="315">
        <f t="shared" si="32"/>
        <v>2485.8690000000001</v>
      </c>
      <c r="BB43" s="315">
        <f t="shared" si="32"/>
        <v>2337.3530000000001</v>
      </c>
      <c r="BC43" s="315">
        <f t="shared" si="32"/>
        <v>2195.8409999999999</v>
      </c>
      <c r="BD43" s="315">
        <f t="shared" si="32"/>
        <v>2168.2460000000001</v>
      </c>
      <c r="BE43" s="315">
        <f t="shared" si="32"/>
        <v>2109.9670000000001</v>
      </c>
      <c r="BF43" s="315">
        <f t="shared" si="32"/>
        <v>2011.06</v>
      </c>
      <c r="BG43" s="315">
        <f t="shared" si="32"/>
        <v>2161.7719999999999</v>
      </c>
      <c r="BH43" s="315">
        <f t="shared" si="32"/>
        <v>2111.873761896592</v>
      </c>
      <c r="BI43" s="315">
        <f t="shared" si="32"/>
        <v>1989.0132596399378</v>
      </c>
      <c r="BJ43" s="315">
        <f t="shared" si="32"/>
        <v>1974.8361660033015</v>
      </c>
      <c r="BK43" s="315">
        <f t="shared" si="32"/>
        <v>2099.6680910627874</v>
      </c>
      <c r="BL43" s="315">
        <f t="shared" si="32"/>
        <v>2052.3124513141979</v>
      </c>
      <c r="BM43" s="315">
        <f t="shared" si="32"/>
        <v>2236.7174954270272</v>
      </c>
      <c r="BN43" s="315">
        <f t="shared" ref="BN43:BX43" si="33">BN33</f>
        <v>0</v>
      </c>
      <c r="BO43" s="315">
        <f t="shared" si="33"/>
        <v>0</v>
      </c>
      <c r="BP43" s="315">
        <f t="shared" si="33"/>
        <v>0</v>
      </c>
      <c r="BQ43" s="315">
        <f t="shared" si="33"/>
        <v>0</v>
      </c>
      <c r="BR43" s="315">
        <f t="shared" si="33"/>
        <v>0</v>
      </c>
      <c r="BS43" s="315">
        <f t="shared" si="33"/>
        <v>0</v>
      </c>
      <c r="BT43" s="315">
        <f t="shared" si="33"/>
        <v>0</v>
      </c>
      <c r="BU43" s="315">
        <f t="shared" si="33"/>
        <v>0</v>
      </c>
      <c r="BV43" s="315">
        <f t="shared" si="33"/>
        <v>0</v>
      </c>
      <c r="BW43" s="315">
        <f t="shared" si="33"/>
        <v>0</v>
      </c>
      <c r="BX43" s="314">
        <f t="shared" si="33"/>
        <v>0</v>
      </c>
    </row>
    <row r="44" spans="1:76" s="98" customFormat="1">
      <c r="A44" s="38"/>
      <c r="B44" s="214" t="s">
        <v>604</v>
      </c>
      <c r="C44" s="37"/>
      <c r="D44" s="315">
        <f t="shared" ref="D44:AI44" si="34">D27-D34</f>
        <v>0</v>
      </c>
      <c r="E44" s="315">
        <f t="shared" si="34"/>
        <v>0</v>
      </c>
      <c r="F44" s="315">
        <f t="shared" si="34"/>
        <v>0</v>
      </c>
      <c r="G44" s="315">
        <f t="shared" si="34"/>
        <v>0</v>
      </c>
      <c r="H44" s="315">
        <f t="shared" si="34"/>
        <v>0</v>
      </c>
      <c r="I44" s="315">
        <f t="shared" si="34"/>
        <v>0</v>
      </c>
      <c r="J44" s="315">
        <f t="shared" si="34"/>
        <v>0</v>
      </c>
      <c r="K44" s="315">
        <f t="shared" si="34"/>
        <v>0</v>
      </c>
      <c r="L44" s="315">
        <f t="shared" si="34"/>
        <v>0</v>
      </c>
      <c r="M44" s="315">
        <f t="shared" si="34"/>
        <v>0</v>
      </c>
      <c r="N44" s="315">
        <f t="shared" si="34"/>
        <v>0</v>
      </c>
      <c r="O44" s="315">
        <f t="shared" si="34"/>
        <v>0</v>
      </c>
      <c r="P44" s="315">
        <f t="shared" si="34"/>
        <v>0</v>
      </c>
      <c r="Q44" s="315">
        <f t="shared" si="34"/>
        <v>0</v>
      </c>
      <c r="R44" s="315">
        <f t="shared" si="34"/>
        <v>0</v>
      </c>
      <c r="S44" s="315">
        <f t="shared" si="34"/>
        <v>0</v>
      </c>
      <c r="T44" s="315">
        <f t="shared" si="34"/>
        <v>0</v>
      </c>
      <c r="U44" s="315">
        <f t="shared" si="34"/>
        <v>0</v>
      </c>
      <c r="V44" s="315">
        <f t="shared" si="34"/>
        <v>0</v>
      </c>
      <c r="W44" s="315">
        <f t="shared" si="34"/>
        <v>0</v>
      </c>
      <c r="X44" s="315">
        <f t="shared" si="34"/>
        <v>0</v>
      </c>
      <c r="Y44" s="315">
        <f t="shared" si="34"/>
        <v>0</v>
      </c>
      <c r="Z44" s="315">
        <f t="shared" si="34"/>
        <v>0</v>
      </c>
      <c r="AA44" s="315">
        <f t="shared" si="34"/>
        <v>0</v>
      </c>
      <c r="AB44" s="315">
        <f t="shared" si="34"/>
        <v>0</v>
      </c>
      <c r="AC44" s="315">
        <f t="shared" si="34"/>
        <v>0</v>
      </c>
      <c r="AD44" s="315">
        <f t="shared" si="34"/>
        <v>0</v>
      </c>
      <c r="AE44" s="315">
        <f t="shared" si="34"/>
        <v>0</v>
      </c>
      <c r="AF44" s="315">
        <f t="shared" si="34"/>
        <v>0</v>
      </c>
      <c r="AG44" s="315">
        <f t="shared" si="34"/>
        <v>0</v>
      </c>
      <c r="AH44" s="315">
        <f t="shared" si="34"/>
        <v>28.682352590163934</v>
      </c>
      <c r="AI44" s="315">
        <f t="shared" si="34"/>
        <v>31.458064131147541</v>
      </c>
      <c r="AJ44" s="315">
        <f t="shared" ref="AJ44:BM44" si="35">AJ27-AJ34</f>
        <v>37.967785413333331</v>
      </c>
      <c r="AK44" s="315">
        <f t="shared" si="35"/>
        <v>42.738568057044823</v>
      </c>
      <c r="AL44" s="315">
        <f t="shared" si="35"/>
        <v>55.359052111111112</v>
      </c>
      <c r="AM44" s="315">
        <f t="shared" si="35"/>
        <v>64.756767801242233</v>
      </c>
      <c r="AN44" s="315">
        <f t="shared" si="35"/>
        <v>74.576876948717953</v>
      </c>
      <c r="AO44" s="315">
        <f t="shared" si="35"/>
        <v>90.199773981566821</v>
      </c>
      <c r="AP44" s="315">
        <f t="shared" si="35"/>
        <v>115.59811921111111</v>
      </c>
      <c r="AQ44" s="315">
        <f t="shared" si="35"/>
        <v>126.28601989204546</v>
      </c>
      <c r="AR44" s="315">
        <f t="shared" si="35"/>
        <v>154.39197187311177</v>
      </c>
      <c r="AS44" s="315">
        <f t="shared" si="35"/>
        <v>153.80497495</v>
      </c>
      <c r="AT44" s="315">
        <f t="shared" si="35"/>
        <v>128.6083448189859</v>
      </c>
      <c r="AU44" s="315">
        <f t="shared" si="35"/>
        <v>223.23782629666314</v>
      </c>
      <c r="AV44" s="315">
        <f t="shared" si="35"/>
        <v>200.86834234174069</v>
      </c>
      <c r="AW44" s="315">
        <f t="shared" si="35"/>
        <v>192.80843317810428</v>
      </c>
      <c r="AX44" s="315">
        <f t="shared" si="35"/>
        <v>239.041</v>
      </c>
      <c r="AY44" s="315">
        <f t="shared" si="35"/>
        <v>311.50299999999999</v>
      </c>
      <c r="AZ44" s="315">
        <f t="shared" si="35"/>
        <v>441.04899999999998</v>
      </c>
      <c r="BA44" s="315">
        <f t="shared" si="35"/>
        <v>460.20699999999999</v>
      </c>
      <c r="BB44" s="315">
        <f t="shared" si="35"/>
        <v>403.69499999999999</v>
      </c>
      <c r="BC44" s="315">
        <f t="shared" si="35"/>
        <v>396.09899999999999</v>
      </c>
      <c r="BD44" s="315">
        <f t="shared" si="35"/>
        <v>384.78499999999997</v>
      </c>
      <c r="BE44" s="315">
        <f t="shared" si="35"/>
        <v>372.33699999999999</v>
      </c>
      <c r="BF44" s="315">
        <f t="shared" si="35"/>
        <v>359.63499999999999</v>
      </c>
      <c r="BG44" s="315">
        <f t="shared" si="35"/>
        <v>382.24400000000003</v>
      </c>
      <c r="BH44" s="315">
        <f t="shared" si="35"/>
        <v>374.59165266825556</v>
      </c>
      <c r="BI44" s="315">
        <f t="shared" si="35"/>
        <v>294.59889726305926</v>
      </c>
      <c r="BJ44" s="315">
        <f t="shared" si="35"/>
        <v>291.2232684141797</v>
      </c>
      <c r="BK44" s="315">
        <f t="shared" si="35"/>
        <v>345.46664666673598</v>
      </c>
      <c r="BL44" s="315">
        <f t="shared" si="35"/>
        <v>267</v>
      </c>
      <c r="BM44" s="315">
        <f t="shared" si="35"/>
        <v>75</v>
      </c>
      <c r="BN44" s="315">
        <f t="shared" ref="BN44:BX44" si="36">BN34</f>
        <v>0</v>
      </c>
      <c r="BO44" s="315">
        <f t="shared" si="36"/>
        <v>0</v>
      </c>
      <c r="BP44" s="315">
        <f t="shared" si="36"/>
        <v>0</v>
      </c>
      <c r="BQ44" s="315">
        <f t="shared" si="36"/>
        <v>0</v>
      </c>
      <c r="BR44" s="315">
        <f t="shared" si="36"/>
        <v>0</v>
      </c>
      <c r="BS44" s="315">
        <f t="shared" si="36"/>
        <v>0</v>
      </c>
      <c r="BT44" s="315">
        <f t="shared" si="36"/>
        <v>0</v>
      </c>
      <c r="BU44" s="315">
        <f t="shared" si="36"/>
        <v>0</v>
      </c>
      <c r="BV44" s="315">
        <f t="shared" si="36"/>
        <v>0</v>
      </c>
      <c r="BW44" s="315">
        <f t="shared" si="36"/>
        <v>0</v>
      </c>
      <c r="BX44" s="314">
        <f t="shared" si="36"/>
        <v>0</v>
      </c>
    </row>
    <row r="45" spans="1:76" s="10" customFormat="1" ht="27" customHeight="1" thickBot="1">
      <c r="A45" s="438"/>
      <c r="B45" s="440" t="s">
        <v>603</v>
      </c>
      <c r="C45" s="437"/>
      <c r="D45" s="436">
        <f t="shared" ref="D45:AI45" si="37">D28-D35</f>
        <v>0</v>
      </c>
      <c r="E45" s="436">
        <f t="shared" si="37"/>
        <v>0</v>
      </c>
      <c r="F45" s="436">
        <f t="shared" si="37"/>
        <v>0</v>
      </c>
      <c r="G45" s="436">
        <f t="shared" si="37"/>
        <v>0</v>
      </c>
      <c r="H45" s="436">
        <f t="shared" si="37"/>
        <v>0</v>
      </c>
      <c r="I45" s="436">
        <f t="shared" si="37"/>
        <v>0</v>
      </c>
      <c r="J45" s="436">
        <f t="shared" si="37"/>
        <v>0</v>
      </c>
      <c r="K45" s="436">
        <f t="shared" si="37"/>
        <v>0</v>
      </c>
      <c r="L45" s="436">
        <f t="shared" si="37"/>
        <v>0</v>
      </c>
      <c r="M45" s="436">
        <f t="shared" si="37"/>
        <v>0</v>
      </c>
      <c r="N45" s="436">
        <f t="shared" si="37"/>
        <v>0</v>
      </c>
      <c r="O45" s="436">
        <f t="shared" si="37"/>
        <v>0</v>
      </c>
      <c r="P45" s="436">
        <f t="shared" si="37"/>
        <v>0</v>
      </c>
      <c r="Q45" s="436">
        <f t="shared" si="37"/>
        <v>0</v>
      </c>
      <c r="R45" s="436">
        <f t="shared" si="37"/>
        <v>0</v>
      </c>
      <c r="S45" s="436">
        <f t="shared" si="37"/>
        <v>0</v>
      </c>
      <c r="T45" s="436">
        <f t="shared" si="37"/>
        <v>0</v>
      </c>
      <c r="U45" s="436">
        <f t="shared" si="37"/>
        <v>0</v>
      </c>
      <c r="V45" s="436">
        <f t="shared" si="37"/>
        <v>0</v>
      </c>
      <c r="W45" s="436">
        <f t="shared" si="37"/>
        <v>0</v>
      </c>
      <c r="X45" s="436">
        <f t="shared" si="37"/>
        <v>0</v>
      </c>
      <c r="Y45" s="436">
        <f t="shared" si="37"/>
        <v>0</v>
      </c>
      <c r="Z45" s="436">
        <f t="shared" si="37"/>
        <v>0</v>
      </c>
      <c r="AA45" s="436">
        <f t="shared" si="37"/>
        <v>0</v>
      </c>
      <c r="AB45" s="436">
        <f t="shared" si="37"/>
        <v>0</v>
      </c>
      <c r="AC45" s="436">
        <f t="shared" si="37"/>
        <v>0</v>
      </c>
      <c r="AD45" s="436">
        <f t="shared" si="37"/>
        <v>0</v>
      </c>
      <c r="AE45" s="436">
        <f t="shared" si="37"/>
        <v>0</v>
      </c>
      <c r="AF45" s="436">
        <f t="shared" si="37"/>
        <v>0</v>
      </c>
      <c r="AG45" s="436">
        <f t="shared" si="37"/>
        <v>0</v>
      </c>
      <c r="AH45" s="436">
        <f t="shared" si="37"/>
        <v>19.429980786885245</v>
      </c>
      <c r="AI45" s="436">
        <f t="shared" si="37"/>
        <v>24.98140386885246</v>
      </c>
      <c r="AJ45" s="436">
        <f t="shared" ref="AJ45:BM45" si="38">AJ28-AJ35</f>
        <v>31.485480586666668</v>
      </c>
      <c r="AK45" s="436">
        <f t="shared" si="38"/>
        <v>42.065662942955178</v>
      </c>
      <c r="AL45" s="436">
        <f t="shared" si="38"/>
        <v>58.989153888888886</v>
      </c>
      <c r="AM45" s="436">
        <f t="shared" si="38"/>
        <v>80.04656019875776</v>
      </c>
      <c r="AN45" s="436">
        <f t="shared" si="38"/>
        <v>100.63385805128205</v>
      </c>
      <c r="AO45" s="436">
        <f t="shared" si="38"/>
        <v>103.59578001843317</v>
      </c>
      <c r="AP45" s="436">
        <f t="shared" si="38"/>
        <v>135.62299025555555</v>
      </c>
      <c r="AQ45" s="436">
        <f t="shared" si="38"/>
        <v>195.83484244128789</v>
      </c>
      <c r="AR45" s="436">
        <f t="shared" si="38"/>
        <v>126.39782312688821</v>
      </c>
      <c r="AS45" s="436">
        <f t="shared" si="38"/>
        <v>125.84043405</v>
      </c>
      <c r="AT45" s="436">
        <f t="shared" si="38"/>
        <v>220.96582318101412</v>
      </c>
      <c r="AU45" s="436">
        <f t="shared" si="38"/>
        <v>356.26081221506735</v>
      </c>
      <c r="AV45" s="436">
        <f t="shared" si="38"/>
        <v>253.07357532492722</v>
      </c>
      <c r="AW45" s="436">
        <f t="shared" si="38"/>
        <v>248.79294115522868</v>
      </c>
      <c r="AX45" s="436">
        <f t="shared" si="38"/>
        <v>369.89999999999884</v>
      </c>
      <c r="AY45" s="436">
        <f t="shared" si="38"/>
        <v>427.30699999999945</v>
      </c>
      <c r="AZ45" s="436">
        <f t="shared" si="38"/>
        <v>378.41800000000001</v>
      </c>
      <c r="BA45" s="436">
        <f t="shared" si="38"/>
        <v>335.34300000000093</v>
      </c>
      <c r="BB45" s="436">
        <f t="shared" si="38"/>
        <v>309.75799999999867</v>
      </c>
      <c r="BC45" s="436">
        <f t="shared" si="38"/>
        <v>230.18900000000011</v>
      </c>
      <c r="BD45" s="436">
        <f t="shared" si="38"/>
        <v>222.10499999999894</v>
      </c>
      <c r="BE45" s="436">
        <f t="shared" si="38"/>
        <v>243.31711941217159</v>
      </c>
      <c r="BF45" s="436">
        <f t="shared" si="38"/>
        <v>261.18071095259984</v>
      </c>
      <c r="BG45" s="436">
        <f t="shared" si="38"/>
        <v>391.25825241992959</v>
      </c>
      <c r="BH45" s="436">
        <f t="shared" si="38"/>
        <v>300.95087435865469</v>
      </c>
      <c r="BI45" s="436">
        <f t="shared" si="38"/>
        <v>198.32631128951041</v>
      </c>
      <c r="BJ45" s="436">
        <f t="shared" si="38"/>
        <v>198.45559320025581</v>
      </c>
      <c r="BK45" s="436">
        <f t="shared" si="38"/>
        <v>181.92271651984206</v>
      </c>
      <c r="BL45" s="436">
        <f t="shared" si="38"/>
        <v>181.6169849299115</v>
      </c>
      <c r="BM45" s="436">
        <f t="shared" si="38"/>
        <v>255.07000040967989</v>
      </c>
      <c r="BN45" s="436">
        <f t="shared" ref="BN45:BX45" si="39">BN35</f>
        <v>0</v>
      </c>
      <c r="BO45" s="436">
        <f t="shared" si="39"/>
        <v>0</v>
      </c>
      <c r="BP45" s="436">
        <f t="shared" si="39"/>
        <v>0</v>
      </c>
      <c r="BQ45" s="436">
        <f t="shared" si="39"/>
        <v>0</v>
      </c>
      <c r="BR45" s="436">
        <f t="shared" si="39"/>
        <v>0</v>
      </c>
      <c r="BS45" s="436">
        <f t="shared" si="39"/>
        <v>0</v>
      </c>
      <c r="BT45" s="436">
        <f t="shared" si="39"/>
        <v>0</v>
      </c>
      <c r="BU45" s="436">
        <f t="shared" si="39"/>
        <v>0</v>
      </c>
      <c r="BV45" s="436">
        <f t="shared" si="39"/>
        <v>0</v>
      </c>
      <c r="BW45" s="436">
        <f t="shared" si="39"/>
        <v>0</v>
      </c>
      <c r="BX45" s="435">
        <f t="shared" si="39"/>
        <v>0</v>
      </c>
    </row>
    <row r="46" spans="1:76" ht="26.1" customHeight="1">
      <c r="A46" s="299"/>
      <c r="B46" s="166" t="s">
        <v>610</v>
      </c>
      <c r="C46" s="405"/>
      <c r="D46" s="164" t="s">
        <v>151</v>
      </c>
      <c r="E46" s="164" t="s">
        <v>150</v>
      </c>
      <c r="F46" s="164" t="s">
        <v>149</v>
      </c>
      <c r="G46" s="164" t="s">
        <v>148</v>
      </c>
      <c r="H46" s="164" t="s">
        <v>147</v>
      </c>
      <c r="I46" s="164" t="s">
        <v>146</v>
      </c>
      <c r="J46" s="164" t="s">
        <v>145</v>
      </c>
      <c r="K46" s="164" t="s">
        <v>144</v>
      </c>
      <c r="L46" s="164" t="s">
        <v>143</v>
      </c>
      <c r="M46" s="164" t="s">
        <v>142</v>
      </c>
      <c r="N46" s="164" t="s">
        <v>141</v>
      </c>
      <c r="O46" s="164" t="s">
        <v>140</v>
      </c>
      <c r="P46" s="164" t="s">
        <v>139</v>
      </c>
      <c r="Q46" s="164" t="s">
        <v>138</v>
      </c>
      <c r="R46" s="164" t="s">
        <v>137</v>
      </c>
      <c r="S46" s="164" t="s">
        <v>136</v>
      </c>
      <c r="T46" s="164" t="s">
        <v>135</v>
      </c>
      <c r="U46" s="164" t="s">
        <v>134</v>
      </c>
      <c r="V46" s="164" t="s">
        <v>133</v>
      </c>
      <c r="W46" s="164" t="s">
        <v>132</v>
      </c>
      <c r="X46" s="164" t="s">
        <v>131</v>
      </c>
      <c r="Y46" s="164" t="s">
        <v>130</v>
      </c>
      <c r="Z46" s="164" t="s">
        <v>129</v>
      </c>
      <c r="AA46" s="164" t="s">
        <v>128</v>
      </c>
      <c r="AB46" s="164" t="s">
        <v>127</v>
      </c>
      <c r="AC46" s="164" t="s">
        <v>126</v>
      </c>
      <c r="AD46" s="164" t="s">
        <v>125</v>
      </c>
      <c r="AE46" s="164" t="s">
        <v>124</v>
      </c>
      <c r="AF46" s="164" t="s">
        <v>123</v>
      </c>
      <c r="AG46" s="164" t="s">
        <v>122</v>
      </c>
      <c r="AH46" s="164" t="s">
        <v>121</v>
      </c>
      <c r="AI46" s="164" t="s">
        <v>120</v>
      </c>
      <c r="AJ46" s="164" t="s">
        <v>119</v>
      </c>
      <c r="AK46" s="164" t="s">
        <v>118</v>
      </c>
      <c r="AL46" s="164" t="s">
        <v>117</v>
      </c>
      <c r="AM46" s="164" t="s">
        <v>116</v>
      </c>
      <c r="AN46" s="164" t="s">
        <v>115</v>
      </c>
      <c r="AO46" s="164" t="s">
        <v>114</v>
      </c>
      <c r="AP46" s="164" t="s">
        <v>113</v>
      </c>
      <c r="AQ46" s="164" t="s">
        <v>112</v>
      </c>
      <c r="AR46" s="164" t="s">
        <v>111</v>
      </c>
      <c r="AS46" s="164" t="s">
        <v>110</v>
      </c>
      <c r="AT46" s="164" t="s">
        <v>109</v>
      </c>
      <c r="AU46" s="164" t="s">
        <v>108</v>
      </c>
      <c r="AV46" s="164" t="s">
        <v>107</v>
      </c>
      <c r="AW46" s="164" t="s">
        <v>106</v>
      </c>
      <c r="AX46" s="164" t="s">
        <v>105</v>
      </c>
      <c r="AY46" s="164" t="s">
        <v>104</v>
      </c>
      <c r="AZ46" s="164" t="s">
        <v>103</v>
      </c>
      <c r="BA46" s="164" t="s">
        <v>102</v>
      </c>
      <c r="BB46" s="164" t="s">
        <v>101</v>
      </c>
      <c r="BC46" s="164" t="s">
        <v>100</v>
      </c>
      <c r="BD46" s="164" t="s">
        <v>99</v>
      </c>
      <c r="BE46" s="164" t="s">
        <v>98</v>
      </c>
      <c r="BF46" s="164" t="s">
        <v>97</v>
      </c>
      <c r="BG46" s="164" t="s">
        <v>96</v>
      </c>
      <c r="BH46" s="164" t="s">
        <v>95</v>
      </c>
      <c r="BI46" s="164" t="s">
        <v>94</v>
      </c>
      <c r="BJ46" s="164" t="s">
        <v>93</v>
      </c>
      <c r="BK46" s="164" t="s">
        <v>92</v>
      </c>
      <c r="BL46" s="164" t="s">
        <v>91</v>
      </c>
      <c r="BM46" s="164" t="s">
        <v>90</v>
      </c>
      <c r="BN46" s="164" t="s">
        <v>89</v>
      </c>
      <c r="BO46" s="164" t="s">
        <v>88</v>
      </c>
      <c r="BP46" s="164" t="s">
        <v>87</v>
      </c>
      <c r="BQ46" s="164" t="s">
        <v>86</v>
      </c>
      <c r="BR46" s="164" t="s">
        <v>85</v>
      </c>
      <c r="BS46" s="164" t="s">
        <v>84</v>
      </c>
      <c r="BT46" s="164" t="s">
        <v>83</v>
      </c>
      <c r="BU46" s="164" t="s">
        <v>82</v>
      </c>
      <c r="BV46" s="164" t="s">
        <v>81</v>
      </c>
      <c r="BW46" s="164" t="s">
        <v>80</v>
      </c>
      <c r="BX46" s="300" t="s">
        <v>79</v>
      </c>
    </row>
    <row r="47" spans="1:76" ht="15" customHeight="1">
      <c r="A47" s="299"/>
      <c r="B47" s="338" t="s">
        <v>409</v>
      </c>
      <c r="C47" s="337"/>
      <c r="D47" s="304" t="s">
        <v>77</v>
      </c>
      <c r="E47" s="304" t="s">
        <v>77</v>
      </c>
      <c r="F47" s="304" t="s">
        <v>77</v>
      </c>
      <c r="G47" s="304" t="s">
        <v>77</v>
      </c>
      <c r="H47" s="304" t="s">
        <v>77</v>
      </c>
      <c r="I47" s="304" t="s">
        <v>77</v>
      </c>
      <c r="J47" s="304" t="s">
        <v>77</v>
      </c>
      <c r="K47" s="304" t="s">
        <v>77</v>
      </c>
      <c r="L47" s="304" t="s">
        <v>77</v>
      </c>
      <c r="M47" s="304" t="s">
        <v>77</v>
      </c>
      <c r="N47" s="304" t="s">
        <v>77</v>
      </c>
      <c r="O47" s="304" t="s">
        <v>77</v>
      </c>
      <c r="P47" s="304" t="s">
        <v>77</v>
      </c>
      <c r="Q47" s="304" t="s">
        <v>77</v>
      </c>
      <c r="R47" s="304" t="s">
        <v>77</v>
      </c>
      <c r="S47" s="304" t="s">
        <v>77</v>
      </c>
      <c r="T47" s="304" t="s">
        <v>77</v>
      </c>
      <c r="U47" s="304" t="s">
        <v>77</v>
      </c>
      <c r="V47" s="304" t="s">
        <v>77</v>
      </c>
      <c r="W47" s="304" t="s">
        <v>77</v>
      </c>
      <c r="X47" s="304" t="s">
        <v>77</v>
      </c>
      <c r="Y47" s="304" t="s">
        <v>77</v>
      </c>
      <c r="Z47" s="304" t="s">
        <v>77</v>
      </c>
      <c r="AA47" s="304" t="s">
        <v>77</v>
      </c>
      <c r="AB47" s="304" t="s">
        <v>77</v>
      </c>
      <c r="AC47" s="304" t="s">
        <v>77</v>
      </c>
      <c r="AD47" s="304" t="s">
        <v>77</v>
      </c>
      <c r="AE47" s="304" t="s">
        <v>77</v>
      </c>
      <c r="AF47" s="304" t="s">
        <v>77</v>
      </c>
      <c r="AG47" s="304" t="s">
        <v>77</v>
      </c>
      <c r="AH47" s="304" t="s">
        <v>77</v>
      </c>
      <c r="AI47" s="304" t="s">
        <v>77</v>
      </c>
      <c r="AJ47" s="304" t="s">
        <v>77</v>
      </c>
      <c r="AK47" s="304" t="s">
        <v>77</v>
      </c>
      <c r="AL47" s="304" t="s">
        <v>77</v>
      </c>
      <c r="AM47" s="304" t="s">
        <v>77</v>
      </c>
      <c r="AN47" s="304" t="s">
        <v>77</v>
      </c>
      <c r="AO47" s="304" t="s">
        <v>77</v>
      </c>
      <c r="AP47" s="304" t="s">
        <v>77</v>
      </c>
      <c r="AQ47" s="304" t="s">
        <v>77</v>
      </c>
      <c r="AR47" s="304" t="s">
        <v>77</v>
      </c>
      <c r="AS47" s="304" t="s">
        <v>77</v>
      </c>
      <c r="AT47" s="304" t="s">
        <v>77</v>
      </c>
      <c r="AU47" s="304" t="s">
        <v>77</v>
      </c>
      <c r="AV47" s="304" t="s">
        <v>77</v>
      </c>
      <c r="AW47" s="304" t="s">
        <v>77</v>
      </c>
      <c r="AX47" s="304" t="s">
        <v>77</v>
      </c>
      <c r="AY47" s="304" t="s">
        <v>77</v>
      </c>
      <c r="AZ47" s="304" t="s">
        <v>77</v>
      </c>
      <c r="BA47" s="304" t="s">
        <v>77</v>
      </c>
      <c r="BB47" s="304" t="s">
        <v>77</v>
      </c>
      <c r="BC47" s="304" t="s">
        <v>77</v>
      </c>
      <c r="BD47" s="304" t="s">
        <v>77</v>
      </c>
      <c r="BE47" s="304" t="s">
        <v>77</v>
      </c>
      <c r="BF47" s="304" t="s">
        <v>77</v>
      </c>
      <c r="BG47" s="304" t="s">
        <v>77</v>
      </c>
      <c r="BH47" s="304" t="s">
        <v>77</v>
      </c>
      <c r="BI47" s="304" t="s">
        <v>77</v>
      </c>
      <c r="BJ47" s="304" t="s">
        <v>77</v>
      </c>
      <c r="BK47" s="304" t="s">
        <v>77</v>
      </c>
      <c r="BL47" s="304" t="s">
        <v>77</v>
      </c>
      <c r="BM47" s="304" t="s">
        <v>77</v>
      </c>
      <c r="BN47" s="304" t="s">
        <v>77</v>
      </c>
      <c r="BO47" s="304" t="s">
        <v>77</v>
      </c>
      <c r="BP47" s="304" t="s">
        <v>77</v>
      </c>
      <c r="BQ47" s="304" t="s">
        <v>77</v>
      </c>
      <c r="BR47" s="304" t="s">
        <v>77</v>
      </c>
      <c r="BS47" s="304" t="s">
        <v>76</v>
      </c>
      <c r="BT47" s="278" t="s">
        <v>76</v>
      </c>
      <c r="BU47" s="278" t="s">
        <v>76</v>
      </c>
      <c r="BV47" s="278" t="s">
        <v>76</v>
      </c>
      <c r="BW47" s="278" t="s">
        <v>76</v>
      </c>
      <c r="BX47" s="277" t="s">
        <v>76</v>
      </c>
    </row>
    <row r="48" spans="1:76" s="318" customFormat="1" ht="24" customHeight="1">
      <c r="A48" s="317"/>
      <c r="B48" s="41" t="s">
        <v>67</v>
      </c>
      <c r="C48" s="41"/>
      <c r="D48" s="320">
        <v>1869.5394639419528</v>
      </c>
      <c r="E48" s="320">
        <v>2193.1941359395832</v>
      </c>
      <c r="F48" s="320">
        <v>2404.3189476763728</v>
      </c>
      <c r="G48" s="320">
        <v>2508.174144824523</v>
      </c>
      <c r="H48" s="320">
        <v>2882.4559455057019</v>
      </c>
      <c r="I48" s="320">
        <v>2864.1039356657816</v>
      </c>
      <c r="J48" s="320">
        <v>2925.8143047534436</v>
      </c>
      <c r="K48" s="320">
        <v>2559.7734340293205</v>
      </c>
      <c r="L48" s="320">
        <v>2563.0334728033472</v>
      </c>
      <c r="M48" s="320">
        <v>2416.4032806561313</v>
      </c>
      <c r="N48" s="320">
        <v>2601.4852452608952</v>
      </c>
      <c r="O48" s="320">
        <v>3117.5267770204482</v>
      </c>
      <c r="P48" s="320">
        <v>3463.1327602674305</v>
      </c>
      <c r="Q48" s="320">
        <v>3200.2037037037035</v>
      </c>
      <c r="R48" s="320">
        <v>3625.5479698167446</v>
      </c>
      <c r="S48" s="320">
        <v>3879.3992932862193</v>
      </c>
      <c r="T48" s="320">
        <v>3816.1252115059219</v>
      </c>
      <c r="U48" s="320">
        <v>3999.9838943469158</v>
      </c>
      <c r="V48" s="320">
        <v>4620.5597416576966</v>
      </c>
      <c r="W48" s="320">
        <v>5838.6840527577933</v>
      </c>
      <c r="X48" s="320">
        <v>6197.2675250357643</v>
      </c>
      <c r="Y48" s="320">
        <v>6394.1761936785479</v>
      </c>
      <c r="Z48" s="320">
        <v>6497.6418570375836</v>
      </c>
      <c r="AA48" s="320">
        <v>7409.5161843760716</v>
      </c>
      <c r="AB48" s="320">
        <v>7518.8888888888887</v>
      </c>
      <c r="AC48" s="320">
        <v>6947.575757575758</v>
      </c>
      <c r="AD48" s="320">
        <v>7938.6695067999344</v>
      </c>
      <c r="AE48" s="320">
        <v>8709.2610902379547</v>
      </c>
      <c r="AF48" s="320">
        <v>10074.158283421528</v>
      </c>
      <c r="AG48" s="320">
        <v>7397.8092849465129</v>
      </c>
      <c r="AH48" s="320">
        <f t="shared" ref="AH48:BB48" si="40">SUM(AH67:AH72)</f>
        <v>7280.2456594015521</v>
      </c>
      <c r="AI48" s="320">
        <f t="shared" si="40"/>
        <v>6695.7571439879675</v>
      </c>
      <c r="AJ48" s="320">
        <f t="shared" si="40"/>
        <v>7288.347443503767</v>
      </c>
      <c r="AK48" s="320">
        <f t="shared" si="40"/>
        <v>9956.560240597848</v>
      </c>
      <c r="AL48" s="320">
        <f t="shared" si="40"/>
        <v>13256.267964370072</v>
      </c>
      <c r="AM48" s="320">
        <f t="shared" si="40"/>
        <v>15384.397472216166</v>
      </c>
      <c r="AN48" s="320">
        <f t="shared" si="40"/>
        <v>16827.264767986817</v>
      </c>
      <c r="AO48" s="320">
        <f t="shared" si="40"/>
        <v>18257.531985142388</v>
      </c>
      <c r="AP48" s="320">
        <f t="shared" si="40"/>
        <v>18789.326170734555</v>
      </c>
      <c r="AQ48" s="320">
        <f t="shared" si="40"/>
        <v>17784.476462386297</v>
      </c>
      <c r="AR48" s="320">
        <f t="shared" si="40"/>
        <v>15894.800053966543</v>
      </c>
      <c r="AS48" s="320">
        <f t="shared" si="40"/>
        <v>14927.131347364773</v>
      </c>
      <c r="AT48" s="320">
        <f t="shared" si="40"/>
        <v>15978.900578034682</v>
      </c>
      <c r="AU48" s="320">
        <f t="shared" si="40"/>
        <v>19760.576444362618</v>
      </c>
      <c r="AV48" s="320">
        <f t="shared" si="40"/>
        <v>24471.892465719764</v>
      </c>
      <c r="AW48" s="320">
        <f t="shared" si="40"/>
        <v>26017.332230004151</v>
      </c>
      <c r="AX48" s="320">
        <f t="shared" si="40"/>
        <v>26155.881159328674</v>
      </c>
      <c r="AY48" s="320">
        <f t="shared" si="40"/>
        <v>25889.036470010135</v>
      </c>
      <c r="AZ48" s="320">
        <f t="shared" si="40"/>
        <v>21492.86517184991</v>
      </c>
      <c r="BA48" s="320">
        <f t="shared" si="40"/>
        <v>17492.393894654564</v>
      </c>
      <c r="BB48" s="320">
        <f t="shared" si="40"/>
        <v>16967.680525475891</v>
      </c>
      <c r="BC48" s="439">
        <f>SUM(BC68:BC72)</f>
        <v>17207.887105871738</v>
      </c>
      <c r="BD48" s="320">
        <f t="shared" ref="BD48:BX48" si="41">SUM(BD50:BD53)</f>
        <v>18268.139708314957</v>
      </c>
      <c r="BE48" s="320">
        <f t="shared" si="41"/>
        <v>19338.868326824035</v>
      </c>
      <c r="BF48" s="320">
        <f t="shared" si="41"/>
        <v>19025.280963803722</v>
      </c>
      <c r="BG48" s="320">
        <f t="shared" si="41"/>
        <v>16840.560204022422</v>
      </c>
      <c r="BH48" s="320">
        <f t="shared" si="41"/>
        <v>12732.646323834428</v>
      </c>
      <c r="BI48" s="320">
        <f t="shared" si="41"/>
        <v>11301.12621785515</v>
      </c>
      <c r="BJ48" s="320">
        <f t="shared" si="41"/>
        <v>10628.58195709008</v>
      </c>
      <c r="BK48" s="320">
        <f t="shared" si="41"/>
        <v>10547.444451071551</v>
      </c>
      <c r="BL48" s="320">
        <f t="shared" si="41"/>
        <v>9897.9696947459925</v>
      </c>
      <c r="BM48" s="320">
        <f t="shared" si="41"/>
        <v>9303.0519712666228</v>
      </c>
      <c r="BN48" s="320">
        <f t="shared" si="41"/>
        <v>8493.2192686037088</v>
      </c>
      <c r="BO48" s="320">
        <f t="shared" si="41"/>
        <v>7431.4005371497069</v>
      </c>
      <c r="BP48" s="320">
        <f t="shared" si="41"/>
        <v>5548.7800027429275</v>
      </c>
      <c r="BQ48" s="320">
        <f t="shared" si="41"/>
        <v>3669.067263747389</v>
      </c>
      <c r="BR48" s="320">
        <f t="shared" si="41"/>
        <v>2922.4111781198003</v>
      </c>
      <c r="BS48" s="320">
        <f t="shared" si="41"/>
        <v>2780.5117507766063</v>
      </c>
      <c r="BT48" s="320">
        <f t="shared" si="41"/>
        <v>2590.7855665019906</v>
      </c>
      <c r="BU48" s="320">
        <f t="shared" si="41"/>
        <v>2362.6536250359336</v>
      </c>
      <c r="BV48" s="320">
        <f t="shared" si="41"/>
        <v>2193.4712784270068</v>
      </c>
      <c r="BW48" s="320">
        <f t="shared" si="41"/>
        <v>2102.9459691556599</v>
      </c>
      <c r="BX48" s="319">
        <f t="shared" si="41"/>
        <v>2114.7319915651701</v>
      </c>
    </row>
    <row r="49" spans="1:76" s="98" customFormat="1" ht="24.75" customHeight="1">
      <c r="A49" s="38"/>
      <c r="B49" s="37" t="s">
        <v>601</v>
      </c>
      <c r="C49" s="38"/>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42"/>
      <c r="BD49" s="315"/>
      <c r="BE49" s="315"/>
      <c r="BF49" s="315"/>
      <c r="BG49" s="315"/>
      <c r="BH49" s="315"/>
      <c r="BI49" s="315"/>
      <c r="BJ49" s="315"/>
      <c r="BK49" s="315"/>
      <c r="BL49" s="315"/>
      <c r="BM49" s="315"/>
      <c r="BN49" s="315"/>
      <c r="BO49" s="315"/>
      <c r="BP49" s="315"/>
      <c r="BQ49" s="315"/>
      <c r="BR49" s="315"/>
      <c r="BS49" s="315"/>
      <c r="BT49" s="315"/>
      <c r="BU49" s="315"/>
      <c r="BV49" s="315"/>
      <c r="BW49" s="315"/>
      <c r="BX49" s="314"/>
    </row>
    <row r="50" spans="1:76" s="98" customFormat="1">
      <c r="A50" s="421"/>
      <c r="B50" s="376" t="s">
        <v>600</v>
      </c>
      <c r="C50" s="296"/>
      <c r="D50" s="315">
        <v>0</v>
      </c>
      <c r="E50" s="315">
        <v>0</v>
      </c>
      <c r="F50" s="315">
        <v>0</v>
      </c>
      <c r="G50" s="315">
        <v>0</v>
      </c>
      <c r="H50" s="315">
        <v>0</v>
      </c>
      <c r="I50" s="315">
        <v>0</v>
      </c>
      <c r="J50" s="315">
        <v>0</v>
      </c>
      <c r="K50" s="315">
        <v>0</v>
      </c>
      <c r="L50" s="315">
        <v>0</v>
      </c>
      <c r="M50" s="315">
        <v>0</v>
      </c>
      <c r="N50" s="315">
        <v>0</v>
      </c>
      <c r="O50" s="315">
        <v>0</v>
      </c>
      <c r="P50" s="315">
        <v>0</v>
      </c>
      <c r="Q50" s="315">
        <v>0</v>
      </c>
      <c r="R50" s="315">
        <v>0</v>
      </c>
      <c r="S50" s="315">
        <v>0</v>
      </c>
      <c r="T50" s="315">
        <v>0</v>
      </c>
      <c r="U50" s="315">
        <v>0</v>
      </c>
      <c r="V50" s="315">
        <v>0</v>
      </c>
      <c r="W50" s="315">
        <v>0</v>
      </c>
      <c r="X50" s="315">
        <v>0</v>
      </c>
      <c r="Y50" s="315">
        <v>0</v>
      </c>
      <c r="Z50" s="315">
        <v>0</v>
      </c>
      <c r="AA50" s="315">
        <v>0</v>
      </c>
      <c r="AB50" s="315">
        <v>0</v>
      </c>
      <c r="AC50" s="315">
        <v>0</v>
      </c>
      <c r="AD50" s="315">
        <v>0</v>
      </c>
      <c r="AE50" s="315">
        <v>0</v>
      </c>
      <c r="AF50" s="315">
        <v>0</v>
      </c>
      <c r="AG50" s="315">
        <v>0</v>
      </c>
      <c r="AH50" s="315">
        <v>0</v>
      </c>
      <c r="AI50" s="315">
        <v>0</v>
      </c>
      <c r="AJ50" s="315">
        <v>0</v>
      </c>
      <c r="AK50" s="315">
        <v>0</v>
      </c>
      <c r="AL50" s="315">
        <v>0</v>
      </c>
      <c r="AM50" s="315">
        <v>0</v>
      </c>
      <c r="AN50" s="315">
        <v>0</v>
      </c>
      <c r="AO50" s="315">
        <v>0</v>
      </c>
      <c r="AP50" s="315">
        <v>0</v>
      </c>
      <c r="AQ50" s="315">
        <v>0</v>
      </c>
      <c r="AR50" s="315">
        <v>0</v>
      </c>
      <c r="AS50" s="315">
        <v>0</v>
      </c>
      <c r="AT50" s="315">
        <v>0</v>
      </c>
      <c r="AU50" s="315">
        <v>0</v>
      </c>
      <c r="AV50" s="315">
        <v>0</v>
      </c>
      <c r="AW50" s="315">
        <v>0</v>
      </c>
      <c r="AX50" s="315">
        <v>0</v>
      </c>
      <c r="AY50" s="315">
        <v>0</v>
      </c>
      <c r="AZ50" s="315">
        <v>0</v>
      </c>
      <c r="BA50" s="315">
        <v>0</v>
      </c>
      <c r="BB50" s="315">
        <v>0</v>
      </c>
      <c r="BC50" s="342">
        <v>0</v>
      </c>
      <c r="BD50" s="315">
        <v>6434.1904200412009</v>
      </c>
      <c r="BE50" s="315">
        <v>6929.8831466909287</v>
      </c>
      <c r="BF50" s="315">
        <v>6732.798733022275</v>
      </c>
      <c r="BG50" s="315">
        <v>6614.54638929872</v>
      </c>
      <c r="BH50" s="315">
        <v>5988.2159796304013</v>
      </c>
      <c r="BI50" s="315">
        <v>5597.6911584331738</v>
      </c>
      <c r="BJ50" s="315">
        <v>5500.5162083302257</v>
      </c>
      <c r="BK50" s="315">
        <v>5907.954874522813</v>
      </c>
      <c r="BL50" s="315">
        <v>5811.0349766158733</v>
      </c>
      <c r="BM50" s="315">
        <v>5538.1298888601714</v>
      </c>
      <c r="BN50" s="315">
        <v>5010.7163624250134</v>
      </c>
      <c r="BO50" s="315">
        <v>4338.4080966886804</v>
      </c>
      <c r="BP50" s="315">
        <v>2627.8942926638692</v>
      </c>
      <c r="BQ50" s="315">
        <v>1019.043752464128</v>
      </c>
      <c r="BR50" s="315">
        <v>393.26366896488906</v>
      </c>
      <c r="BS50" s="315">
        <v>218.81715269257273</v>
      </c>
      <c r="BT50" s="315">
        <v>48.152515092046194</v>
      </c>
      <c r="BU50" s="315">
        <v>-0.42368945678451109</v>
      </c>
      <c r="BV50" s="315">
        <v>-0.2848306391672969</v>
      </c>
      <c r="BW50" s="315">
        <v>0</v>
      </c>
      <c r="BX50" s="314">
        <v>0</v>
      </c>
    </row>
    <row r="51" spans="1:76" s="98" customFormat="1">
      <c r="A51" s="38"/>
      <c r="B51" s="214" t="s">
        <v>599</v>
      </c>
      <c r="C51" s="37"/>
      <c r="D51" s="315">
        <v>0</v>
      </c>
      <c r="E51" s="315">
        <v>0</v>
      </c>
      <c r="F51" s="315">
        <v>0</v>
      </c>
      <c r="G51" s="315">
        <v>0</v>
      </c>
      <c r="H51" s="315">
        <v>0</v>
      </c>
      <c r="I51" s="315">
        <v>0</v>
      </c>
      <c r="J51" s="315">
        <v>0</v>
      </c>
      <c r="K51" s="315">
        <v>0</v>
      </c>
      <c r="L51" s="315">
        <v>0</v>
      </c>
      <c r="M51" s="315">
        <v>0</v>
      </c>
      <c r="N51" s="315">
        <v>0</v>
      </c>
      <c r="O51" s="315">
        <v>0</v>
      </c>
      <c r="P51" s="315">
        <v>0</v>
      </c>
      <c r="Q51" s="315">
        <v>0</v>
      </c>
      <c r="R51" s="315">
        <v>0</v>
      </c>
      <c r="S51" s="315">
        <v>0</v>
      </c>
      <c r="T51" s="315">
        <v>0</v>
      </c>
      <c r="U51" s="315">
        <v>0</v>
      </c>
      <c r="V51" s="315">
        <v>0</v>
      </c>
      <c r="W51" s="315">
        <v>0</v>
      </c>
      <c r="X51" s="315">
        <v>0</v>
      </c>
      <c r="Y51" s="315">
        <v>0</v>
      </c>
      <c r="Z51" s="315">
        <v>0</v>
      </c>
      <c r="AA51" s="315">
        <v>0</v>
      </c>
      <c r="AB51" s="315">
        <v>0</v>
      </c>
      <c r="AC51" s="315">
        <v>0</v>
      </c>
      <c r="AD51" s="315">
        <v>0</v>
      </c>
      <c r="AE51" s="315">
        <v>0</v>
      </c>
      <c r="AF51" s="315">
        <v>0</v>
      </c>
      <c r="AG51" s="315">
        <v>0</v>
      </c>
      <c r="AH51" s="315">
        <v>0</v>
      </c>
      <c r="AI51" s="315">
        <v>0</v>
      </c>
      <c r="AJ51" s="315">
        <v>0</v>
      </c>
      <c r="AK51" s="315">
        <v>0</v>
      </c>
      <c r="AL51" s="315">
        <v>0</v>
      </c>
      <c r="AM51" s="315">
        <v>0</v>
      </c>
      <c r="AN51" s="315">
        <v>0</v>
      </c>
      <c r="AO51" s="315">
        <v>0</v>
      </c>
      <c r="AP51" s="315">
        <v>0</v>
      </c>
      <c r="AQ51" s="315">
        <v>0</v>
      </c>
      <c r="AR51" s="315">
        <v>0</v>
      </c>
      <c r="AS51" s="315">
        <v>0</v>
      </c>
      <c r="AT51" s="315">
        <v>0</v>
      </c>
      <c r="AU51" s="315">
        <v>0</v>
      </c>
      <c r="AV51" s="315">
        <v>0</v>
      </c>
      <c r="AW51" s="315">
        <v>0</v>
      </c>
      <c r="AX51" s="315">
        <v>0</v>
      </c>
      <c r="AY51" s="315">
        <v>0</v>
      </c>
      <c r="AZ51" s="315">
        <v>0</v>
      </c>
      <c r="BA51" s="315">
        <v>0</v>
      </c>
      <c r="BB51" s="315">
        <v>0</v>
      </c>
      <c r="BC51" s="342">
        <v>0</v>
      </c>
      <c r="BD51" s="315">
        <v>6187.0182266059956</v>
      </c>
      <c r="BE51" s="315">
        <v>6340.4353148392029</v>
      </c>
      <c r="BF51" s="315">
        <v>6397.3854146250233</v>
      </c>
      <c r="BG51" s="315">
        <v>6400.9603812200867</v>
      </c>
      <c r="BH51" s="315">
        <v>5836.008984618652</v>
      </c>
      <c r="BI51" s="315">
        <v>4869.9952649993975</v>
      </c>
      <c r="BJ51" s="315">
        <v>4334.3544042326257</v>
      </c>
      <c r="BK51" s="315">
        <v>3955.59213632202</v>
      </c>
      <c r="BL51" s="315">
        <v>3488.9830379065675</v>
      </c>
      <c r="BM51" s="315">
        <v>3157.7569931897542</v>
      </c>
      <c r="BN51" s="315">
        <v>2795.9107701522576</v>
      </c>
      <c r="BO51" s="315">
        <v>2403.9109643819738</v>
      </c>
      <c r="BP51" s="315">
        <v>2179.3086108362122</v>
      </c>
      <c r="BQ51" s="315">
        <v>1898.6937271600082</v>
      </c>
      <c r="BR51" s="315">
        <v>1800.2749234447249</v>
      </c>
      <c r="BS51" s="315">
        <v>1796.6907760628956</v>
      </c>
      <c r="BT51" s="315">
        <v>1769.3730414859629</v>
      </c>
      <c r="BU51" s="315">
        <v>1558.3360182646541</v>
      </c>
      <c r="BV51" s="315">
        <v>1388.2637353657981</v>
      </c>
      <c r="BW51" s="315">
        <v>1286.3214264942881</v>
      </c>
      <c r="BX51" s="314">
        <v>1280.5371952489163</v>
      </c>
    </row>
    <row r="52" spans="1:76" s="98" customFormat="1">
      <c r="A52" s="38"/>
      <c r="B52" s="376" t="s">
        <v>514</v>
      </c>
      <c r="C52" s="296"/>
      <c r="D52" s="315">
        <v>0</v>
      </c>
      <c r="E52" s="315">
        <v>0</v>
      </c>
      <c r="F52" s="315">
        <v>0</v>
      </c>
      <c r="G52" s="315">
        <v>0</v>
      </c>
      <c r="H52" s="315">
        <v>0</v>
      </c>
      <c r="I52" s="315">
        <v>0</v>
      </c>
      <c r="J52" s="315">
        <v>0</v>
      </c>
      <c r="K52" s="315">
        <v>0</v>
      </c>
      <c r="L52" s="315">
        <v>0</v>
      </c>
      <c r="M52" s="315">
        <v>0</v>
      </c>
      <c r="N52" s="315">
        <v>0</v>
      </c>
      <c r="O52" s="315">
        <v>0</v>
      </c>
      <c r="P52" s="315">
        <v>0</v>
      </c>
      <c r="Q52" s="315">
        <v>0</v>
      </c>
      <c r="R52" s="315">
        <v>0</v>
      </c>
      <c r="S52" s="315">
        <v>0</v>
      </c>
      <c r="T52" s="315">
        <v>0</v>
      </c>
      <c r="U52" s="315">
        <v>0</v>
      </c>
      <c r="V52" s="315">
        <v>0</v>
      </c>
      <c r="W52" s="315">
        <v>0</v>
      </c>
      <c r="X52" s="315">
        <v>0</v>
      </c>
      <c r="Y52" s="315">
        <v>0</v>
      </c>
      <c r="Z52" s="315">
        <v>0</v>
      </c>
      <c r="AA52" s="315">
        <v>0</v>
      </c>
      <c r="AB52" s="315">
        <v>0</v>
      </c>
      <c r="AC52" s="315">
        <v>0</v>
      </c>
      <c r="AD52" s="315">
        <v>0</v>
      </c>
      <c r="AE52" s="315">
        <v>0</v>
      </c>
      <c r="AF52" s="315">
        <v>0</v>
      </c>
      <c r="AG52" s="315">
        <v>0</v>
      </c>
      <c r="AH52" s="315">
        <v>0</v>
      </c>
      <c r="AI52" s="315">
        <v>0</v>
      </c>
      <c r="AJ52" s="315">
        <v>0</v>
      </c>
      <c r="AK52" s="315">
        <v>0</v>
      </c>
      <c r="AL52" s="315">
        <v>0</v>
      </c>
      <c r="AM52" s="315">
        <v>0</v>
      </c>
      <c r="AN52" s="315">
        <v>0</v>
      </c>
      <c r="AO52" s="315">
        <v>0</v>
      </c>
      <c r="AP52" s="315">
        <v>0</v>
      </c>
      <c r="AQ52" s="315">
        <v>0</v>
      </c>
      <c r="AR52" s="315">
        <v>0</v>
      </c>
      <c r="AS52" s="315">
        <v>0</v>
      </c>
      <c r="AT52" s="315">
        <v>0</v>
      </c>
      <c r="AU52" s="315">
        <v>0</v>
      </c>
      <c r="AV52" s="315">
        <v>0</v>
      </c>
      <c r="AW52" s="315">
        <v>0</v>
      </c>
      <c r="AX52" s="315">
        <v>0</v>
      </c>
      <c r="AY52" s="315">
        <v>0</v>
      </c>
      <c r="AZ52" s="315">
        <v>0</v>
      </c>
      <c r="BA52" s="315">
        <v>0</v>
      </c>
      <c r="BB52" s="315">
        <v>0</v>
      </c>
      <c r="BC52" s="342">
        <v>0</v>
      </c>
      <c r="BD52" s="315">
        <v>352.03339827159846</v>
      </c>
      <c r="BE52" s="315">
        <v>458.63758319840122</v>
      </c>
      <c r="BF52" s="315">
        <v>502.87014725575369</v>
      </c>
      <c r="BG52" s="315">
        <v>494.48824747759153</v>
      </c>
      <c r="BH52" s="315">
        <v>416.76927884690838</v>
      </c>
      <c r="BI52" s="315">
        <v>365.96612529476704</v>
      </c>
      <c r="BJ52" s="315">
        <v>349.30748391211966</v>
      </c>
      <c r="BK52" s="315">
        <v>331.4737969224135</v>
      </c>
      <c r="BL52" s="315">
        <v>315.63913417892456</v>
      </c>
      <c r="BM52" s="315">
        <v>338.05370203138784</v>
      </c>
      <c r="BN52" s="315">
        <v>419.71484383379067</v>
      </c>
      <c r="BO52" s="315">
        <v>455.73394433217447</v>
      </c>
      <c r="BP52" s="315">
        <v>530.88379418815964</v>
      </c>
      <c r="BQ52" s="315">
        <v>570.50025151238958</v>
      </c>
      <c r="BR52" s="315">
        <v>565.99701465304406</v>
      </c>
      <c r="BS52" s="315">
        <v>619.95462342712062</v>
      </c>
      <c r="BT52" s="315">
        <v>645.35079194428147</v>
      </c>
      <c r="BU52" s="315">
        <v>678.42249214358537</v>
      </c>
      <c r="BV52" s="315">
        <v>677.68352796522538</v>
      </c>
      <c r="BW52" s="315">
        <v>690.83191317932972</v>
      </c>
      <c r="BX52" s="314">
        <v>707.48207270182115</v>
      </c>
    </row>
    <row r="53" spans="1:76" s="98" customFormat="1">
      <c r="A53" s="38"/>
      <c r="B53" s="376" t="s">
        <v>598</v>
      </c>
      <c r="C53" s="296"/>
      <c r="D53" s="315">
        <v>0</v>
      </c>
      <c r="E53" s="315">
        <v>0</v>
      </c>
      <c r="F53" s="315">
        <v>0</v>
      </c>
      <c r="G53" s="315">
        <v>0</v>
      </c>
      <c r="H53" s="315">
        <v>0</v>
      </c>
      <c r="I53" s="315">
        <v>0</v>
      </c>
      <c r="J53" s="315">
        <v>0</v>
      </c>
      <c r="K53" s="315">
        <v>0</v>
      </c>
      <c r="L53" s="315">
        <v>0</v>
      </c>
      <c r="M53" s="315">
        <v>0</v>
      </c>
      <c r="N53" s="315">
        <v>0</v>
      </c>
      <c r="O53" s="315">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c r="AN53" s="315">
        <v>0</v>
      </c>
      <c r="AO53" s="315">
        <v>0</v>
      </c>
      <c r="AP53" s="315">
        <v>0</v>
      </c>
      <c r="AQ53" s="315">
        <v>0</v>
      </c>
      <c r="AR53" s="315">
        <v>0</v>
      </c>
      <c r="AS53" s="315">
        <v>0</v>
      </c>
      <c r="AT53" s="315">
        <v>0</v>
      </c>
      <c r="AU53" s="315">
        <v>0</v>
      </c>
      <c r="AV53" s="315">
        <v>0</v>
      </c>
      <c r="AW53" s="315">
        <v>0</v>
      </c>
      <c r="AX53" s="315">
        <v>0</v>
      </c>
      <c r="AY53" s="315">
        <v>0</v>
      </c>
      <c r="AZ53" s="315">
        <v>0</v>
      </c>
      <c r="BA53" s="315">
        <v>0</v>
      </c>
      <c r="BB53" s="315">
        <v>0</v>
      </c>
      <c r="BC53" s="342">
        <v>0</v>
      </c>
      <c r="BD53" s="315">
        <v>5294.8976633961611</v>
      </c>
      <c r="BE53" s="315">
        <v>5609.9122820955017</v>
      </c>
      <c r="BF53" s="315">
        <v>5392.2266689006683</v>
      </c>
      <c r="BG53" s="315">
        <v>3330.5651860260227</v>
      </c>
      <c r="BH53" s="315">
        <v>491.6520807384652</v>
      </c>
      <c r="BI53" s="315">
        <v>467.47366912781183</v>
      </c>
      <c r="BJ53" s="315">
        <v>444.40386061510776</v>
      </c>
      <c r="BK53" s="315">
        <v>352.42364330430388</v>
      </c>
      <c r="BL53" s="315">
        <v>282.31254604462788</v>
      </c>
      <c r="BM53" s="315">
        <v>269.11138718530776</v>
      </c>
      <c r="BN53" s="315">
        <v>266.87729219264895</v>
      </c>
      <c r="BO53" s="315">
        <v>233.34753174687802</v>
      </c>
      <c r="BP53" s="315">
        <v>210.69330505468693</v>
      </c>
      <c r="BQ53" s="315">
        <v>180.82953261086328</v>
      </c>
      <c r="BR53" s="315">
        <v>162.87557105714208</v>
      </c>
      <c r="BS53" s="315">
        <v>145.0491985940169</v>
      </c>
      <c r="BT53" s="315">
        <v>127.90921797970013</v>
      </c>
      <c r="BU53" s="315">
        <v>126.31880408447905</v>
      </c>
      <c r="BV53" s="315">
        <v>127.80884573515043</v>
      </c>
      <c r="BW53" s="315">
        <v>125.79262948204232</v>
      </c>
      <c r="BX53" s="314">
        <v>126.71272361443282</v>
      </c>
    </row>
    <row r="54" spans="1:76" s="98" customFormat="1" ht="24.75" customHeight="1">
      <c r="A54" s="38"/>
      <c r="B54" s="214" t="s">
        <v>609</v>
      </c>
      <c r="C54" s="37"/>
      <c r="D54" s="315">
        <v>0</v>
      </c>
      <c r="E54" s="315">
        <v>0</v>
      </c>
      <c r="F54" s="315">
        <v>0</v>
      </c>
      <c r="G54" s="315">
        <v>0</v>
      </c>
      <c r="H54" s="315">
        <v>0</v>
      </c>
      <c r="I54" s="315">
        <v>0</v>
      </c>
      <c r="J54" s="315">
        <v>0</v>
      </c>
      <c r="K54" s="315">
        <v>0</v>
      </c>
      <c r="L54" s="315">
        <v>0</v>
      </c>
      <c r="M54" s="315">
        <v>0</v>
      </c>
      <c r="N54" s="315">
        <v>0</v>
      </c>
      <c r="O54" s="315">
        <v>0</v>
      </c>
      <c r="P54" s="315">
        <v>0</v>
      </c>
      <c r="Q54" s="315">
        <v>0</v>
      </c>
      <c r="R54" s="315">
        <v>0</v>
      </c>
      <c r="S54" s="315">
        <v>0</v>
      </c>
      <c r="T54" s="315">
        <v>0</v>
      </c>
      <c r="U54" s="315">
        <v>0</v>
      </c>
      <c r="V54" s="315">
        <v>0</v>
      </c>
      <c r="W54" s="315">
        <v>0</v>
      </c>
      <c r="X54" s="315">
        <v>0</v>
      </c>
      <c r="Y54" s="315">
        <v>0</v>
      </c>
      <c r="Z54" s="315">
        <v>0</v>
      </c>
      <c r="AA54" s="315">
        <v>0</v>
      </c>
      <c r="AB54" s="315">
        <v>0</v>
      </c>
      <c r="AC54" s="315">
        <v>0</v>
      </c>
      <c r="AD54" s="315">
        <v>0</v>
      </c>
      <c r="AE54" s="315">
        <v>0</v>
      </c>
      <c r="AF54" s="315">
        <v>0</v>
      </c>
      <c r="AG54" s="315">
        <v>0</v>
      </c>
      <c r="AH54" s="315">
        <v>0</v>
      </c>
      <c r="AI54" s="315">
        <v>0</v>
      </c>
      <c r="AJ54" s="315">
        <v>0</v>
      </c>
      <c r="AK54" s="315">
        <v>0</v>
      </c>
      <c r="AL54" s="315">
        <v>0</v>
      </c>
      <c r="AM54" s="315">
        <v>0</v>
      </c>
      <c r="AN54" s="315">
        <v>0</v>
      </c>
      <c r="AO54" s="315">
        <v>0</v>
      </c>
      <c r="AP54" s="315">
        <v>0</v>
      </c>
      <c r="AQ54" s="315">
        <v>0</v>
      </c>
      <c r="AR54" s="315">
        <v>0</v>
      </c>
      <c r="AS54" s="315">
        <v>0</v>
      </c>
      <c r="AT54" s="315">
        <v>0</v>
      </c>
      <c r="AU54" s="315">
        <v>0</v>
      </c>
      <c r="AV54" s="315">
        <v>0</v>
      </c>
      <c r="AW54" s="315">
        <v>0</v>
      </c>
      <c r="AX54" s="315">
        <v>0</v>
      </c>
      <c r="AY54" s="315">
        <v>0</v>
      </c>
      <c r="AZ54" s="315">
        <v>0</v>
      </c>
      <c r="BA54" s="315">
        <v>0</v>
      </c>
      <c r="BB54" s="315">
        <v>0</v>
      </c>
      <c r="BC54" s="342">
        <v>0</v>
      </c>
      <c r="BD54" s="315">
        <v>0</v>
      </c>
      <c r="BE54" s="315">
        <v>0</v>
      </c>
      <c r="BF54" s="315">
        <v>0</v>
      </c>
      <c r="BG54" s="315">
        <v>0</v>
      </c>
      <c r="BH54" s="315">
        <v>4161.7286588815005</v>
      </c>
      <c r="BI54" s="315">
        <v>3119.8532558850502</v>
      </c>
      <c r="BJ54" s="315">
        <v>2465.1157253071719</v>
      </c>
      <c r="BK54" s="315">
        <v>2029.9445925833284</v>
      </c>
      <c r="BL54" s="315">
        <v>1659.04646879509</v>
      </c>
      <c r="BM54" s="315">
        <v>974.29590923348655</v>
      </c>
      <c r="BN54" s="315">
        <v>684.54719856158749</v>
      </c>
      <c r="BO54" s="315">
        <v>479.04635354017307</v>
      </c>
      <c r="BP54" s="315">
        <v>305.48045926290354</v>
      </c>
      <c r="BQ54" s="315">
        <v>176.31906411584492</v>
      </c>
      <c r="BR54" s="315">
        <v>122.54804670681816</v>
      </c>
      <c r="BS54" s="315">
        <v>91.060306652508061</v>
      </c>
      <c r="BT54" s="315">
        <v>69.59487854997893</v>
      </c>
      <c r="BU54" s="315">
        <v>53.521512263172582</v>
      </c>
      <c r="BV54" s="315">
        <v>41.723068295174393</v>
      </c>
      <c r="BW54" s="315">
        <v>32.619123650781837</v>
      </c>
      <c r="BX54" s="314">
        <v>26.199229327962801</v>
      </c>
    </row>
    <row r="55" spans="1:76" s="98" customFormat="1">
      <c r="A55" s="38"/>
      <c r="B55" s="393" t="s">
        <v>600</v>
      </c>
      <c r="C55" s="376"/>
      <c r="D55" s="315">
        <v>0</v>
      </c>
      <c r="E55" s="315">
        <v>0</v>
      </c>
      <c r="F55" s="315">
        <v>0</v>
      </c>
      <c r="G55" s="315">
        <v>0</v>
      </c>
      <c r="H55" s="315">
        <v>0</v>
      </c>
      <c r="I55" s="315">
        <v>0</v>
      </c>
      <c r="J55" s="315">
        <v>0</v>
      </c>
      <c r="K55" s="315">
        <v>0</v>
      </c>
      <c r="L55" s="315">
        <v>0</v>
      </c>
      <c r="M55" s="315">
        <v>0</v>
      </c>
      <c r="N55" s="315">
        <v>0</v>
      </c>
      <c r="O55" s="315">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v>0</v>
      </c>
      <c r="AO55" s="315">
        <v>0</v>
      </c>
      <c r="AP55" s="315">
        <v>0</v>
      </c>
      <c r="AQ55" s="315">
        <v>0</v>
      </c>
      <c r="AR55" s="315">
        <v>0</v>
      </c>
      <c r="AS55" s="315">
        <v>0</v>
      </c>
      <c r="AT55" s="315">
        <v>0</v>
      </c>
      <c r="AU55" s="315">
        <v>0</v>
      </c>
      <c r="AV55" s="315">
        <v>0</v>
      </c>
      <c r="AW55" s="315">
        <v>0</v>
      </c>
      <c r="AX55" s="315">
        <v>0</v>
      </c>
      <c r="AY55" s="315">
        <v>0</v>
      </c>
      <c r="AZ55" s="315">
        <v>0</v>
      </c>
      <c r="BA55" s="315">
        <v>0</v>
      </c>
      <c r="BB55" s="315">
        <v>0</v>
      </c>
      <c r="BC55" s="342">
        <v>0</v>
      </c>
      <c r="BD55" s="315" t="s">
        <v>496</v>
      </c>
      <c r="BE55" s="315" t="s">
        <v>496</v>
      </c>
      <c r="BF55" s="315" t="s">
        <v>496</v>
      </c>
      <c r="BG55" s="315" t="s">
        <v>496</v>
      </c>
      <c r="BH55" s="315">
        <v>968.51578508833006</v>
      </c>
      <c r="BI55" s="315">
        <v>718.63865988976067</v>
      </c>
      <c r="BJ55" s="315">
        <v>569.52257579294417</v>
      </c>
      <c r="BK55" s="315">
        <v>483.62099481438668</v>
      </c>
      <c r="BL55" s="315">
        <v>412.55999503187559</v>
      </c>
      <c r="BM55" s="315">
        <v>286.03815097315692</v>
      </c>
      <c r="BN55" s="315">
        <v>222.27042384408222</v>
      </c>
      <c r="BO55" s="315">
        <v>164.51491501154672</v>
      </c>
      <c r="BP55" s="315">
        <v>79.713694381478462</v>
      </c>
      <c r="BQ55" s="315">
        <v>21.056874218160608</v>
      </c>
      <c r="BR55" s="315">
        <v>6.3002982328230148</v>
      </c>
      <c r="BS55" s="315">
        <v>2.3500417753457103</v>
      </c>
      <c r="BT55" s="315">
        <v>0.37180209852819729</v>
      </c>
      <c r="BU55" s="315">
        <v>0</v>
      </c>
      <c r="BV55" s="315">
        <v>0</v>
      </c>
      <c r="BW55" s="315">
        <v>0</v>
      </c>
      <c r="BX55" s="314">
        <v>0</v>
      </c>
    </row>
    <row r="56" spans="1:76" s="98" customFormat="1">
      <c r="A56" s="38"/>
      <c r="B56" s="335" t="s">
        <v>599</v>
      </c>
      <c r="C56" s="214"/>
      <c r="D56" s="315">
        <v>0</v>
      </c>
      <c r="E56" s="315">
        <v>0</v>
      </c>
      <c r="F56" s="315">
        <v>0</v>
      </c>
      <c r="G56" s="315">
        <v>0</v>
      </c>
      <c r="H56" s="315">
        <v>0</v>
      </c>
      <c r="I56" s="315">
        <v>0</v>
      </c>
      <c r="J56" s="315">
        <v>0</v>
      </c>
      <c r="K56" s="315">
        <v>0</v>
      </c>
      <c r="L56" s="315">
        <v>0</v>
      </c>
      <c r="M56" s="315">
        <v>0</v>
      </c>
      <c r="N56" s="315">
        <v>0</v>
      </c>
      <c r="O56" s="315">
        <v>0</v>
      </c>
      <c r="P56" s="315">
        <v>0</v>
      </c>
      <c r="Q56" s="315">
        <v>0</v>
      </c>
      <c r="R56" s="315">
        <v>0</v>
      </c>
      <c r="S56" s="315">
        <v>0</v>
      </c>
      <c r="T56" s="315">
        <v>0</v>
      </c>
      <c r="U56" s="315">
        <v>0</v>
      </c>
      <c r="V56" s="315">
        <v>0</v>
      </c>
      <c r="W56" s="315">
        <v>0</v>
      </c>
      <c r="X56" s="315">
        <v>0</v>
      </c>
      <c r="Y56" s="315">
        <v>0</v>
      </c>
      <c r="Z56" s="315">
        <v>0</v>
      </c>
      <c r="AA56" s="315">
        <v>0</v>
      </c>
      <c r="AB56" s="315">
        <v>0</v>
      </c>
      <c r="AC56" s="315">
        <v>0</v>
      </c>
      <c r="AD56" s="315">
        <v>0</v>
      </c>
      <c r="AE56" s="315">
        <v>0</v>
      </c>
      <c r="AF56" s="315">
        <v>0</v>
      </c>
      <c r="AG56" s="315">
        <v>0</v>
      </c>
      <c r="AH56" s="315">
        <v>0</v>
      </c>
      <c r="AI56" s="315">
        <v>0</v>
      </c>
      <c r="AJ56" s="315">
        <v>0</v>
      </c>
      <c r="AK56" s="315">
        <v>0</v>
      </c>
      <c r="AL56" s="315">
        <v>0</v>
      </c>
      <c r="AM56" s="315">
        <v>0</v>
      </c>
      <c r="AN56" s="315">
        <v>0</v>
      </c>
      <c r="AO56" s="315">
        <v>0</v>
      </c>
      <c r="AP56" s="315">
        <v>0</v>
      </c>
      <c r="AQ56" s="315">
        <v>0</v>
      </c>
      <c r="AR56" s="315">
        <v>0</v>
      </c>
      <c r="AS56" s="315">
        <v>0</v>
      </c>
      <c r="AT56" s="315">
        <v>0</v>
      </c>
      <c r="AU56" s="315">
        <v>0</v>
      </c>
      <c r="AV56" s="315">
        <v>0</v>
      </c>
      <c r="AW56" s="315">
        <v>0</v>
      </c>
      <c r="AX56" s="315">
        <v>0</v>
      </c>
      <c r="AY56" s="315">
        <v>0</v>
      </c>
      <c r="AZ56" s="315">
        <v>0</v>
      </c>
      <c r="BA56" s="315">
        <v>0</v>
      </c>
      <c r="BB56" s="315">
        <v>0</v>
      </c>
      <c r="BC56" s="342">
        <v>0</v>
      </c>
      <c r="BD56" s="315" t="s">
        <v>496</v>
      </c>
      <c r="BE56" s="315" t="s">
        <v>496</v>
      </c>
      <c r="BF56" s="315" t="s">
        <v>496</v>
      </c>
      <c r="BG56" s="315" t="s">
        <v>496</v>
      </c>
      <c r="BH56" s="315">
        <v>3021.1160351977087</v>
      </c>
      <c r="BI56" s="315">
        <v>2269.3203651064314</v>
      </c>
      <c r="BJ56" s="315">
        <v>1789.4109743663905</v>
      </c>
      <c r="BK56" s="315">
        <v>1448.7862140534091</v>
      </c>
      <c r="BL56" s="315">
        <v>1161.6136693300239</v>
      </c>
      <c r="BM56" s="315">
        <v>637.06140960759137</v>
      </c>
      <c r="BN56" s="315">
        <v>416.83958700404827</v>
      </c>
      <c r="BO56" s="315">
        <v>273.82865202700185</v>
      </c>
      <c r="BP56" s="315">
        <v>189.95760748221156</v>
      </c>
      <c r="BQ56" s="315">
        <v>129.94934363745509</v>
      </c>
      <c r="BR56" s="315">
        <v>98.716409238248161</v>
      </c>
      <c r="BS56" s="315">
        <v>76.002358171563898</v>
      </c>
      <c r="BT56" s="315">
        <v>60.087207175402781</v>
      </c>
      <c r="BU56" s="315">
        <v>46.576671598497384</v>
      </c>
      <c r="BV56" s="315">
        <v>36.555837508174754</v>
      </c>
      <c r="BW56" s="315">
        <v>28.881379471252167</v>
      </c>
      <c r="BX56" s="314">
        <v>23.568417256486605</v>
      </c>
    </row>
    <row r="57" spans="1:76" s="98" customFormat="1">
      <c r="A57" s="38"/>
      <c r="B57" s="393" t="s">
        <v>514</v>
      </c>
      <c r="C57" s="376"/>
      <c r="D57" s="315">
        <v>0</v>
      </c>
      <c r="E57" s="315">
        <v>0</v>
      </c>
      <c r="F57" s="315">
        <v>0</v>
      </c>
      <c r="G57" s="315">
        <v>0</v>
      </c>
      <c r="H57" s="315">
        <v>0</v>
      </c>
      <c r="I57" s="315">
        <v>0</v>
      </c>
      <c r="J57" s="315">
        <v>0</v>
      </c>
      <c r="K57" s="315">
        <v>0</v>
      </c>
      <c r="L57" s="315">
        <v>0</v>
      </c>
      <c r="M57" s="315">
        <v>0</v>
      </c>
      <c r="N57" s="315">
        <v>0</v>
      </c>
      <c r="O57" s="315">
        <v>0</v>
      </c>
      <c r="P57" s="315">
        <v>0</v>
      </c>
      <c r="Q57" s="315">
        <v>0</v>
      </c>
      <c r="R57" s="315">
        <v>0</v>
      </c>
      <c r="S57" s="315">
        <v>0</v>
      </c>
      <c r="T57" s="315">
        <v>0</v>
      </c>
      <c r="U57" s="315">
        <v>0</v>
      </c>
      <c r="V57" s="315">
        <v>0</v>
      </c>
      <c r="W57" s="315">
        <v>0</v>
      </c>
      <c r="X57" s="315">
        <v>0</v>
      </c>
      <c r="Y57" s="315">
        <v>0</v>
      </c>
      <c r="Z57" s="315">
        <v>0</v>
      </c>
      <c r="AA57" s="315">
        <v>0</v>
      </c>
      <c r="AB57" s="315">
        <v>0</v>
      </c>
      <c r="AC57" s="315">
        <v>0</v>
      </c>
      <c r="AD57" s="315">
        <v>0</v>
      </c>
      <c r="AE57" s="315">
        <v>0</v>
      </c>
      <c r="AF57" s="315">
        <v>0</v>
      </c>
      <c r="AG57" s="315">
        <v>0</v>
      </c>
      <c r="AH57" s="315">
        <v>0</v>
      </c>
      <c r="AI57" s="315">
        <v>0</v>
      </c>
      <c r="AJ57" s="315">
        <v>0</v>
      </c>
      <c r="AK57" s="315">
        <v>0</v>
      </c>
      <c r="AL57" s="315">
        <v>0</v>
      </c>
      <c r="AM57" s="315">
        <v>0</v>
      </c>
      <c r="AN57" s="315">
        <v>0</v>
      </c>
      <c r="AO57" s="315">
        <v>0</v>
      </c>
      <c r="AP57" s="315">
        <v>0</v>
      </c>
      <c r="AQ57" s="315">
        <v>0</v>
      </c>
      <c r="AR57" s="315">
        <v>0</v>
      </c>
      <c r="AS57" s="315">
        <v>0</v>
      </c>
      <c r="AT57" s="315">
        <v>0</v>
      </c>
      <c r="AU57" s="315">
        <v>0</v>
      </c>
      <c r="AV57" s="315">
        <v>0</v>
      </c>
      <c r="AW57" s="315">
        <v>0</v>
      </c>
      <c r="AX57" s="315">
        <v>0</v>
      </c>
      <c r="AY57" s="315">
        <v>0</v>
      </c>
      <c r="AZ57" s="315">
        <v>0</v>
      </c>
      <c r="BA57" s="315">
        <v>0</v>
      </c>
      <c r="BB57" s="315">
        <v>0</v>
      </c>
      <c r="BC57" s="342">
        <v>0</v>
      </c>
      <c r="BD57" s="315" t="s">
        <v>496</v>
      </c>
      <c r="BE57" s="315" t="s">
        <v>496</v>
      </c>
      <c r="BF57" s="315" t="s">
        <v>496</v>
      </c>
      <c r="BG57" s="315" t="s">
        <v>496</v>
      </c>
      <c r="BH57" s="315">
        <v>138.1799433978162</v>
      </c>
      <c r="BI57" s="315">
        <v>104.77579089301828</v>
      </c>
      <c r="BJ57" s="315">
        <v>84.463093867597649</v>
      </c>
      <c r="BK57" s="315">
        <v>80.002737889751415</v>
      </c>
      <c r="BL57" s="315">
        <v>68.183008060688167</v>
      </c>
      <c r="BM57" s="315">
        <v>42.095876139919973</v>
      </c>
      <c r="BN57" s="315">
        <v>37.721005565545873</v>
      </c>
      <c r="BO57" s="315">
        <v>34.880898399078816</v>
      </c>
      <c r="BP57" s="315">
        <v>30.735776591908884</v>
      </c>
      <c r="BQ57" s="315">
        <v>22.829477957948395</v>
      </c>
      <c r="BR57" s="315">
        <v>16.162728626674046</v>
      </c>
      <c r="BS57" s="315">
        <v>12.319326231189862</v>
      </c>
      <c r="BT57" s="315">
        <v>9.0946161397724179</v>
      </c>
      <c r="BU57" s="315">
        <v>6.9448406646751941</v>
      </c>
      <c r="BV57" s="315">
        <v>5.1672307869996414</v>
      </c>
      <c r="BW57" s="315">
        <v>3.7377441795296713</v>
      </c>
      <c r="BX57" s="314">
        <v>2.630812071476194</v>
      </c>
    </row>
    <row r="58" spans="1:76" s="98" customFormat="1">
      <c r="A58" s="38"/>
      <c r="B58" s="393" t="s">
        <v>598</v>
      </c>
      <c r="C58" s="376"/>
      <c r="D58" s="315">
        <v>0</v>
      </c>
      <c r="E58" s="315">
        <v>0</v>
      </c>
      <c r="F58" s="315">
        <v>0</v>
      </c>
      <c r="G58" s="315">
        <v>0</v>
      </c>
      <c r="H58" s="315">
        <v>0</v>
      </c>
      <c r="I58" s="315">
        <v>0</v>
      </c>
      <c r="J58" s="315">
        <v>0</v>
      </c>
      <c r="K58" s="315">
        <v>0</v>
      </c>
      <c r="L58" s="315">
        <v>0</v>
      </c>
      <c r="M58" s="315">
        <v>0</v>
      </c>
      <c r="N58" s="315">
        <v>0</v>
      </c>
      <c r="O58" s="315">
        <v>0</v>
      </c>
      <c r="P58" s="315">
        <v>0</v>
      </c>
      <c r="Q58" s="315">
        <v>0</v>
      </c>
      <c r="R58" s="315">
        <v>0</v>
      </c>
      <c r="S58" s="315">
        <v>0</v>
      </c>
      <c r="T58" s="315">
        <v>0</v>
      </c>
      <c r="U58" s="315">
        <v>0</v>
      </c>
      <c r="V58" s="315">
        <v>0</v>
      </c>
      <c r="W58" s="315">
        <v>0</v>
      </c>
      <c r="X58" s="315">
        <v>0</v>
      </c>
      <c r="Y58" s="315">
        <v>0</v>
      </c>
      <c r="Z58" s="315">
        <v>0</v>
      </c>
      <c r="AA58" s="315">
        <v>0</v>
      </c>
      <c r="AB58" s="315">
        <v>0</v>
      </c>
      <c r="AC58" s="315">
        <v>0</v>
      </c>
      <c r="AD58" s="315">
        <v>0</v>
      </c>
      <c r="AE58" s="315">
        <v>0</v>
      </c>
      <c r="AF58" s="315">
        <v>0</v>
      </c>
      <c r="AG58" s="315">
        <v>0</v>
      </c>
      <c r="AH58" s="315">
        <v>0</v>
      </c>
      <c r="AI58" s="315">
        <v>0</v>
      </c>
      <c r="AJ58" s="315">
        <v>0</v>
      </c>
      <c r="AK58" s="315">
        <v>0</v>
      </c>
      <c r="AL58" s="315">
        <v>0</v>
      </c>
      <c r="AM58" s="315">
        <v>0</v>
      </c>
      <c r="AN58" s="315">
        <v>0</v>
      </c>
      <c r="AO58" s="315">
        <v>0</v>
      </c>
      <c r="AP58" s="315">
        <v>0</v>
      </c>
      <c r="AQ58" s="315">
        <v>0</v>
      </c>
      <c r="AR58" s="315">
        <v>0</v>
      </c>
      <c r="AS58" s="315">
        <v>0</v>
      </c>
      <c r="AT58" s="315">
        <v>0</v>
      </c>
      <c r="AU58" s="315">
        <v>0</v>
      </c>
      <c r="AV58" s="315">
        <v>0</v>
      </c>
      <c r="AW58" s="315">
        <v>0</v>
      </c>
      <c r="AX58" s="315">
        <v>0</v>
      </c>
      <c r="AY58" s="315">
        <v>0</v>
      </c>
      <c r="AZ58" s="315">
        <v>0</v>
      </c>
      <c r="BA58" s="315">
        <v>0</v>
      </c>
      <c r="BB58" s="315">
        <v>0</v>
      </c>
      <c r="BC58" s="342">
        <v>0</v>
      </c>
      <c r="BD58" s="315" t="s">
        <v>496</v>
      </c>
      <c r="BE58" s="315" t="s">
        <v>496</v>
      </c>
      <c r="BF58" s="315" t="s">
        <v>496</v>
      </c>
      <c r="BG58" s="315" t="s">
        <v>496</v>
      </c>
      <c r="BH58" s="315">
        <v>33.916895197645793</v>
      </c>
      <c r="BI58" s="315">
        <v>27.118439995840028</v>
      </c>
      <c r="BJ58" s="315">
        <v>21.719081280239397</v>
      </c>
      <c r="BK58" s="315">
        <v>17.534645825781361</v>
      </c>
      <c r="BL58" s="315">
        <v>16.689796372502329</v>
      </c>
      <c r="BM58" s="315">
        <v>9.1004725128183797</v>
      </c>
      <c r="BN58" s="315">
        <v>7.7161821479111588</v>
      </c>
      <c r="BO58" s="315">
        <v>5.821888102545671</v>
      </c>
      <c r="BP58" s="315">
        <v>5.0733808073047104</v>
      </c>
      <c r="BQ58" s="315">
        <v>2.4833683022808457</v>
      </c>
      <c r="BR58" s="315">
        <v>1.3686106090729377</v>
      </c>
      <c r="BS58" s="315">
        <v>0.38858047440858201</v>
      </c>
      <c r="BT58" s="315">
        <v>4.1253136275549808E-2</v>
      </c>
      <c r="BU58" s="315">
        <v>0</v>
      </c>
      <c r="BV58" s="315">
        <v>0</v>
      </c>
      <c r="BW58" s="315">
        <v>0</v>
      </c>
      <c r="BX58" s="314">
        <v>0</v>
      </c>
    </row>
    <row r="59" spans="1:76" s="98" customFormat="1" ht="24.75" customHeight="1">
      <c r="A59" s="38"/>
      <c r="B59" s="37" t="s">
        <v>605</v>
      </c>
      <c r="C59" s="37"/>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c r="AN59" s="315">
        <v>0</v>
      </c>
      <c r="AO59" s="315">
        <v>0</v>
      </c>
      <c r="AP59" s="315">
        <v>0</v>
      </c>
      <c r="AQ59" s="315">
        <v>0</v>
      </c>
      <c r="AR59" s="315">
        <v>0</v>
      </c>
      <c r="AS59" s="315">
        <v>0</v>
      </c>
      <c r="AT59" s="315">
        <v>0</v>
      </c>
      <c r="AU59" s="315">
        <v>0</v>
      </c>
      <c r="AV59" s="315">
        <v>0</v>
      </c>
      <c r="AW59" s="315">
        <v>0</v>
      </c>
      <c r="AX59" s="315">
        <v>0</v>
      </c>
      <c r="AY59" s="315">
        <v>0</v>
      </c>
      <c r="AZ59" s="315">
        <v>0</v>
      </c>
      <c r="BA59" s="315">
        <v>0</v>
      </c>
      <c r="BB59" s="315">
        <v>0</v>
      </c>
      <c r="BC59" s="342">
        <v>0</v>
      </c>
      <c r="BD59" s="315">
        <v>0</v>
      </c>
      <c r="BE59" s="315">
        <v>0</v>
      </c>
      <c r="BF59" s="315">
        <v>0</v>
      </c>
      <c r="BG59" s="315">
        <v>0</v>
      </c>
      <c r="BH59" s="315">
        <v>8570.9176649529254</v>
      </c>
      <c r="BI59" s="315">
        <v>8181.2729619700995</v>
      </c>
      <c r="BJ59" s="315">
        <v>8163.466231782907</v>
      </c>
      <c r="BK59" s="315">
        <v>8517.4998584882214</v>
      </c>
      <c r="BL59" s="315">
        <v>8238.9232259509026</v>
      </c>
      <c r="BM59" s="315">
        <v>8328.7560620331333</v>
      </c>
      <c r="BN59" s="315">
        <v>7808.6720700421238</v>
      </c>
      <c r="BO59" s="315">
        <v>6952.3541836095328</v>
      </c>
      <c r="BP59" s="315">
        <v>5243.2995434800232</v>
      </c>
      <c r="BQ59" s="315">
        <v>3492.7481996315441</v>
      </c>
      <c r="BR59" s="315">
        <v>2799.8631314129816</v>
      </c>
      <c r="BS59" s="315">
        <v>2689.4514441240981</v>
      </c>
      <c r="BT59" s="315">
        <v>2521.190687952012</v>
      </c>
      <c r="BU59" s="315">
        <v>2309.132112772761</v>
      </c>
      <c r="BV59" s="315">
        <v>2151.7482101318319</v>
      </c>
      <c r="BW59" s="315">
        <v>2070.3268455048783</v>
      </c>
      <c r="BX59" s="314">
        <v>2088.5327622372074</v>
      </c>
    </row>
    <row r="60" spans="1:76" s="98" customFormat="1">
      <c r="A60" s="38"/>
      <c r="B60" s="376" t="s">
        <v>600</v>
      </c>
      <c r="C60" s="376"/>
      <c r="D60" s="315" t="s">
        <v>496</v>
      </c>
      <c r="E60" s="315" t="s">
        <v>496</v>
      </c>
      <c r="F60" s="315" t="s">
        <v>496</v>
      </c>
      <c r="G60" s="315" t="s">
        <v>496</v>
      </c>
      <c r="H60" s="315" t="s">
        <v>496</v>
      </c>
      <c r="I60" s="315" t="s">
        <v>496</v>
      </c>
      <c r="J60" s="315" t="s">
        <v>496</v>
      </c>
      <c r="K60" s="315" t="s">
        <v>496</v>
      </c>
      <c r="L60" s="315" t="s">
        <v>496</v>
      </c>
      <c r="M60" s="315" t="s">
        <v>496</v>
      </c>
      <c r="N60" s="315" t="s">
        <v>496</v>
      </c>
      <c r="O60" s="315" t="s">
        <v>496</v>
      </c>
      <c r="P60" s="315" t="s">
        <v>496</v>
      </c>
      <c r="Q60" s="315" t="s">
        <v>496</v>
      </c>
      <c r="R60" s="315" t="s">
        <v>496</v>
      </c>
      <c r="S60" s="315" t="s">
        <v>496</v>
      </c>
      <c r="T60" s="315" t="s">
        <v>496</v>
      </c>
      <c r="U60" s="315" t="s">
        <v>496</v>
      </c>
      <c r="V60" s="315" t="s">
        <v>496</v>
      </c>
      <c r="W60" s="315" t="s">
        <v>496</v>
      </c>
      <c r="X60" s="315" t="s">
        <v>496</v>
      </c>
      <c r="Y60" s="315" t="s">
        <v>496</v>
      </c>
      <c r="Z60" s="315" t="s">
        <v>496</v>
      </c>
      <c r="AA60" s="315" t="s">
        <v>496</v>
      </c>
      <c r="AB60" s="315" t="s">
        <v>496</v>
      </c>
      <c r="AC60" s="315" t="s">
        <v>496</v>
      </c>
      <c r="AD60" s="315" t="s">
        <v>496</v>
      </c>
      <c r="AE60" s="315" t="s">
        <v>496</v>
      </c>
      <c r="AF60" s="315" t="s">
        <v>496</v>
      </c>
      <c r="AG60" s="315" t="s">
        <v>496</v>
      </c>
      <c r="AH60" s="315" t="s">
        <v>496</v>
      </c>
      <c r="AI60" s="315" t="s">
        <v>496</v>
      </c>
      <c r="AJ60" s="315" t="s">
        <v>496</v>
      </c>
      <c r="AK60" s="315" t="s">
        <v>496</v>
      </c>
      <c r="AL60" s="315" t="s">
        <v>496</v>
      </c>
      <c r="AM60" s="315" t="s">
        <v>496</v>
      </c>
      <c r="AN60" s="315" t="s">
        <v>496</v>
      </c>
      <c r="AO60" s="315" t="s">
        <v>496</v>
      </c>
      <c r="AP60" s="315" t="s">
        <v>496</v>
      </c>
      <c r="AQ60" s="315" t="s">
        <v>496</v>
      </c>
      <c r="AR60" s="315" t="s">
        <v>496</v>
      </c>
      <c r="AS60" s="315" t="s">
        <v>496</v>
      </c>
      <c r="AT60" s="315" t="s">
        <v>496</v>
      </c>
      <c r="AU60" s="315" t="s">
        <v>496</v>
      </c>
      <c r="AV60" s="315" t="s">
        <v>496</v>
      </c>
      <c r="AW60" s="315" t="s">
        <v>496</v>
      </c>
      <c r="AX60" s="315" t="s">
        <v>496</v>
      </c>
      <c r="AY60" s="315" t="s">
        <v>496</v>
      </c>
      <c r="AZ60" s="315" t="s">
        <v>496</v>
      </c>
      <c r="BA60" s="315" t="s">
        <v>496</v>
      </c>
      <c r="BB60" s="315" t="s">
        <v>496</v>
      </c>
      <c r="BC60" s="342" t="s">
        <v>496</v>
      </c>
      <c r="BD60" s="315" t="s">
        <v>496</v>
      </c>
      <c r="BE60" s="315" t="s">
        <v>496</v>
      </c>
      <c r="BF60" s="315" t="s">
        <v>496</v>
      </c>
      <c r="BG60" s="315" t="s">
        <v>496</v>
      </c>
      <c r="BH60" s="315">
        <v>5019.7001945420716</v>
      </c>
      <c r="BI60" s="315">
        <v>4879.0524985434131</v>
      </c>
      <c r="BJ60" s="315">
        <v>4930.993632537281</v>
      </c>
      <c r="BK60" s="315">
        <v>5424.333879708427</v>
      </c>
      <c r="BL60" s="315">
        <v>5398.4749815839969</v>
      </c>
      <c r="BM60" s="315">
        <v>5252.0917378870145</v>
      </c>
      <c r="BN60" s="315">
        <v>4788.4459385809314</v>
      </c>
      <c r="BO60" s="315">
        <v>4173.8931816771337</v>
      </c>
      <c r="BP60" s="315">
        <v>2548.1805982823907</v>
      </c>
      <c r="BQ60" s="315">
        <v>997.98687824596743</v>
      </c>
      <c r="BR60" s="315">
        <v>386.96337073206604</v>
      </c>
      <c r="BS60" s="315">
        <v>216.46711091722702</v>
      </c>
      <c r="BT60" s="315">
        <v>47.780712993518001</v>
      </c>
      <c r="BU60" s="315">
        <v>-0.42368945678451109</v>
      </c>
      <c r="BV60" s="315">
        <v>-0.2848306391672969</v>
      </c>
      <c r="BW60" s="315">
        <v>0</v>
      </c>
      <c r="BX60" s="314">
        <v>0</v>
      </c>
    </row>
    <row r="61" spans="1:76" s="98" customFormat="1">
      <c r="A61" s="38"/>
      <c r="B61" s="214" t="s">
        <v>599</v>
      </c>
      <c r="C61" s="214"/>
      <c r="D61" s="315" t="s">
        <v>496</v>
      </c>
      <c r="E61" s="315" t="s">
        <v>496</v>
      </c>
      <c r="F61" s="315" t="s">
        <v>496</v>
      </c>
      <c r="G61" s="315" t="s">
        <v>496</v>
      </c>
      <c r="H61" s="315" t="s">
        <v>496</v>
      </c>
      <c r="I61" s="315" t="s">
        <v>496</v>
      </c>
      <c r="J61" s="315" t="s">
        <v>496</v>
      </c>
      <c r="K61" s="315" t="s">
        <v>496</v>
      </c>
      <c r="L61" s="315" t="s">
        <v>496</v>
      </c>
      <c r="M61" s="315" t="s">
        <v>496</v>
      </c>
      <c r="N61" s="315" t="s">
        <v>496</v>
      </c>
      <c r="O61" s="315" t="s">
        <v>496</v>
      </c>
      <c r="P61" s="315" t="s">
        <v>496</v>
      </c>
      <c r="Q61" s="315" t="s">
        <v>496</v>
      </c>
      <c r="R61" s="315" t="s">
        <v>496</v>
      </c>
      <c r="S61" s="315" t="s">
        <v>496</v>
      </c>
      <c r="T61" s="315" t="s">
        <v>496</v>
      </c>
      <c r="U61" s="315" t="s">
        <v>496</v>
      </c>
      <c r="V61" s="315" t="s">
        <v>496</v>
      </c>
      <c r="W61" s="315" t="s">
        <v>496</v>
      </c>
      <c r="X61" s="315" t="s">
        <v>496</v>
      </c>
      <c r="Y61" s="315" t="s">
        <v>496</v>
      </c>
      <c r="Z61" s="315" t="s">
        <v>496</v>
      </c>
      <c r="AA61" s="315" t="s">
        <v>496</v>
      </c>
      <c r="AB61" s="315" t="s">
        <v>496</v>
      </c>
      <c r="AC61" s="315" t="s">
        <v>496</v>
      </c>
      <c r="AD61" s="315" t="s">
        <v>496</v>
      </c>
      <c r="AE61" s="315" t="s">
        <v>496</v>
      </c>
      <c r="AF61" s="315" t="s">
        <v>496</v>
      </c>
      <c r="AG61" s="315" t="s">
        <v>496</v>
      </c>
      <c r="AH61" s="315" t="s">
        <v>496</v>
      </c>
      <c r="AI61" s="315" t="s">
        <v>496</v>
      </c>
      <c r="AJ61" s="315" t="s">
        <v>496</v>
      </c>
      <c r="AK61" s="315" t="s">
        <v>496</v>
      </c>
      <c r="AL61" s="315" t="s">
        <v>496</v>
      </c>
      <c r="AM61" s="315" t="s">
        <v>496</v>
      </c>
      <c r="AN61" s="315" t="s">
        <v>496</v>
      </c>
      <c r="AO61" s="315" t="s">
        <v>496</v>
      </c>
      <c r="AP61" s="315" t="s">
        <v>496</v>
      </c>
      <c r="AQ61" s="315" t="s">
        <v>496</v>
      </c>
      <c r="AR61" s="315" t="s">
        <v>496</v>
      </c>
      <c r="AS61" s="315" t="s">
        <v>496</v>
      </c>
      <c r="AT61" s="315" t="s">
        <v>496</v>
      </c>
      <c r="AU61" s="315" t="s">
        <v>496</v>
      </c>
      <c r="AV61" s="315" t="s">
        <v>496</v>
      </c>
      <c r="AW61" s="315" t="s">
        <v>496</v>
      </c>
      <c r="AX61" s="315" t="s">
        <v>496</v>
      </c>
      <c r="AY61" s="315" t="s">
        <v>496</v>
      </c>
      <c r="AZ61" s="315" t="s">
        <v>496</v>
      </c>
      <c r="BA61" s="315" t="s">
        <v>496</v>
      </c>
      <c r="BB61" s="315" t="s">
        <v>496</v>
      </c>
      <c r="BC61" s="342" t="s">
        <v>496</v>
      </c>
      <c r="BD61" s="315" t="s">
        <v>496</v>
      </c>
      <c r="BE61" s="315" t="s">
        <v>496</v>
      </c>
      <c r="BF61" s="315" t="s">
        <v>496</v>
      </c>
      <c r="BG61" s="315" t="s">
        <v>496</v>
      </c>
      <c r="BH61" s="315">
        <v>2814.8929494209433</v>
      </c>
      <c r="BI61" s="315">
        <v>2600.6748998929661</v>
      </c>
      <c r="BJ61" s="315">
        <v>2544.9434298662354</v>
      </c>
      <c r="BK61" s="315">
        <v>2506.8059222686106</v>
      </c>
      <c r="BL61" s="315">
        <v>2327.3693685765438</v>
      </c>
      <c r="BM61" s="315">
        <v>2520.6955835821627</v>
      </c>
      <c r="BN61" s="315">
        <v>2379.0711831482099</v>
      </c>
      <c r="BO61" s="315">
        <v>2130.0823123549717</v>
      </c>
      <c r="BP61" s="315">
        <v>1989.3510033540008</v>
      </c>
      <c r="BQ61" s="315">
        <v>1768.7443835225531</v>
      </c>
      <c r="BR61" s="315">
        <v>1701.5585142064767</v>
      </c>
      <c r="BS61" s="315">
        <v>1720.6884178913317</v>
      </c>
      <c r="BT61" s="315">
        <v>1709.2858343105602</v>
      </c>
      <c r="BU61" s="315">
        <v>1511.7593466661567</v>
      </c>
      <c r="BV61" s="315">
        <v>1351.7078978576233</v>
      </c>
      <c r="BW61" s="315">
        <v>1257.440047023036</v>
      </c>
      <c r="BX61" s="314">
        <v>1256.9687779924298</v>
      </c>
    </row>
    <row r="62" spans="1:76" s="98" customFormat="1">
      <c r="A62" s="38"/>
      <c r="B62" s="376" t="s">
        <v>514</v>
      </c>
      <c r="C62" s="376"/>
      <c r="D62" s="315" t="s">
        <v>496</v>
      </c>
      <c r="E62" s="315" t="s">
        <v>496</v>
      </c>
      <c r="F62" s="315" t="s">
        <v>496</v>
      </c>
      <c r="G62" s="315" t="s">
        <v>496</v>
      </c>
      <c r="H62" s="315" t="s">
        <v>496</v>
      </c>
      <c r="I62" s="315" t="s">
        <v>496</v>
      </c>
      <c r="J62" s="315" t="s">
        <v>496</v>
      </c>
      <c r="K62" s="315" t="s">
        <v>496</v>
      </c>
      <c r="L62" s="315" t="s">
        <v>496</v>
      </c>
      <c r="M62" s="315" t="s">
        <v>496</v>
      </c>
      <c r="N62" s="315" t="s">
        <v>496</v>
      </c>
      <c r="O62" s="315" t="s">
        <v>496</v>
      </c>
      <c r="P62" s="315" t="s">
        <v>496</v>
      </c>
      <c r="Q62" s="315" t="s">
        <v>496</v>
      </c>
      <c r="R62" s="315" t="s">
        <v>496</v>
      </c>
      <c r="S62" s="315" t="s">
        <v>496</v>
      </c>
      <c r="T62" s="315" t="s">
        <v>496</v>
      </c>
      <c r="U62" s="315" t="s">
        <v>496</v>
      </c>
      <c r="V62" s="315" t="s">
        <v>496</v>
      </c>
      <c r="W62" s="315" t="s">
        <v>496</v>
      </c>
      <c r="X62" s="315" t="s">
        <v>496</v>
      </c>
      <c r="Y62" s="315" t="s">
        <v>496</v>
      </c>
      <c r="Z62" s="315" t="s">
        <v>496</v>
      </c>
      <c r="AA62" s="315" t="s">
        <v>496</v>
      </c>
      <c r="AB62" s="315" t="s">
        <v>496</v>
      </c>
      <c r="AC62" s="315" t="s">
        <v>496</v>
      </c>
      <c r="AD62" s="315" t="s">
        <v>496</v>
      </c>
      <c r="AE62" s="315" t="s">
        <v>496</v>
      </c>
      <c r="AF62" s="315" t="s">
        <v>496</v>
      </c>
      <c r="AG62" s="315" t="s">
        <v>496</v>
      </c>
      <c r="AH62" s="315" t="s">
        <v>496</v>
      </c>
      <c r="AI62" s="315" t="s">
        <v>496</v>
      </c>
      <c r="AJ62" s="315" t="s">
        <v>496</v>
      </c>
      <c r="AK62" s="315" t="s">
        <v>496</v>
      </c>
      <c r="AL62" s="315" t="s">
        <v>496</v>
      </c>
      <c r="AM62" s="315" t="s">
        <v>496</v>
      </c>
      <c r="AN62" s="315" t="s">
        <v>496</v>
      </c>
      <c r="AO62" s="315" t="s">
        <v>496</v>
      </c>
      <c r="AP62" s="315" t="s">
        <v>496</v>
      </c>
      <c r="AQ62" s="315" t="s">
        <v>496</v>
      </c>
      <c r="AR62" s="315" t="s">
        <v>496</v>
      </c>
      <c r="AS62" s="315" t="s">
        <v>496</v>
      </c>
      <c r="AT62" s="315" t="s">
        <v>496</v>
      </c>
      <c r="AU62" s="315" t="s">
        <v>496</v>
      </c>
      <c r="AV62" s="315" t="s">
        <v>496</v>
      </c>
      <c r="AW62" s="315" t="s">
        <v>496</v>
      </c>
      <c r="AX62" s="315" t="s">
        <v>496</v>
      </c>
      <c r="AY62" s="315" t="s">
        <v>496</v>
      </c>
      <c r="AZ62" s="315" t="s">
        <v>496</v>
      </c>
      <c r="BA62" s="315" t="s">
        <v>496</v>
      </c>
      <c r="BB62" s="315" t="s">
        <v>496</v>
      </c>
      <c r="BC62" s="342" t="s">
        <v>496</v>
      </c>
      <c r="BD62" s="315" t="s">
        <v>496</v>
      </c>
      <c r="BE62" s="315" t="s">
        <v>496</v>
      </c>
      <c r="BF62" s="315" t="s">
        <v>496</v>
      </c>
      <c r="BG62" s="315" t="s">
        <v>496</v>
      </c>
      <c r="BH62" s="315">
        <v>278.58933544909218</v>
      </c>
      <c r="BI62" s="315">
        <v>261.19033440174877</v>
      </c>
      <c r="BJ62" s="315">
        <v>264.84439004452202</v>
      </c>
      <c r="BK62" s="315">
        <v>251.47105903266205</v>
      </c>
      <c r="BL62" s="315">
        <v>247.45612611823643</v>
      </c>
      <c r="BM62" s="315">
        <v>295.95782589146785</v>
      </c>
      <c r="BN62" s="315">
        <v>381.99383826824482</v>
      </c>
      <c r="BO62" s="315">
        <v>420.85304593309564</v>
      </c>
      <c r="BP62" s="315">
        <v>500.14801759625084</v>
      </c>
      <c r="BQ62" s="315">
        <v>547.67077355444121</v>
      </c>
      <c r="BR62" s="315">
        <v>549.83428602637002</v>
      </c>
      <c r="BS62" s="315">
        <v>607.63529719593078</v>
      </c>
      <c r="BT62" s="315">
        <v>636.25617580450898</v>
      </c>
      <c r="BU62" s="315">
        <v>671.47765147891016</v>
      </c>
      <c r="BV62" s="315">
        <v>672.51629717822561</v>
      </c>
      <c r="BW62" s="315">
        <v>687.0941689998001</v>
      </c>
      <c r="BX62" s="314">
        <v>704.851260630345</v>
      </c>
    </row>
    <row r="63" spans="1:76" s="98" customFormat="1">
      <c r="A63" s="38"/>
      <c r="B63" s="376" t="s">
        <v>598</v>
      </c>
      <c r="C63" s="376"/>
      <c r="D63" s="315" t="s">
        <v>496</v>
      </c>
      <c r="E63" s="315" t="s">
        <v>496</v>
      </c>
      <c r="F63" s="315" t="s">
        <v>496</v>
      </c>
      <c r="G63" s="315" t="s">
        <v>496</v>
      </c>
      <c r="H63" s="315" t="s">
        <v>496</v>
      </c>
      <c r="I63" s="315" t="s">
        <v>496</v>
      </c>
      <c r="J63" s="315" t="s">
        <v>496</v>
      </c>
      <c r="K63" s="315" t="s">
        <v>496</v>
      </c>
      <c r="L63" s="315" t="s">
        <v>496</v>
      </c>
      <c r="M63" s="315" t="s">
        <v>496</v>
      </c>
      <c r="N63" s="315" t="s">
        <v>496</v>
      </c>
      <c r="O63" s="315" t="s">
        <v>496</v>
      </c>
      <c r="P63" s="315" t="s">
        <v>496</v>
      </c>
      <c r="Q63" s="315" t="s">
        <v>496</v>
      </c>
      <c r="R63" s="315" t="s">
        <v>496</v>
      </c>
      <c r="S63" s="315" t="s">
        <v>496</v>
      </c>
      <c r="T63" s="315" t="s">
        <v>496</v>
      </c>
      <c r="U63" s="315" t="s">
        <v>496</v>
      </c>
      <c r="V63" s="315" t="s">
        <v>496</v>
      </c>
      <c r="W63" s="315" t="s">
        <v>496</v>
      </c>
      <c r="X63" s="315" t="s">
        <v>496</v>
      </c>
      <c r="Y63" s="315" t="s">
        <v>496</v>
      </c>
      <c r="Z63" s="315" t="s">
        <v>496</v>
      </c>
      <c r="AA63" s="315" t="s">
        <v>496</v>
      </c>
      <c r="AB63" s="315" t="s">
        <v>496</v>
      </c>
      <c r="AC63" s="315" t="s">
        <v>496</v>
      </c>
      <c r="AD63" s="315" t="s">
        <v>496</v>
      </c>
      <c r="AE63" s="315" t="s">
        <v>496</v>
      </c>
      <c r="AF63" s="315" t="s">
        <v>496</v>
      </c>
      <c r="AG63" s="315" t="s">
        <v>496</v>
      </c>
      <c r="AH63" s="315" t="s">
        <v>496</v>
      </c>
      <c r="AI63" s="315" t="s">
        <v>496</v>
      </c>
      <c r="AJ63" s="315" t="s">
        <v>496</v>
      </c>
      <c r="AK63" s="315" t="s">
        <v>496</v>
      </c>
      <c r="AL63" s="315" t="s">
        <v>496</v>
      </c>
      <c r="AM63" s="315" t="s">
        <v>496</v>
      </c>
      <c r="AN63" s="315" t="s">
        <v>496</v>
      </c>
      <c r="AO63" s="315" t="s">
        <v>496</v>
      </c>
      <c r="AP63" s="315" t="s">
        <v>496</v>
      </c>
      <c r="AQ63" s="315" t="s">
        <v>496</v>
      </c>
      <c r="AR63" s="315" t="s">
        <v>496</v>
      </c>
      <c r="AS63" s="315" t="s">
        <v>496</v>
      </c>
      <c r="AT63" s="315" t="s">
        <v>496</v>
      </c>
      <c r="AU63" s="315" t="s">
        <v>496</v>
      </c>
      <c r="AV63" s="315" t="s">
        <v>496</v>
      </c>
      <c r="AW63" s="315" t="s">
        <v>496</v>
      </c>
      <c r="AX63" s="315" t="s">
        <v>496</v>
      </c>
      <c r="AY63" s="315" t="s">
        <v>496</v>
      </c>
      <c r="AZ63" s="315" t="s">
        <v>496</v>
      </c>
      <c r="BA63" s="315" t="s">
        <v>496</v>
      </c>
      <c r="BB63" s="315" t="s">
        <v>496</v>
      </c>
      <c r="BC63" s="342" t="s">
        <v>496</v>
      </c>
      <c r="BD63" s="315" t="s">
        <v>496</v>
      </c>
      <c r="BE63" s="315" t="s">
        <v>496</v>
      </c>
      <c r="BF63" s="315" t="s">
        <v>496</v>
      </c>
      <c r="BG63" s="315" t="s">
        <v>496</v>
      </c>
      <c r="BH63" s="315">
        <v>457.73518554081943</v>
      </c>
      <c r="BI63" s="315">
        <v>440.35522913197184</v>
      </c>
      <c r="BJ63" s="315">
        <v>422.68477933486838</v>
      </c>
      <c r="BK63" s="315">
        <v>334.88899747852247</v>
      </c>
      <c r="BL63" s="315">
        <v>265.62274967212556</v>
      </c>
      <c r="BM63" s="315">
        <v>260.01091467248938</v>
      </c>
      <c r="BN63" s="315">
        <v>259.16111004473782</v>
      </c>
      <c r="BO63" s="315">
        <v>227.52564364433238</v>
      </c>
      <c r="BP63" s="315">
        <v>205.61992424738224</v>
      </c>
      <c r="BQ63" s="315">
        <v>178.34616430858244</v>
      </c>
      <c r="BR63" s="315">
        <v>161.50696044806915</v>
      </c>
      <c r="BS63" s="315">
        <v>144.66061811960833</v>
      </c>
      <c r="BT63" s="315">
        <v>127.86796484342457</v>
      </c>
      <c r="BU63" s="315">
        <v>126.31880408447905</v>
      </c>
      <c r="BV63" s="315">
        <v>127.80884573515043</v>
      </c>
      <c r="BW63" s="315">
        <v>125.79262948204232</v>
      </c>
      <c r="BX63" s="314">
        <v>126.71272361443282</v>
      </c>
    </row>
    <row r="64" spans="1:76" ht="24.75" customHeight="1">
      <c r="A64" s="421"/>
      <c r="B64" s="37" t="s">
        <v>597</v>
      </c>
      <c r="C64" s="38"/>
      <c r="D64" s="315">
        <v>0</v>
      </c>
      <c r="E64" s="315">
        <v>0</v>
      </c>
      <c r="F64" s="315">
        <v>0</v>
      </c>
      <c r="G64" s="315">
        <v>0</v>
      </c>
      <c r="H64" s="315">
        <v>0</v>
      </c>
      <c r="I64" s="315">
        <v>0</v>
      </c>
      <c r="J64" s="315">
        <v>0</v>
      </c>
      <c r="K64" s="315">
        <v>0</v>
      </c>
      <c r="L64" s="315">
        <v>0</v>
      </c>
      <c r="M64" s="315">
        <v>0</v>
      </c>
      <c r="N64" s="315">
        <v>0</v>
      </c>
      <c r="O64" s="315">
        <v>0</v>
      </c>
      <c r="P64" s="315">
        <v>0</v>
      </c>
      <c r="Q64" s="315">
        <v>0</v>
      </c>
      <c r="R64" s="315">
        <v>0</v>
      </c>
      <c r="S64" s="315">
        <v>0</v>
      </c>
      <c r="T64" s="315">
        <v>0</v>
      </c>
      <c r="U64" s="315">
        <v>0</v>
      </c>
      <c r="V64" s="315">
        <v>0</v>
      </c>
      <c r="W64" s="315">
        <v>0</v>
      </c>
      <c r="X64" s="315">
        <v>0</v>
      </c>
      <c r="Y64" s="315">
        <v>0</v>
      </c>
      <c r="Z64" s="315">
        <v>0</v>
      </c>
      <c r="AA64" s="315">
        <v>0</v>
      </c>
      <c r="AB64" s="315">
        <v>0</v>
      </c>
      <c r="AC64" s="315">
        <v>0</v>
      </c>
      <c r="AD64" s="315">
        <v>0</v>
      </c>
      <c r="AE64" s="315">
        <v>0</v>
      </c>
      <c r="AF64" s="315">
        <v>0</v>
      </c>
      <c r="AG64" s="315">
        <v>0</v>
      </c>
      <c r="AH64" s="315">
        <v>4663.8345031400077</v>
      </c>
      <c r="AI64" s="315">
        <v>4201.3377661679724</v>
      </c>
      <c r="AJ64" s="315">
        <v>4834.2110525964936</v>
      </c>
      <c r="AK64" s="315">
        <v>7121.116714259676</v>
      </c>
      <c r="AL64" s="315">
        <v>10551.552406158398</v>
      </c>
      <c r="AM64" s="315">
        <v>12674.520592721725</v>
      </c>
      <c r="AN64" s="315">
        <v>13734.897254982747</v>
      </c>
      <c r="AO64" s="315">
        <v>14895.851035420357</v>
      </c>
      <c r="AP64" s="315">
        <v>15349.924092023824</v>
      </c>
      <c r="AQ64" s="315">
        <v>14266.029258792023</v>
      </c>
      <c r="AR64" s="315">
        <v>12008.136493835362</v>
      </c>
      <c r="AS64" s="315">
        <v>10939.997304115075</v>
      </c>
      <c r="AT64" s="315">
        <v>11837.972432192084</v>
      </c>
      <c r="AU64" s="315">
        <v>15080.895637978745</v>
      </c>
      <c r="AV64" s="315">
        <v>18303.448305237467</v>
      </c>
      <c r="AW64" s="315">
        <v>19655.776056157854</v>
      </c>
      <c r="AX64" s="315">
        <v>19820.835803912891</v>
      </c>
      <c r="AY64" s="315">
        <v>19859.000537452779</v>
      </c>
      <c r="AZ64" s="315">
        <v>15816.367285905802</v>
      </c>
      <c r="BA64" s="315">
        <v>11976.551550943015</v>
      </c>
      <c r="BB64" s="315">
        <v>11759.670152741364</v>
      </c>
      <c r="BC64" s="342">
        <v>11822.91051384737</v>
      </c>
      <c r="BD64" s="315">
        <v>12566.841186038817</v>
      </c>
      <c r="BE64" s="315">
        <v>13186.48659850944</v>
      </c>
      <c r="BF64" s="315">
        <v>13033.325207142081</v>
      </c>
      <c r="BG64" s="315">
        <v>13546.732556559342</v>
      </c>
      <c r="BH64" s="315">
        <v>12569.252133797596</v>
      </c>
      <c r="BI64" s="315">
        <v>11199.496318741731</v>
      </c>
      <c r="BJ64" s="315">
        <v>10524.949694493642</v>
      </c>
      <c r="BK64" s="315">
        <v>10444.54244991481</v>
      </c>
      <c r="BL64" s="315">
        <v>9795.1701122589693</v>
      </c>
      <c r="BM64" s="315">
        <v>9196.1304656182419</v>
      </c>
      <c r="BN64" s="315">
        <v>0</v>
      </c>
      <c r="BO64" s="315">
        <v>0</v>
      </c>
      <c r="BP64" s="315">
        <v>0</v>
      </c>
      <c r="BQ64" s="315">
        <v>0</v>
      </c>
      <c r="BR64" s="315">
        <v>0</v>
      </c>
      <c r="BS64" s="315">
        <v>0</v>
      </c>
      <c r="BT64" s="315">
        <v>0</v>
      </c>
      <c r="BU64" s="315">
        <v>0</v>
      </c>
      <c r="BV64" s="315">
        <v>0</v>
      </c>
      <c r="BW64" s="315">
        <v>0</v>
      </c>
      <c r="BX64" s="314">
        <v>0</v>
      </c>
    </row>
    <row r="65" spans="1:76">
      <c r="A65" s="421"/>
      <c r="B65" s="37" t="s">
        <v>596</v>
      </c>
      <c r="C65" s="38"/>
      <c r="D65" s="315">
        <v>0</v>
      </c>
      <c r="E65" s="315">
        <v>0</v>
      </c>
      <c r="F65" s="315">
        <v>0</v>
      </c>
      <c r="G65" s="315">
        <v>0</v>
      </c>
      <c r="H65" s="315">
        <v>0</v>
      </c>
      <c r="I65" s="315">
        <v>0</v>
      </c>
      <c r="J65" s="315">
        <v>0</v>
      </c>
      <c r="K65" s="315">
        <v>0</v>
      </c>
      <c r="L65" s="315">
        <v>0</v>
      </c>
      <c r="M65" s="315">
        <v>0</v>
      </c>
      <c r="N65" s="315">
        <v>0</v>
      </c>
      <c r="O65" s="315">
        <v>0</v>
      </c>
      <c r="P65" s="315">
        <v>0</v>
      </c>
      <c r="Q65" s="315">
        <v>0</v>
      </c>
      <c r="R65" s="315">
        <v>0</v>
      </c>
      <c r="S65" s="315">
        <v>0</v>
      </c>
      <c r="T65" s="315">
        <v>0</v>
      </c>
      <c r="U65" s="315">
        <v>0</v>
      </c>
      <c r="V65" s="315">
        <v>0</v>
      </c>
      <c r="W65" s="315">
        <v>0</v>
      </c>
      <c r="X65" s="315">
        <v>0</v>
      </c>
      <c r="Y65" s="315">
        <v>0</v>
      </c>
      <c r="Z65" s="315">
        <v>0</v>
      </c>
      <c r="AA65" s="315">
        <v>0</v>
      </c>
      <c r="AB65" s="315">
        <v>0</v>
      </c>
      <c r="AC65" s="315">
        <v>0</v>
      </c>
      <c r="AD65" s="315">
        <v>0</v>
      </c>
      <c r="AE65" s="315">
        <v>0</v>
      </c>
      <c r="AF65" s="315">
        <v>0</v>
      </c>
      <c r="AG65" s="315">
        <v>0</v>
      </c>
      <c r="AH65" s="315">
        <v>0</v>
      </c>
      <c r="AI65" s="315">
        <v>0</v>
      </c>
      <c r="AJ65" s="315">
        <v>0</v>
      </c>
      <c r="AK65" s="315">
        <v>0</v>
      </c>
      <c r="AL65" s="315">
        <v>0</v>
      </c>
      <c r="AM65" s="315">
        <v>0</v>
      </c>
      <c r="AN65" s="315">
        <v>0</v>
      </c>
      <c r="AO65" s="315">
        <v>0</v>
      </c>
      <c r="AP65" s="315">
        <v>0</v>
      </c>
      <c r="AQ65" s="315">
        <v>0</v>
      </c>
      <c r="AR65" s="315">
        <v>0</v>
      </c>
      <c r="AS65" s="315">
        <v>0</v>
      </c>
      <c r="AT65" s="315">
        <v>0</v>
      </c>
      <c r="AU65" s="315">
        <v>0</v>
      </c>
      <c r="AV65" s="315">
        <v>0</v>
      </c>
      <c r="AW65" s="315">
        <v>0</v>
      </c>
      <c r="AX65" s="315">
        <v>0</v>
      </c>
      <c r="AY65" s="315">
        <v>0</v>
      </c>
      <c r="AZ65" s="315">
        <v>0</v>
      </c>
      <c r="BA65" s="315">
        <v>0</v>
      </c>
      <c r="BB65" s="315">
        <v>0</v>
      </c>
      <c r="BC65" s="342">
        <v>0</v>
      </c>
      <c r="BD65" s="315">
        <v>11833.949288273754</v>
      </c>
      <c r="BE65" s="315">
        <v>12408.985180133108</v>
      </c>
      <c r="BF65" s="315">
        <v>12292.482230781447</v>
      </c>
      <c r="BG65" s="315">
        <v>10226.013814723701</v>
      </c>
      <c r="BH65" s="315">
        <v>6744.4303442040255</v>
      </c>
      <c r="BI65" s="315">
        <v>5703.4350594219768</v>
      </c>
      <c r="BJ65" s="315">
        <v>5128.0657487598537</v>
      </c>
      <c r="BK65" s="315">
        <v>4639.4895765487372</v>
      </c>
      <c r="BL65" s="315">
        <v>4086.93471813012</v>
      </c>
      <c r="BM65" s="315">
        <v>3764.9220824064496</v>
      </c>
      <c r="BN65" s="315">
        <v>3482.5029061786972</v>
      </c>
      <c r="BO65" s="315">
        <v>3092.9924404610265</v>
      </c>
      <c r="BP65" s="315">
        <v>2920.8857100790588</v>
      </c>
      <c r="BQ65" s="315">
        <v>2650.0235112832606</v>
      </c>
      <c r="BR65" s="315">
        <v>2529.1475091549114</v>
      </c>
      <c r="BS65" s="315">
        <v>2561.6945980840333</v>
      </c>
      <c r="BT65" s="315">
        <v>2542.6330514099445</v>
      </c>
      <c r="BU65" s="315">
        <v>2363.0773144927184</v>
      </c>
      <c r="BV65" s="315">
        <v>2193.7561090661738</v>
      </c>
      <c r="BW65" s="315">
        <v>2102.9459691556599</v>
      </c>
      <c r="BX65" s="314">
        <v>2114.7319915651701</v>
      </c>
    </row>
    <row r="66" spans="1:76" ht="24.75" customHeight="1">
      <c r="A66" s="38"/>
      <c r="B66" s="37" t="s">
        <v>595</v>
      </c>
      <c r="C66" s="38"/>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4"/>
    </row>
    <row r="67" spans="1:76">
      <c r="A67" s="421"/>
      <c r="B67" s="214" t="s">
        <v>594</v>
      </c>
      <c r="C67" s="37"/>
      <c r="D67" s="315">
        <v>0</v>
      </c>
      <c r="E67" s="315">
        <v>0</v>
      </c>
      <c r="F67" s="315">
        <v>0</v>
      </c>
      <c r="G67" s="315">
        <v>0</v>
      </c>
      <c r="H67" s="315">
        <v>0</v>
      </c>
      <c r="I67" s="315">
        <v>0</v>
      </c>
      <c r="J67" s="315">
        <v>0</v>
      </c>
      <c r="K67" s="315">
        <v>0</v>
      </c>
      <c r="L67" s="315">
        <v>0</v>
      </c>
      <c r="M67" s="315">
        <v>0</v>
      </c>
      <c r="N67" s="315">
        <v>0</v>
      </c>
      <c r="O67" s="315">
        <v>0</v>
      </c>
      <c r="P67" s="315">
        <v>0</v>
      </c>
      <c r="Q67" s="315">
        <v>0</v>
      </c>
      <c r="R67" s="315">
        <v>0</v>
      </c>
      <c r="S67" s="315">
        <v>0</v>
      </c>
      <c r="T67" s="315">
        <v>0</v>
      </c>
      <c r="U67" s="315">
        <v>0</v>
      </c>
      <c r="V67" s="315">
        <v>0</v>
      </c>
      <c r="W67" s="315">
        <v>0</v>
      </c>
      <c r="X67" s="315">
        <v>0</v>
      </c>
      <c r="Y67" s="315">
        <v>0</v>
      </c>
      <c r="Z67" s="315">
        <v>0</v>
      </c>
      <c r="AA67" s="315">
        <v>0</v>
      </c>
      <c r="AB67" s="315">
        <v>0</v>
      </c>
      <c r="AC67" s="315">
        <v>0</v>
      </c>
      <c r="AD67" s="315">
        <v>0</v>
      </c>
      <c r="AE67" s="315">
        <v>0</v>
      </c>
      <c r="AF67" s="315">
        <v>0</v>
      </c>
      <c r="AG67" s="315">
        <v>0</v>
      </c>
      <c r="AH67" s="315">
        <v>2401.8747691171038</v>
      </c>
      <c r="AI67" s="315">
        <v>2090.6752157049</v>
      </c>
      <c r="AJ67" s="315">
        <v>2672.9551363242454</v>
      </c>
      <c r="AK67" s="315">
        <v>4639.2867124369641</v>
      </c>
      <c r="AL67" s="315">
        <v>7378.3260764392835</v>
      </c>
      <c r="AM67" s="315">
        <v>8960.4761385922848</v>
      </c>
      <c r="AN67" s="315">
        <v>9701.0351753617961</v>
      </c>
      <c r="AO67" s="315">
        <v>10332.694035104756</v>
      </c>
      <c r="AP67" s="315">
        <v>10228.564755342753</v>
      </c>
      <c r="AQ67" s="315">
        <v>8907.8857092269209</v>
      </c>
      <c r="AR67" s="315">
        <v>6383.5152974386656</v>
      </c>
      <c r="AS67" s="315">
        <v>5117.0014057114249</v>
      </c>
      <c r="AT67" s="315">
        <v>5282.1392263228099</v>
      </c>
      <c r="AU67" s="315">
        <v>7126.4174716505677</v>
      </c>
      <c r="AV67" s="315">
        <v>8900.2309922838758</v>
      </c>
      <c r="AW67" s="315">
        <v>9265.3586619335438</v>
      </c>
      <c r="AX67" s="315">
        <v>8272.7488226555834</v>
      </c>
      <c r="AY67" s="315">
        <v>7480.1603144866558</v>
      </c>
      <c r="AZ67" s="315">
        <v>3510.0546560791995</v>
      </c>
      <c r="BA67" s="315">
        <v>0</v>
      </c>
      <c r="BB67" s="315">
        <v>0</v>
      </c>
      <c r="BC67" s="315">
        <v>0</v>
      </c>
      <c r="BD67" s="315">
        <v>0</v>
      </c>
      <c r="BE67" s="315">
        <v>0</v>
      </c>
      <c r="BF67" s="315">
        <v>0</v>
      </c>
      <c r="BG67" s="315">
        <v>0</v>
      </c>
      <c r="BH67" s="315">
        <v>0</v>
      </c>
      <c r="BI67" s="315">
        <v>0</v>
      </c>
      <c r="BJ67" s="315">
        <v>0</v>
      </c>
      <c r="BK67" s="315">
        <v>0</v>
      </c>
      <c r="BL67" s="315">
        <v>0</v>
      </c>
      <c r="BM67" s="315">
        <v>0</v>
      </c>
      <c r="BN67" s="315">
        <v>0</v>
      </c>
      <c r="BO67" s="315">
        <v>0</v>
      </c>
      <c r="BP67" s="315">
        <v>0</v>
      </c>
      <c r="BQ67" s="315">
        <v>0</v>
      </c>
      <c r="BR67" s="315">
        <v>0</v>
      </c>
      <c r="BS67" s="315">
        <v>0</v>
      </c>
      <c r="BT67" s="315">
        <v>0</v>
      </c>
      <c r="BU67" s="315">
        <v>0</v>
      </c>
      <c r="BV67" s="315">
        <v>0</v>
      </c>
      <c r="BW67" s="315">
        <v>0</v>
      </c>
      <c r="BX67" s="314">
        <v>0</v>
      </c>
    </row>
    <row r="68" spans="1:76">
      <c r="A68" s="421"/>
      <c r="B68" s="214" t="s">
        <v>593</v>
      </c>
      <c r="C68" s="37"/>
      <c r="D68" s="315">
        <v>0</v>
      </c>
      <c r="E68" s="315">
        <v>0</v>
      </c>
      <c r="F68" s="315">
        <v>0</v>
      </c>
      <c r="G68" s="315">
        <v>0</v>
      </c>
      <c r="H68" s="315">
        <v>0</v>
      </c>
      <c r="I68" s="315">
        <v>0</v>
      </c>
      <c r="J68" s="315">
        <v>0</v>
      </c>
      <c r="K68" s="315">
        <v>0</v>
      </c>
      <c r="L68" s="315">
        <v>0</v>
      </c>
      <c r="M68" s="315">
        <v>0</v>
      </c>
      <c r="N68" s="315">
        <v>0</v>
      </c>
      <c r="O68" s="315">
        <v>0</v>
      </c>
      <c r="P68" s="315">
        <v>0</v>
      </c>
      <c r="Q68" s="315">
        <v>0</v>
      </c>
      <c r="R68" s="315">
        <v>0</v>
      </c>
      <c r="S68" s="315">
        <v>0</v>
      </c>
      <c r="T68" s="315">
        <v>0</v>
      </c>
      <c r="U68" s="315">
        <v>0</v>
      </c>
      <c r="V68" s="315">
        <v>0</v>
      </c>
      <c r="W68" s="315">
        <v>0</v>
      </c>
      <c r="X68" s="315">
        <v>0</v>
      </c>
      <c r="Y68" s="315">
        <v>0</v>
      </c>
      <c r="Z68" s="315">
        <v>0</v>
      </c>
      <c r="AA68" s="315">
        <v>0</v>
      </c>
      <c r="AB68" s="315">
        <v>0</v>
      </c>
      <c r="AC68" s="315">
        <v>0</v>
      </c>
      <c r="AD68" s="315">
        <v>0</v>
      </c>
      <c r="AE68" s="315">
        <v>0</v>
      </c>
      <c r="AF68" s="315">
        <v>0</v>
      </c>
      <c r="AG68" s="315">
        <v>0</v>
      </c>
      <c r="AH68" s="315">
        <v>2616.411156261544</v>
      </c>
      <c r="AI68" s="315">
        <v>2494.4193778199951</v>
      </c>
      <c r="AJ68" s="315">
        <v>2454.1363909072729</v>
      </c>
      <c r="AK68" s="315">
        <v>2835.4435263381733</v>
      </c>
      <c r="AL68" s="315">
        <v>2704.7155582116734</v>
      </c>
      <c r="AM68" s="315">
        <v>2709.8768794944431</v>
      </c>
      <c r="AN68" s="315">
        <v>3092.3675130040683</v>
      </c>
      <c r="AO68" s="315">
        <v>3361.6809497220265</v>
      </c>
      <c r="AP68" s="315">
        <v>3439.4020787107324</v>
      </c>
      <c r="AQ68" s="315">
        <v>3518.4472035942722</v>
      </c>
      <c r="AR68" s="315">
        <v>3886.6635601311805</v>
      </c>
      <c r="AS68" s="315">
        <v>3987.1340432496968</v>
      </c>
      <c r="AT68" s="315">
        <v>4140.9281458425967</v>
      </c>
      <c r="AU68" s="315">
        <v>4679.6808063838726</v>
      </c>
      <c r="AV68" s="315">
        <v>6168.4441604822987</v>
      </c>
      <c r="AW68" s="315">
        <v>6361.5561738463011</v>
      </c>
      <c r="AX68" s="315">
        <v>6335.0453554157839</v>
      </c>
      <c r="AY68" s="315">
        <v>6030.0359325573536</v>
      </c>
      <c r="AZ68" s="315">
        <v>5676.4978859441062</v>
      </c>
      <c r="BA68" s="315">
        <v>5515.8423437115516</v>
      </c>
      <c r="BB68" s="315">
        <v>5208.0103727345268</v>
      </c>
      <c r="BC68" s="315">
        <v>5384.9765920243672</v>
      </c>
      <c r="BD68" s="315">
        <v>5701.2985222761363</v>
      </c>
      <c r="BE68" s="315">
        <v>6152.3817283145936</v>
      </c>
      <c r="BF68" s="315">
        <v>5991.9557566616395</v>
      </c>
      <c r="BG68" s="315">
        <v>3293.8276474630779</v>
      </c>
      <c r="BH68" s="315">
        <v>163.39419003683082</v>
      </c>
      <c r="BI68" s="315">
        <v>101.62989911342096</v>
      </c>
      <c r="BJ68" s="315">
        <v>103.63226259643774</v>
      </c>
      <c r="BK68" s="315">
        <v>102.90200115673801</v>
      </c>
      <c r="BL68" s="315">
        <v>102.79958248702324</v>
      </c>
      <c r="BM68" s="315">
        <v>106.92150564838138</v>
      </c>
      <c r="BN68" s="315">
        <v>0</v>
      </c>
      <c r="BO68" s="315">
        <v>0</v>
      </c>
      <c r="BP68" s="315">
        <v>0</v>
      </c>
      <c r="BQ68" s="315">
        <v>0</v>
      </c>
      <c r="BR68" s="315">
        <v>0</v>
      </c>
      <c r="BS68" s="315">
        <v>0</v>
      </c>
      <c r="BT68" s="315">
        <v>0</v>
      </c>
      <c r="BU68" s="315">
        <v>0</v>
      </c>
      <c r="BV68" s="315">
        <v>0</v>
      </c>
      <c r="BW68" s="315">
        <v>0</v>
      </c>
      <c r="BX68" s="314">
        <v>0</v>
      </c>
    </row>
    <row r="69" spans="1:76" s="98" customFormat="1">
      <c r="A69" s="38"/>
      <c r="B69" s="214" t="s">
        <v>565</v>
      </c>
      <c r="C69" s="37"/>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461.71961581086072</v>
      </c>
      <c r="AI69" s="315">
        <v>447.71629858307608</v>
      </c>
      <c r="AJ69" s="315">
        <v>441.00393307112859</v>
      </c>
      <c r="AK69" s="315">
        <v>463.30275229357795</v>
      </c>
      <c r="AL69" s="315">
        <v>569.11124391701526</v>
      </c>
      <c r="AM69" s="315">
        <v>641.01656134234031</v>
      </c>
      <c r="AN69" s="315">
        <v>702.21970438275741</v>
      </c>
      <c r="AO69" s="315">
        <v>811.60933213566068</v>
      </c>
      <c r="AP69" s="315">
        <v>971.90237066448674</v>
      </c>
      <c r="AQ69" s="315">
        <v>1003.6739481663458</v>
      </c>
      <c r="AR69" s="315">
        <v>1236.8716011457511</v>
      </c>
      <c r="AS69" s="315">
        <v>1369.2014403728024</v>
      </c>
      <c r="AT69" s="315">
        <v>1649.7696576256112</v>
      </c>
      <c r="AU69" s="315">
        <v>1917.3456530869385</v>
      </c>
      <c r="AV69" s="315">
        <v>2700.3489457905343</v>
      </c>
      <c r="AW69" s="315">
        <v>3381.8478365153987</v>
      </c>
      <c r="AX69" s="315">
        <v>3947.2328455387337</v>
      </c>
      <c r="AY69" s="315">
        <v>4432.5727096833634</v>
      </c>
      <c r="AZ69" s="315">
        <v>4478.7047540476433</v>
      </c>
      <c r="BA69" s="315">
        <v>4624.0682038589021</v>
      </c>
      <c r="BB69" s="315">
        <v>4887.0967741935483</v>
      </c>
      <c r="BC69" s="315">
        <v>5132.8896158835805</v>
      </c>
      <c r="BD69" s="315">
        <v>5502.205558006176</v>
      </c>
      <c r="BE69" s="315">
        <v>5941.1764705882342</v>
      </c>
      <c r="BF69" s="315">
        <v>5807.5467703950681</v>
      </c>
      <c r="BG69" s="315">
        <v>5981.081676845477</v>
      </c>
      <c r="BH69" s="315">
        <v>5915.0377735597658</v>
      </c>
      <c r="BI69" s="315">
        <v>5829.6545398960561</v>
      </c>
      <c r="BJ69" s="315">
        <v>5759.953328888465</v>
      </c>
      <c r="BK69" s="315">
        <v>5898.7738577212267</v>
      </c>
      <c r="BL69" s="315">
        <v>5761.1712931618149</v>
      </c>
      <c r="BM69" s="315">
        <v>5705.9761745003352</v>
      </c>
      <c r="BN69" s="315">
        <v>0</v>
      </c>
      <c r="BO69" s="315">
        <v>0</v>
      </c>
      <c r="BP69" s="315">
        <v>0</v>
      </c>
      <c r="BQ69" s="315">
        <v>0</v>
      </c>
      <c r="BR69" s="315">
        <v>0</v>
      </c>
      <c r="BS69" s="315">
        <v>0</v>
      </c>
      <c r="BT69" s="315">
        <v>0</v>
      </c>
      <c r="BU69" s="315">
        <v>0</v>
      </c>
      <c r="BV69" s="315">
        <v>0</v>
      </c>
      <c r="BW69" s="315">
        <v>0</v>
      </c>
      <c r="BX69" s="314">
        <v>0</v>
      </c>
    </row>
    <row r="70" spans="1:76" s="98" customFormat="1">
      <c r="A70" s="38"/>
      <c r="B70" s="214" t="s">
        <v>592</v>
      </c>
      <c r="C70" s="37"/>
      <c r="D70" s="315">
        <v>0</v>
      </c>
      <c r="E70" s="315">
        <v>0</v>
      </c>
      <c r="F70" s="315">
        <v>0</v>
      </c>
      <c r="G70" s="315">
        <v>0</v>
      </c>
      <c r="H70" s="315">
        <v>0</v>
      </c>
      <c r="I70" s="315">
        <v>0</v>
      </c>
      <c r="J70" s="315">
        <v>0</v>
      </c>
      <c r="K70" s="315">
        <v>0</v>
      </c>
      <c r="L70" s="315">
        <v>0</v>
      </c>
      <c r="M70" s="315">
        <v>0</v>
      </c>
      <c r="N70" s="315">
        <v>0</v>
      </c>
      <c r="O70" s="315">
        <v>0</v>
      </c>
      <c r="P70" s="315">
        <v>0</v>
      </c>
      <c r="Q70" s="315">
        <v>0</v>
      </c>
      <c r="R70" s="315">
        <v>0</v>
      </c>
      <c r="S70" s="315">
        <v>0</v>
      </c>
      <c r="T70" s="315">
        <v>0</v>
      </c>
      <c r="U70" s="315">
        <v>0</v>
      </c>
      <c r="V70" s="315">
        <v>0</v>
      </c>
      <c r="W70" s="315">
        <v>0</v>
      </c>
      <c r="X70" s="315">
        <v>0</v>
      </c>
      <c r="Y70" s="315">
        <v>0</v>
      </c>
      <c r="Z70" s="315">
        <v>0</v>
      </c>
      <c r="AA70" s="315">
        <v>0</v>
      </c>
      <c r="AB70" s="315">
        <v>0</v>
      </c>
      <c r="AC70" s="315">
        <v>0</v>
      </c>
      <c r="AD70" s="315">
        <v>0</v>
      </c>
      <c r="AE70" s="315">
        <v>0</v>
      </c>
      <c r="AF70" s="315">
        <v>0</v>
      </c>
      <c r="AG70" s="315">
        <v>0</v>
      </c>
      <c r="AH70" s="315">
        <v>1557.7207240487626</v>
      </c>
      <c r="AI70" s="315">
        <v>1419.1007678302858</v>
      </c>
      <c r="AJ70" s="315">
        <v>1467.7688154123059</v>
      </c>
      <c r="AK70" s="315">
        <v>1732.3841059602648</v>
      </c>
      <c r="AL70" s="315">
        <v>2241.9533851276356</v>
      </c>
      <c r="AM70" s="315">
        <v>2630.0937023316624</v>
      </c>
      <c r="AN70" s="315">
        <v>2824.4836998506462</v>
      </c>
      <c r="AO70" s="315">
        <v>3219.4654172027867</v>
      </c>
      <c r="AP70" s="315">
        <v>3498.3767371248396</v>
      </c>
      <c r="AQ70" s="315">
        <v>3567.6249917004184</v>
      </c>
      <c r="AR70" s="315">
        <v>3693.843663082735</v>
      </c>
      <c r="AS70" s="315">
        <v>3753.6346305674838</v>
      </c>
      <c r="AT70" s="315">
        <v>4107.2842329924406</v>
      </c>
      <c r="AU70" s="315">
        <v>4852.7509449811005</v>
      </c>
      <c r="AV70" s="315">
        <v>5705.1489982143148</v>
      </c>
      <c r="AW70" s="315">
        <v>6032.0924877674379</v>
      </c>
      <c r="AX70" s="315">
        <v>6465.9281266790986</v>
      </c>
      <c r="AY70" s="315">
        <v>6614.7384908325912</v>
      </c>
      <c r="AZ70" s="315">
        <v>6417.4928917632842</v>
      </c>
      <c r="BA70" s="315">
        <v>6002.6633085819321</v>
      </c>
      <c r="BB70" s="315">
        <v>5671.3923401345037</v>
      </c>
      <c r="BC70" s="315">
        <v>5644.1846691860801</v>
      </c>
      <c r="BD70" s="315">
        <v>6034.0483017203351</v>
      </c>
      <c r="BE70" s="315">
        <v>6199.011460539894</v>
      </c>
      <c r="BF70" s="315">
        <v>6181.7099309359382</v>
      </c>
      <c r="BG70" s="315">
        <v>6356.9455790251686</v>
      </c>
      <c r="BH70" s="315">
        <v>5652.2318454363767</v>
      </c>
      <c r="BI70" s="315">
        <v>4676.0745949250986</v>
      </c>
      <c r="BJ70" s="315">
        <v>4106.5220497190203</v>
      </c>
      <c r="BK70" s="315">
        <v>3870.5957200694043</v>
      </c>
      <c r="BL70" s="315">
        <v>3487.4746106973594</v>
      </c>
      <c r="BM70" s="315">
        <v>3090.737094521015</v>
      </c>
      <c r="BN70" s="315">
        <v>0</v>
      </c>
      <c r="BO70" s="315">
        <v>0</v>
      </c>
      <c r="BP70" s="315">
        <v>0</v>
      </c>
      <c r="BQ70" s="315">
        <v>0</v>
      </c>
      <c r="BR70" s="315">
        <v>0</v>
      </c>
      <c r="BS70" s="315">
        <v>0</v>
      </c>
      <c r="BT70" s="315">
        <v>0</v>
      </c>
      <c r="BU70" s="315">
        <v>0</v>
      </c>
      <c r="BV70" s="315">
        <v>0</v>
      </c>
      <c r="BW70" s="315">
        <v>0</v>
      </c>
      <c r="BX70" s="314">
        <v>0</v>
      </c>
    </row>
    <row r="71" spans="1:76" s="98" customFormat="1">
      <c r="A71" s="38"/>
      <c r="B71" s="214" t="s">
        <v>604</v>
      </c>
      <c r="C71" s="37"/>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144.57886959734023</v>
      </c>
      <c r="AI71" s="315">
        <v>135.91387635557666</v>
      </c>
      <c r="AJ71" s="315">
        <v>138.02413172455169</v>
      </c>
      <c r="AK71" s="315">
        <v>144.2068169390607</v>
      </c>
      <c r="AL71" s="315">
        <v>175.33225191382792</v>
      </c>
      <c r="AM71" s="315">
        <v>198.08237088690345</v>
      </c>
      <c r="AN71" s="315">
        <v>215.8675387546995</v>
      </c>
      <c r="AO71" s="315">
        <v>247.65118593867589</v>
      </c>
      <c r="AP71" s="315">
        <v>299.59126474366462</v>
      </c>
      <c r="AQ71" s="315">
        <v>308.47885266582563</v>
      </c>
      <c r="AR71" s="315">
        <v>381.54344306529953</v>
      </c>
      <c r="AS71" s="315">
        <v>385.08790510485068</v>
      </c>
      <c r="AT71" s="315">
        <v>293.87092930191193</v>
      </c>
      <c r="AU71" s="315">
        <v>456.43007139857207</v>
      </c>
      <c r="AV71" s="315">
        <v>441.78502973411315</v>
      </c>
      <c r="AW71" s="315">
        <v>426.36477021970643</v>
      </c>
      <c r="AX71" s="315">
        <v>454.89743670786055</v>
      </c>
      <c r="AY71" s="315">
        <v>564.54040109333255</v>
      </c>
      <c r="AZ71" s="315">
        <v>739.50706404042478</v>
      </c>
      <c r="BA71" s="315">
        <v>754.35320682617566</v>
      </c>
      <c r="BB71" s="315">
        <v>650.46164367947119</v>
      </c>
      <c r="BC71" s="315">
        <v>636.62643127079934</v>
      </c>
      <c r="BD71" s="315">
        <v>623.73180414644912</v>
      </c>
      <c r="BE71" s="315">
        <v>599.32920536635697</v>
      </c>
      <c r="BF71" s="315">
        <v>570.59881982482614</v>
      </c>
      <c r="BG71" s="315">
        <v>573.61808067841446</v>
      </c>
      <c r="BH71" s="315">
        <v>516.72469925709913</v>
      </c>
      <c r="BI71" s="315">
        <v>380.40966065423413</v>
      </c>
      <c r="BJ71" s="315">
        <v>365.55862463091722</v>
      </c>
      <c r="BK71" s="315">
        <v>406.57027183342973</v>
      </c>
      <c r="BL71" s="315">
        <v>304.29925524712252</v>
      </c>
      <c r="BM71" s="315">
        <v>83.323250211745545</v>
      </c>
      <c r="BN71" s="315">
        <v>0</v>
      </c>
      <c r="BO71" s="315">
        <v>0</v>
      </c>
      <c r="BP71" s="315">
        <v>0</v>
      </c>
      <c r="BQ71" s="315">
        <v>0</v>
      </c>
      <c r="BR71" s="315">
        <v>0</v>
      </c>
      <c r="BS71" s="315">
        <v>0</v>
      </c>
      <c r="BT71" s="315">
        <v>0</v>
      </c>
      <c r="BU71" s="315">
        <v>0</v>
      </c>
      <c r="BV71" s="315">
        <v>0</v>
      </c>
      <c r="BW71" s="315">
        <v>0</v>
      </c>
      <c r="BX71" s="314">
        <v>0</v>
      </c>
    </row>
    <row r="72" spans="1:76" s="98" customFormat="1">
      <c r="A72" s="38"/>
      <c r="B72" s="376" t="s">
        <v>603</v>
      </c>
      <c r="C72" s="296"/>
      <c r="D72" s="315">
        <v>0</v>
      </c>
      <c r="E72" s="315">
        <v>0</v>
      </c>
      <c r="F72" s="315">
        <v>0</v>
      </c>
      <c r="G72" s="315">
        <v>0</v>
      </c>
      <c r="H72" s="315">
        <v>0</v>
      </c>
      <c r="I72" s="315">
        <v>0</v>
      </c>
      <c r="J72" s="315">
        <v>0</v>
      </c>
      <c r="K72" s="315">
        <v>0</v>
      </c>
      <c r="L72" s="315">
        <v>0</v>
      </c>
      <c r="M72" s="315">
        <v>0</v>
      </c>
      <c r="N72" s="315">
        <v>0</v>
      </c>
      <c r="O72" s="315">
        <v>0</v>
      </c>
      <c r="P72" s="315">
        <v>0</v>
      </c>
      <c r="Q72" s="315">
        <v>0</v>
      </c>
      <c r="R72" s="315">
        <v>0</v>
      </c>
      <c r="S72" s="315">
        <v>0</v>
      </c>
      <c r="T72" s="315">
        <v>0</v>
      </c>
      <c r="U72" s="315">
        <v>0</v>
      </c>
      <c r="V72" s="315">
        <v>0</v>
      </c>
      <c r="W72" s="315">
        <v>0</v>
      </c>
      <c r="X72" s="315">
        <v>0</v>
      </c>
      <c r="Y72" s="315">
        <v>0</v>
      </c>
      <c r="Z72" s="315">
        <v>0</v>
      </c>
      <c r="AA72" s="315">
        <v>0</v>
      </c>
      <c r="AB72" s="315">
        <v>0</v>
      </c>
      <c r="AC72" s="315">
        <v>0</v>
      </c>
      <c r="AD72" s="315">
        <v>0</v>
      </c>
      <c r="AE72" s="315">
        <v>0</v>
      </c>
      <c r="AF72" s="315">
        <v>0</v>
      </c>
      <c r="AG72" s="315">
        <v>0</v>
      </c>
      <c r="AH72" s="315">
        <v>97.940524565940152</v>
      </c>
      <c r="AI72" s="315">
        <v>107.93160769413441</v>
      </c>
      <c r="AJ72" s="315">
        <v>114.45903606426239</v>
      </c>
      <c r="AK72" s="315">
        <v>141.93632662980738</v>
      </c>
      <c r="AL72" s="315">
        <v>186.82944876063632</v>
      </c>
      <c r="AM72" s="315">
        <v>244.85181956853341</v>
      </c>
      <c r="AN72" s="315">
        <v>291.2911366328475</v>
      </c>
      <c r="AO72" s="315">
        <v>284.43106503847923</v>
      </c>
      <c r="AP72" s="315">
        <v>351.48896414807894</v>
      </c>
      <c r="AQ72" s="315">
        <v>478.36575703251219</v>
      </c>
      <c r="AR72" s="315">
        <v>312.36248910291005</v>
      </c>
      <c r="AS72" s="315">
        <v>315.0719223585142</v>
      </c>
      <c r="AT72" s="315">
        <v>504.9083859493108</v>
      </c>
      <c r="AU72" s="315">
        <v>727.95149686156697</v>
      </c>
      <c r="AV72" s="315">
        <v>555.93433921462827</v>
      </c>
      <c r="AW72" s="315">
        <v>550.11229972176852</v>
      </c>
      <c r="AX72" s="315">
        <v>680.02857233161421</v>
      </c>
      <c r="AY72" s="315">
        <v>766.98862135683703</v>
      </c>
      <c r="AZ72" s="315">
        <v>670.60791997525007</v>
      </c>
      <c r="BA72" s="315">
        <v>595.46683167600406</v>
      </c>
      <c r="BB72" s="315">
        <v>550.71939473384066</v>
      </c>
      <c r="BC72" s="315">
        <v>409.20979750690975</v>
      </c>
      <c r="BD72" s="315">
        <v>406.85552216585654</v>
      </c>
      <c r="BE72" s="315">
        <v>446.96946201495473</v>
      </c>
      <c r="BF72" s="315">
        <v>473.4696859862479</v>
      </c>
      <c r="BG72" s="315">
        <v>635.08722001028116</v>
      </c>
      <c r="BH72" s="315">
        <v>485.25781554435412</v>
      </c>
      <c r="BI72" s="315">
        <v>313.35752326634082</v>
      </c>
      <c r="BJ72" s="315">
        <v>292.91569125523858</v>
      </c>
      <c r="BK72" s="315">
        <v>268.60260029075079</v>
      </c>
      <c r="BL72" s="315">
        <v>242.22495315267261</v>
      </c>
      <c r="BM72" s="315">
        <v>316.09394638514607</v>
      </c>
      <c r="BN72" s="315">
        <v>0</v>
      </c>
      <c r="BO72" s="315">
        <v>0</v>
      </c>
      <c r="BP72" s="315">
        <v>0</v>
      </c>
      <c r="BQ72" s="315">
        <v>0</v>
      </c>
      <c r="BR72" s="315">
        <v>0</v>
      </c>
      <c r="BS72" s="315">
        <v>0</v>
      </c>
      <c r="BT72" s="315">
        <v>0</v>
      </c>
      <c r="BU72" s="315">
        <v>0</v>
      </c>
      <c r="BV72" s="315">
        <v>0</v>
      </c>
      <c r="BW72" s="315">
        <v>0</v>
      </c>
      <c r="BX72" s="314">
        <v>0</v>
      </c>
    </row>
    <row r="73" spans="1:76" s="98" customFormat="1" ht="24.75" customHeight="1">
      <c r="A73" s="38"/>
      <c r="B73" s="37" t="s">
        <v>609</v>
      </c>
      <c r="C73" s="152"/>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1340.8816329622571</v>
      </c>
      <c r="AI73" s="315">
        <v>1207.5566395947124</v>
      </c>
      <c r="AJ73" s="315">
        <v>1332.7261603072616</v>
      </c>
      <c r="AK73" s="315">
        <v>1731.6002667385624</v>
      </c>
      <c r="AL73" s="315">
        <v>2171.4370693744841</v>
      </c>
      <c r="AM73" s="315">
        <v>2429.1571997030937</v>
      </c>
      <c r="AN73" s="315">
        <v>2654.8341755356128</v>
      </c>
      <c r="AO73" s="315">
        <v>2874.0280882751777</v>
      </c>
      <c r="AP73" s="315">
        <v>2938.295729714664</v>
      </c>
      <c r="AQ73" s="315">
        <v>2886.4916878693311</v>
      </c>
      <c r="AR73" s="315">
        <v>2772.1918362461433</v>
      </c>
      <c r="AS73" s="315">
        <v>2756.3975393631285</v>
      </c>
      <c r="AT73" s="315">
        <v>2876.5278267259519</v>
      </c>
      <c r="AU73" s="315">
        <v>3536.1557606887859</v>
      </c>
      <c r="AV73" s="315">
        <v>4283.7627667250972</v>
      </c>
      <c r="AW73" s="315">
        <v>4638.1342515270708</v>
      </c>
      <c r="AX73" s="315">
        <v>4446.6894813363251</v>
      </c>
      <c r="AY73" s="315">
        <v>4256.3089278584812</v>
      </c>
      <c r="AZ73" s="315">
        <v>3627.9628529812771</v>
      </c>
      <c r="BA73" s="315">
        <v>3149.6892468916003</v>
      </c>
      <c r="BB73" s="315">
        <v>3109.1591673315856</v>
      </c>
      <c r="BC73" s="315">
        <v>3395.3495120988209</v>
      </c>
      <c r="BD73" s="315">
        <v>4099.4550066166739</v>
      </c>
      <c r="BE73" s="315">
        <v>4560.2054070935847</v>
      </c>
      <c r="BF73" s="315">
        <v>4884.1748961392923</v>
      </c>
      <c r="BG73" s="315">
        <v>4914.7662634042608</v>
      </c>
      <c r="BH73" s="315">
        <v>4161.7286588815014</v>
      </c>
      <c r="BI73" s="315">
        <v>3119.8532558850497</v>
      </c>
      <c r="BJ73" s="315">
        <v>2465.1157253071719</v>
      </c>
      <c r="BK73" s="315">
        <v>2029.9445925833284</v>
      </c>
      <c r="BL73" s="315">
        <v>1659.04646879509</v>
      </c>
      <c r="BM73" s="315">
        <v>974.49152276461734</v>
      </c>
      <c r="BN73" s="315">
        <v>0</v>
      </c>
      <c r="BO73" s="315">
        <v>0</v>
      </c>
      <c r="BP73" s="315">
        <v>0</v>
      </c>
      <c r="BQ73" s="315">
        <v>0</v>
      </c>
      <c r="BR73" s="315">
        <v>0</v>
      </c>
      <c r="BS73" s="315">
        <v>0</v>
      </c>
      <c r="BT73" s="315">
        <v>0</v>
      </c>
      <c r="BU73" s="315">
        <v>0</v>
      </c>
      <c r="BV73" s="315">
        <v>0</v>
      </c>
      <c r="BW73" s="315">
        <v>0</v>
      </c>
      <c r="BX73" s="314">
        <v>0</v>
      </c>
    </row>
    <row r="74" spans="1:76" s="98" customFormat="1">
      <c r="A74" s="38"/>
      <c r="B74" s="214" t="s">
        <v>594</v>
      </c>
      <c r="C74" s="37"/>
      <c r="D74" s="315">
        <v>0</v>
      </c>
      <c r="E74" s="315">
        <v>0</v>
      </c>
      <c r="F74" s="315">
        <v>0</v>
      </c>
      <c r="G74" s="315">
        <v>0</v>
      </c>
      <c r="H74" s="315">
        <v>0</v>
      </c>
      <c r="I74" s="315">
        <v>0</v>
      </c>
      <c r="J74" s="315">
        <v>0</v>
      </c>
      <c r="K74" s="315">
        <v>0</v>
      </c>
      <c r="L74" s="315">
        <v>0</v>
      </c>
      <c r="M74" s="315">
        <v>0</v>
      </c>
      <c r="N74" s="315">
        <v>0</v>
      </c>
      <c r="O74" s="315">
        <v>0</v>
      </c>
      <c r="P74" s="315">
        <v>0</v>
      </c>
      <c r="Q74" s="315">
        <v>0</v>
      </c>
      <c r="R74" s="315">
        <v>0</v>
      </c>
      <c r="S74" s="315">
        <v>0</v>
      </c>
      <c r="T74" s="315">
        <v>0</v>
      </c>
      <c r="U74" s="315">
        <v>0</v>
      </c>
      <c r="V74" s="315">
        <v>0</v>
      </c>
      <c r="W74" s="315">
        <v>0</v>
      </c>
      <c r="X74" s="315">
        <v>0</v>
      </c>
      <c r="Y74" s="315">
        <v>0</v>
      </c>
      <c r="Z74" s="315">
        <v>0</v>
      </c>
      <c r="AA74" s="315">
        <v>0</v>
      </c>
      <c r="AB74" s="315">
        <v>0</v>
      </c>
      <c r="AC74" s="315">
        <v>0</v>
      </c>
      <c r="AD74" s="315">
        <v>0</v>
      </c>
      <c r="AE74" s="315">
        <v>0</v>
      </c>
      <c r="AF74" s="315">
        <v>0</v>
      </c>
      <c r="AG74" s="315">
        <v>0</v>
      </c>
      <c r="AH74" s="315">
        <v>435.93451619879698</v>
      </c>
      <c r="AI74" s="315">
        <v>379.45254282434888</v>
      </c>
      <c r="AJ74" s="315">
        <v>449.04210165988934</v>
      </c>
      <c r="AK74" s="315">
        <v>758.08268451910817</v>
      </c>
      <c r="AL74" s="315">
        <v>1027.8193329349156</v>
      </c>
      <c r="AM74" s="315">
        <v>1186.922787664796</v>
      </c>
      <c r="AN74" s="315">
        <v>1324.9598802531284</v>
      </c>
      <c r="AO74" s="315">
        <v>1393.0334281552487</v>
      </c>
      <c r="AP74" s="315">
        <v>1354.6961890770367</v>
      </c>
      <c r="AQ74" s="315">
        <v>1198.5344763443479</v>
      </c>
      <c r="AR74" s="315">
        <v>908.94141840674183</v>
      </c>
      <c r="AS74" s="315">
        <v>689.82415172055221</v>
      </c>
      <c r="AT74" s="315">
        <v>676.39210134281893</v>
      </c>
      <c r="AU74" s="315">
        <v>956.45761756684863</v>
      </c>
      <c r="AV74" s="315">
        <v>1184.2040325846563</v>
      </c>
      <c r="AW74" s="315">
        <v>1243.1190940974552</v>
      </c>
      <c r="AX74" s="315">
        <v>1308.8277126331427</v>
      </c>
      <c r="AY74" s="315">
        <v>1023.6172107736248</v>
      </c>
      <c r="AZ74" s="315">
        <v>410.24858199908789</v>
      </c>
      <c r="BA74" s="315">
        <v>0</v>
      </c>
      <c r="BB74" s="315">
        <v>0</v>
      </c>
      <c r="BC74" s="315">
        <v>0</v>
      </c>
      <c r="BD74" s="315">
        <v>0</v>
      </c>
      <c r="BE74" s="315">
        <v>0</v>
      </c>
      <c r="BF74" s="315">
        <v>0</v>
      </c>
      <c r="BG74" s="315">
        <v>0</v>
      </c>
      <c r="BH74" s="315">
        <v>0</v>
      </c>
      <c r="BI74" s="315">
        <v>0</v>
      </c>
      <c r="BJ74" s="315">
        <v>0</v>
      </c>
      <c r="BK74" s="315">
        <v>0</v>
      </c>
      <c r="BL74" s="315">
        <v>0</v>
      </c>
      <c r="BM74" s="315">
        <v>0</v>
      </c>
      <c r="BN74" s="315">
        <v>0</v>
      </c>
      <c r="BO74" s="315">
        <v>0</v>
      </c>
      <c r="BP74" s="315">
        <v>0</v>
      </c>
      <c r="BQ74" s="315">
        <v>0</v>
      </c>
      <c r="BR74" s="315">
        <v>0</v>
      </c>
      <c r="BS74" s="315">
        <v>0</v>
      </c>
      <c r="BT74" s="315">
        <v>0</v>
      </c>
      <c r="BU74" s="315">
        <v>0</v>
      </c>
      <c r="BV74" s="315">
        <v>0</v>
      </c>
      <c r="BW74" s="315">
        <v>0</v>
      </c>
      <c r="BX74" s="314">
        <v>0</v>
      </c>
    </row>
    <row r="75" spans="1:76" s="98" customFormat="1">
      <c r="A75" s="38"/>
      <c r="B75" s="214" t="s">
        <v>593</v>
      </c>
      <c r="C75" s="37"/>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13.072642571298417</v>
      </c>
      <c r="AI75" s="315">
        <v>12.463122575793557</v>
      </c>
      <c r="AJ75" s="315">
        <v>14.870375539066629</v>
      </c>
      <c r="AK75" s="315">
        <v>9.3658645725742762</v>
      </c>
      <c r="AL75" s="315">
        <v>14.825615213864934</v>
      </c>
      <c r="AM75" s="315">
        <v>13.262659477827411</v>
      </c>
      <c r="AN75" s="315">
        <v>15.545633182262968</v>
      </c>
      <c r="AO75" s="315">
        <v>14.737429237316055</v>
      </c>
      <c r="AP75" s="315">
        <v>14.668452255829342</v>
      </c>
      <c r="AQ75" s="315">
        <v>25.001949472146602</v>
      </c>
      <c r="AR75" s="315">
        <v>42.714879274080843</v>
      </c>
      <c r="AS75" s="315">
        <v>45.167268978708933</v>
      </c>
      <c r="AT75" s="315">
        <v>49.263333665332731</v>
      </c>
      <c r="AU75" s="315">
        <v>56.287558756824851</v>
      </c>
      <c r="AV75" s="315">
        <v>64.189694751615036</v>
      </c>
      <c r="AW75" s="315">
        <v>70.003049180764762</v>
      </c>
      <c r="AX75" s="315">
        <v>69.37425329498403</v>
      </c>
      <c r="AY75" s="315">
        <v>72.678372900095212</v>
      </c>
      <c r="AZ75" s="315">
        <v>75.444599949910867</v>
      </c>
      <c r="BA75" s="315">
        <v>75.482102276839342</v>
      </c>
      <c r="BB75" s="315">
        <v>76.46378091872792</v>
      </c>
      <c r="BC75" s="315">
        <v>78.383383157538503</v>
      </c>
      <c r="BD75" s="315">
        <v>87.909985663872959</v>
      </c>
      <c r="BE75" s="315">
        <v>95.914616262017276</v>
      </c>
      <c r="BF75" s="315">
        <v>105.43784234341513</v>
      </c>
      <c r="BG75" s="315">
        <v>57.964238015585906</v>
      </c>
      <c r="BH75" s="315">
        <v>0</v>
      </c>
      <c r="BI75" s="315">
        <v>0</v>
      </c>
      <c r="BJ75" s="315">
        <v>0</v>
      </c>
      <c r="BK75" s="315">
        <v>0</v>
      </c>
      <c r="BL75" s="315">
        <v>0</v>
      </c>
      <c r="BM75" s="315">
        <v>0</v>
      </c>
      <c r="BN75" s="315">
        <v>0</v>
      </c>
      <c r="BO75" s="315">
        <v>0</v>
      </c>
      <c r="BP75" s="315">
        <v>0</v>
      </c>
      <c r="BQ75" s="315">
        <v>0</v>
      </c>
      <c r="BR75" s="315">
        <v>0</v>
      </c>
      <c r="BS75" s="315">
        <v>0</v>
      </c>
      <c r="BT75" s="315">
        <v>0</v>
      </c>
      <c r="BU75" s="315">
        <v>0</v>
      </c>
      <c r="BV75" s="315">
        <v>0</v>
      </c>
      <c r="BW75" s="315">
        <v>0</v>
      </c>
      <c r="BX75" s="314">
        <v>0</v>
      </c>
    </row>
    <row r="76" spans="1:76" s="98" customFormat="1">
      <c r="A76" s="38"/>
      <c r="B76" s="214" t="s">
        <v>565</v>
      </c>
      <c r="C76" s="37"/>
      <c r="D76" s="315">
        <v>0</v>
      </c>
      <c r="E76" s="315">
        <v>0</v>
      </c>
      <c r="F76" s="315">
        <v>0</v>
      </c>
      <c r="G76" s="315">
        <v>0</v>
      </c>
      <c r="H76" s="315">
        <v>0</v>
      </c>
      <c r="I76" s="315">
        <v>0</v>
      </c>
      <c r="J76" s="315">
        <v>0</v>
      </c>
      <c r="K76" s="315">
        <v>0</v>
      </c>
      <c r="L76" s="315">
        <v>0</v>
      </c>
      <c r="M76" s="315">
        <v>0</v>
      </c>
      <c r="N76" s="315">
        <v>0</v>
      </c>
      <c r="O76" s="315">
        <v>0</v>
      </c>
      <c r="P76" s="315">
        <v>0</v>
      </c>
      <c r="Q76" s="315">
        <v>0</v>
      </c>
      <c r="R76" s="315">
        <v>0</v>
      </c>
      <c r="S76" s="315">
        <v>0</v>
      </c>
      <c r="T76" s="315">
        <v>0</v>
      </c>
      <c r="U76" s="315">
        <v>0</v>
      </c>
      <c r="V76" s="315">
        <v>0</v>
      </c>
      <c r="W76" s="315">
        <v>0</v>
      </c>
      <c r="X76" s="315">
        <v>0</v>
      </c>
      <c r="Y76" s="315">
        <v>0</v>
      </c>
      <c r="Z76" s="315">
        <v>0</v>
      </c>
      <c r="AA76" s="315">
        <v>0</v>
      </c>
      <c r="AB76" s="315">
        <v>0</v>
      </c>
      <c r="AC76" s="315">
        <v>0</v>
      </c>
      <c r="AD76" s="315">
        <v>0</v>
      </c>
      <c r="AE76" s="315">
        <v>0</v>
      </c>
      <c r="AF76" s="315">
        <v>0</v>
      </c>
      <c r="AG76" s="315">
        <v>0</v>
      </c>
      <c r="AH76" s="315">
        <v>24.221596675616127</v>
      </c>
      <c r="AI76" s="315">
        <v>23.486989155386684</v>
      </c>
      <c r="AJ76" s="315">
        <v>21.711694153723084</v>
      </c>
      <c r="AK76" s="315">
        <v>23.850934610243634</v>
      </c>
      <c r="AL76" s="315">
        <v>23.295788397507039</v>
      </c>
      <c r="AM76" s="315">
        <v>32.594093729570702</v>
      </c>
      <c r="AN76" s="315">
        <v>32.729970167894116</v>
      </c>
      <c r="AO76" s="315">
        <v>37.561892538938807</v>
      </c>
      <c r="AP76" s="315">
        <v>50.022089183697304</v>
      </c>
      <c r="AQ76" s="315">
        <v>59.947524754885677</v>
      </c>
      <c r="AR76" s="315">
        <v>66.197215056664888</v>
      </c>
      <c r="AS76" s="315">
        <v>85.852315713799726</v>
      </c>
      <c r="AT76" s="315">
        <v>126.6764741840818</v>
      </c>
      <c r="AU76" s="315">
        <v>221.4788902589948</v>
      </c>
      <c r="AV76" s="315">
        <v>313.10607247587683</v>
      </c>
      <c r="AW76" s="315">
        <v>411.95349886469023</v>
      </c>
      <c r="AX76" s="315">
        <v>407.25610796801413</v>
      </c>
      <c r="AY76" s="315">
        <v>460.71769908786581</v>
      </c>
      <c r="AZ76" s="315">
        <v>487.87230218476992</v>
      </c>
      <c r="BA76" s="315">
        <v>518.91167658170127</v>
      </c>
      <c r="BB76" s="315">
        <v>550.45892226148419</v>
      </c>
      <c r="BC76" s="315">
        <v>646.27837159456271</v>
      </c>
      <c r="BD76" s="315">
        <v>810.61605370533744</v>
      </c>
      <c r="BE76" s="315">
        <v>957.06839661072172</v>
      </c>
      <c r="BF76" s="315">
        <v>1069.9262390516262</v>
      </c>
      <c r="BG76" s="315">
        <v>1135.2753076334593</v>
      </c>
      <c r="BH76" s="315">
        <v>1046.4008922513769</v>
      </c>
      <c r="BI76" s="315">
        <v>815.44449798029018</v>
      </c>
      <c r="BJ76" s="315">
        <v>663.68753035386032</v>
      </c>
      <c r="BK76" s="315">
        <v>553.38135468917528</v>
      </c>
      <c r="BL76" s="315">
        <v>475.35088892897869</v>
      </c>
      <c r="BM76" s="315">
        <v>335.97825505980074</v>
      </c>
      <c r="BN76" s="315">
        <v>0</v>
      </c>
      <c r="BO76" s="315">
        <v>0</v>
      </c>
      <c r="BP76" s="315">
        <v>0</v>
      </c>
      <c r="BQ76" s="315">
        <v>0</v>
      </c>
      <c r="BR76" s="315">
        <v>0</v>
      </c>
      <c r="BS76" s="315">
        <v>0</v>
      </c>
      <c r="BT76" s="315">
        <v>0</v>
      </c>
      <c r="BU76" s="315">
        <v>0</v>
      </c>
      <c r="BV76" s="315">
        <v>0</v>
      </c>
      <c r="BW76" s="315">
        <v>0</v>
      </c>
      <c r="BX76" s="314">
        <v>0</v>
      </c>
    </row>
    <row r="77" spans="1:76" s="98" customFormat="1">
      <c r="A77" s="38"/>
      <c r="B77" s="214" t="s">
        <v>592</v>
      </c>
      <c r="C77" s="37"/>
      <c r="D77" s="315">
        <v>0</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5">
        <v>0</v>
      </c>
      <c r="AB77" s="315">
        <v>0</v>
      </c>
      <c r="AC77" s="315">
        <v>0</v>
      </c>
      <c r="AD77" s="315">
        <v>0</v>
      </c>
      <c r="AE77" s="315">
        <v>0</v>
      </c>
      <c r="AF77" s="315">
        <v>0</v>
      </c>
      <c r="AG77" s="315">
        <v>0</v>
      </c>
      <c r="AH77" s="315">
        <v>849.52144378372202</v>
      </c>
      <c r="AI77" s="315">
        <v>773.92340908731103</v>
      </c>
      <c r="AJ77" s="315">
        <v>828.42922933855698</v>
      </c>
      <c r="AK77" s="315">
        <v>914.35653766936025</v>
      </c>
      <c r="AL77" s="315">
        <v>1072.0055905190814</v>
      </c>
      <c r="AM77" s="315">
        <v>1151.818281188712</v>
      </c>
      <c r="AN77" s="315">
        <v>1230.1305000128755</v>
      </c>
      <c r="AO77" s="315">
        <v>1371.798223779813</v>
      </c>
      <c r="AP77" s="315">
        <v>1460.4559349947449</v>
      </c>
      <c r="AQ77" s="315">
        <v>1536.2172872540557</v>
      </c>
      <c r="AR77" s="315">
        <v>1649.0780240981362</v>
      </c>
      <c r="AS77" s="315">
        <v>1779.2730902543756</v>
      </c>
      <c r="AT77" s="315">
        <v>1853.3755345724023</v>
      </c>
      <c r="AU77" s="315">
        <v>2100.8237502001957</v>
      </c>
      <c r="AV77" s="315">
        <v>2475.6475065557029</v>
      </c>
      <c r="AW77" s="315">
        <v>2649.775738292451</v>
      </c>
      <c r="AX77" s="315">
        <v>2498.2552229842913</v>
      </c>
      <c r="AY77" s="315">
        <v>2513.6130339977276</v>
      </c>
      <c r="AZ77" s="315">
        <v>2463.6015704415213</v>
      </c>
      <c r="BA77" s="315">
        <v>2368.5097196288734</v>
      </c>
      <c r="BB77" s="315">
        <v>2307.7673971275508</v>
      </c>
      <c r="BC77" s="315">
        <v>2516.8235518077727</v>
      </c>
      <c r="BD77" s="315">
        <v>3015.2893967798855</v>
      </c>
      <c r="BE77" s="315">
        <v>3305.2703954157837</v>
      </c>
      <c r="BF77" s="315">
        <v>3494.3364822312196</v>
      </c>
      <c r="BG77" s="315">
        <v>3525.8234203394672</v>
      </c>
      <c r="BH77" s="315">
        <v>2971.0098933848408</v>
      </c>
      <c r="BI77" s="315">
        <v>2219.4516756510702</v>
      </c>
      <c r="BJ77" s="315">
        <v>1731.7904947336237</v>
      </c>
      <c r="BK77" s="315">
        <v>1417.5421955194736</v>
      </c>
      <c r="BL77" s="315">
        <v>1148.4590658684949</v>
      </c>
      <c r="BM77" s="315">
        <v>605.7961408616145</v>
      </c>
      <c r="BN77" s="315">
        <v>0</v>
      </c>
      <c r="BO77" s="315">
        <v>0</v>
      </c>
      <c r="BP77" s="315">
        <v>0</v>
      </c>
      <c r="BQ77" s="315">
        <v>0</v>
      </c>
      <c r="BR77" s="315">
        <v>0</v>
      </c>
      <c r="BS77" s="315">
        <v>0</v>
      </c>
      <c r="BT77" s="315">
        <v>0</v>
      </c>
      <c r="BU77" s="315">
        <v>0</v>
      </c>
      <c r="BV77" s="315">
        <v>0</v>
      </c>
      <c r="BW77" s="315">
        <v>0</v>
      </c>
      <c r="BX77" s="314">
        <v>0</v>
      </c>
    </row>
    <row r="78" spans="1:76" s="98" customFormat="1">
      <c r="A78" s="38"/>
      <c r="B78" s="214" t="s">
        <v>604</v>
      </c>
      <c r="C78" s="37"/>
      <c r="D78" s="315">
        <v>0</v>
      </c>
      <c r="E78" s="315">
        <v>0</v>
      </c>
      <c r="F78" s="315">
        <v>0</v>
      </c>
      <c r="G78" s="315">
        <v>0</v>
      </c>
      <c r="H78" s="315">
        <v>0</v>
      </c>
      <c r="I78" s="315">
        <v>0</v>
      </c>
      <c r="J78" s="315">
        <v>0</v>
      </c>
      <c r="K78" s="315">
        <v>0</v>
      </c>
      <c r="L78" s="315">
        <v>0</v>
      </c>
      <c r="M78" s="315">
        <v>0</v>
      </c>
      <c r="N78" s="315">
        <v>0</v>
      </c>
      <c r="O78" s="315">
        <v>0</v>
      </c>
      <c r="P78" s="315">
        <v>0</v>
      </c>
      <c r="Q78" s="315">
        <v>0</v>
      </c>
      <c r="R78" s="315">
        <v>0</v>
      </c>
      <c r="S78" s="315">
        <v>0</v>
      </c>
      <c r="T78" s="315">
        <v>0</v>
      </c>
      <c r="U78" s="315">
        <v>0</v>
      </c>
      <c r="V78" s="315">
        <v>0</v>
      </c>
      <c r="W78" s="315">
        <v>0</v>
      </c>
      <c r="X78" s="315">
        <v>0</v>
      </c>
      <c r="Y78" s="315">
        <v>0</v>
      </c>
      <c r="Z78" s="315">
        <v>0</v>
      </c>
      <c r="AA78" s="315">
        <v>0</v>
      </c>
      <c r="AB78" s="315">
        <v>0</v>
      </c>
      <c r="AC78" s="315">
        <v>0</v>
      </c>
      <c r="AD78" s="315">
        <v>0</v>
      </c>
      <c r="AE78" s="315">
        <v>0</v>
      </c>
      <c r="AF78" s="315">
        <v>0</v>
      </c>
      <c r="AG78" s="315">
        <v>0</v>
      </c>
      <c r="AH78" s="315">
        <v>10.809123956106513</v>
      </c>
      <c r="AI78" s="315">
        <v>10.161304628912307</v>
      </c>
      <c r="AJ78" s="315">
        <v>10.207775256760662</v>
      </c>
      <c r="AK78" s="315">
        <v>13.075053959489429</v>
      </c>
      <c r="AL78" s="315">
        <v>16.213772070285945</v>
      </c>
      <c r="AM78" s="315">
        <v>19.927175094643012</v>
      </c>
      <c r="AN78" s="315">
        <v>21.906973996484712</v>
      </c>
      <c r="AO78" s="315">
        <v>26.482067147234861</v>
      </c>
      <c r="AP78" s="315">
        <v>26.896880992123741</v>
      </c>
      <c r="AQ78" s="315">
        <v>26.184892346754509</v>
      </c>
      <c r="AR78" s="315">
        <v>57.877264328442656</v>
      </c>
      <c r="AS78" s="315">
        <v>85.954391982630781</v>
      </c>
      <c r="AT78" s="315">
        <v>62.844823001910605</v>
      </c>
      <c r="AU78" s="315">
        <v>77.647703385754284</v>
      </c>
      <c r="AV78" s="315">
        <v>109.4231323779786</v>
      </c>
      <c r="AW78" s="315">
        <v>114.97566677878199</v>
      </c>
      <c r="AX78" s="315">
        <v>73.356601030373909</v>
      </c>
      <c r="AY78" s="315">
        <v>81.419443506034824</v>
      </c>
      <c r="AZ78" s="315">
        <v>83.251830463029805</v>
      </c>
      <c r="BA78" s="315">
        <v>81.56517145048997</v>
      </c>
      <c r="BB78" s="315">
        <v>69.514490482161179</v>
      </c>
      <c r="BC78" s="315">
        <v>72.494232613232555</v>
      </c>
      <c r="BD78" s="315">
        <v>88.011620533745045</v>
      </c>
      <c r="BE78" s="315">
        <v>88.682893378958241</v>
      </c>
      <c r="BF78" s="315">
        <v>90.019647535127419</v>
      </c>
      <c r="BG78" s="315">
        <v>73.019748187912512</v>
      </c>
      <c r="BH78" s="315">
        <v>41.145438644754933</v>
      </c>
      <c r="BI78" s="315">
        <v>16.551652417377138</v>
      </c>
      <c r="BJ78" s="315">
        <v>15.36396192694362</v>
      </c>
      <c r="BK78" s="315">
        <v>2.9597303257335779</v>
      </c>
      <c r="BL78" s="315">
        <v>0</v>
      </c>
      <c r="BM78" s="315">
        <v>0</v>
      </c>
      <c r="BN78" s="315">
        <v>0</v>
      </c>
      <c r="BO78" s="315">
        <v>0</v>
      </c>
      <c r="BP78" s="315">
        <v>0</v>
      </c>
      <c r="BQ78" s="315">
        <v>0</v>
      </c>
      <c r="BR78" s="315">
        <v>0</v>
      </c>
      <c r="BS78" s="315">
        <v>0</v>
      </c>
      <c r="BT78" s="315">
        <v>0</v>
      </c>
      <c r="BU78" s="315">
        <v>0</v>
      </c>
      <c r="BV78" s="315">
        <v>0</v>
      </c>
      <c r="BW78" s="315">
        <v>0</v>
      </c>
      <c r="BX78" s="314">
        <v>0</v>
      </c>
    </row>
    <row r="79" spans="1:76" s="98" customFormat="1">
      <c r="A79" s="38"/>
      <c r="B79" s="376" t="s">
        <v>603</v>
      </c>
      <c r="C79" s="296"/>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7.3223097767173151</v>
      </c>
      <c r="AI79" s="315">
        <v>8.0692713229597732</v>
      </c>
      <c r="AJ79" s="315">
        <v>8.464984359264939</v>
      </c>
      <c r="AK79" s="315">
        <v>12.869191407786833</v>
      </c>
      <c r="AL79" s="315">
        <v>17.276970238829282</v>
      </c>
      <c r="AM79" s="315">
        <v>24.632202547544836</v>
      </c>
      <c r="AN79" s="315">
        <v>29.56121792296732</v>
      </c>
      <c r="AO79" s="315">
        <v>30.415047416626173</v>
      </c>
      <c r="AP79" s="315">
        <v>31.55618321123179</v>
      </c>
      <c r="AQ79" s="315">
        <v>40.605557697141045</v>
      </c>
      <c r="AR79" s="315">
        <v>47.383035082076681</v>
      </c>
      <c r="AS79" s="315">
        <v>70.326320713061548</v>
      </c>
      <c r="AT79" s="315">
        <v>107.97555995940549</v>
      </c>
      <c r="AU79" s="315">
        <v>123.46024052016755</v>
      </c>
      <c r="AV79" s="315">
        <v>137.19232797926759</v>
      </c>
      <c r="AW79" s="315">
        <v>148.30720431292755</v>
      </c>
      <c r="AX79" s="315">
        <v>89.619583425519139</v>
      </c>
      <c r="AY79" s="315">
        <v>104.26316759313289</v>
      </c>
      <c r="AZ79" s="315">
        <v>107.54396794295731</v>
      </c>
      <c r="BA79" s="315">
        <v>105.22057695369607</v>
      </c>
      <c r="BB79" s="315">
        <v>104.95457654166192</v>
      </c>
      <c r="BC79" s="315">
        <v>81.369972925714933</v>
      </c>
      <c r="BD79" s="315">
        <v>97.627949933833278</v>
      </c>
      <c r="BE79" s="315">
        <v>113.26910542610395</v>
      </c>
      <c r="BF79" s="315">
        <v>124.4546849779048</v>
      </c>
      <c r="BG79" s="315">
        <v>122.68354922783679</v>
      </c>
      <c r="BH79" s="315">
        <v>103.17243460052889</v>
      </c>
      <c r="BI79" s="315">
        <v>68.405429836312663</v>
      </c>
      <c r="BJ79" s="315">
        <v>54.273738292744092</v>
      </c>
      <c r="BK79" s="315">
        <v>56.061312048945709</v>
      </c>
      <c r="BL79" s="315">
        <v>35.236513997616605</v>
      </c>
      <c r="BM79" s="315">
        <v>32.717126843202102</v>
      </c>
      <c r="BN79" s="315">
        <v>0</v>
      </c>
      <c r="BO79" s="315">
        <v>0</v>
      </c>
      <c r="BP79" s="315">
        <v>0</v>
      </c>
      <c r="BQ79" s="315">
        <v>0</v>
      </c>
      <c r="BR79" s="315">
        <v>0</v>
      </c>
      <c r="BS79" s="315">
        <v>0</v>
      </c>
      <c r="BT79" s="315">
        <v>0</v>
      </c>
      <c r="BU79" s="315">
        <v>0</v>
      </c>
      <c r="BV79" s="315">
        <v>0</v>
      </c>
      <c r="BW79" s="315">
        <v>0</v>
      </c>
      <c r="BX79" s="314">
        <v>0</v>
      </c>
    </row>
    <row r="80" spans="1:76" s="98" customFormat="1" ht="25.5" customHeight="1">
      <c r="A80" s="38"/>
      <c r="B80" s="296" t="s">
        <v>608</v>
      </c>
      <c r="C80" s="296"/>
      <c r="D80" s="315">
        <v>0</v>
      </c>
      <c r="E80" s="315">
        <v>0</v>
      </c>
      <c r="F80" s="315">
        <v>0</v>
      </c>
      <c r="G80" s="315">
        <v>0</v>
      </c>
      <c r="H80" s="315">
        <v>0</v>
      </c>
      <c r="I80" s="315">
        <v>0</v>
      </c>
      <c r="J80" s="315">
        <v>0</v>
      </c>
      <c r="K80" s="315">
        <v>0</v>
      </c>
      <c r="L80" s="315">
        <v>0</v>
      </c>
      <c r="M80" s="315">
        <v>0</v>
      </c>
      <c r="N80" s="315">
        <v>0</v>
      </c>
      <c r="O80" s="315">
        <v>0</v>
      </c>
      <c r="P80" s="315">
        <v>0</v>
      </c>
      <c r="Q80" s="315">
        <v>0</v>
      </c>
      <c r="R80" s="315">
        <v>0</v>
      </c>
      <c r="S80" s="315">
        <v>0</v>
      </c>
      <c r="T80" s="315">
        <v>0</v>
      </c>
      <c r="U80" s="315">
        <v>0</v>
      </c>
      <c r="V80" s="315">
        <v>0</v>
      </c>
      <c r="W80" s="315">
        <v>0</v>
      </c>
      <c r="X80" s="315">
        <v>0</v>
      </c>
      <c r="Y80" s="315">
        <v>0</v>
      </c>
      <c r="Z80" s="315">
        <v>0</v>
      </c>
      <c r="AA80" s="315">
        <v>0</v>
      </c>
      <c r="AB80" s="315">
        <v>0</v>
      </c>
      <c r="AC80" s="315">
        <v>0</v>
      </c>
      <c r="AD80" s="315">
        <v>0</v>
      </c>
      <c r="AE80" s="315">
        <v>0</v>
      </c>
      <c r="AF80" s="315">
        <v>0</v>
      </c>
      <c r="AG80" s="315">
        <v>0</v>
      </c>
      <c r="AH80" s="315">
        <v>0</v>
      </c>
      <c r="AI80" s="315">
        <v>0</v>
      </c>
      <c r="AJ80" s="315">
        <v>0</v>
      </c>
      <c r="AK80" s="315">
        <v>0</v>
      </c>
      <c r="AL80" s="315">
        <v>0</v>
      </c>
      <c r="AM80" s="315">
        <v>0</v>
      </c>
      <c r="AN80" s="315">
        <v>0</v>
      </c>
      <c r="AO80" s="315">
        <v>0</v>
      </c>
      <c r="AP80" s="315">
        <v>0</v>
      </c>
      <c r="AQ80" s="315">
        <v>0</v>
      </c>
      <c r="AR80" s="315">
        <v>0</v>
      </c>
      <c r="AS80" s="315">
        <v>0</v>
      </c>
      <c r="AT80" s="315">
        <v>0</v>
      </c>
      <c r="AU80" s="315">
        <v>0</v>
      </c>
      <c r="AV80" s="315">
        <v>0</v>
      </c>
      <c r="AW80" s="315">
        <v>0</v>
      </c>
      <c r="AX80" s="315">
        <v>0</v>
      </c>
      <c r="AY80" s="315">
        <v>0</v>
      </c>
      <c r="AZ80" s="315">
        <v>0</v>
      </c>
      <c r="BA80" s="315">
        <v>0</v>
      </c>
      <c r="BB80" s="315">
        <v>0</v>
      </c>
      <c r="BC80" s="315">
        <v>0</v>
      </c>
      <c r="BD80" s="315">
        <v>0</v>
      </c>
      <c r="BE80" s="315">
        <v>0</v>
      </c>
      <c r="BF80" s="315">
        <v>0</v>
      </c>
      <c r="BG80" s="315">
        <v>0</v>
      </c>
      <c r="BH80" s="315">
        <v>0</v>
      </c>
      <c r="BI80" s="315">
        <v>0</v>
      </c>
      <c r="BJ80" s="315">
        <v>0</v>
      </c>
      <c r="BK80" s="315">
        <v>0</v>
      </c>
      <c r="BL80" s="315">
        <v>0</v>
      </c>
      <c r="BM80" s="315">
        <v>0</v>
      </c>
      <c r="BN80" s="315">
        <v>0</v>
      </c>
      <c r="BO80" s="315">
        <v>0</v>
      </c>
      <c r="BP80" s="315">
        <v>0</v>
      </c>
      <c r="BQ80" s="315">
        <v>0</v>
      </c>
      <c r="BR80" s="315">
        <v>0</v>
      </c>
      <c r="BS80" s="315">
        <v>0</v>
      </c>
      <c r="BT80" s="315">
        <v>0</v>
      </c>
      <c r="BU80" s="315">
        <v>0</v>
      </c>
      <c r="BV80" s="315">
        <v>0</v>
      </c>
      <c r="BW80" s="315">
        <v>0</v>
      </c>
      <c r="BX80" s="314">
        <v>0</v>
      </c>
    </row>
    <row r="81" spans="1:76" s="98" customFormat="1">
      <c r="A81" s="38"/>
      <c r="B81" s="376" t="s">
        <v>607</v>
      </c>
      <c r="C81" s="296"/>
      <c r="D81" s="315">
        <v>0</v>
      </c>
      <c r="E81" s="315">
        <v>0</v>
      </c>
      <c r="F81" s="315">
        <v>0</v>
      </c>
      <c r="G81" s="315">
        <v>0</v>
      </c>
      <c r="H81" s="315">
        <v>0</v>
      </c>
      <c r="I81" s="315">
        <v>0</v>
      </c>
      <c r="J81" s="315">
        <v>0</v>
      </c>
      <c r="K81" s="315">
        <v>0</v>
      </c>
      <c r="L81" s="315">
        <v>0</v>
      </c>
      <c r="M81" s="315">
        <v>0</v>
      </c>
      <c r="N81" s="315">
        <v>0</v>
      </c>
      <c r="O81" s="315">
        <v>0</v>
      </c>
      <c r="P81" s="315">
        <v>0</v>
      </c>
      <c r="Q81" s="315">
        <v>0</v>
      </c>
      <c r="R81" s="315">
        <v>0</v>
      </c>
      <c r="S81" s="315">
        <v>0</v>
      </c>
      <c r="T81" s="315">
        <v>0</v>
      </c>
      <c r="U81" s="315">
        <v>0</v>
      </c>
      <c r="V81" s="315">
        <v>0</v>
      </c>
      <c r="W81" s="315">
        <v>0</v>
      </c>
      <c r="X81" s="315">
        <v>0</v>
      </c>
      <c r="Y81" s="315">
        <v>0</v>
      </c>
      <c r="Z81" s="315">
        <v>0</v>
      </c>
      <c r="AA81" s="315">
        <v>0</v>
      </c>
      <c r="AB81" s="315">
        <v>0</v>
      </c>
      <c r="AC81" s="315">
        <v>0</v>
      </c>
      <c r="AD81" s="315">
        <v>0</v>
      </c>
      <c r="AE81" s="315">
        <v>0</v>
      </c>
      <c r="AF81" s="315">
        <v>0</v>
      </c>
      <c r="AG81" s="315">
        <v>0</v>
      </c>
      <c r="AH81" s="315">
        <v>0</v>
      </c>
      <c r="AI81" s="315">
        <v>31.663352873794093</v>
      </c>
      <c r="AJ81" s="315">
        <v>47.997176610782844</v>
      </c>
      <c r="AK81" s="315">
        <v>55.896908364157831</v>
      </c>
      <c r="AL81" s="315">
        <v>88.790929379498493</v>
      </c>
      <c r="AM81" s="315">
        <v>226.63067243888992</v>
      </c>
      <c r="AN81" s="315">
        <v>412.01332528674948</v>
      </c>
      <c r="AO81" s="315">
        <v>675.88109842157246</v>
      </c>
      <c r="AP81" s="315">
        <v>934.25934101282428</v>
      </c>
      <c r="AQ81" s="315">
        <v>1188.0667721464442</v>
      </c>
      <c r="AR81" s="315">
        <v>1457.9382878424783</v>
      </c>
      <c r="AS81" s="315">
        <v>1702.2721157858618</v>
      </c>
      <c r="AT81" s="315">
        <v>1819.2899340771376</v>
      </c>
      <c r="AU81" s="315">
        <v>2180.2300236177525</v>
      </c>
      <c r="AV81" s="315">
        <v>2563.6631502375571</v>
      </c>
      <c r="AW81" s="315">
        <v>2736.5920726097288</v>
      </c>
      <c r="AX81" s="315">
        <v>2718.88248532533</v>
      </c>
      <c r="AY81" s="315">
        <v>2326.6066595056413</v>
      </c>
      <c r="AZ81" s="315">
        <v>2115.1387460178503</v>
      </c>
      <c r="BA81" s="315">
        <v>1900.4228032085614</v>
      </c>
      <c r="BB81" s="315">
        <v>1700.7182345589949</v>
      </c>
      <c r="BC81" s="315">
        <v>1584.7475442934422</v>
      </c>
      <c r="BD81" s="315">
        <v>1500.5998039217698</v>
      </c>
      <c r="BE81" s="315">
        <v>1449.6276906808873</v>
      </c>
      <c r="BF81" s="315">
        <v>812.36270919418666</v>
      </c>
      <c r="BG81" s="315">
        <v>313.34650911616842</v>
      </c>
      <c r="BH81" s="315">
        <v>0</v>
      </c>
      <c r="BI81" s="315">
        <v>0</v>
      </c>
      <c r="BJ81" s="315">
        <v>0</v>
      </c>
      <c r="BK81" s="315">
        <v>0</v>
      </c>
      <c r="BL81" s="315">
        <v>0</v>
      </c>
      <c r="BM81" s="315">
        <v>0</v>
      </c>
      <c r="BN81" s="315">
        <v>0</v>
      </c>
      <c r="BO81" s="315">
        <v>0</v>
      </c>
      <c r="BP81" s="315">
        <v>0</v>
      </c>
      <c r="BQ81" s="315">
        <v>0</v>
      </c>
      <c r="BR81" s="315">
        <v>0</v>
      </c>
      <c r="BS81" s="315">
        <v>0</v>
      </c>
      <c r="BT81" s="315">
        <v>0</v>
      </c>
      <c r="BU81" s="315">
        <v>0</v>
      </c>
      <c r="BV81" s="315">
        <v>0</v>
      </c>
      <c r="BW81" s="315">
        <v>0</v>
      </c>
      <c r="BX81" s="314">
        <v>0</v>
      </c>
    </row>
    <row r="82" spans="1:76" s="98" customFormat="1">
      <c r="A82" s="38"/>
      <c r="B82" s="376" t="s">
        <v>606</v>
      </c>
      <c r="C82" s="296"/>
      <c r="D82" s="315">
        <v>0</v>
      </c>
      <c r="E82" s="315">
        <v>0</v>
      </c>
      <c r="F82" s="315">
        <v>0</v>
      </c>
      <c r="G82" s="315">
        <v>0</v>
      </c>
      <c r="H82" s="315">
        <v>0</v>
      </c>
      <c r="I82" s="315">
        <v>0</v>
      </c>
      <c r="J82" s="315">
        <v>0</v>
      </c>
      <c r="K82" s="315">
        <v>0</v>
      </c>
      <c r="L82" s="315">
        <v>0</v>
      </c>
      <c r="M82" s="315">
        <v>0</v>
      </c>
      <c r="N82" s="315">
        <v>0</v>
      </c>
      <c r="O82" s="315">
        <v>0</v>
      </c>
      <c r="P82" s="315">
        <v>0</v>
      </c>
      <c r="Q82" s="315">
        <v>0</v>
      </c>
      <c r="R82" s="315">
        <v>0</v>
      </c>
      <c r="S82" s="315">
        <v>0</v>
      </c>
      <c r="T82" s="315">
        <v>0</v>
      </c>
      <c r="U82" s="315">
        <v>0</v>
      </c>
      <c r="V82" s="315">
        <v>0</v>
      </c>
      <c r="W82" s="315">
        <v>0</v>
      </c>
      <c r="X82" s="315">
        <v>0</v>
      </c>
      <c r="Y82" s="315">
        <v>0</v>
      </c>
      <c r="Z82" s="315">
        <v>0</v>
      </c>
      <c r="AA82" s="315">
        <v>0</v>
      </c>
      <c r="AB82" s="315">
        <v>0</v>
      </c>
      <c r="AC82" s="315">
        <v>0</v>
      </c>
      <c r="AD82" s="315">
        <v>0</v>
      </c>
      <c r="AE82" s="315">
        <v>0</v>
      </c>
      <c r="AF82" s="315">
        <v>0</v>
      </c>
      <c r="AG82" s="315">
        <v>0</v>
      </c>
      <c r="AH82" s="315">
        <v>0</v>
      </c>
      <c r="AI82" s="315">
        <v>8.3113166425519864</v>
      </c>
      <c r="AJ82" s="315">
        <v>12.59878365853254</v>
      </c>
      <c r="AK82" s="315">
        <v>14.67238503155272</v>
      </c>
      <c r="AL82" s="315">
        <v>23.306739876883295</v>
      </c>
      <c r="AM82" s="315">
        <v>59.488307731081726</v>
      </c>
      <c r="AN82" s="315">
        <v>108.14941870047821</v>
      </c>
      <c r="AO82" s="315">
        <v>177.41209669386535</v>
      </c>
      <c r="AP82" s="315">
        <v>245.2338272693199</v>
      </c>
      <c r="AQ82" s="315">
        <v>311.85576509101242</v>
      </c>
      <c r="AR82" s="315">
        <v>382.69436606594479</v>
      </c>
      <c r="AS82" s="315">
        <v>446.829576844744</v>
      </c>
      <c r="AT82" s="315">
        <v>452.52649429189125</v>
      </c>
      <c r="AU82" s="315">
        <v>547.15533949012251</v>
      </c>
      <c r="AV82" s="315">
        <v>644.86364974109972</v>
      </c>
      <c r="AW82" s="315">
        <v>747.31185184303092</v>
      </c>
      <c r="AX82" s="315">
        <v>764.22847885284352</v>
      </c>
      <c r="AY82" s="315">
        <v>745.63410600548718</v>
      </c>
      <c r="AZ82" s="315">
        <v>724.89694474263013</v>
      </c>
      <c r="BA82" s="315">
        <v>722.09327731500321</v>
      </c>
      <c r="BB82" s="315">
        <v>714.15017364436653</v>
      </c>
      <c r="BC82" s="315">
        <v>707.14352789063503</v>
      </c>
      <c r="BD82" s="315">
        <v>675.59999855231831</v>
      </c>
      <c r="BE82" s="315">
        <v>670.71176918419326</v>
      </c>
      <c r="BF82" s="315">
        <v>196.6017367791718</v>
      </c>
      <c r="BG82" s="315">
        <v>85.094209145097594</v>
      </c>
      <c r="BH82" s="315">
        <v>0</v>
      </c>
      <c r="BI82" s="315">
        <v>0</v>
      </c>
      <c r="BJ82" s="315">
        <v>0</v>
      </c>
      <c r="BK82" s="315">
        <v>0</v>
      </c>
      <c r="BL82" s="315">
        <v>0</v>
      </c>
      <c r="BM82" s="315">
        <v>0</v>
      </c>
      <c r="BN82" s="315">
        <v>0</v>
      </c>
      <c r="BO82" s="315">
        <v>0</v>
      </c>
      <c r="BP82" s="315">
        <v>0</v>
      </c>
      <c r="BQ82" s="315">
        <v>0</v>
      </c>
      <c r="BR82" s="315">
        <v>0</v>
      </c>
      <c r="BS82" s="315">
        <v>0</v>
      </c>
      <c r="BT82" s="315">
        <v>0</v>
      </c>
      <c r="BU82" s="315">
        <v>0</v>
      </c>
      <c r="BV82" s="315">
        <v>0</v>
      </c>
      <c r="BW82" s="315">
        <v>0</v>
      </c>
      <c r="BX82" s="314">
        <v>0</v>
      </c>
    </row>
    <row r="83" spans="1:76" s="98" customFormat="1" ht="25.5" customHeight="1">
      <c r="A83" s="38"/>
      <c r="B83" s="37" t="s">
        <v>605</v>
      </c>
      <c r="C83" s="15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5939.3640264392943</v>
      </c>
      <c r="AI83" s="315">
        <v>5448.2258348769101</v>
      </c>
      <c r="AJ83" s="315">
        <v>5895.0253229271893</v>
      </c>
      <c r="AK83" s="315">
        <v>8154.3906804635735</v>
      </c>
      <c r="AL83" s="315">
        <v>10972.733225739204</v>
      </c>
      <c r="AM83" s="315">
        <v>12669.121292343101</v>
      </c>
      <c r="AN83" s="315">
        <v>13652.267848463975</v>
      </c>
      <c r="AO83" s="315">
        <v>14530.21070175177</v>
      </c>
      <c r="AP83" s="315">
        <v>14671.537272737747</v>
      </c>
      <c r="AQ83" s="315">
        <v>13398.062237279506</v>
      </c>
      <c r="AR83" s="315">
        <v>11281.975563811977</v>
      </c>
      <c r="AS83" s="315">
        <v>10021.632115371038</v>
      </c>
      <c r="AT83" s="315">
        <v>10830.556322939701</v>
      </c>
      <c r="AU83" s="315">
        <v>13497.035320565958</v>
      </c>
      <c r="AV83" s="315">
        <v>16979.602899016008</v>
      </c>
      <c r="AW83" s="315">
        <v>17895.294054024329</v>
      </c>
      <c r="AX83" s="315">
        <v>18226.080713814175</v>
      </c>
      <c r="AY83" s="315">
        <v>18560.486776640522</v>
      </c>
      <c r="AZ83" s="315">
        <v>15024.866628108148</v>
      </c>
      <c r="BA83" s="315">
        <v>11720.188567239404</v>
      </c>
      <c r="BB83" s="315">
        <v>11443.652949940944</v>
      </c>
      <c r="BC83" s="315">
        <v>11520.646521588838</v>
      </c>
      <c r="BD83" s="315">
        <v>11992.484899224193</v>
      </c>
      <c r="BE83" s="315">
        <v>12658.323459865369</v>
      </c>
      <c r="BF83" s="315">
        <v>13132.141621691067</v>
      </c>
      <c r="BG83" s="315">
        <v>11527.353222356893</v>
      </c>
      <c r="BH83" s="315">
        <v>8570.9176649529254</v>
      </c>
      <c r="BI83" s="315">
        <v>8181.2729619701004</v>
      </c>
      <c r="BJ83" s="315">
        <v>8163.466231782907</v>
      </c>
      <c r="BK83" s="315">
        <v>8517.4998584882214</v>
      </c>
      <c r="BL83" s="315">
        <v>8238.9232259509008</v>
      </c>
      <c r="BM83" s="315">
        <v>8328.5604485020049</v>
      </c>
      <c r="BN83" s="315">
        <v>0</v>
      </c>
      <c r="BO83" s="315">
        <v>0</v>
      </c>
      <c r="BP83" s="315">
        <v>0</v>
      </c>
      <c r="BQ83" s="315">
        <v>0</v>
      </c>
      <c r="BR83" s="315">
        <v>0</v>
      </c>
      <c r="BS83" s="315">
        <v>0</v>
      </c>
      <c r="BT83" s="315">
        <v>0</v>
      </c>
      <c r="BU83" s="315">
        <v>0</v>
      </c>
      <c r="BV83" s="315">
        <v>0</v>
      </c>
      <c r="BW83" s="315">
        <v>0</v>
      </c>
      <c r="BX83" s="314">
        <v>0</v>
      </c>
    </row>
    <row r="84" spans="1:76" s="98" customFormat="1">
      <c r="A84" s="38"/>
      <c r="B84" s="214" t="s">
        <v>594</v>
      </c>
      <c r="C84" s="37"/>
      <c r="D84" s="315">
        <v>0</v>
      </c>
      <c r="E84" s="315">
        <v>0</v>
      </c>
      <c r="F84" s="315">
        <v>0</v>
      </c>
      <c r="G84" s="315">
        <v>0</v>
      </c>
      <c r="H84" s="315">
        <v>0</v>
      </c>
      <c r="I84" s="315">
        <v>0</v>
      </c>
      <c r="J84" s="315">
        <v>0</v>
      </c>
      <c r="K84" s="315">
        <v>0</v>
      </c>
      <c r="L84" s="315">
        <v>0</v>
      </c>
      <c r="M84" s="315">
        <v>0</v>
      </c>
      <c r="N84" s="315">
        <v>0</v>
      </c>
      <c r="O84" s="315">
        <v>0</v>
      </c>
      <c r="P84" s="315">
        <v>0</v>
      </c>
      <c r="Q84" s="315">
        <v>0</v>
      </c>
      <c r="R84" s="315">
        <v>0</v>
      </c>
      <c r="S84" s="315">
        <v>0</v>
      </c>
      <c r="T84" s="315">
        <v>0</v>
      </c>
      <c r="U84" s="315">
        <v>0</v>
      </c>
      <c r="V84" s="315">
        <v>0</v>
      </c>
      <c r="W84" s="315">
        <v>0</v>
      </c>
      <c r="X84" s="315">
        <v>0</v>
      </c>
      <c r="Y84" s="315">
        <v>0</v>
      </c>
      <c r="Z84" s="315">
        <v>0</v>
      </c>
      <c r="AA84" s="315">
        <v>0</v>
      </c>
      <c r="AB84" s="315">
        <v>0</v>
      </c>
      <c r="AC84" s="315">
        <v>0</v>
      </c>
      <c r="AD84" s="315">
        <v>0</v>
      </c>
      <c r="AE84" s="315">
        <v>0</v>
      </c>
      <c r="AF84" s="315">
        <v>0</v>
      </c>
      <c r="AG84" s="315">
        <v>0</v>
      </c>
      <c r="AH84" s="315">
        <v>1965.9402529183071</v>
      </c>
      <c r="AI84" s="315">
        <v>1711.2226728805508</v>
      </c>
      <c r="AJ84" s="315">
        <v>2223.9130346643556</v>
      </c>
      <c r="AK84" s="315">
        <v>3881.2040279178564</v>
      </c>
      <c r="AL84" s="315">
        <v>6350.5067435043684</v>
      </c>
      <c r="AM84" s="315">
        <v>7773.5533509274892</v>
      </c>
      <c r="AN84" s="315">
        <v>8376.0752951086688</v>
      </c>
      <c r="AO84" s="315">
        <v>8939.6606069495065</v>
      </c>
      <c r="AP84" s="315">
        <v>8873.8685662657172</v>
      </c>
      <c r="AQ84" s="315">
        <v>7709.3512328825736</v>
      </c>
      <c r="AR84" s="315">
        <v>5474.5738790319238</v>
      </c>
      <c r="AS84" s="315">
        <v>4427.1772539908725</v>
      </c>
      <c r="AT84" s="315">
        <v>4605.747124979991</v>
      </c>
      <c r="AU84" s="315">
        <v>6169.9598540837187</v>
      </c>
      <c r="AV84" s="315">
        <v>7716.0269596992184</v>
      </c>
      <c r="AW84" s="315">
        <v>8022.2395678360899</v>
      </c>
      <c r="AX84" s="315">
        <v>6963.9211100224402</v>
      </c>
      <c r="AY84" s="315">
        <v>6456.5431037130311</v>
      </c>
      <c r="AZ84" s="315">
        <v>3099.8060740801111</v>
      </c>
      <c r="BA84" s="315">
        <v>0</v>
      </c>
      <c r="BB84" s="315">
        <v>0</v>
      </c>
      <c r="BC84" s="315">
        <v>0</v>
      </c>
      <c r="BD84" s="315">
        <v>0</v>
      </c>
      <c r="BE84" s="315">
        <v>0</v>
      </c>
      <c r="BF84" s="315">
        <v>0</v>
      </c>
      <c r="BG84" s="315">
        <v>0</v>
      </c>
      <c r="BH84" s="315">
        <v>0</v>
      </c>
      <c r="BI84" s="315">
        <v>0</v>
      </c>
      <c r="BJ84" s="315">
        <v>0</v>
      </c>
      <c r="BK84" s="315">
        <v>0</v>
      </c>
      <c r="BL84" s="315">
        <v>0</v>
      </c>
      <c r="BM84" s="315">
        <v>0</v>
      </c>
      <c r="BN84" s="315">
        <v>0</v>
      </c>
      <c r="BO84" s="315">
        <v>0</v>
      </c>
      <c r="BP84" s="315">
        <v>0</v>
      </c>
      <c r="BQ84" s="315">
        <v>0</v>
      </c>
      <c r="BR84" s="315">
        <v>0</v>
      </c>
      <c r="BS84" s="315">
        <v>0</v>
      </c>
      <c r="BT84" s="315">
        <v>0</v>
      </c>
      <c r="BU84" s="315">
        <v>0</v>
      </c>
      <c r="BV84" s="315">
        <v>0</v>
      </c>
      <c r="BW84" s="315">
        <v>0</v>
      </c>
      <c r="BX84" s="314">
        <v>0</v>
      </c>
    </row>
    <row r="85" spans="1:76" s="98" customFormat="1">
      <c r="A85" s="38"/>
      <c r="B85" s="214" t="s">
        <v>593</v>
      </c>
      <c r="C85" s="37"/>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2603.3385136902457</v>
      </c>
      <c r="AI85" s="315">
        <v>2450.2929023704078</v>
      </c>
      <c r="AJ85" s="315">
        <v>2391.2688387574235</v>
      </c>
      <c r="AK85" s="315">
        <v>2770.1807534014411</v>
      </c>
      <c r="AL85" s="315">
        <v>2601.09901361831</v>
      </c>
      <c r="AM85" s="315">
        <v>2469.9835475777254</v>
      </c>
      <c r="AN85" s="315">
        <v>2664.8085545350559</v>
      </c>
      <c r="AO85" s="315">
        <v>2671.062422063138</v>
      </c>
      <c r="AP85" s="315">
        <v>2490.4742854420788</v>
      </c>
      <c r="AQ85" s="315">
        <v>2305.378481975682</v>
      </c>
      <c r="AR85" s="315">
        <v>2386.010393014622</v>
      </c>
      <c r="AS85" s="315">
        <v>2239.6946584851257</v>
      </c>
      <c r="AT85" s="315">
        <v>2272.3748781001259</v>
      </c>
      <c r="AU85" s="315">
        <v>2443.1632240092949</v>
      </c>
      <c r="AV85" s="315">
        <v>3540.5913154931268</v>
      </c>
      <c r="AW85" s="315">
        <v>3554.9610520558076</v>
      </c>
      <c r="AX85" s="315">
        <v>3546.7886167954703</v>
      </c>
      <c r="AY85" s="315">
        <v>3630.7509001516169</v>
      </c>
      <c r="AZ85" s="315">
        <v>3485.9145399763447</v>
      </c>
      <c r="BA85" s="315">
        <v>3539.9374382261508</v>
      </c>
      <c r="BB85" s="315">
        <v>3430.8283572568039</v>
      </c>
      <c r="BC85" s="315">
        <v>3721.8456645733868</v>
      </c>
      <c r="BD85" s="315">
        <v>4112.7887326904938</v>
      </c>
      <c r="BE85" s="315">
        <v>4606.8394213716892</v>
      </c>
      <c r="BF85" s="315">
        <v>5074.1552051240378</v>
      </c>
      <c r="BG85" s="315">
        <v>2922.5169003313235</v>
      </c>
      <c r="BH85" s="315">
        <v>163.39419003683082</v>
      </c>
      <c r="BI85" s="315">
        <v>101.62989911342096</v>
      </c>
      <c r="BJ85" s="315">
        <v>103.63226259643774</v>
      </c>
      <c r="BK85" s="315">
        <v>102.90200115673801</v>
      </c>
      <c r="BL85" s="315">
        <v>102.79958248702324</v>
      </c>
      <c r="BM85" s="315">
        <v>106.92150564838138</v>
      </c>
      <c r="BN85" s="315">
        <v>0</v>
      </c>
      <c r="BO85" s="315">
        <v>0</v>
      </c>
      <c r="BP85" s="315">
        <v>0</v>
      </c>
      <c r="BQ85" s="315">
        <v>0</v>
      </c>
      <c r="BR85" s="315">
        <v>0</v>
      </c>
      <c r="BS85" s="315">
        <v>0</v>
      </c>
      <c r="BT85" s="315">
        <v>0</v>
      </c>
      <c r="BU85" s="315">
        <v>0</v>
      </c>
      <c r="BV85" s="315">
        <v>0</v>
      </c>
      <c r="BW85" s="315">
        <v>0</v>
      </c>
      <c r="BX85" s="314">
        <v>0</v>
      </c>
    </row>
    <row r="86" spans="1:76" s="98" customFormat="1">
      <c r="A86" s="38"/>
      <c r="B86" s="214" t="s">
        <v>565</v>
      </c>
      <c r="C86" s="37"/>
      <c r="D86" s="315">
        <v>0</v>
      </c>
      <c r="E86" s="315">
        <v>0</v>
      </c>
      <c r="F86" s="315">
        <v>0</v>
      </c>
      <c r="G86" s="315">
        <v>0</v>
      </c>
      <c r="H86" s="315">
        <v>0</v>
      </c>
      <c r="I86" s="315">
        <v>0</v>
      </c>
      <c r="J86" s="315">
        <v>0</v>
      </c>
      <c r="K86" s="315">
        <v>0</v>
      </c>
      <c r="L86" s="315">
        <v>0</v>
      </c>
      <c r="M86" s="315">
        <v>0</v>
      </c>
      <c r="N86" s="315">
        <v>0</v>
      </c>
      <c r="O86" s="315">
        <v>0</v>
      </c>
      <c r="P86" s="315">
        <v>0</v>
      </c>
      <c r="Q86" s="315">
        <v>0</v>
      </c>
      <c r="R86" s="315">
        <v>0</v>
      </c>
      <c r="S86" s="315">
        <v>0</v>
      </c>
      <c r="T86" s="315">
        <v>0</v>
      </c>
      <c r="U86" s="315">
        <v>0</v>
      </c>
      <c r="V86" s="315">
        <v>0</v>
      </c>
      <c r="W86" s="315">
        <v>0</v>
      </c>
      <c r="X86" s="315">
        <v>0</v>
      </c>
      <c r="Y86" s="315">
        <v>0</v>
      </c>
      <c r="Z86" s="315">
        <v>0</v>
      </c>
      <c r="AA86" s="315">
        <v>0</v>
      </c>
      <c r="AB86" s="315">
        <v>0</v>
      </c>
      <c r="AC86" s="315">
        <v>0</v>
      </c>
      <c r="AD86" s="315">
        <v>0</v>
      </c>
      <c r="AE86" s="315">
        <v>0</v>
      </c>
      <c r="AF86" s="315">
        <v>0</v>
      </c>
      <c r="AG86" s="315">
        <v>0</v>
      </c>
      <c r="AH86" s="315">
        <v>437.49801913524465</v>
      </c>
      <c r="AI86" s="315">
        <v>415.91799278513741</v>
      </c>
      <c r="AJ86" s="315">
        <v>406.69345525887297</v>
      </c>
      <c r="AK86" s="315">
        <v>424.77943265178158</v>
      </c>
      <c r="AL86" s="315">
        <v>522.50871564262491</v>
      </c>
      <c r="AM86" s="315">
        <v>548.93415988168795</v>
      </c>
      <c r="AN86" s="315">
        <v>561.340315514385</v>
      </c>
      <c r="AO86" s="315">
        <v>596.63534290285645</v>
      </c>
      <c r="AP86" s="315">
        <v>676.64645421146952</v>
      </c>
      <c r="AQ86" s="315">
        <v>631.87065832044766</v>
      </c>
      <c r="AR86" s="315">
        <v>787.98002002314161</v>
      </c>
      <c r="AS86" s="315">
        <v>836.51954781425854</v>
      </c>
      <c r="AT86" s="315">
        <v>1070.5666891496383</v>
      </c>
      <c r="AU86" s="315">
        <v>1148.7114233378213</v>
      </c>
      <c r="AV86" s="315">
        <v>1742.3792235735577</v>
      </c>
      <c r="AW86" s="315">
        <v>2222.5824858076776</v>
      </c>
      <c r="AX86" s="315">
        <v>2775.7482587178761</v>
      </c>
      <c r="AY86" s="315">
        <v>3226.2209045900108</v>
      </c>
      <c r="AZ86" s="315">
        <v>3265.9355071202431</v>
      </c>
      <c r="BA86" s="315">
        <v>3383.0632499621979</v>
      </c>
      <c r="BB86" s="315">
        <v>3622.4876782876981</v>
      </c>
      <c r="BC86" s="315">
        <v>3779.4677163983829</v>
      </c>
      <c r="BD86" s="315">
        <v>4015.9895057485201</v>
      </c>
      <c r="BE86" s="315">
        <v>4313.3963047933184</v>
      </c>
      <c r="BF86" s="315">
        <v>4541.018794564271</v>
      </c>
      <c r="BG86" s="315">
        <v>4760.7121600669207</v>
      </c>
      <c r="BH86" s="315">
        <v>4868.6368813083882</v>
      </c>
      <c r="BI86" s="315">
        <v>5014.2100419157659</v>
      </c>
      <c r="BJ86" s="315">
        <v>5096.2657985346041</v>
      </c>
      <c r="BK86" s="315">
        <v>5345.3925030320506</v>
      </c>
      <c r="BL86" s="315">
        <v>5285.8204042328352</v>
      </c>
      <c r="BM86" s="315">
        <v>5369.9979194405341</v>
      </c>
      <c r="BN86" s="315">
        <v>0</v>
      </c>
      <c r="BO86" s="315">
        <v>0</v>
      </c>
      <c r="BP86" s="315">
        <v>0</v>
      </c>
      <c r="BQ86" s="315">
        <v>0</v>
      </c>
      <c r="BR86" s="315">
        <v>0</v>
      </c>
      <c r="BS86" s="315">
        <v>0</v>
      </c>
      <c r="BT86" s="315">
        <v>0</v>
      </c>
      <c r="BU86" s="315">
        <v>0</v>
      </c>
      <c r="BV86" s="315">
        <v>0</v>
      </c>
      <c r="BW86" s="315">
        <v>0</v>
      </c>
      <c r="BX86" s="314">
        <v>0</v>
      </c>
    </row>
    <row r="87" spans="1:76" s="98" customFormat="1">
      <c r="A87" s="38"/>
      <c r="B87" s="214" t="s">
        <v>592</v>
      </c>
      <c r="C87" s="37"/>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708.19928026504044</v>
      </c>
      <c r="AI87" s="315">
        <v>645.17735874297477</v>
      </c>
      <c r="AJ87" s="315">
        <v>639.33958607374893</v>
      </c>
      <c r="AK87" s="315">
        <v>818.02756829090458</v>
      </c>
      <c r="AL87" s="315">
        <v>1169.9477946085544</v>
      </c>
      <c r="AM87" s="315">
        <v>1478.2754211429506</v>
      </c>
      <c r="AN87" s="315">
        <v>1594.3531998377707</v>
      </c>
      <c r="AO87" s="315">
        <v>1847.6671934229737</v>
      </c>
      <c r="AP87" s="315">
        <v>2037.9208021300947</v>
      </c>
      <c r="AQ87" s="315">
        <v>2031.4077044463627</v>
      </c>
      <c r="AR87" s="315">
        <v>2044.7656389845988</v>
      </c>
      <c r="AS87" s="315">
        <v>1974.361540313108</v>
      </c>
      <c r="AT87" s="315">
        <v>2253.9086984200385</v>
      </c>
      <c r="AU87" s="315">
        <v>2751.9271947809048</v>
      </c>
      <c r="AV87" s="315">
        <v>3229.5014916586119</v>
      </c>
      <c r="AW87" s="315">
        <v>3382.3167494749869</v>
      </c>
      <c r="AX87" s="315">
        <v>3967.6729036948072</v>
      </c>
      <c r="AY87" s="315">
        <v>4101.1254568348631</v>
      </c>
      <c r="AZ87" s="315">
        <v>3953.8913213217629</v>
      </c>
      <c r="BA87" s="315">
        <v>3634.1535889530592</v>
      </c>
      <c r="BB87" s="315">
        <v>3363.6249430069533</v>
      </c>
      <c r="BC87" s="315">
        <v>3127.361117378307</v>
      </c>
      <c r="BD87" s="315">
        <v>3018.7589049404501</v>
      </c>
      <c r="BE87" s="315">
        <v>2893.7410651241103</v>
      </c>
      <c r="BF87" s="315">
        <v>2687.3734487047186</v>
      </c>
      <c r="BG87" s="315">
        <v>2831.1221586857018</v>
      </c>
      <c r="BH87" s="315">
        <v>2681.2219520515355</v>
      </c>
      <c r="BI87" s="315">
        <v>2456.6229192740288</v>
      </c>
      <c r="BJ87" s="315">
        <v>2374.7315549853965</v>
      </c>
      <c r="BK87" s="315">
        <v>2453.0535245499309</v>
      </c>
      <c r="BL87" s="315">
        <v>2339.0155448288647</v>
      </c>
      <c r="BM87" s="315">
        <v>2484.9409536594003</v>
      </c>
      <c r="BN87" s="315">
        <v>0</v>
      </c>
      <c r="BO87" s="315">
        <v>0</v>
      </c>
      <c r="BP87" s="315">
        <v>0</v>
      </c>
      <c r="BQ87" s="315">
        <v>0</v>
      </c>
      <c r="BR87" s="315">
        <v>0</v>
      </c>
      <c r="BS87" s="315">
        <v>0</v>
      </c>
      <c r="BT87" s="315">
        <v>0</v>
      </c>
      <c r="BU87" s="315">
        <v>0</v>
      </c>
      <c r="BV87" s="315">
        <v>0</v>
      </c>
      <c r="BW87" s="315">
        <v>0</v>
      </c>
      <c r="BX87" s="314">
        <v>0</v>
      </c>
    </row>
    <row r="88" spans="1:76" s="98" customFormat="1">
      <c r="A88" s="38"/>
      <c r="B88" s="214" t="s">
        <v>604</v>
      </c>
      <c r="C88" s="37"/>
      <c r="D88" s="315">
        <v>0</v>
      </c>
      <c r="E88" s="315">
        <v>0</v>
      </c>
      <c r="F88" s="315">
        <v>0</v>
      </c>
      <c r="G88" s="315">
        <v>0</v>
      </c>
      <c r="H88" s="315">
        <v>0</v>
      </c>
      <c r="I88" s="315">
        <v>0</v>
      </c>
      <c r="J88" s="315">
        <v>0</v>
      </c>
      <c r="K88" s="315">
        <v>0</v>
      </c>
      <c r="L88" s="315">
        <v>0</v>
      </c>
      <c r="M88" s="315">
        <v>0</v>
      </c>
      <c r="N88" s="315">
        <v>0</v>
      </c>
      <c r="O88" s="315">
        <v>0</v>
      </c>
      <c r="P88" s="315">
        <v>0</v>
      </c>
      <c r="Q88" s="315">
        <v>0</v>
      </c>
      <c r="R88" s="315">
        <v>0</v>
      </c>
      <c r="S88" s="315">
        <v>0</v>
      </c>
      <c r="T88" s="315">
        <v>0</v>
      </c>
      <c r="U88" s="315">
        <v>0</v>
      </c>
      <c r="V88" s="315">
        <v>0</v>
      </c>
      <c r="W88" s="315">
        <v>0</v>
      </c>
      <c r="X88" s="315">
        <v>0</v>
      </c>
      <c r="Y88" s="315">
        <v>0</v>
      </c>
      <c r="Z88" s="315">
        <v>0</v>
      </c>
      <c r="AA88" s="315">
        <v>0</v>
      </c>
      <c r="AB88" s="315">
        <v>0</v>
      </c>
      <c r="AC88" s="315">
        <v>0</v>
      </c>
      <c r="AD88" s="315">
        <v>0</v>
      </c>
      <c r="AE88" s="315">
        <v>0</v>
      </c>
      <c r="AF88" s="315">
        <v>0</v>
      </c>
      <c r="AG88" s="315">
        <v>0</v>
      </c>
      <c r="AH88" s="315">
        <v>133.76974564123373</v>
      </c>
      <c r="AI88" s="315">
        <v>125.75257172666436</v>
      </c>
      <c r="AJ88" s="315">
        <v>127.81635646779104</v>
      </c>
      <c r="AK88" s="315">
        <v>131.13176297957128</v>
      </c>
      <c r="AL88" s="315">
        <v>159.11847984354199</v>
      </c>
      <c r="AM88" s="315">
        <v>178.15519579226043</v>
      </c>
      <c r="AN88" s="315">
        <v>193.96056475821479</v>
      </c>
      <c r="AO88" s="315">
        <v>221.16911879144104</v>
      </c>
      <c r="AP88" s="315">
        <v>272.6943837515409</v>
      </c>
      <c r="AQ88" s="315">
        <v>282.29396031907112</v>
      </c>
      <c r="AR88" s="315">
        <v>323.66617873685686</v>
      </c>
      <c r="AS88" s="315">
        <v>299.13351312221988</v>
      </c>
      <c r="AT88" s="315">
        <v>231.02610630000132</v>
      </c>
      <c r="AU88" s="315">
        <v>378.78236801281781</v>
      </c>
      <c r="AV88" s="315">
        <v>332.36189735613459</v>
      </c>
      <c r="AW88" s="315">
        <v>311.38910344092443</v>
      </c>
      <c r="AX88" s="315">
        <v>381.54083567748665</v>
      </c>
      <c r="AY88" s="315">
        <v>483.12095758729765</v>
      </c>
      <c r="AZ88" s="315">
        <v>656.25523357739496</v>
      </c>
      <c r="BA88" s="315">
        <v>672.78803537568569</v>
      </c>
      <c r="BB88" s="315">
        <v>580.94715319730994</v>
      </c>
      <c r="BC88" s="315">
        <v>564.13219865756673</v>
      </c>
      <c r="BD88" s="315">
        <v>535.72018361270398</v>
      </c>
      <c r="BE88" s="315">
        <v>510.64631198739875</v>
      </c>
      <c r="BF88" s="315">
        <v>480.57917228969865</v>
      </c>
      <c r="BG88" s="315">
        <v>500.59833249050206</v>
      </c>
      <c r="BH88" s="315">
        <v>475.57926061234417</v>
      </c>
      <c r="BI88" s="315">
        <v>363.85800823685702</v>
      </c>
      <c r="BJ88" s="315">
        <v>350.19466270397356</v>
      </c>
      <c r="BK88" s="315">
        <v>403.61054150769615</v>
      </c>
      <c r="BL88" s="315">
        <v>304.29925524712252</v>
      </c>
      <c r="BM88" s="315">
        <v>83.323250211745545</v>
      </c>
      <c r="BN88" s="315">
        <v>0</v>
      </c>
      <c r="BO88" s="315">
        <v>0</v>
      </c>
      <c r="BP88" s="315">
        <v>0</v>
      </c>
      <c r="BQ88" s="315">
        <v>0</v>
      </c>
      <c r="BR88" s="315">
        <v>0</v>
      </c>
      <c r="BS88" s="315">
        <v>0</v>
      </c>
      <c r="BT88" s="315">
        <v>0</v>
      </c>
      <c r="BU88" s="315">
        <v>0</v>
      </c>
      <c r="BV88" s="315">
        <v>0</v>
      </c>
      <c r="BW88" s="315">
        <v>0</v>
      </c>
      <c r="BX88" s="314">
        <v>0</v>
      </c>
    </row>
    <row r="89" spans="1:76" s="10" customFormat="1" ht="27" customHeight="1" thickBot="1">
      <c r="A89" s="438"/>
      <c r="B89" s="389" t="s">
        <v>603</v>
      </c>
      <c r="C89" s="437"/>
      <c r="D89" s="436">
        <v>0</v>
      </c>
      <c r="E89" s="436">
        <v>0</v>
      </c>
      <c r="F89" s="436">
        <v>0</v>
      </c>
      <c r="G89" s="436">
        <v>0</v>
      </c>
      <c r="H89" s="436">
        <v>0</v>
      </c>
      <c r="I89" s="436">
        <v>0</v>
      </c>
      <c r="J89" s="436">
        <v>0</v>
      </c>
      <c r="K89" s="436">
        <v>0</v>
      </c>
      <c r="L89" s="436">
        <v>0</v>
      </c>
      <c r="M89" s="436">
        <v>0</v>
      </c>
      <c r="N89" s="436">
        <v>0</v>
      </c>
      <c r="O89" s="436">
        <v>0</v>
      </c>
      <c r="P89" s="436">
        <v>0</v>
      </c>
      <c r="Q89" s="436">
        <v>0</v>
      </c>
      <c r="R89" s="436">
        <v>0</v>
      </c>
      <c r="S89" s="436">
        <v>0</v>
      </c>
      <c r="T89" s="436">
        <v>0</v>
      </c>
      <c r="U89" s="436">
        <v>0</v>
      </c>
      <c r="V89" s="436">
        <v>0</v>
      </c>
      <c r="W89" s="436">
        <v>0</v>
      </c>
      <c r="X89" s="436">
        <v>0</v>
      </c>
      <c r="Y89" s="436">
        <v>0</v>
      </c>
      <c r="Z89" s="436">
        <v>0</v>
      </c>
      <c r="AA89" s="436">
        <v>0</v>
      </c>
      <c r="AB89" s="436">
        <v>0</v>
      </c>
      <c r="AC89" s="436">
        <v>0</v>
      </c>
      <c r="AD89" s="436">
        <v>0</v>
      </c>
      <c r="AE89" s="436">
        <v>0</v>
      </c>
      <c r="AF89" s="436">
        <v>0</v>
      </c>
      <c r="AG89" s="436">
        <v>0</v>
      </c>
      <c r="AH89" s="436">
        <v>90.618214789222847</v>
      </c>
      <c r="AI89" s="436">
        <v>99.862336371174635</v>
      </c>
      <c r="AJ89" s="436">
        <v>105.99405170499746</v>
      </c>
      <c r="AK89" s="436">
        <v>129.06713522202057</v>
      </c>
      <c r="AL89" s="436">
        <v>169.55247852180702</v>
      </c>
      <c r="AM89" s="436">
        <v>220.21961702098858</v>
      </c>
      <c r="AN89" s="436">
        <v>261.72991870988017</v>
      </c>
      <c r="AO89" s="436">
        <v>254.01601762185308</v>
      </c>
      <c r="AP89" s="436">
        <v>319.93278093684717</v>
      </c>
      <c r="AQ89" s="436">
        <v>437.76019933537117</v>
      </c>
      <c r="AR89" s="436">
        <v>264.97945402083337</v>
      </c>
      <c r="AS89" s="436">
        <v>244.74560164545261</v>
      </c>
      <c r="AT89" s="436">
        <v>396.93282598990527</v>
      </c>
      <c r="AU89" s="436">
        <v>604.49125634139943</v>
      </c>
      <c r="AV89" s="436">
        <v>418.74201123536068</v>
      </c>
      <c r="AW89" s="436">
        <v>401.80509540884094</v>
      </c>
      <c r="AX89" s="436">
        <v>590.40898890609503</v>
      </c>
      <c r="AY89" s="436">
        <v>662.72545376370419</v>
      </c>
      <c r="AZ89" s="436">
        <v>563.06395203229272</v>
      </c>
      <c r="BA89" s="436">
        <v>490.24625472230798</v>
      </c>
      <c r="BB89" s="436">
        <v>445.76481819217867</v>
      </c>
      <c r="BC89" s="436">
        <v>327.83982458119482</v>
      </c>
      <c r="BD89" s="436">
        <v>309.22757223202325</v>
      </c>
      <c r="BE89" s="436">
        <v>333.70035658885081</v>
      </c>
      <c r="BF89" s="436">
        <v>349.01500100834312</v>
      </c>
      <c r="BG89" s="436">
        <v>512.40367078244435</v>
      </c>
      <c r="BH89" s="436">
        <v>382.08538094382521</v>
      </c>
      <c r="BI89" s="436">
        <v>244.95209343002813</v>
      </c>
      <c r="BJ89" s="436">
        <v>238.64195296249446</v>
      </c>
      <c r="BK89" s="436">
        <v>212.54128824180506</v>
      </c>
      <c r="BL89" s="436">
        <v>206.98843915505597</v>
      </c>
      <c r="BM89" s="436">
        <v>283.37681954194397</v>
      </c>
      <c r="BN89" s="436">
        <v>0</v>
      </c>
      <c r="BO89" s="436">
        <v>0</v>
      </c>
      <c r="BP89" s="436">
        <v>0</v>
      </c>
      <c r="BQ89" s="436">
        <v>0</v>
      </c>
      <c r="BR89" s="436">
        <v>0</v>
      </c>
      <c r="BS89" s="436">
        <v>0</v>
      </c>
      <c r="BT89" s="436">
        <v>0</v>
      </c>
      <c r="BU89" s="436">
        <v>0</v>
      </c>
      <c r="BV89" s="436">
        <v>0</v>
      </c>
      <c r="BW89" s="436">
        <v>0</v>
      </c>
      <c r="BX89" s="435">
        <v>0</v>
      </c>
    </row>
    <row r="90" spans="1:76" ht="39.75" customHeight="1">
      <c r="A90" s="284"/>
      <c r="B90" s="326" t="s">
        <v>602</v>
      </c>
      <c r="C90" s="434"/>
      <c r="D90" s="324" t="s">
        <v>485</v>
      </c>
      <c r="E90" s="324" t="s">
        <v>484</v>
      </c>
      <c r="F90" s="324" t="s">
        <v>483</v>
      </c>
      <c r="G90" s="324" t="s">
        <v>482</v>
      </c>
      <c r="H90" s="324" t="s">
        <v>481</v>
      </c>
      <c r="I90" s="324" t="s">
        <v>480</v>
      </c>
      <c r="J90" s="324" t="s">
        <v>479</v>
      </c>
      <c r="K90" s="324" t="s">
        <v>478</v>
      </c>
      <c r="L90" s="324" t="s">
        <v>477</v>
      </c>
      <c r="M90" s="324" t="s">
        <v>476</v>
      </c>
      <c r="N90" s="324" t="s">
        <v>475</v>
      </c>
      <c r="O90" s="324" t="s">
        <v>474</v>
      </c>
      <c r="P90" s="324" t="s">
        <v>473</v>
      </c>
      <c r="Q90" s="324" t="s">
        <v>472</v>
      </c>
      <c r="R90" s="324" t="s">
        <v>471</v>
      </c>
      <c r="S90" s="324" t="s">
        <v>470</v>
      </c>
      <c r="T90" s="324" t="s">
        <v>469</v>
      </c>
      <c r="U90" s="324" t="s">
        <v>468</v>
      </c>
      <c r="V90" s="324" t="s">
        <v>467</v>
      </c>
      <c r="W90" s="324" t="s">
        <v>466</v>
      </c>
      <c r="X90" s="324" t="s">
        <v>465</v>
      </c>
      <c r="Y90" s="324" t="s">
        <v>464</v>
      </c>
      <c r="Z90" s="324" t="s">
        <v>463</v>
      </c>
      <c r="AA90" s="324" t="s">
        <v>462</v>
      </c>
      <c r="AB90" s="324" t="s">
        <v>461</v>
      </c>
      <c r="AC90" s="324" t="s">
        <v>460</v>
      </c>
      <c r="AD90" s="324" t="s">
        <v>459</v>
      </c>
      <c r="AE90" s="324" t="s">
        <v>458</v>
      </c>
      <c r="AF90" s="324" t="s">
        <v>457</v>
      </c>
      <c r="AG90" s="324" t="s">
        <v>456</v>
      </c>
      <c r="AH90" s="324" t="s">
        <v>455</v>
      </c>
      <c r="AI90" s="324" t="s">
        <v>454</v>
      </c>
      <c r="AJ90" s="324" t="s">
        <v>453</v>
      </c>
      <c r="AK90" s="324" t="s">
        <v>452</v>
      </c>
      <c r="AL90" s="324" t="s">
        <v>451</v>
      </c>
      <c r="AM90" s="324" t="s">
        <v>450</v>
      </c>
      <c r="AN90" s="324" t="s">
        <v>449</v>
      </c>
      <c r="AO90" s="324" t="s">
        <v>448</v>
      </c>
      <c r="AP90" s="324" t="s">
        <v>447</v>
      </c>
      <c r="AQ90" s="324" t="s">
        <v>446</v>
      </c>
      <c r="AR90" s="324" t="s">
        <v>445</v>
      </c>
      <c r="AS90" s="324" t="s">
        <v>444</v>
      </c>
      <c r="AT90" s="324" t="s">
        <v>443</v>
      </c>
      <c r="AU90" s="324" t="s">
        <v>442</v>
      </c>
      <c r="AV90" s="324" t="s">
        <v>441</v>
      </c>
      <c r="AW90" s="324" t="s">
        <v>440</v>
      </c>
      <c r="AX90" s="324" t="s">
        <v>439</v>
      </c>
      <c r="AY90" s="324" t="s">
        <v>438</v>
      </c>
      <c r="AZ90" s="324" t="s">
        <v>437</v>
      </c>
      <c r="BA90" s="324" t="s">
        <v>436</v>
      </c>
      <c r="BB90" s="324" t="s">
        <v>435</v>
      </c>
      <c r="BC90" s="324" t="s">
        <v>434</v>
      </c>
      <c r="BD90" s="324" t="s">
        <v>433</v>
      </c>
      <c r="BE90" s="324" t="s">
        <v>432</v>
      </c>
      <c r="BF90" s="324" t="s">
        <v>431</v>
      </c>
      <c r="BG90" s="324" t="s">
        <v>430</v>
      </c>
      <c r="BH90" s="324" t="s">
        <v>429</v>
      </c>
      <c r="BI90" s="324" t="s">
        <v>428</v>
      </c>
      <c r="BJ90" s="324" t="s">
        <v>427</v>
      </c>
      <c r="BK90" s="324" t="s">
        <v>426</v>
      </c>
      <c r="BL90" s="324" t="s">
        <v>425</v>
      </c>
      <c r="BM90" s="324" t="s">
        <v>424</v>
      </c>
      <c r="BN90" s="324" t="s">
        <v>423</v>
      </c>
      <c r="BO90" s="324" t="s">
        <v>422</v>
      </c>
      <c r="BP90" s="324" t="s">
        <v>421</v>
      </c>
      <c r="BQ90" s="324" t="s">
        <v>420</v>
      </c>
      <c r="BR90" s="324" t="s">
        <v>419</v>
      </c>
      <c r="BS90" s="324" t="s">
        <v>418</v>
      </c>
      <c r="BT90" s="324" t="s">
        <v>417</v>
      </c>
      <c r="BU90" s="323" t="s">
        <v>416</v>
      </c>
      <c r="BV90" s="323" t="s">
        <v>415</v>
      </c>
      <c r="BW90" s="323" t="s">
        <v>414</v>
      </c>
      <c r="BX90" s="322" t="s">
        <v>413</v>
      </c>
    </row>
    <row r="91" spans="1:76" ht="26.1" customHeight="1">
      <c r="A91" s="317"/>
      <c r="B91" s="41" t="s">
        <v>67</v>
      </c>
      <c r="C91" s="38"/>
      <c r="D91" s="320">
        <v>0</v>
      </c>
      <c r="E91" s="320">
        <v>0</v>
      </c>
      <c r="F91" s="320">
        <v>0</v>
      </c>
      <c r="G91" s="320">
        <v>0</v>
      </c>
      <c r="H91" s="320">
        <v>0</v>
      </c>
      <c r="I91" s="320">
        <v>0</v>
      </c>
      <c r="J91" s="320">
        <v>0</v>
      </c>
      <c r="K91" s="320">
        <v>0</v>
      </c>
      <c r="L91" s="320">
        <v>0</v>
      </c>
      <c r="M91" s="320">
        <v>0</v>
      </c>
      <c r="N91" s="320">
        <v>0</v>
      </c>
      <c r="O91" s="320">
        <v>0</v>
      </c>
      <c r="P91" s="320">
        <v>0</v>
      </c>
      <c r="Q91" s="320">
        <v>0</v>
      </c>
      <c r="R91" s="320">
        <v>0</v>
      </c>
      <c r="S91" s="320">
        <v>0</v>
      </c>
      <c r="T91" s="320">
        <v>0</v>
      </c>
      <c r="U91" s="320">
        <v>0</v>
      </c>
      <c r="V91" s="320">
        <v>0</v>
      </c>
      <c r="W91" s="320">
        <v>0</v>
      </c>
      <c r="X91" s="320">
        <v>0</v>
      </c>
      <c r="Y91" s="320">
        <v>0</v>
      </c>
      <c r="Z91" s="320">
        <v>0</v>
      </c>
      <c r="AA91" s="320">
        <v>0</v>
      </c>
      <c r="AB91" s="320">
        <v>0</v>
      </c>
      <c r="AC91" s="320">
        <v>0</v>
      </c>
      <c r="AD91" s="320">
        <v>0</v>
      </c>
      <c r="AE91" s="320">
        <v>0</v>
      </c>
      <c r="AF91" s="320">
        <v>0</v>
      </c>
      <c r="AG91" s="320">
        <v>0</v>
      </c>
      <c r="AH91" s="320">
        <v>0</v>
      </c>
      <c r="AI91" s="320">
        <v>2838</v>
      </c>
      <c r="AJ91" s="320">
        <v>3010</v>
      </c>
      <c r="AK91" s="320">
        <v>3584</v>
      </c>
      <c r="AL91" s="320">
        <v>4157</v>
      </c>
      <c r="AM91" s="320">
        <v>4336</v>
      </c>
      <c r="AN91" s="320">
        <v>4541</v>
      </c>
      <c r="AO91" s="320">
        <v>4709</v>
      </c>
      <c r="AP91" s="320">
        <v>4710</v>
      </c>
      <c r="AQ91" s="320">
        <v>4517</v>
      </c>
      <c r="AR91" s="320">
        <v>4089</v>
      </c>
      <c r="AS91" s="320">
        <v>3977</v>
      </c>
      <c r="AT91" s="320">
        <v>4124</v>
      </c>
      <c r="AU91" s="320">
        <v>4593</v>
      </c>
      <c r="AV91" s="320">
        <v>5179</v>
      </c>
      <c r="AW91" s="320">
        <v>5512</v>
      </c>
      <c r="AX91" s="320">
        <v>5647</v>
      </c>
      <c r="AY91" s="320">
        <v>5657</v>
      </c>
      <c r="AZ91" s="320">
        <v>5514</v>
      </c>
      <c r="BA91" s="320">
        <v>3943</v>
      </c>
      <c r="BB91" s="320">
        <v>3834</v>
      </c>
      <c r="BC91" s="320">
        <v>3822</v>
      </c>
      <c r="BD91" s="320">
        <v>3901</v>
      </c>
      <c r="BE91" s="320">
        <v>3986</v>
      </c>
      <c r="BF91" s="320">
        <v>3989</v>
      </c>
      <c r="BG91" s="320">
        <v>3129</v>
      </c>
      <c r="BH91" s="320">
        <v>2187</v>
      </c>
      <c r="BI91" s="320">
        <v>2142</v>
      </c>
      <c r="BJ91" s="320">
        <v>2135</v>
      </c>
      <c r="BK91" s="320">
        <v>2117</v>
      </c>
      <c r="BL91" s="320">
        <v>2087</v>
      </c>
      <c r="BM91" s="320">
        <v>1935</v>
      </c>
      <c r="BN91" s="320">
        <v>1803</v>
      </c>
      <c r="BO91" s="320">
        <v>1619</v>
      </c>
      <c r="BP91" s="320">
        <v>1254</v>
      </c>
      <c r="BQ91" s="320">
        <v>939</v>
      </c>
      <c r="BR91" s="320">
        <v>821</v>
      </c>
      <c r="BS91" s="320">
        <v>762</v>
      </c>
      <c r="BT91" s="320">
        <v>692</v>
      </c>
      <c r="BU91" s="320">
        <v>631</v>
      </c>
      <c r="BV91" s="320">
        <v>609</v>
      </c>
      <c r="BW91" s="320">
        <v>595</v>
      </c>
      <c r="BX91" s="319">
        <v>598</v>
      </c>
    </row>
    <row r="92" spans="1:76" ht="26.1" customHeight="1">
      <c r="A92" s="38"/>
      <c r="B92" s="37" t="s">
        <v>601</v>
      </c>
      <c r="C92" s="296"/>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433"/>
      <c r="AS92" s="433"/>
      <c r="AT92" s="433"/>
      <c r="AU92" s="177"/>
      <c r="AV92" s="177"/>
      <c r="AW92" s="177"/>
      <c r="AX92" s="177"/>
      <c r="AY92" s="177"/>
      <c r="AZ92" s="177"/>
      <c r="BA92" s="177"/>
      <c r="BB92" s="177"/>
      <c r="BC92" s="432"/>
      <c r="BD92" s="177"/>
      <c r="BE92" s="177"/>
      <c r="BF92" s="177"/>
      <c r="BG92" s="177"/>
      <c r="BH92" s="177"/>
      <c r="BI92" s="177"/>
      <c r="BJ92" s="177"/>
      <c r="BK92" s="177"/>
      <c r="BL92" s="177"/>
      <c r="BM92" s="177"/>
      <c r="BN92" s="177"/>
      <c r="BO92" s="177"/>
      <c r="BP92" s="177"/>
      <c r="BQ92" s="177"/>
      <c r="BR92" s="177"/>
      <c r="BS92" s="177"/>
      <c r="BT92" s="177"/>
      <c r="BU92" s="177"/>
      <c r="BV92" s="177"/>
      <c r="BW92" s="177"/>
      <c r="BX92" s="176"/>
    </row>
    <row r="93" spans="1:76">
      <c r="A93" s="421"/>
      <c r="B93" s="376" t="s">
        <v>600</v>
      </c>
      <c r="C93" s="421"/>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v>0</v>
      </c>
      <c r="AO93" s="315">
        <v>0</v>
      </c>
      <c r="AP93" s="315">
        <v>0</v>
      </c>
      <c r="AQ93" s="315">
        <v>0</v>
      </c>
      <c r="AR93" s="315">
        <v>0</v>
      </c>
      <c r="AS93" s="315">
        <v>0</v>
      </c>
      <c r="AT93" s="315">
        <v>0</v>
      </c>
      <c r="AU93" s="315">
        <v>0</v>
      </c>
      <c r="AV93" s="315">
        <v>0</v>
      </c>
      <c r="AW93" s="315">
        <v>0</v>
      </c>
      <c r="AX93" s="315">
        <v>0</v>
      </c>
      <c r="AY93" s="315">
        <v>0</v>
      </c>
      <c r="AZ93" s="315">
        <v>0</v>
      </c>
      <c r="BA93" s="315">
        <v>0</v>
      </c>
      <c r="BB93" s="315">
        <v>0</v>
      </c>
      <c r="BC93" s="342">
        <v>0</v>
      </c>
      <c r="BD93" s="315">
        <v>1268</v>
      </c>
      <c r="BE93" s="315">
        <v>1322</v>
      </c>
      <c r="BF93" s="315">
        <v>1345</v>
      </c>
      <c r="BG93" s="315">
        <v>1297</v>
      </c>
      <c r="BH93" s="315">
        <v>1213</v>
      </c>
      <c r="BI93" s="315">
        <v>1198</v>
      </c>
      <c r="BJ93" s="315">
        <v>1196</v>
      </c>
      <c r="BK93" s="315">
        <v>1196</v>
      </c>
      <c r="BL93" s="315">
        <v>1176</v>
      </c>
      <c r="BM93" s="315">
        <v>1055</v>
      </c>
      <c r="BN93" s="315">
        <v>969</v>
      </c>
      <c r="BO93" s="315">
        <v>847</v>
      </c>
      <c r="BP93" s="315">
        <v>530</v>
      </c>
      <c r="BQ93" s="315">
        <v>252</v>
      </c>
      <c r="BR93" s="315">
        <v>148</v>
      </c>
      <c r="BS93" s="315">
        <v>86</v>
      </c>
      <c r="BT93" s="315">
        <v>18</v>
      </c>
      <c r="BU93" s="315">
        <v>0</v>
      </c>
      <c r="BV93" s="315">
        <v>0</v>
      </c>
      <c r="BW93" s="315">
        <v>0</v>
      </c>
      <c r="BX93" s="314">
        <v>0</v>
      </c>
    </row>
    <row r="94" spans="1:76">
      <c r="A94" s="38"/>
      <c r="B94" s="214" t="s">
        <v>599</v>
      </c>
      <c r="C94" s="296"/>
      <c r="D94" s="315">
        <v>0</v>
      </c>
      <c r="E94" s="315">
        <v>0</v>
      </c>
      <c r="F94" s="315">
        <v>0</v>
      </c>
      <c r="G94" s="315">
        <v>0</v>
      </c>
      <c r="H94" s="315">
        <v>0</v>
      </c>
      <c r="I94" s="315">
        <v>0</v>
      </c>
      <c r="J94" s="315">
        <v>0</v>
      </c>
      <c r="K94" s="315">
        <v>0</v>
      </c>
      <c r="L94" s="315">
        <v>0</v>
      </c>
      <c r="M94" s="315">
        <v>0</v>
      </c>
      <c r="N94" s="315">
        <v>0</v>
      </c>
      <c r="O94" s="315">
        <v>0</v>
      </c>
      <c r="P94" s="315">
        <v>0</v>
      </c>
      <c r="Q94" s="315">
        <v>0</v>
      </c>
      <c r="R94" s="315">
        <v>0</v>
      </c>
      <c r="S94" s="315">
        <v>0</v>
      </c>
      <c r="T94" s="315">
        <v>0</v>
      </c>
      <c r="U94" s="315">
        <v>0</v>
      </c>
      <c r="V94" s="315">
        <v>0</v>
      </c>
      <c r="W94" s="315">
        <v>0</v>
      </c>
      <c r="X94" s="315">
        <v>0</v>
      </c>
      <c r="Y94" s="315">
        <v>0</v>
      </c>
      <c r="Z94" s="315">
        <v>0</v>
      </c>
      <c r="AA94" s="315">
        <v>0</v>
      </c>
      <c r="AB94" s="315">
        <v>0</v>
      </c>
      <c r="AC94" s="315">
        <v>0</v>
      </c>
      <c r="AD94" s="315">
        <v>0</v>
      </c>
      <c r="AE94" s="315">
        <v>0</v>
      </c>
      <c r="AF94" s="315">
        <v>0</v>
      </c>
      <c r="AG94" s="315">
        <v>0</v>
      </c>
      <c r="AH94" s="315">
        <v>0</v>
      </c>
      <c r="AI94" s="315">
        <v>0</v>
      </c>
      <c r="AJ94" s="315">
        <v>0</v>
      </c>
      <c r="AK94" s="315">
        <v>0</v>
      </c>
      <c r="AL94" s="315">
        <v>0</v>
      </c>
      <c r="AM94" s="315">
        <v>0</v>
      </c>
      <c r="AN94" s="315">
        <v>0</v>
      </c>
      <c r="AO94" s="315">
        <v>0</v>
      </c>
      <c r="AP94" s="315">
        <v>0</v>
      </c>
      <c r="AQ94" s="315">
        <v>0</v>
      </c>
      <c r="AR94" s="315">
        <v>0</v>
      </c>
      <c r="AS94" s="315">
        <v>0</v>
      </c>
      <c r="AT94" s="315">
        <v>0</v>
      </c>
      <c r="AU94" s="315">
        <v>0</v>
      </c>
      <c r="AV94" s="315">
        <v>0</v>
      </c>
      <c r="AW94" s="315">
        <v>0</v>
      </c>
      <c r="AX94" s="315">
        <v>0</v>
      </c>
      <c r="AY94" s="315">
        <v>0</v>
      </c>
      <c r="AZ94" s="315">
        <v>0</v>
      </c>
      <c r="BA94" s="315">
        <v>0</v>
      </c>
      <c r="BB94" s="315">
        <v>0</v>
      </c>
      <c r="BC94" s="342">
        <v>0</v>
      </c>
      <c r="BD94" s="315">
        <v>913</v>
      </c>
      <c r="BE94" s="315">
        <v>889</v>
      </c>
      <c r="BF94" s="315">
        <v>863</v>
      </c>
      <c r="BG94" s="315">
        <v>842</v>
      </c>
      <c r="BH94" s="315">
        <v>808</v>
      </c>
      <c r="BI94" s="315">
        <v>784</v>
      </c>
      <c r="BJ94" s="315">
        <v>776</v>
      </c>
      <c r="BK94" s="315">
        <v>753</v>
      </c>
      <c r="BL94" s="315">
        <v>737</v>
      </c>
      <c r="BM94" s="315">
        <v>706</v>
      </c>
      <c r="BN94" s="315">
        <v>653</v>
      </c>
      <c r="BO94" s="315">
        <v>589</v>
      </c>
      <c r="BP94" s="315">
        <v>534</v>
      </c>
      <c r="BQ94" s="315">
        <v>491</v>
      </c>
      <c r="BR94" s="315">
        <v>477</v>
      </c>
      <c r="BS94" s="315">
        <v>476</v>
      </c>
      <c r="BT94" s="315">
        <v>472</v>
      </c>
      <c r="BU94" s="315">
        <v>421</v>
      </c>
      <c r="BV94" s="315">
        <v>390</v>
      </c>
      <c r="BW94" s="315">
        <v>371</v>
      </c>
      <c r="BX94" s="314">
        <v>372</v>
      </c>
    </row>
    <row r="95" spans="1:76">
      <c r="A95" s="38"/>
      <c r="B95" s="376" t="s">
        <v>514</v>
      </c>
      <c r="C95" s="38"/>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v>0</v>
      </c>
      <c r="AO95" s="315">
        <v>0</v>
      </c>
      <c r="AP95" s="315">
        <v>0</v>
      </c>
      <c r="AQ95" s="315">
        <v>0</v>
      </c>
      <c r="AR95" s="315">
        <v>0</v>
      </c>
      <c r="AS95" s="315">
        <v>0</v>
      </c>
      <c r="AT95" s="315">
        <v>0</v>
      </c>
      <c r="AU95" s="315">
        <v>0</v>
      </c>
      <c r="AV95" s="315">
        <v>0</v>
      </c>
      <c r="AW95" s="315">
        <v>0</v>
      </c>
      <c r="AX95" s="315">
        <v>0</v>
      </c>
      <c r="AY95" s="315">
        <v>0</v>
      </c>
      <c r="AZ95" s="315">
        <v>0</v>
      </c>
      <c r="BA95" s="315">
        <v>0</v>
      </c>
      <c r="BB95" s="315">
        <v>0</v>
      </c>
      <c r="BC95" s="342">
        <v>0</v>
      </c>
      <c r="BD95" s="315">
        <v>92</v>
      </c>
      <c r="BE95" s="315">
        <v>97</v>
      </c>
      <c r="BF95" s="315">
        <v>106</v>
      </c>
      <c r="BG95" s="315">
        <v>100</v>
      </c>
      <c r="BH95" s="315">
        <v>80</v>
      </c>
      <c r="BI95" s="315">
        <v>81</v>
      </c>
      <c r="BJ95" s="315">
        <v>83</v>
      </c>
      <c r="BK95" s="315">
        <v>85</v>
      </c>
      <c r="BL95" s="315">
        <v>89</v>
      </c>
      <c r="BM95" s="315">
        <v>97</v>
      </c>
      <c r="BN95" s="315">
        <v>109</v>
      </c>
      <c r="BO95" s="315">
        <v>121</v>
      </c>
      <c r="BP95" s="315">
        <v>136</v>
      </c>
      <c r="BQ95" s="315">
        <v>150</v>
      </c>
      <c r="BR95" s="315">
        <v>155</v>
      </c>
      <c r="BS95" s="315">
        <v>164</v>
      </c>
      <c r="BT95" s="315">
        <v>169</v>
      </c>
      <c r="BU95" s="315">
        <v>177</v>
      </c>
      <c r="BV95" s="315">
        <v>184</v>
      </c>
      <c r="BW95" s="315">
        <v>189</v>
      </c>
      <c r="BX95" s="314">
        <v>191</v>
      </c>
    </row>
    <row r="96" spans="1:76">
      <c r="A96" s="38"/>
      <c r="B96" s="376" t="s">
        <v>598</v>
      </c>
      <c r="C96" s="37"/>
      <c r="D96" s="315">
        <v>0</v>
      </c>
      <c r="E96" s="315">
        <v>0</v>
      </c>
      <c r="F96" s="315">
        <v>0</v>
      </c>
      <c r="G96" s="315">
        <v>0</v>
      </c>
      <c r="H96" s="315">
        <v>0</v>
      </c>
      <c r="I96" s="315">
        <v>0</v>
      </c>
      <c r="J96" s="315">
        <v>0</v>
      </c>
      <c r="K96" s="315">
        <v>0</v>
      </c>
      <c r="L96" s="315">
        <v>0</v>
      </c>
      <c r="M96" s="315">
        <v>0</v>
      </c>
      <c r="N96" s="315">
        <v>0</v>
      </c>
      <c r="O96" s="315">
        <v>0</v>
      </c>
      <c r="P96" s="315">
        <v>0</v>
      </c>
      <c r="Q96" s="315">
        <v>0</v>
      </c>
      <c r="R96" s="315">
        <v>0</v>
      </c>
      <c r="S96" s="315">
        <v>0</v>
      </c>
      <c r="T96" s="315">
        <v>0</v>
      </c>
      <c r="U96" s="315">
        <v>0</v>
      </c>
      <c r="V96" s="315">
        <v>0</v>
      </c>
      <c r="W96" s="315">
        <v>0</v>
      </c>
      <c r="X96" s="315">
        <v>0</v>
      </c>
      <c r="Y96" s="315">
        <v>0</v>
      </c>
      <c r="Z96" s="315">
        <v>0</v>
      </c>
      <c r="AA96" s="315">
        <v>0</v>
      </c>
      <c r="AB96" s="315">
        <v>0</v>
      </c>
      <c r="AC96" s="315">
        <v>0</v>
      </c>
      <c r="AD96" s="315">
        <v>0</v>
      </c>
      <c r="AE96" s="315">
        <v>0</v>
      </c>
      <c r="AF96" s="315">
        <v>0</v>
      </c>
      <c r="AG96" s="315">
        <v>0</v>
      </c>
      <c r="AH96" s="315">
        <v>0</v>
      </c>
      <c r="AI96" s="315">
        <v>0</v>
      </c>
      <c r="AJ96" s="315">
        <v>0</v>
      </c>
      <c r="AK96" s="315">
        <v>0</v>
      </c>
      <c r="AL96" s="315">
        <v>0</v>
      </c>
      <c r="AM96" s="315">
        <v>0</v>
      </c>
      <c r="AN96" s="315">
        <v>0</v>
      </c>
      <c r="AO96" s="315">
        <v>0</v>
      </c>
      <c r="AP96" s="315">
        <v>0</v>
      </c>
      <c r="AQ96" s="315">
        <v>0</v>
      </c>
      <c r="AR96" s="315">
        <v>0</v>
      </c>
      <c r="AS96" s="315">
        <v>0</v>
      </c>
      <c r="AT96" s="315">
        <v>0</v>
      </c>
      <c r="AU96" s="315">
        <v>0</v>
      </c>
      <c r="AV96" s="315">
        <v>0</v>
      </c>
      <c r="AW96" s="315">
        <v>0</v>
      </c>
      <c r="AX96" s="315">
        <v>0</v>
      </c>
      <c r="AY96" s="315">
        <v>0</v>
      </c>
      <c r="AZ96" s="315">
        <v>0</v>
      </c>
      <c r="BA96" s="315">
        <v>0</v>
      </c>
      <c r="BB96" s="315">
        <v>0</v>
      </c>
      <c r="BC96" s="342">
        <v>0</v>
      </c>
      <c r="BD96" s="315">
        <v>1628</v>
      </c>
      <c r="BE96" s="315">
        <v>1677</v>
      </c>
      <c r="BF96" s="315">
        <v>1675</v>
      </c>
      <c r="BG96" s="315">
        <v>890</v>
      </c>
      <c r="BH96" s="315">
        <v>86</v>
      </c>
      <c r="BI96" s="315">
        <v>79</v>
      </c>
      <c r="BJ96" s="315">
        <v>79</v>
      </c>
      <c r="BK96" s="315">
        <v>83</v>
      </c>
      <c r="BL96" s="315">
        <v>85</v>
      </c>
      <c r="BM96" s="315">
        <v>76</v>
      </c>
      <c r="BN96" s="315">
        <v>71</v>
      </c>
      <c r="BO96" s="315">
        <v>62</v>
      </c>
      <c r="BP96" s="315">
        <v>53</v>
      </c>
      <c r="BQ96" s="315">
        <v>46</v>
      </c>
      <c r="BR96" s="315">
        <v>41</v>
      </c>
      <c r="BS96" s="315">
        <v>37</v>
      </c>
      <c r="BT96" s="315">
        <v>33</v>
      </c>
      <c r="BU96" s="315">
        <v>33</v>
      </c>
      <c r="BV96" s="315">
        <v>35</v>
      </c>
      <c r="BW96" s="315">
        <v>35</v>
      </c>
      <c r="BX96" s="314">
        <v>35</v>
      </c>
    </row>
    <row r="97" spans="1:76" ht="26.1" customHeight="1">
      <c r="A97" s="421"/>
      <c r="B97" s="37" t="s">
        <v>597</v>
      </c>
      <c r="C97" s="316"/>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1115</v>
      </c>
      <c r="AJ97" s="315">
        <v>1316</v>
      </c>
      <c r="AK97" s="315">
        <v>1846</v>
      </c>
      <c r="AL97" s="315">
        <v>2376</v>
      </c>
      <c r="AM97" s="315">
        <v>2685</v>
      </c>
      <c r="AN97" s="315">
        <v>2858</v>
      </c>
      <c r="AO97" s="315">
        <v>2992</v>
      </c>
      <c r="AP97" s="315">
        <v>2988</v>
      </c>
      <c r="AQ97" s="315">
        <v>2790</v>
      </c>
      <c r="AR97" s="315">
        <v>2370</v>
      </c>
      <c r="AS97" s="315">
        <v>2370</v>
      </c>
      <c r="AT97" s="315">
        <v>2449</v>
      </c>
      <c r="AU97" s="315">
        <v>3018</v>
      </c>
      <c r="AV97" s="315">
        <v>3536</v>
      </c>
      <c r="AW97" s="315">
        <v>3776</v>
      </c>
      <c r="AX97" s="315">
        <v>3882</v>
      </c>
      <c r="AY97" s="315">
        <v>3876</v>
      </c>
      <c r="AZ97" s="315">
        <v>3750</v>
      </c>
      <c r="BA97" s="315">
        <v>2238</v>
      </c>
      <c r="BB97" s="315">
        <v>2192</v>
      </c>
      <c r="BC97" s="342">
        <v>2202</v>
      </c>
      <c r="BD97" s="315">
        <v>2230</v>
      </c>
      <c r="BE97" s="315">
        <v>2235</v>
      </c>
      <c r="BF97" s="315">
        <v>2213</v>
      </c>
      <c r="BG97" s="315">
        <v>2218</v>
      </c>
      <c r="BH97" s="315">
        <v>2175</v>
      </c>
      <c r="BI97" s="315">
        <v>2131</v>
      </c>
      <c r="BJ97" s="315">
        <v>2123</v>
      </c>
      <c r="BK97" s="315">
        <v>2105</v>
      </c>
      <c r="BL97" s="315">
        <v>2076</v>
      </c>
      <c r="BM97" s="315">
        <v>1925</v>
      </c>
      <c r="BN97" s="315">
        <v>0</v>
      </c>
      <c r="BO97" s="315">
        <v>0</v>
      </c>
      <c r="BP97" s="315">
        <v>0</v>
      </c>
      <c r="BQ97" s="315">
        <v>0</v>
      </c>
      <c r="BR97" s="315">
        <v>0</v>
      </c>
      <c r="BS97" s="315">
        <v>0</v>
      </c>
      <c r="BT97" s="315">
        <v>0</v>
      </c>
      <c r="BU97" s="315">
        <v>0</v>
      </c>
      <c r="BV97" s="315">
        <v>0</v>
      </c>
      <c r="BW97" s="315">
        <v>0</v>
      </c>
      <c r="BX97" s="314">
        <v>0</v>
      </c>
    </row>
    <row r="98" spans="1:76">
      <c r="A98" s="421"/>
      <c r="B98" s="37" t="s">
        <v>596</v>
      </c>
      <c r="C98" s="316"/>
      <c r="D98" s="315">
        <v>0</v>
      </c>
      <c r="E98" s="315">
        <v>0</v>
      </c>
      <c r="F98" s="315">
        <v>0</v>
      </c>
      <c r="G98" s="315">
        <v>0</v>
      </c>
      <c r="H98" s="315">
        <v>0</v>
      </c>
      <c r="I98" s="315">
        <v>0</v>
      </c>
      <c r="J98" s="315">
        <v>0</v>
      </c>
      <c r="K98" s="315">
        <v>0</v>
      </c>
      <c r="L98" s="315">
        <v>0</v>
      </c>
      <c r="M98" s="315">
        <v>0</v>
      </c>
      <c r="N98" s="315">
        <v>0</v>
      </c>
      <c r="O98" s="315">
        <v>0</v>
      </c>
      <c r="P98" s="315">
        <v>0</v>
      </c>
      <c r="Q98" s="315">
        <v>0</v>
      </c>
      <c r="R98" s="315">
        <v>0</v>
      </c>
      <c r="S98" s="315">
        <v>0</v>
      </c>
      <c r="T98" s="315">
        <v>0</v>
      </c>
      <c r="U98" s="315">
        <v>0</v>
      </c>
      <c r="V98" s="315">
        <v>0</v>
      </c>
      <c r="W98" s="315">
        <v>0</v>
      </c>
      <c r="X98" s="315">
        <v>0</v>
      </c>
      <c r="Y98" s="315">
        <v>0</v>
      </c>
      <c r="Z98" s="315">
        <v>0</v>
      </c>
      <c r="AA98" s="315">
        <v>0</v>
      </c>
      <c r="AB98" s="315">
        <v>0</v>
      </c>
      <c r="AC98" s="315">
        <v>0</v>
      </c>
      <c r="AD98" s="315">
        <v>0</v>
      </c>
      <c r="AE98" s="315">
        <v>0</v>
      </c>
      <c r="AF98" s="315">
        <v>0</v>
      </c>
      <c r="AG98" s="315">
        <v>0</v>
      </c>
      <c r="AH98" s="315">
        <v>0</v>
      </c>
      <c r="AI98" s="315">
        <v>0</v>
      </c>
      <c r="AJ98" s="315">
        <v>0</v>
      </c>
      <c r="AK98" s="315">
        <v>0</v>
      </c>
      <c r="AL98" s="315">
        <v>0</v>
      </c>
      <c r="AM98" s="315">
        <v>0</v>
      </c>
      <c r="AN98" s="315">
        <v>0</v>
      </c>
      <c r="AO98" s="315">
        <v>0</v>
      </c>
      <c r="AP98" s="315">
        <v>0</v>
      </c>
      <c r="AQ98" s="315">
        <v>0</v>
      </c>
      <c r="AR98" s="315">
        <v>0</v>
      </c>
      <c r="AS98" s="315">
        <v>0</v>
      </c>
      <c r="AT98" s="315">
        <v>0</v>
      </c>
      <c r="AU98" s="315">
        <v>0</v>
      </c>
      <c r="AV98" s="315">
        <v>0</v>
      </c>
      <c r="AW98" s="315">
        <v>0</v>
      </c>
      <c r="AX98" s="315">
        <v>0</v>
      </c>
      <c r="AY98" s="315">
        <v>0</v>
      </c>
      <c r="AZ98" s="315">
        <v>0</v>
      </c>
      <c r="BA98" s="315">
        <v>0</v>
      </c>
      <c r="BB98" s="315">
        <v>0</v>
      </c>
      <c r="BC98" s="342">
        <v>0</v>
      </c>
      <c r="BD98" s="315">
        <v>2633</v>
      </c>
      <c r="BE98" s="315">
        <v>2663</v>
      </c>
      <c r="BF98" s="315">
        <v>2644</v>
      </c>
      <c r="BG98" s="315">
        <v>1832</v>
      </c>
      <c r="BH98" s="315">
        <v>974</v>
      </c>
      <c r="BI98" s="315">
        <v>944</v>
      </c>
      <c r="BJ98" s="315">
        <v>938</v>
      </c>
      <c r="BK98" s="315">
        <v>922</v>
      </c>
      <c r="BL98" s="315">
        <v>911</v>
      </c>
      <c r="BM98" s="315">
        <v>880</v>
      </c>
      <c r="BN98" s="315">
        <v>833</v>
      </c>
      <c r="BO98" s="315">
        <v>771</v>
      </c>
      <c r="BP98" s="315">
        <v>723</v>
      </c>
      <c r="BQ98" s="315">
        <v>687</v>
      </c>
      <c r="BR98" s="315">
        <v>673</v>
      </c>
      <c r="BS98" s="315">
        <v>676</v>
      </c>
      <c r="BT98" s="315">
        <v>674</v>
      </c>
      <c r="BU98" s="315">
        <v>631</v>
      </c>
      <c r="BV98" s="315">
        <v>609</v>
      </c>
      <c r="BW98" s="315">
        <v>595</v>
      </c>
      <c r="BX98" s="314">
        <v>598</v>
      </c>
    </row>
    <row r="99" spans="1:76" ht="24.75" customHeight="1">
      <c r="A99" s="38"/>
      <c r="B99" s="37" t="s">
        <v>595</v>
      </c>
      <c r="C99" s="316"/>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7"/>
      <c r="AP99" s="177"/>
      <c r="AQ99" s="177"/>
      <c r="AR99" s="177"/>
      <c r="AS99" s="177"/>
      <c r="AT99" s="177"/>
      <c r="AU99" s="177"/>
      <c r="AV99" s="177"/>
      <c r="AW99" s="177"/>
      <c r="AX99" s="177"/>
      <c r="AY99" s="177"/>
      <c r="AZ99" s="177"/>
      <c r="BA99" s="177"/>
      <c r="BB99" s="177"/>
      <c r="BC99" s="177"/>
      <c r="BD99" s="177"/>
      <c r="BE99" s="177"/>
      <c r="BF99" s="177"/>
      <c r="BG99" s="177"/>
      <c r="BH99" s="177"/>
      <c r="BI99" s="177"/>
      <c r="BJ99" s="177"/>
      <c r="BK99" s="177"/>
      <c r="BL99" s="177"/>
      <c r="BM99" s="177"/>
      <c r="BN99" s="177"/>
      <c r="BO99" s="177"/>
      <c r="BP99" s="177"/>
      <c r="BQ99" s="177"/>
      <c r="BR99" s="177"/>
      <c r="BS99" s="177"/>
      <c r="BT99" s="177"/>
      <c r="BU99" s="177"/>
      <c r="BV99" s="177"/>
      <c r="BW99" s="177"/>
      <c r="BX99" s="176"/>
    </row>
    <row r="100" spans="1:76">
      <c r="A100" s="421"/>
      <c r="B100" s="214" t="s">
        <v>594</v>
      </c>
      <c r="C100" s="316"/>
      <c r="D100" s="315">
        <v>0</v>
      </c>
      <c r="E100" s="315">
        <v>0</v>
      </c>
      <c r="F100" s="315">
        <v>0</v>
      </c>
      <c r="G100" s="315">
        <v>0</v>
      </c>
      <c r="H100" s="315">
        <v>0</v>
      </c>
      <c r="I100" s="315">
        <v>0</v>
      </c>
      <c r="J100" s="315">
        <v>0</v>
      </c>
      <c r="K100" s="315">
        <v>0</v>
      </c>
      <c r="L100" s="315">
        <v>0</v>
      </c>
      <c r="M100" s="315">
        <v>0</v>
      </c>
      <c r="N100" s="315">
        <v>0</v>
      </c>
      <c r="O100" s="315">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5">
        <v>0</v>
      </c>
      <c r="AI100" s="315">
        <v>551</v>
      </c>
      <c r="AJ100" s="315">
        <v>746</v>
      </c>
      <c r="AK100" s="315">
        <v>1179</v>
      </c>
      <c r="AL100" s="315">
        <v>1611</v>
      </c>
      <c r="AM100" s="315">
        <v>1813</v>
      </c>
      <c r="AN100" s="315">
        <v>1885</v>
      </c>
      <c r="AO100" s="315">
        <v>1892</v>
      </c>
      <c r="AP100" s="315">
        <v>1832</v>
      </c>
      <c r="AQ100" s="315">
        <v>1578</v>
      </c>
      <c r="AR100" s="315">
        <v>1249</v>
      </c>
      <c r="AS100" s="315">
        <v>1031</v>
      </c>
      <c r="AT100" s="315">
        <v>1007</v>
      </c>
      <c r="AU100" s="315">
        <v>1441</v>
      </c>
      <c r="AV100" s="315">
        <v>1753</v>
      </c>
      <c r="AW100" s="315">
        <v>1790</v>
      </c>
      <c r="AX100" s="315">
        <v>1800</v>
      </c>
      <c r="AY100" s="315">
        <v>1659</v>
      </c>
      <c r="AZ100" s="315">
        <v>1461</v>
      </c>
      <c r="BA100" s="315">
        <v>0</v>
      </c>
      <c r="BB100" s="315">
        <v>0</v>
      </c>
      <c r="BC100" s="315">
        <v>0</v>
      </c>
      <c r="BD100" s="315">
        <v>0</v>
      </c>
      <c r="BE100" s="315">
        <v>0</v>
      </c>
      <c r="BF100" s="315">
        <v>0</v>
      </c>
      <c r="BG100" s="315">
        <v>0</v>
      </c>
      <c r="BH100" s="315">
        <v>0</v>
      </c>
      <c r="BI100" s="315">
        <v>0</v>
      </c>
      <c r="BJ100" s="315">
        <v>0</v>
      </c>
      <c r="BK100" s="315">
        <v>0</v>
      </c>
      <c r="BL100" s="315">
        <v>0</v>
      </c>
      <c r="BM100" s="315">
        <v>0</v>
      </c>
      <c r="BN100" s="315">
        <v>0</v>
      </c>
      <c r="BO100" s="315">
        <v>0</v>
      </c>
      <c r="BP100" s="315">
        <v>0</v>
      </c>
      <c r="BQ100" s="315">
        <v>0</v>
      </c>
      <c r="BR100" s="315">
        <v>0</v>
      </c>
      <c r="BS100" s="315">
        <v>0</v>
      </c>
      <c r="BT100" s="315">
        <v>0</v>
      </c>
      <c r="BU100" s="315">
        <v>0</v>
      </c>
      <c r="BV100" s="315">
        <v>0</v>
      </c>
      <c r="BW100" s="315">
        <v>0</v>
      </c>
      <c r="BX100" s="314">
        <v>0</v>
      </c>
    </row>
    <row r="101" spans="1:76">
      <c r="A101" s="421"/>
      <c r="B101" s="214" t="s">
        <v>593</v>
      </c>
      <c r="C101" s="316"/>
      <c r="D101" s="315">
        <v>0</v>
      </c>
      <c r="E101" s="315">
        <v>0</v>
      </c>
      <c r="F101" s="315">
        <v>0</v>
      </c>
      <c r="G101" s="315">
        <v>0</v>
      </c>
      <c r="H101" s="315">
        <v>0</v>
      </c>
      <c r="I101" s="315">
        <v>0</v>
      </c>
      <c r="J101" s="315">
        <v>0</v>
      </c>
      <c r="K101" s="315">
        <v>0</v>
      </c>
      <c r="L101" s="315">
        <v>0</v>
      </c>
      <c r="M101" s="315">
        <v>0</v>
      </c>
      <c r="N101" s="315">
        <v>0</v>
      </c>
      <c r="O101" s="315">
        <v>0</v>
      </c>
      <c r="P101" s="315">
        <v>0</v>
      </c>
      <c r="Q101" s="315">
        <v>0</v>
      </c>
      <c r="R101" s="315">
        <v>0</v>
      </c>
      <c r="S101" s="315">
        <v>0</v>
      </c>
      <c r="T101" s="315">
        <v>0</v>
      </c>
      <c r="U101" s="315">
        <v>0</v>
      </c>
      <c r="V101" s="315">
        <v>0</v>
      </c>
      <c r="W101" s="315">
        <v>0</v>
      </c>
      <c r="X101" s="315">
        <v>0</v>
      </c>
      <c r="Y101" s="315">
        <v>0</v>
      </c>
      <c r="Z101" s="315">
        <v>0</v>
      </c>
      <c r="AA101" s="315">
        <v>0</v>
      </c>
      <c r="AB101" s="315">
        <v>0</v>
      </c>
      <c r="AC101" s="315">
        <v>0</v>
      </c>
      <c r="AD101" s="315">
        <v>0</v>
      </c>
      <c r="AE101" s="315">
        <v>0</v>
      </c>
      <c r="AF101" s="315">
        <v>0</v>
      </c>
      <c r="AG101" s="315">
        <v>0</v>
      </c>
      <c r="AH101" s="315">
        <v>0</v>
      </c>
      <c r="AI101" s="315">
        <v>1723</v>
      </c>
      <c r="AJ101" s="315">
        <v>1694</v>
      </c>
      <c r="AK101" s="315">
        <v>1738</v>
      </c>
      <c r="AL101" s="315">
        <v>1781</v>
      </c>
      <c r="AM101" s="315">
        <v>1651</v>
      </c>
      <c r="AN101" s="315">
        <v>1683</v>
      </c>
      <c r="AO101" s="315">
        <v>1717</v>
      </c>
      <c r="AP101" s="315">
        <v>1722</v>
      </c>
      <c r="AQ101" s="315">
        <v>1727</v>
      </c>
      <c r="AR101" s="315">
        <v>1719</v>
      </c>
      <c r="AS101" s="315">
        <v>1607</v>
      </c>
      <c r="AT101" s="315">
        <v>1675</v>
      </c>
      <c r="AU101" s="315">
        <v>1575</v>
      </c>
      <c r="AV101" s="315">
        <v>1643</v>
      </c>
      <c r="AW101" s="315">
        <v>1736</v>
      </c>
      <c r="AX101" s="315">
        <v>1765</v>
      </c>
      <c r="AY101" s="315">
        <v>1781</v>
      </c>
      <c r="AZ101" s="315">
        <v>1764</v>
      </c>
      <c r="BA101" s="315">
        <v>1705</v>
      </c>
      <c r="BB101" s="315">
        <v>1643</v>
      </c>
      <c r="BC101" s="315">
        <v>1620</v>
      </c>
      <c r="BD101" s="315">
        <v>1671</v>
      </c>
      <c r="BE101" s="315">
        <v>1750</v>
      </c>
      <c r="BF101" s="315">
        <v>1776</v>
      </c>
      <c r="BG101" s="315">
        <v>911</v>
      </c>
      <c r="BH101" s="315">
        <v>12</v>
      </c>
      <c r="BI101" s="315">
        <v>11</v>
      </c>
      <c r="BJ101" s="315">
        <v>12</v>
      </c>
      <c r="BK101" s="315">
        <v>12</v>
      </c>
      <c r="BL101" s="315">
        <v>11</v>
      </c>
      <c r="BM101" s="315">
        <v>10</v>
      </c>
      <c r="BN101" s="315">
        <v>0</v>
      </c>
      <c r="BO101" s="315">
        <v>0</v>
      </c>
      <c r="BP101" s="315">
        <v>0</v>
      </c>
      <c r="BQ101" s="315">
        <v>0</v>
      </c>
      <c r="BR101" s="315">
        <v>0</v>
      </c>
      <c r="BS101" s="315">
        <v>0</v>
      </c>
      <c r="BT101" s="315">
        <v>0</v>
      </c>
      <c r="BU101" s="315">
        <v>0</v>
      </c>
      <c r="BV101" s="315">
        <v>0</v>
      </c>
      <c r="BW101" s="315">
        <v>0</v>
      </c>
      <c r="BX101" s="314">
        <v>0</v>
      </c>
    </row>
    <row r="102" spans="1:76">
      <c r="A102" s="38"/>
      <c r="B102" s="214" t="s">
        <v>565</v>
      </c>
      <c r="C102" s="316"/>
      <c r="D102" s="315">
        <v>0</v>
      </c>
      <c r="E102" s="315">
        <v>0</v>
      </c>
      <c r="F102" s="315">
        <v>0</v>
      </c>
      <c r="G102" s="315">
        <v>0</v>
      </c>
      <c r="H102" s="315">
        <v>0</v>
      </c>
      <c r="I102" s="315">
        <v>0</v>
      </c>
      <c r="J102" s="315">
        <v>0</v>
      </c>
      <c r="K102" s="315">
        <v>0</v>
      </c>
      <c r="L102" s="315">
        <v>0</v>
      </c>
      <c r="M102" s="315">
        <v>0</v>
      </c>
      <c r="N102" s="315">
        <v>0</v>
      </c>
      <c r="O102" s="315">
        <v>0</v>
      </c>
      <c r="P102" s="315">
        <v>0</v>
      </c>
      <c r="Q102" s="315">
        <v>0</v>
      </c>
      <c r="R102" s="315">
        <v>0</v>
      </c>
      <c r="S102" s="315">
        <v>0</v>
      </c>
      <c r="T102" s="315">
        <v>0</v>
      </c>
      <c r="U102" s="315">
        <v>0</v>
      </c>
      <c r="V102" s="315">
        <v>0</v>
      </c>
      <c r="W102" s="315">
        <v>0</v>
      </c>
      <c r="X102" s="315">
        <v>0</v>
      </c>
      <c r="Y102" s="315">
        <v>0</v>
      </c>
      <c r="Z102" s="315">
        <v>0</v>
      </c>
      <c r="AA102" s="315">
        <v>0</v>
      </c>
      <c r="AB102" s="315">
        <v>0</v>
      </c>
      <c r="AC102" s="315">
        <v>0</v>
      </c>
      <c r="AD102" s="315">
        <v>0</v>
      </c>
      <c r="AE102" s="315">
        <v>0</v>
      </c>
      <c r="AF102" s="315">
        <v>0</v>
      </c>
      <c r="AG102" s="315">
        <v>0</v>
      </c>
      <c r="AH102" s="315">
        <v>0</v>
      </c>
      <c r="AI102" s="315">
        <v>207</v>
      </c>
      <c r="AJ102" s="315">
        <v>205</v>
      </c>
      <c r="AK102" s="315">
        <v>221</v>
      </c>
      <c r="AL102" s="315">
        <v>240</v>
      </c>
      <c r="AM102" s="315">
        <v>241</v>
      </c>
      <c r="AN102" s="315">
        <v>273</v>
      </c>
      <c r="AO102" s="315">
        <v>301</v>
      </c>
      <c r="AP102" s="315">
        <v>327</v>
      </c>
      <c r="AQ102" s="315">
        <v>352</v>
      </c>
      <c r="AR102" s="315">
        <v>247</v>
      </c>
      <c r="AS102" s="315">
        <v>290</v>
      </c>
      <c r="AT102" s="315">
        <v>330</v>
      </c>
      <c r="AU102" s="315">
        <v>375</v>
      </c>
      <c r="AV102" s="315">
        <v>425</v>
      </c>
      <c r="AW102" s="315">
        <v>527</v>
      </c>
      <c r="AX102" s="315">
        <v>618</v>
      </c>
      <c r="AY102" s="315">
        <v>739</v>
      </c>
      <c r="AZ102" s="315">
        <v>786</v>
      </c>
      <c r="BA102" s="315">
        <v>849</v>
      </c>
      <c r="BB102" s="315">
        <v>898</v>
      </c>
      <c r="BC102" s="315">
        <v>932</v>
      </c>
      <c r="BD102" s="315">
        <v>994</v>
      </c>
      <c r="BE102" s="315">
        <v>1048</v>
      </c>
      <c r="BF102" s="315">
        <v>1091</v>
      </c>
      <c r="BG102" s="315">
        <v>1121</v>
      </c>
      <c r="BH102" s="315">
        <v>1137</v>
      </c>
      <c r="BI102" s="315">
        <v>1139</v>
      </c>
      <c r="BJ102" s="315">
        <v>1142</v>
      </c>
      <c r="BK102" s="315">
        <v>1133</v>
      </c>
      <c r="BL102" s="315">
        <v>1128</v>
      </c>
      <c r="BM102" s="315">
        <v>1099</v>
      </c>
      <c r="BN102" s="315">
        <v>0</v>
      </c>
      <c r="BO102" s="315">
        <v>0</v>
      </c>
      <c r="BP102" s="315">
        <v>0</v>
      </c>
      <c r="BQ102" s="315">
        <v>0</v>
      </c>
      <c r="BR102" s="315">
        <v>0</v>
      </c>
      <c r="BS102" s="315">
        <v>0</v>
      </c>
      <c r="BT102" s="315">
        <v>0</v>
      </c>
      <c r="BU102" s="315">
        <v>0</v>
      </c>
      <c r="BV102" s="315">
        <v>0</v>
      </c>
      <c r="BW102" s="315">
        <v>0</v>
      </c>
      <c r="BX102" s="314">
        <v>0</v>
      </c>
    </row>
    <row r="103" spans="1:76">
      <c r="A103" s="38"/>
      <c r="B103" s="214" t="s">
        <v>592</v>
      </c>
      <c r="C103" s="316"/>
      <c r="D103" s="315">
        <v>0</v>
      </c>
      <c r="E103" s="315">
        <v>0</v>
      </c>
      <c r="F103" s="315">
        <v>0</v>
      </c>
      <c r="G103" s="315">
        <v>0</v>
      </c>
      <c r="H103" s="315">
        <v>0</v>
      </c>
      <c r="I103" s="315">
        <v>0</v>
      </c>
      <c r="J103" s="315">
        <v>0</v>
      </c>
      <c r="K103" s="315">
        <v>0</v>
      </c>
      <c r="L103" s="315">
        <v>0</v>
      </c>
      <c r="M103" s="315">
        <v>0</v>
      </c>
      <c r="N103" s="315">
        <v>0</v>
      </c>
      <c r="O103" s="315">
        <v>0</v>
      </c>
      <c r="P103" s="315">
        <v>0</v>
      </c>
      <c r="Q103" s="315">
        <v>0</v>
      </c>
      <c r="R103" s="315">
        <v>0</v>
      </c>
      <c r="S103" s="315">
        <v>0</v>
      </c>
      <c r="T103" s="315">
        <v>0</v>
      </c>
      <c r="U103" s="315">
        <v>0</v>
      </c>
      <c r="V103" s="315">
        <v>0</v>
      </c>
      <c r="W103" s="315">
        <v>0</v>
      </c>
      <c r="X103" s="315">
        <v>0</v>
      </c>
      <c r="Y103" s="315">
        <v>0</v>
      </c>
      <c r="Z103" s="315">
        <v>0</v>
      </c>
      <c r="AA103" s="315">
        <v>0</v>
      </c>
      <c r="AB103" s="315">
        <v>0</v>
      </c>
      <c r="AC103" s="315">
        <v>0</v>
      </c>
      <c r="AD103" s="315">
        <v>0</v>
      </c>
      <c r="AE103" s="315">
        <v>0</v>
      </c>
      <c r="AF103" s="315">
        <v>0</v>
      </c>
      <c r="AG103" s="315">
        <v>0</v>
      </c>
      <c r="AH103" s="315">
        <v>0</v>
      </c>
      <c r="AI103" s="315">
        <v>306</v>
      </c>
      <c r="AJ103" s="315">
        <v>316</v>
      </c>
      <c r="AK103" s="315">
        <v>369</v>
      </c>
      <c r="AL103" s="315">
        <v>415</v>
      </c>
      <c r="AM103" s="315">
        <v>449</v>
      </c>
      <c r="AN103" s="315">
        <v>492</v>
      </c>
      <c r="AO103" s="315">
        <v>575</v>
      </c>
      <c r="AP103" s="315">
        <v>602</v>
      </c>
      <c r="AQ103" s="315">
        <v>629</v>
      </c>
      <c r="AR103" s="315">
        <v>694</v>
      </c>
      <c r="AS103" s="315">
        <v>756</v>
      </c>
      <c r="AT103" s="315">
        <v>793</v>
      </c>
      <c r="AU103" s="315">
        <v>871</v>
      </c>
      <c r="AV103" s="315">
        <v>957</v>
      </c>
      <c r="AW103" s="315">
        <v>1013</v>
      </c>
      <c r="AX103" s="315">
        <v>1039</v>
      </c>
      <c r="AY103" s="315">
        <v>1056</v>
      </c>
      <c r="AZ103" s="315">
        <v>1059</v>
      </c>
      <c r="BA103" s="315">
        <v>995</v>
      </c>
      <c r="BB103" s="315">
        <v>949</v>
      </c>
      <c r="BC103" s="315">
        <v>931</v>
      </c>
      <c r="BD103" s="315">
        <v>913</v>
      </c>
      <c r="BE103" s="315">
        <v>886</v>
      </c>
      <c r="BF103" s="315">
        <v>857</v>
      </c>
      <c r="BG103" s="315">
        <v>841</v>
      </c>
      <c r="BH103" s="315">
        <v>805</v>
      </c>
      <c r="BI103" s="315">
        <v>780</v>
      </c>
      <c r="BJ103" s="315">
        <v>771</v>
      </c>
      <c r="BK103" s="315">
        <v>750</v>
      </c>
      <c r="BL103" s="315">
        <v>735</v>
      </c>
      <c r="BM103" s="315">
        <v>693</v>
      </c>
      <c r="BN103" s="315">
        <v>0</v>
      </c>
      <c r="BO103" s="315">
        <v>0</v>
      </c>
      <c r="BP103" s="315">
        <v>0</v>
      </c>
      <c r="BQ103" s="315">
        <v>0</v>
      </c>
      <c r="BR103" s="315">
        <v>0</v>
      </c>
      <c r="BS103" s="315">
        <v>0</v>
      </c>
      <c r="BT103" s="315">
        <v>0</v>
      </c>
      <c r="BU103" s="315">
        <v>0</v>
      </c>
      <c r="BV103" s="315">
        <v>0</v>
      </c>
      <c r="BW103" s="315">
        <v>0</v>
      </c>
      <c r="BX103" s="314">
        <v>0</v>
      </c>
    </row>
    <row r="104" spans="1:76">
      <c r="A104" s="38"/>
      <c r="B104" s="214" t="s">
        <v>591</v>
      </c>
      <c r="C104" s="316"/>
      <c r="D104" s="315">
        <v>0</v>
      </c>
      <c r="E104" s="315">
        <v>0</v>
      </c>
      <c r="F104" s="315">
        <v>0</v>
      </c>
      <c r="G104" s="315">
        <v>0</v>
      </c>
      <c r="H104" s="315">
        <v>0</v>
      </c>
      <c r="I104" s="315">
        <v>0</v>
      </c>
      <c r="J104" s="315">
        <v>0</v>
      </c>
      <c r="K104" s="315">
        <v>0</v>
      </c>
      <c r="L104" s="315">
        <v>0</v>
      </c>
      <c r="M104" s="315">
        <v>0</v>
      </c>
      <c r="N104" s="315">
        <v>0</v>
      </c>
      <c r="O104" s="315">
        <v>0</v>
      </c>
      <c r="P104" s="315">
        <v>0</v>
      </c>
      <c r="Q104" s="315">
        <v>0</v>
      </c>
      <c r="R104" s="315">
        <v>0</v>
      </c>
      <c r="S104" s="315">
        <v>0</v>
      </c>
      <c r="T104" s="315">
        <v>0</v>
      </c>
      <c r="U104" s="315">
        <v>0</v>
      </c>
      <c r="V104" s="315">
        <v>0</v>
      </c>
      <c r="W104" s="315">
        <v>0</v>
      </c>
      <c r="X104" s="315">
        <v>0</v>
      </c>
      <c r="Y104" s="315">
        <v>0</v>
      </c>
      <c r="Z104" s="315">
        <v>0</v>
      </c>
      <c r="AA104" s="315">
        <v>0</v>
      </c>
      <c r="AB104" s="315">
        <v>0</v>
      </c>
      <c r="AC104" s="315">
        <v>0</v>
      </c>
      <c r="AD104" s="315">
        <v>0</v>
      </c>
      <c r="AE104" s="315">
        <v>0</v>
      </c>
      <c r="AF104" s="315">
        <v>0</v>
      </c>
      <c r="AG104" s="315">
        <v>0</v>
      </c>
      <c r="AH104" s="315">
        <v>0</v>
      </c>
      <c r="AI104" s="315">
        <v>51</v>
      </c>
      <c r="AJ104" s="315">
        <v>49</v>
      </c>
      <c r="AK104" s="315">
        <v>77</v>
      </c>
      <c r="AL104" s="315">
        <v>110</v>
      </c>
      <c r="AM104" s="315">
        <v>182</v>
      </c>
      <c r="AN104" s="315">
        <v>208</v>
      </c>
      <c r="AO104" s="315">
        <v>224</v>
      </c>
      <c r="AP104" s="315">
        <v>228</v>
      </c>
      <c r="AQ104" s="315">
        <v>231</v>
      </c>
      <c r="AR104" s="315">
        <v>180</v>
      </c>
      <c r="AS104" s="315">
        <v>293</v>
      </c>
      <c r="AT104" s="315">
        <v>319</v>
      </c>
      <c r="AU104" s="315">
        <v>331</v>
      </c>
      <c r="AV104" s="315">
        <v>401</v>
      </c>
      <c r="AW104" s="315">
        <v>446</v>
      </c>
      <c r="AX104" s="315">
        <v>425</v>
      </c>
      <c r="AY104" s="315">
        <v>422</v>
      </c>
      <c r="AZ104" s="315">
        <v>444</v>
      </c>
      <c r="BA104" s="315">
        <v>394</v>
      </c>
      <c r="BB104" s="315">
        <v>345</v>
      </c>
      <c r="BC104" s="315">
        <v>339</v>
      </c>
      <c r="BD104" s="315">
        <v>323</v>
      </c>
      <c r="BE104" s="315">
        <v>301</v>
      </c>
      <c r="BF104" s="315">
        <v>265</v>
      </c>
      <c r="BG104" s="315">
        <v>256</v>
      </c>
      <c r="BH104" s="315">
        <v>233</v>
      </c>
      <c r="BI104" s="315">
        <v>212</v>
      </c>
      <c r="BJ104" s="315">
        <v>211</v>
      </c>
      <c r="BK104" s="315">
        <v>222</v>
      </c>
      <c r="BL104" s="315">
        <v>214</v>
      </c>
      <c r="BM104" s="315">
        <v>133</v>
      </c>
      <c r="BN104" s="315">
        <v>0</v>
      </c>
      <c r="BO104" s="315">
        <v>0</v>
      </c>
      <c r="BP104" s="315">
        <v>0</v>
      </c>
      <c r="BQ104" s="315">
        <v>0</v>
      </c>
      <c r="BR104" s="315">
        <v>0</v>
      </c>
      <c r="BS104" s="315">
        <v>0</v>
      </c>
      <c r="BT104" s="315">
        <v>0</v>
      </c>
      <c r="BU104" s="315">
        <v>0</v>
      </c>
      <c r="BV104" s="315">
        <v>0</v>
      </c>
      <c r="BW104" s="315">
        <v>0</v>
      </c>
      <c r="BX104" s="314">
        <v>0</v>
      </c>
    </row>
    <row r="105" spans="1:76" ht="15.75" thickBot="1">
      <c r="A105" s="33"/>
      <c r="B105" s="408"/>
      <c r="C105" s="266"/>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313"/>
      <c r="AO105" s="313"/>
      <c r="AP105" s="313"/>
      <c r="AQ105" s="313"/>
      <c r="AR105" s="313"/>
      <c r="AS105" s="313"/>
      <c r="AT105" s="313"/>
      <c r="AU105" s="313"/>
      <c r="AV105" s="313"/>
      <c r="AW105" s="313"/>
      <c r="AX105" s="313"/>
      <c r="AY105" s="313"/>
      <c r="AZ105" s="313"/>
      <c r="BA105" s="313"/>
      <c r="BB105" s="313"/>
      <c r="BC105" s="313"/>
      <c r="BD105" s="313"/>
      <c r="BE105" s="313"/>
      <c r="BF105" s="313"/>
      <c r="BG105" s="313"/>
      <c r="BH105" s="313"/>
      <c r="BI105" s="313"/>
      <c r="BJ105" s="313"/>
      <c r="BK105" s="313"/>
      <c r="BL105" s="313"/>
      <c r="BM105" s="313"/>
      <c r="BN105" s="313"/>
      <c r="BO105" s="313"/>
      <c r="BP105" s="313"/>
      <c r="BQ105" s="313"/>
      <c r="BR105" s="313"/>
      <c r="BS105" s="313"/>
      <c r="BT105" s="313"/>
      <c r="BU105" s="313"/>
      <c r="BV105" s="313"/>
      <c r="BW105" s="313"/>
      <c r="BX105"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5"/>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2" customWidth="1"/>
    <col min="76" max="76" width="12.7109375" style="261" customWidth="1"/>
    <col min="77" max="16384" width="9.140625" style="261"/>
  </cols>
  <sheetData>
    <row r="1" spans="1:76" s="308" customFormat="1" ht="24.95" customHeight="1" thickBot="1">
      <c r="A1" s="30" t="s">
        <v>64</v>
      </c>
      <c r="B1" s="77" t="s">
        <v>153</v>
      </c>
      <c r="C1" s="76"/>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31"/>
    </row>
    <row r="2" spans="1:76" ht="15.75" customHeight="1">
      <c r="A2" s="26" t="str">
        <f>Notes!A2</f>
        <v>Summer Budget</v>
      </c>
      <c r="B2" s="26" t="s">
        <v>621</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6.1" customHeight="1">
      <c r="A4" s="340"/>
      <c r="B4" s="128" t="s">
        <v>67</v>
      </c>
      <c r="C4" s="395"/>
      <c r="D4" s="320">
        <f t="shared" ref="D4:AI4" si="0">SUM(D5,D9,D13)</f>
        <v>0</v>
      </c>
      <c r="E4" s="320">
        <f t="shared" si="0"/>
        <v>0</v>
      </c>
      <c r="F4" s="320">
        <f t="shared" si="0"/>
        <v>0</v>
      </c>
      <c r="G4" s="320">
        <f t="shared" si="0"/>
        <v>0</v>
      </c>
      <c r="H4" s="320">
        <f t="shared" si="0"/>
        <v>0</v>
      </c>
      <c r="I4" s="320">
        <f t="shared" si="0"/>
        <v>0</v>
      </c>
      <c r="J4" s="320">
        <f t="shared" si="0"/>
        <v>0</v>
      </c>
      <c r="K4" s="320">
        <f t="shared" si="0"/>
        <v>0</v>
      </c>
      <c r="L4" s="320">
        <f t="shared" si="0"/>
        <v>0</v>
      </c>
      <c r="M4" s="320">
        <f t="shared" si="0"/>
        <v>0</v>
      </c>
      <c r="N4" s="320">
        <f t="shared" si="0"/>
        <v>0</v>
      </c>
      <c r="O4" s="320">
        <f t="shared" si="0"/>
        <v>0</v>
      </c>
      <c r="P4" s="320">
        <f t="shared" si="0"/>
        <v>0</v>
      </c>
      <c r="Q4" s="320">
        <f t="shared" si="0"/>
        <v>0</v>
      </c>
      <c r="R4" s="320">
        <f t="shared" si="0"/>
        <v>0</v>
      </c>
      <c r="S4" s="320">
        <f t="shared" si="0"/>
        <v>0</v>
      </c>
      <c r="T4" s="320">
        <f t="shared" si="0"/>
        <v>0</v>
      </c>
      <c r="U4" s="320">
        <f t="shared" si="0"/>
        <v>0</v>
      </c>
      <c r="V4" s="320">
        <f t="shared" si="0"/>
        <v>0</v>
      </c>
      <c r="W4" s="320">
        <f t="shared" si="0"/>
        <v>0</v>
      </c>
      <c r="X4" s="320">
        <f t="shared" si="0"/>
        <v>0</v>
      </c>
      <c r="Y4" s="320">
        <f t="shared" si="0"/>
        <v>0</v>
      </c>
      <c r="Z4" s="320">
        <f t="shared" si="0"/>
        <v>76.699999999999989</v>
      </c>
      <c r="AA4" s="320">
        <f t="shared" si="0"/>
        <v>83.800000000000011</v>
      </c>
      <c r="AB4" s="320">
        <f t="shared" si="0"/>
        <v>92.7</v>
      </c>
      <c r="AC4" s="320">
        <f t="shared" si="0"/>
        <v>103.7</v>
      </c>
      <c r="AD4" s="320">
        <f t="shared" si="0"/>
        <v>130.80000000000001</v>
      </c>
      <c r="AE4" s="320">
        <f t="shared" si="0"/>
        <v>171.1</v>
      </c>
      <c r="AF4" s="320">
        <f t="shared" si="0"/>
        <v>196.7</v>
      </c>
      <c r="AG4" s="320">
        <f t="shared" si="0"/>
        <v>224.6</v>
      </c>
      <c r="AH4" s="320">
        <f t="shared" si="0"/>
        <v>253</v>
      </c>
      <c r="AI4" s="320">
        <f t="shared" si="0"/>
        <v>285</v>
      </c>
      <c r="AJ4" s="320">
        <f t="shared" ref="AJ4:BO4" si="1">SUM(AJ5,AJ9,AJ13)</f>
        <v>329</v>
      </c>
      <c r="AK4" s="320">
        <f t="shared" si="1"/>
        <v>367</v>
      </c>
      <c r="AL4" s="320">
        <f t="shared" si="1"/>
        <v>399</v>
      </c>
      <c r="AM4" s="320">
        <f t="shared" si="1"/>
        <v>428</v>
      </c>
      <c r="AN4" s="320">
        <f t="shared" si="1"/>
        <v>441</v>
      </c>
      <c r="AO4" s="320">
        <f t="shared" si="1"/>
        <v>470</v>
      </c>
      <c r="AP4" s="320">
        <f t="shared" si="1"/>
        <v>505</v>
      </c>
      <c r="AQ4" s="320">
        <f t="shared" si="1"/>
        <v>514.10200000000009</v>
      </c>
      <c r="AR4" s="320">
        <f t="shared" si="1"/>
        <v>513.58300000000008</v>
      </c>
      <c r="AS4" s="320">
        <f t="shared" si="1"/>
        <v>533.13800000000003</v>
      </c>
      <c r="AT4" s="320">
        <f t="shared" si="1"/>
        <v>584.37099999999998</v>
      </c>
      <c r="AU4" s="320">
        <f t="shared" si="1"/>
        <v>654.65499413448993</v>
      </c>
      <c r="AV4" s="320">
        <f t="shared" si="1"/>
        <v>667.50399999999991</v>
      </c>
      <c r="AW4" s="320">
        <f t="shared" si="1"/>
        <v>686.28399999999988</v>
      </c>
      <c r="AX4" s="320">
        <f t="shared" si="1"/>
        <v>706.56499999999994</v>
      </c>
      <c r="AY4" s="320">
        <f t="shared" si="1"/>
        <v>730.84699999999987</v>
      </c>
      <c r="AZ4" s="320">
        <f t="shared" si="1"/>
        <v>742.93900000000008</v>
      </c>
      <c r="BA4" s="320">
        <f t="shared" si="1"/>
        <v>746.97900000000004</v>
      </c>
      <c r="BB4" s="320">
        <f t="shared" si="1"/>
        <v>760.91300000000001</v>
      </c>
      <c r="BC4" s="320">
        <f t="shared" si="1"/>
        <v>753.17499999999995</v>
      </c>
      <c r="BD4" s="320">
        <f t="shared" si="1"/>
        <v>759</v>
      </c>
      <c r="BE4" s="320">
        <f t="shared" si="1"/>
        <v>778.45800000000008</v>
      </c>
      <c r="BF4" s="320">
        <f t="shared" si="1"/>
        <v>782.50758261258761</v>
      </c>
      <c r="BG4" s="320">
        <f t="shared" si="1"/>
        <v>783.48695761035617</v>
      </c>
      <c r="BH4" s="320">
        <f t="shared" si="1"/>
        <v>794.55200000000002</v>
      </c>
      <c r="BI4" s="320">
        <f t="shared" si="1"/>
        <v>787.58934177900016</v>
      </c>
      <c r="BJ4" s="320">
        <f t="shared" si="1"/>
        <v>790.4603985399998</v>
      </c>
      <c r="BK4" s="320">
        <f t="shared" si="1"/>
        <v>794.80543098380008</v>
      </c>
      <c r="BL4" s="320">
        <f t="shared" si="1"/>
        <v>816.22339083000008</v>
      </c>
      <c r="BM4" s="320">
        <f t="shared" si="1"/>
        <v>843.82698400000015</v>
      </c>
      <c r="BN4" s="320">
        <f t="shared" si="1"/>
        <v>888.44639182000003</v>
      </c>
      <c r="BO4" s="320">
        <f t="shared" si="1"/>
        <v>887.63814664999995</v>
      </c>
      <c r="BP4" s="320">
        <f t="shared" ref="BP4:BX4" si="2">SUM(BP5,BP9,BP13)</f>
        <v>905.24794301000009</v>
      </c>
      <c r="BQ4" s="320">
        <f t="shared" si="2"/>
        <v>903.28178726998499</v>
      </c>
      <c r="BR4" s="320">
        <f t="shared" si="2"/>
        <v>907.80906585999901</v>
      </c>
      <c r="BS4" s="320">
        <f t="shared" si="2"/>
        <v>904.79119673280024</v>
      </c>
      <c r="BT4" s="320">
        <f t="shared" si="2"/>
        <v>887.72935281288107</v>
      </c>
      <c r="BU4" s="320">
        <f t="shared" si="2"/>
        <v>879.27060524434944</v>
      </c>
      <c r="BV4" s="320">
        <f t="shared" si="2"/>
        <v>874.38474139730943</v>
      </c>
      <c r="BW4" s="320">
        <f t="shared" si="2"/>
        <v>871.89663538893399</v>
      </c>
      <c r="BX4" s="319">
        <f t="shared" si="2"/>
        <v>865.56757787295646</v>
      </c>
    </row>
    <row r="5" spans="1:76" ht="26.1" customHeight="1">
      <c r="A5" s="421"/>
      <c r="B5" s="37" t="s">
        <v>619</v>
      </c>
      <c r="C5" s="38"/>
      <c r="D5" s="315">
        <v>0</v>
      </c>
      <c r="E5" s="315">
        <v>0</v>
      </c>
      <c r="F5" s="315">
        <v>0</v>
      </c>
      <c r="G5" s="315">
        <v>0</v>
      </c>
      <c r="H5" s="315">
        <v>0</v>
      </c>
      <c r="I5" s="315">
        <v>0</v>
      </c>
      <c r="J5" s="315">
        <v>0</v>
      </c>
      <c r="K5" s="315">
        <v>0</v>
      </c>
      <c r="L5" s="315">
        <v>0</v>
      </c>
      <c r="M5" s="315">
        <v>0</v>
      </c>
      <c r="N5" s="315">
        <v>0</v>
      </c>
      <c r="O5" s="315">
        <v>0</v>
      </c>
      <c r="P5" s="315">
        <v>0</v>
      </c>
      <c r="Q5" s="315">
        <v>0</v>
      </c>
      <c r="R5" s="315">
        <v>0</v>
      </c>
      <c r="S5" s="315">
        <v>0</v>
      </c>
      <c r="T5" s="315">
        <v>0</v>
      </c>
      <c r="U5" s="315">
        <v>0</v>
      </c>
      <c r="V5" s="315">
        <v>0</v>
      </c>
      <c r="W5" s="315">
        <v>0</v>
      </c>
      <c r="X5" s="315">
        <v>0</v>
      </c>
      <c r="Y5" s="315">
        <v>0</v>
      </c>
      <c r="Z5" s="315">
        <v>64.599999999999994</v>
      </c>
      <c r="AA5" s="315">
        <v>70.7</v>
      </c>
      <c r="AB5" s="315">
        <v>78.099999999999994</v>
      </c>
      <c r="AC5" s="315">
        <v>87.3</v>
      </c>
      <c r="AD5" s="315">
        <v>110.1</v>
      </c>
      <c r="AE5" s="315">
        <v>144.6</v>
      </c>
      <c r="AF5" s="315">
        <v>167.2</v>
      </c>
      <c r="AG5" s="315">
        <v>191.1</v>
      </c>
      <c r="AH5" s="315">
        <v>216</v>
      </c>
      <c r="AI5" s="315">
        <v>244</v>
      </c>
      <c r="AJ5" s="315">
        <v>282</v>
      </c>
      <c r="AK5" s="315">
        <v>315</v>
      </c>
      <c r="AL5" s="315">
        <v>343</v>
      </c>
      <c r="AM5" s="315">
        <v>369</v>
      </c>
      <c r="AN5" s="315">
        <v>381</v>
      </c>
      <c r="AO5" s="315">
        <v>407</v>
      </c>
      <c r="AP5" s="315">
        <v>440</v>
      </c>
      <c r="AQ5" s="315">
        <v>453.38600000000002</v>
      </c>
      <c r="AR5" s="315">
        <v>451.27800000000002</v>
      </c>
      <c r="AS5" s="315">
        <v>469.52100000000002</v>
      </c>
      <c r="AT5" s="315">
        <v>520.06299999999999</v>
      </c>
      <c r="AU5" s="315">
        <v>586.55099413448988</v>
      </c>
      <c r="AV5" s="315">
        <f t="shared" ref="AV5:BX5" si="3">SUM(AV6:AV7)</f>
        <v>600.92999999999995</v>
      </c>
      <c r="AW5" s="315">
        <f t="shared" si="3"/>
        <v>616.15499999999997</v>
      </c>
      <c r="AX5" s="315">
        <f t="shared" si="3"/>
        <v>645.43899999999996</v>
      </c>
      <c r="AY5" s="315">
        <f t="shared" si="3"/>
        <v>669.97299999999996</v>
      </c>
      <c r="AZ5" s="315">
        <f t="shared" si="3"/>
        <v>684.82</v>
      </c>
      <c r="BA5" s="315">
        <f t="shared" si="3"/>
        <v>689.89800000000002</v>
      </c>
      <c r="BB5" s="315">
        <f t="shared" si="3"/>
        <v>709.66099999999994</v>
      </c>
      <c r="BC5" s="315">
        <f t="shared" si="3"/>
        <v>699.61199999999997</v>
      </c>
      <c r="BD5" s="315">
        <f t="shared" si="3"/>
        <v>708</v>
      </c>
      <c r="BE5" s="315">
        <f t="shared" si="3"/>
        <v>727.45800000000008</v>
      </c>
      <c r="BF5" s="315">
        <f t="shared" si="3"/>
        <v>732.7211213525876</v>
      </c>
      <c r="BG5" s="315">
        <f t="shared" si="3"/>
        <v>736.5558877814442</v>
      </c>
      <c r="BH5" s="315">
        <f t="shared" si="3"/>
        <v>749.94100000000003</v>
      </c>
      <c r="BI5" s="315">
        <f t="shared" si="3"/>
        <v>745.66237929900012</v>
      </c>
      <c r="BJ5" s="315">
        <f t="shared" si="3"/>
        <v>750.09489891999988</v>
      </c>
      <c r="BK5" s="315">
        <f t="shared" si="3"/>
        <v>755.76206665380005</v>
      </c>
      <c r="BL5" s="315">
        <f t="shared" si="3"/>
        <v>778.67019714000014</v>
      </c>
      <c r="BM5" s="315">
        <f t="shared" si="3"/>
        <v>807.08740407000005</v>
      </c>
      <c r="BN5" s="315">
        <f t="shared" si="3"/>
        <v>853.62603838000007</v>
      </c>
      <c r="BO5" s="315">
        <f t="shared" si="3"/>
        <v>854.15397472999996</v>
      </c>
      <c r="BP5" s="315">
        <f t="shared" si="3"/>
        <v>873.08095759619198</v>
      </c>
      <c r="BQ5" s="315">
        <f t="shared" si="3"/>
        <v>873.16308704998505</v>
      </c>
      <c r="BR5" s="315">
        <f t="shared" si="3"/>
        <v>878.96739074480149</v>
      </c>
      <c r="BS5" s="315">
        <f t="shared" si="3"/>
        <v>877.66049339984374</v>
      </c>
      <c r="BT5" s="315">
        <f t="shared" si="3"/>
        <v>861.80987203930681</v>
      </c>
      <c r="BU5" s="315">
        <f t="shared" si="3"/>
        <v>854.4521229605316</v>
      </c>
      <c r="BV5" s="315">
        <f t="shared" si="3"/>
        <v>850.52150823276475</v>
      </c>
      <c r="BW5" s="315">
        <f t="shared" si="3"/>
        <v>848.9636008176908</v>
      </c>
      <c r="BX5" s="314">
        <f t="shared" si="3"/>
        <v>843.6719696815594</v>
      </c>
    </row>
    <row r="6" spans="1:76">
      <c r="A6" s="316"/>
      <c r="B6" s="376" t="s">
        <v>344</v>
      </c>
      <c r="C6" s="296"/>
      <c r="D6" s="315">
        <v>0</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v>0</v>
      </c>
      <c r="AG6" s="315">
        <v>0</v>
      </c>
      <c r="AH6" s="315">
        <v>150.86192021876099</v>
      </c>
      <c r="AI6" s="315">
        <v>169.58927529545215</v>
      </c>
      <c r="AJ6" s="315">
        <v>194.52703018605663</v>
      </c>
      <c r="AK6" s="315">
        <v>215.59324696900481</v>
      </c>
      <c r="AL6" s="315">
        <v>223.46081816684327</v>
      </c>
      <c r="AM6" s="315">
        <v>248.3824459728107</v>
      </c>
      <c r="AN6" s="315">
        <v>264.93793790353891</v>
      </c>
      <c r="AO6" s="315">
        <v>287.54597527130755</v>
      </c>
      <c r="AP6" s="315">
        <v>283.61457487886878</v>
      </c>
      <c r="AQ6" s="315">
        <v>292.24290374097916</v>
      </c>
      <c r="AR6" s="315">
        <v>287.73943877592222</v>
      </c>
      <c r="AS6" s="315">
        <v>302.68487699282929</v>
      </c>
      <c r="AT6" s="315">
        <v>333.52147044155834</v>
      </c>
      <c r="AU6" s="315">
        <v>380.80942158251628</v>
      </c>
      <c r="AV6" s="315">
        <v>384.88923407703078</v>
      </c>
      <c r="AW6" s="315">
        <v>387.87665524354281</v>
      </c>
      <c r="AX6" s="315">
        <v>409.33011150143244</v>
      </c>
      <c r="AY6" s="315">
        <v>424.97262513563601</v>
      </c>
      <c r="AZ6" s="315">
        <v>448.46025849279948</v>
      </c>
      <c r="BA6" s="315">
        <v>451.93083260759454</v>
      </c>
      <c r="BB6" s="315">
        <v>464.56368155140774</v>
      </c>
      <c r="BC6" s="315">
        <v>457.40530309547091</v>
      </c>
      <c r="BD6" s="315">
        <v>449.27100000000002</v>
      </c>
      <c r="BE6" s="315">
        <v>458.60217196123631</v>
      </c>
      <c r="BF6" s="315">
        <v>453.35111210171794</v>
      </c>
      <c r="BG6" s="315">
        <v>469.02827967669646</v>
      </c>
      <c r="BH6" s="315">
        <v>459.91899999999998</v>
      </c>
      <c r="BI6" s="315">
        <v>449.75794596037161</v>
      </c>
      <c r="BJ6" s="315">
        <v>443.13462537454694</v>
      </c>
      <c r="BK6" s="315">
        <v>416.31119045700922</v>
      </c>
      <c r="BL6" s="315">
        <v>348.6831197044811</v>
      </c>
      <c r="BM6" s="315">
        <v>354.05537931399999</v>
      </c>
      <c r="BN6" s="315">
        <v>401.20840422019995</v>
      </c>
      <c r="BO6" s="315">
        <v>390.79752025713873</v>
      </c>
      <c r="BP6" s="315">
        <v>387.51426097503168</v>
      </c>
      <c r="BQ6" s="315">
        <v>375.1762757032501</v>
      </c>
      <c r="BR6" s="315">
        <v>367.27016022215957</v>
      </c>
      <c r="BS6" s="315">
        <v>354.65476168766804</v>
      </c>
      <c r="BT6" s="315">
        <v>337.51052893669305</v>
      </c>
      <c r="BU6" s="315">
        <v>323.48217080595992</v>
      </c>
      <c r="BV6" s="315">
        <v>310.89874888774727</v>
      </c>
      <c r="BW6" s="315">
        <v>299.25413929307643</v>
      </c>
      <c r="BX6" s="314">
        <v>286.3827403355977</v>
      </c>
    </row>
    <row r="7" spans="1:76">
      <c r="A7" s="316"/>
      <c r="B7" s="376" t="s">
        <v>345</v>
      </c>
      <c r="C7" s="296"/>
      <c r="D7" s="315">
        <v>0</v>
      </c>
      <c r="E7" s="315">
        <v>0</v>
      </c>
      <c r="F7" s="315">
        <v>0</v>
      </c>
      <c r="G7" s="315">
        <v>0</v>
      </c>
      <c r="H7" s="315">
        <v>0</v>
      </c>
      <c r="I7" s="315">
        <v>0</v>
      </c>
      <c r="J7" s="315">
        <v>0</v>
      </c>
      <c r="K7" s="315">
        <v>0</v>
      </c>
      <c r="L7" s="315">
        <v>0</v>
      </c>
      <c r="M7" s="315">
        <v>0</v>
      </c>
      <c r="N7" s="315">
        <v>0</v>
      </c>
      <c r="O7" s="315">
        <v>0</v>
      </c>
      <c r="P7" s="315">
        <v>0</v>
      </c>
      <c r="Q7" s="315">
        <v>0</v>
      </c>
      <c r="R7" s="315">
        <v>0</v>
      </c>
      <c r="S7" s="315">
        <v>0</v>
      </c>
      <c r="T7" s="315">
        <v>0</v>
      </c>
      <c r="U7" s="315">
        <v>0</v>
      </c>
      <c r="V7" s="315">
        <v>0</v>
      </c>
      <c r="W7" s="315">
        <v>0</v>
      </c>
      <c r="X7" s="315">
        <v>0</v>
      </c>
      <c r="Y7" s="315">
        <v>0</v>
      </c>
      <c r="Z7" s="315">
        <v>0</v>
      </c>
      <c r="AA7" s="315">
        <v>0</v>
      </c>
      <c r="AB7" s="315">
        <v>0</v>
      </c>
      <c r="AC7" s="315">
        <v>0</v>
      </c>
      <c r="AD7" s="315">
        <v>0</v>
      </c>
      <c r="AE7" s="315">
        <v>0</v>
      </c>
      <c r="AF7" s="315">
        <v>0</v>
      </c>
      <c r="AG7" s="315">
        <v>0</v>
      </c>
      <c r="AH7" s="315">
        <v>65.138079781239014</v>
      </c>
      <c r="AI7" s="315">
        <v>74.410724704547846</v>
      </c>
      <c r="AJ7" s="315">
        <v>87.472969813943365</v>
      </c>
      <c r="AK7" s="315">
        <v>99.406753030995191</v>
      </c>
      <c r="AL7" s="315">
        <v>119.53918183315673</v>
      </c>
      <c r="AM7" s="315">
        <v>120.6175540271893</v>
      </c>
      <c r="AN7" s="315">
        <v>116.06206209646109</v>
      </c>
      <c r="AO7" s="315">
        <v>119.45402472869245</v>
      </c>
      <c r="AP7" s="315">
        <v>156.38542512113122</v>
      </c>
      <c r="AQ7" s="315">
        <v>161.14309625902087</v>
      </c>
      <c r="AR7" s="315">
        <v>163.5385612240778</v>
      </c>
      <c r="AS7" s="315">
        <v>166.83612300717073</v>
      </c>
      <c r="AT7" s="315">
        <v>186.54152955844165</v>
      </c>
      <c r="AU7" s="315">
        <v>205.7415725519736</v>
      </c>
      <c r="AV7" s="315">
        <v>216.04076592296917</v>
      </c>
      <c r="AW7" s="315">
        <v>228.27834475645716</v>
      </c>
      <c r="AX7" s="315">
        <v>236.10888849856752</v>
      </c>
      <c r="AY7" s="315">
        <v>245.00037486436395</v>
      </c>
      <c r="AZ7" s="315">
        <v>236.35974150720057</v>
      </c>
      <c r="BA7" s="315">
        <v>237.96716739240549</v>
      </c>
      <c r="BB7" s="315">
        <v>245.0973184485922</v>
      </c>
      <c r="BC7" s="315">
        <v>242.20669690452905</v>
      </c>
      <c r="BD7" s="315">
        <v>258.72899999999998</v>
      </c>
      <c r="BE7" s="315">
        <v>268.85582803876378</v>
      </c>
      <c r="BF7" s="315">
        <v>279.37000925086966</v>
      </c>
      <c r="BG7" s="315">
        <v>267.52760810474769</v>
      </c>
      <c r="BH7" s="315">
        <v>290.02199999999999</v>
      </c>
      <c r="BI7" s="315">
        <v>295.90443333862845</v>
      </c>
      <c r="BJ7" s="315">
        <v>306.96027354545299</v>
      </c>
      <c r="BK7" s="315">
        <v>339.45087619679083</v>
      </c>
      <c r="BL7" s="315">
        <v>429.98707743551904</v>
      </c>
      <c r="BM7" s="315">
        <v>453.03202475600006</v>
      </c>
      <c r="BN7" s="315">
        <v>452.41763415980012</v>
      </c>
      <c r="BO7" s="315">
        <v>463.35645447286123</v>
      </c>
      <c r="BP7" s="315">
        <v>485.5666966211603</v>
      </c>
      <c r="BQ7" s="315">
        <v>497.9868113467349</v>
      </c>
      <c r="BR7" s="315">
        <v>511.69723052264192</v>
      </c>
      <c r="BS7" s="315">
        <v>523.0057317121757</v>
      </c>
      <c r="BT7" s="315">
        <v>524.29934310261376</v>
      </c>
      <c r="BU7" s="315">
        <v>530.96995215457173</v>
      </c>
      <c r="BV7" s="315">
        <v>539.62275934501747</v>
      </c>
      <c r="BW7" s="315">
        <v>549.70946152461443</v>
      </c>
      <c r="BX7" s="314">
        <v>557.28922934596164</v>
      </c>
    </row>
    <row r="8" spans="1:76" ht="26.1" customHeight="1">
      <c r="A8" s="334"/>
      <c r="B8" s="374" t="s">
        <v>533</v>
      </c>
      <c r="C8" s="375"/>
      <c r="D8" s="315">
        <v>0</v>
      </c>
      <c r="E8" s="315">
        <v>0</v>
      </c>
      <c r="F8" s="315">
        <v>0</v>
      </c>
      <c r="G8" s="315">
        <v>0</v>
      </c>
      <c r="H8" s="315">
        <v>0</v>
      </c>
      <c r="I8" s="315">
        <v>0</v>
      </c>
      <c r="J8" s="315">
        <v>0</v>
      </c>
      <c r="K8" s="315">
        <v>0</v>
      </c>
      <c r="L8" s="315">
        <v>0</v>
      </c>
      <c r="M8" s="315">
        <v>0</v>
      </c>
      <c r="N8" s="315">
        <v>0</v>
      </c>
      <c r="O8" s="315">
        <v>0</v>
      </c>
      <c r="P8" s="315">
        <v>0</v>
      </c>
      <c r="Q8" s="315">
        <v>0</v>
      </c>
      <c r="R8" s="315">
        <v>0</v>
      </c>
      <c r="S8" s="315">
        <v>0</v>
      </c>
      <c r="T8" s="315">
        <v>0</v>
      </c>
      <c r="U8" s="315">
        <v>0</v>
      </c>
      <c r="V8" s="315">
        <v>0</v>
      </c>
      <c r="W8" s="315">
        <v>0</v>
      </c>
      <c r="X8" s="315">
        <v>0</v>
      </c>
      <c r="Y8" s="315">
        <v>0</v>
      </c>
      <c r="Z8" s="315">
        <v>0</v>
      </c>
      <c r="AA8" s="315">
        <v>0</v>
      </c>
      <c r="AB8" s="315">
        <v>0</v>
      </c>
      <c r="AC8" s="315">
        <v>0</v>
      </c>
      <c r="AD8" s="315">
        <v>0</v>
      </c>
      <c r="AE8" s="315">
        <v>0</v>
      </c>
      <c r="AF8" s="315">
        <v>0</v>
      </c>
      <c r="AG8" s="315">
        <v>0</v>
      </c>
      <c r="AH8" s="315">
        <v>0</v>
      </c>
      <c r="AI8" s="315">
        <v>0</v>
      </c>
      <c r="AJ8" s="315">
        <v>0</v>
      </c>
      <c r="AK8" s="315">
        <v>0</v>
      </c>
      <c r="AL8" s="315">
        <v>0</v>
      </c>
      <c r="AM8" s="315">
        <v>0</v>
      </c>
      <c r="AN8" s="315">
        <v>0</v>
      </c>
      <c r="AO8" s="315">
        <v>0</v>
      </c>
      <c r="AP8" s="315">
        <v>0</v>
      </c>
      <c r="AQ8" s="315">
        <v>0</v>
      </c>
      <c r="AR8" s="315">
        <v>0</v>
      </c>
      <c r="AS8" s="315">
        <v>0</v>
      </c>
      <c r="AT8" s="315">
        <v>0</v>
      </c>
      <c r="AU8" s="315">
        <v>8.5689234733107629</v>
      </c>
      <c r="AV8" s="315">
        <v>8.5689234733107629</v>
      </c>
      <c r="AW8" s="315">
        <v>8.5689234733107629</v>
      </c>
      <c r="AX8" s="315">
        <v>8.5689234733107629</v>
      </c>
      <c r="AY8" s="315">
        <v>8.5689234733107629</v>
      </c>
      <c r="AZ8" s="315">
        <v>8.5689234733107629</v>
      </c>
      <c r="BA8" s="315">
        <v>8.5689234733107629</v>
      </c>
      <c r="BB8" s="315">
        <v>8.5689234733107629</v>
      </c>
      <c r="BC8" s="315">
        <v>8.5689234733107629</v>
      </c>
      <c r="BD8" s="315">
        <v>8.5689234733107629</v>
      </c>
      <c r="BE8" s="315">
        <v>8.5689234733107629</v>
      </c>
      <c r="BF8" s="315">
        <v>8.5689234733107629</v>
      </c>
      <c r="BG8" s="315">
        <v>8.5689234733107629</v>
      </c>
      <c r="BH8" s="315">
        <v>8.5689234733107629</v>
      </c>
      <c r="BI8" s="315">
        <v>8.5689234733107629</v>
      </c>
      <c r="BJ8" s="315">
        <v>8.5689234733107629</v>
      </c>
      <c r="BK8" s="315">
        <v>8.5689234733107629</v>
      </c>
      <c r="BL8" s="315">
        <v>11.375592910018264</v>
      </c>
      <c r="BM8" s="315">
        <v>11.790739886058631</v>
      </c>
      <c r="BN8" s="315">
        <v>12.44949819350966</v>
      </c>
      <c r="BO8" s="315">
        <v>12.674803014173575</v>
      </c>
      <c r="BP8" s="315">
        <v>12.95565591843345</v>
      </c>
      <c r="BQ8" s="315">
        <v>17.764977253409398</v>
      </c>
      <c r="BR8" s="315">
        <v>17.878829347491223</v>
      </c>
      <c r="BS8" s="315">
        <v>17.869558287316913</v>
      </c>
      <c r="BT8" s="315">
        <v>17.569811545997659</v>
      </c>
      <c r="BU8" s="315">
        <v>17.420042848153582</v>
      </c>
      <c r="BV8" s="315">
        <v>17.340001137820355</v>
      </c>
      <c r="BW8" s="315">
        <v>17.326184145282127</v>
      </c>
      <c r="BX8" s="314">
        <v>17.236411220935626</v>
      </c>
    </row>
    <row r="9" spans="1:76" ht="26.1" customHeight="1">
      <c r="A9" s="421"/>
      <c r="B9" s="37" t="s">
        <v>618</v>
      </c>
      <c r="C9" s="38"/>
      <c r="D9" s="315">
        <v>0</v>
      </c>
      <c r="E9" s="315">
        <v>0</v>
      </c>
      <c r="F9" s="315">
        <v>0</v>
      </c>
      <c r="G9" s="315">
        <v>0</v>
      </c>
      <c r="H9" s="315">
        <v>0</v>
      </c>
      <c r="I9" s="315">
        <v>0</v>
      </c>
      <c r="J9" s="315">
        <v>0</v>
      </c>
      <c r="K9" s="315">
        <v>0</v>
      </c>
      <c r="L9" s="315">
        <v>0</v>
      </c>
      <c r="M9" s="315">
        <v>0</v>
      </c>
      <c r="N9" s="315">
        <v>0</v>
      </c>
      <c r="O9" s="315">
        <v>0</v>
      </c>
      <c r="P9" s="315">
        <v>0</v>
      </c>
      <c r="Q9" s="315">
        <v>0</v>
      </c>
      <c r="R9" s="315">
        <v>0</v>
      </c>
      <c r="S9" s="315">
        <v>0</v>
      </c>
      <c r="T9" s="315">
        <v>0</v>
      </c>
      <c r="U9" s="315">
        <v>0</v>
      </c>
      <c r="V9" s="315">
        <v>0</v>
      </c>
      <c r="W9" s="315">
        <v>0</v>
      </c>
      <c r="X9" s="315">
        <v>0</v>
      </c>
      <c r="Y9" s="315">
        <v>0</v>
      </c>
      <c r="Z9" s="315">
        <v>9.3000000000000007</v>
      </c>
      <c r="AA9" s="315">
        <v>10.199999999999999</v>
      </c>
      <c r="AB9" s="315">
        <v>11.7</v>
      </c>
      <c r="AC9" s="315">
        <v>13.4</v>
      </c>
      <c r="AD9" s="315">
        <v>17.2</v>
      </c>
      <c r="AE9" s="315">
        <v>22.5</v>
      </c>
      <c r="AF9" s="315">
        <v>25.5</v>
      </c>
      <c r="AG9" s="315">
        <v>29</v>
      </c>
      <c r="AH9" s="315">
        <f t="shared" ref="AH9:BX9" si="4">SUM(AH10:AH11)</f>
        <v>32</v>
      </c>
      <c r="AI9" s="315">
        <f t="shared" si="4"/>
        <v>36</v>
      </c>
      <c r="AJ9" s="315">
        <f t="shared" si="4"/>
        <v>42</v>
      </c>
      <c r="AK9" s="315">
        <f t="shared" si="4"/>
        <v>47</v>
      </c>
      <c r="AL9" s="315">
        <f t="shared" si="4"/>
        <v>51</v>
      </c>
      <c r="AM9" s="315">
        <f t="shared" si="4"/>
        <v>54</v>
      </c>
      <c r="AN9" s="315">
        <f t="shared" si="4"/>
        <v>55</v>
      </c>
      <c r="AO9" s="315">
        <f t="shared" si="4"/>
        <v>58</v>
      </c>
      <c r="AP9" s="315">
        <f t="shared" si="4"/>
        <v>61</v>
      </c>
      <c r="AQ9" s="315">
        <f t="shared" si="4"/>
        <v>56.491999999999997</v>
      </c>
      <c r="AR9" s="315">
        <f t="shared" si="4"/>
        <v>58.61</v>
      </c>
      <c r="AS9" s="315">
        <f t="shared" si="4"/>
        <v>59.338999999999999</v>
      </c>
      <c r="AT9" s="315">
        <f t="shared" si="4"/>
        <v>60.216000000000001</v>
      </c>
      <c r="AU9" s="315">
        <f t="shared" si="4"/>
        <v>64.003</v>
      </c>
      <c r="AV9" s="315">
        <f t="shared" si="4"/>
        <v>62.688000000000002</v>
      </c>
      <c r="AW9" s="315">
        <f t="shared" si="4"/>
        <v>66.622</v>
      </c>
      <c r="AX9" s="315">
        <f t="shared" si="4"/>
        <v>58.168999999999997</v>
      </c>
      <c r="AY9" s="315">
        <f t="shared" si="4"/>
        <v>57.765999999999998</v>
      </c>
      <c r="AZ9" s="315">
        <f t="shared" si="4"/>
        <v>55.347000000000001</v>
      </c>
      <c r="BA9" s="315">
        <f t="shared" si="4"/>
        <v>54.619</v>
      </c>
      <c r="BB9" s="315">
        <f t="shared" si="4"/>
        <v>49.393000000000001</v>
      </c>
      <c r="BC9" s="315">
        <f t="shared" si="4"/>
        <v>51.527999999999999</v>
      </c>
      <c r="BD9" s="315">
        <f t="shared" si="4"/>
        <v>49</v>
      </c>
      <c r="BE9" s="315">
        <f t="shared" si="4"/>
        <v>49</v>
      </c>
      <c r="BF9" s="315">
        <f t="shared" si="4"/>
        <v>48.056406750000008</v>
      </c>
      <c r="BG9" s="315">
        <f t="shared" si="4"/>
        <v>45.566810758911991</v>
      </c>
      <c r="BH9" s="315">
        <f t="shared" si="4"/>
        <v>43.427999999999997</v>
      </c>
      <c r="BI9" s="315">
        <f t="shared" si="4"/>
        <v>40.824999999999996</v>
      </c>
      <c r="BJ9" s="315">
        <f t="shared" si="4"/>
        <v>39.280999999999992</v>
      </c>
      <c r="BK9" s="315">
        <f t="shared" si="4"/>
        <v>37.953660409999991</v>
      </c>
      <c r="BL9" s="315">
        <f t="shared" si="4"/>
        <v>36.609209720000003</v>
      </c>
      <c r="BM9" s="315">
        <f t="shared" si="4"/>
        <v>35.892877070000004</v>
      </c>
      <c r="BN9" s="315">
        <f t="shared" si="4"/>
        <v>34.066781949999992</v>
      </c>
      <c r="BO9" s="315">
        <f t="shared" si="4"/>
        <v>32.863790210000005</v>
      </c>
      <c r="BP9" s="315">
        <f t="shared" si="4"/>
        <v>31.777945706246079</v>
      </c>
      <c r="BQ9" s="315">
        <f t="shared" si="4"/>
        <v>30.124750710000001</v>
      </c>
      <c r="BR9" s="315">
        <f t="shared" si="4"/>
        <v>28.847108200440129</v>
      </c>
      <c r="BS9" s="315">
        <f t="shared" si="4"/>
        <v>27.130703332956539</v>
      </c>
      <c r="BT9" s="315">
        <f t="shared" si="4"/>
        <v>25.919480773574293</v>
      </c>
      <c r="BU9" s="315">
        <f t="shared" si="4"/>
        <v>24.818482283817861</v>
      </c>
      <c r="BV9" s="315">
        <f t="shared" si="4"/>
        <v>23.863233164544631</v>
      </c>
      <c r="BW9" s="315">
        <f t="shared" si="4"/>
        <v>22.93303457124318</v>
      </c>
      <c r="BX9" s="314">
        <f t="shared" si="4"/>
        <v>21.895608191397031</v>
      </c>
    </row>
    <row r="10" spans="1:76">
      <c r="A10" s="316"/>
      <c r="B10" s="376" t="s">
        <v>344</v>
      </c>
      <c r="C10" s="296"/>
      <c r="D10" s="315">
        <v>0</v>
      </c>
      <c r="E10" s="315">
        <v>0</v>
      </c>
      <c r="F10" s="315">
        <v>0</v>
      </c>
      <c r="G10" s="315">
        <v>0</v>
      </c>
      <c r="H10" s="315">
        <v>0</v>
      </c>
      <c r="I10" s="315">
        <v>0</v>
      </c>
      <c r="J10" s="315">
        <v>0</v>
      </c>
      <c r="K10" s="315">
        <v>0</v>
      </c>
      <c r="L10" s="315">
        <v>0</v>
      </c>
      <c r="M10" s="315">
        <v>0</v>
      </c>
      <c r="N10" s="315">
        <v>0</v>
      </c>
      <c r="O10" s="315">
        <v>0</v>
      </c>
      <c r="P10" s="315">
        <v>0</v>
      </c>
      <c r="Q10" s="315">
        <v>0</v>
      </c>
      <c r="R10" s="315">
        <v>0</v>
      </c>
      <c r="S10" s="315">
        <v>0</v>
      </c>
      <c r="T10" s="315">
        <v>0</v>
      </c>
      <c r="U10" s="315">
        <v>0</v>
      </c>
      <c r="V10" s="315">
        <v>0</v>
      </c>
      <c r="W10" s="315">
        <v>0</v>
      </c>
      <c r="X10" s="315">
        <v>0</v>
      </c>
      <c r="Y10" s="315">
        <v>0</v>
      </c>
      <c r="Z10" s="315">
        <v>0</v>
      </c>
      <c r="AA10" s="315">
        <v>0</v>
      </c>
      <c r="AB10" s="315">
        <v>0</v>
      </c>
      <c r="AC10" s="315">
        <v>0</v>
      </c>
      <c r="AD10" s="315">
        <v>0</v>
      </c>
      <c r="AE10" s="315">
        <v>0</v>
      </c>
      <c r="AF10" s="315">
        <v>0</v>
      </c>
      <c r="AG10" s="315">
        <v>0</v>
      </c>
      <c r="AH10" s="315">
        <v>5.8755802207076453</v>
      </c>
      <c r="AI10" s="315">
        <v>6.6100277482961012</v>
      </c>
      <c r="AJ10" s="315">
        <v>7.7116990396787841</v>
      </c>
      <c r="AK10" s="315">
        <v>8.6297584491643544</v>
      </c>
      <c r="AL10" s="315">
        <v>9.3642059767528103</v>
      </c>
      <c r="AM10" s="315">
        <v>9.9150416224441535</v>
      </c>
      <c r="AN10" s="315">
        <v>10.098653504341266</v>
      </c>
      <c r="AO10" s="315">
        <v>10.649489150032608</v>
      </c>
      <c r="AP10" s="315">
        <v>11.200324795723949</v>
      </c>
      <c r="AQ10" s="315">
        <v>10.372602432131758</v>
      </c>
      <c r="AR10" s="315">
        <v>10.761492397989846</v>
      </c>
      <c r="AS10" s="315">
        <v>10.895345459892843</v>
      </c>
      <c r="AT10" s="315">
        <v>11.056373080316611</v>
      </c>
      <c r="AU10" s="315">
        <v>11.751711277060982</v>
      </c>
      <c r="AV10" s="315">
        <v>10.740101662601536</v>
      </c>
      <c r="AW10" s="315">
        <v>10.867560615178869</v>
      </c>
      <c r="AX10" s="315">
        <v>8.9144351893882074</v>
      </c>
      <c r="AY10" s="315">
        <v>8.2866278477680808</v>
      </c>
      <c r="AZ10" s="315">
        <v>7.7611274445963527</v>
      </c>
      <c r="BA10" s="315">
        <v>6.8913768673835412</v>
      </c>
      <c r="BB10" s="315">
        <v>6.0945233728261901</v>
      </c>
      <c r="BC10" s="315">
        <v>6.0057435125149512</v>
      </c>
      <c r="BD10" s="315">
        <v>5.2120000000000033</v>
      </c>
      <c r="BE10" s="315">
        <v>5.213000000000001</v>
      </c>
      <c r="BF10" s="315">
        <v>4.7798173643700785</v>
      </c>
      <c r="BG10" s="315">
        <v>3.6967457020200758</v>
      </c>
      <c r="BH10" s="315">
        <v>3.266</v>
      </c>
      <c r="BI10" s="315">
        <v>6.1911786786786775</v>
      </c>
      <c r="BJ10" s="315">
        <v>5.6055504291845493</v>
      </c>
      <c r="BK10" s="315">
        <v>5.6746798378225547</v>
      </c>
      <c r="BL10" s="315">
        <v>2.1965525831999999</v>
      </c>
      <c r="BM10" s="315">
        <v>1.8406603625641045</v>
      </c>
      <c r="BN10" s="315">
        <v>1.6231135700409567</v>
      </c>
      <c r="BO10" s="315">
        <v>1.448690672492809</v>
      </c>
      <c r="BP10" s="315">
        <v>1.2921065736641424</v>
      </c>
      <c r="BQ10" s="315">
        <v>1.4352952898006814</v>
      </c>
      <c r="BR10" s="315">
        <v>1.3744219470243819</v>
      </c>
      <c r="BS10" s="315">
        <v>1.29264374924257</v>
      </c>
      <c r="BT10" s="315">
        <v>1.2349349883928218</v>
      </c>
      <c r="BU10" s="315">
        <v>1.1824778589832665</v>
      </c>
      <c r="BV10" s="315">
        <v>1.1369649657919549</v>
      </c>
      <c r="BW10" s="315">
        <v>1.092645606193019</v>
      </c>
      <c r="BX10" s="314">
        <v>1.0432173732146837</v>
      </c>
    </row>
    <row r="11" spans="1:76">
      <c r="A11" s="334"/>
      <c r="B11" s="394" t="s">
        <v>345</v>
      </c>
      <c r="C11" s="375"/>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15">
        <v>0</v>
      </c>
      <c r="V11" s="315">
        <v>0</v>
      </c>
      <c r="W11" s="315">
        <v>0</v>
      </c>
      <c r="X11" s="315">
        <v>0</v>
      </c>
      <c r="Y11" s="315">
        <v>0</v>
      </c>
      <c r="Z11" s="315">
        <v>0</v>
      </c>
      <c r="AA11" s="315">
        <v>0</v>
      </c>
      <c r="AB11" s="315">
        <v>0</v>
      </c>
      <c r="AC11" s="315">
        <v>0</v>
      </c>
      <c r="AD11" s="315">
        <v>0</v>
      </c>
      <c r="AE11" s="315">
        <v>0</v>
      </c>
      <c r="AF11" s="315">
        <v>0</v>
      </c>
      <c r="AG11" s="315">
        <v>0</v>
      </c>
      <c r="AH11" s="315">
        <v>26.124419779292353</v>
      </c>
      <c r="AI11" s="315">
        <v>29.389972251703899</v>
      </c>
      <c r="AJ11" s="315">
        <v>34.288300960321216</v>
      </c>
      <c r="AK11" s="315">
        <v>38.370241550835644</v>
      </c>
      <c r="AL11" s="315">
        <v>41.635794023247186</v>
      </c>
      <c r="AM11" s="315">
        <v>44.08495837755585</v>
      </c>
      <c r="AN11" s="315">
        <v>44.901346495658736</v>
      </c>
      <c r="AO11" s="315">
        <v>47.350510849967392</v>
      </c>
      <c r="AP11" s="315">
        <v>49.799675204276049</v>
      </c>
      <c r="AQ11" s="315">
        <v>46.119397567868241</v>
      </c>
      <c r="AR11" s="315">
        <v>47.848507602010152</v>
      </c>
      <c r="AS11" s="315">
        <v>48.443654540107154</v>
      </c>
      <c r="AT11" s="315">
        <v>49.15962691968339</v>
      </c>
      <c r="AU11" s="315">
        <v>52.251288722939016</v>
      </c>
      <c r="AV11" s="315">
        <v>51.94789833739847</v>
      </c>
      <c r="AW11" s="315">
        <v>55.754439384821133</v>
      </c>
      <c r="AX11" s="315">
        <v>49.254564810611789</v>
      </c>
      <c r="AY11" s="315">
        <v>49.479372152231917</v>
      </c>
      <c r="AZ11" s="315">
        <v>47.585872555403647</v>
      </c>
      <c r="BA11" s="315">
        <v>47.727623132616458</v>
      </c>
      <c r="BB11" s="315">
        <v>43.298476627173812</v>
      </c>
      <c r="BC11" s="315">
        <v>45.522256487485045</v>
      </c>
      <c r="BD11" s="315">
        <v>43.787999999999997</v>
      </c>
      <c r="BE11" s="315">
        <v>43.786999999999999</v>
      </c>
      <c r="BF11" s="315">
        <v>43.276589385629926</v>
      </c>
      <c r="BG11" s="315">
        <v>41.870065056891917</v>
      </c>
      <c r="BH11" s="315">
        <v>40.161999999999999</v>
      </c>
      <c r="BI11" s="315">
        <v>34.633821321321321</v>
      </c>
      <c r="BJ11" s="315">
        <v>33.675449570815445</v>
      </c>
      <c r="BK11" s="315">
        <v>32.278980572177439</v>
      </c>
      <c r="BL11" s="315">
        <v>34.4126571368</v>
      </c>
      <c r="BM11" s="315">
        <v>34.052216707435903</v>
      </c>
      <c r="BN11" s="315">
        <v>32.443668379959036</v>
      </c>
      <c r="BO11" s="315">
        <v>31.415099537507196</v>
      </c>
      <c r="BP11" s="315">
        <v>30.485839132581937</v>
      </c>
      <c r="BQ11" s="315">
        <v>28.689455420199319</v>
      </c>
      <c r="BR11" s="315">
        <v>27.472686253415748</v>
      </c>
      <c r="BS11" s="315">
        <v>25.838059583713971</v>
      </c>
      <c r="BT11" s="315">
        <v>24.68454578518147</v>
      </c>
      <c r="BU11" s="315">
        <v>23.636004424834596</v>
      </c>
      <c r="BV11" s="315">
        <v>22.726268198752678</v>
      </c>
      <c r="BW11" s="315">
        <v>21.84038896505016</v>
      </c>
      <c r="BX11" s="314">
        <v>20.852390818182347</v>
      </c>
    </row>
    <row r="12" spans="1:76" ht="12.95" customHeight="1">
      <c r="A12" s="334"/>
      <c r="B12" s="375"/>
      <c r="C12" s="37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c r="BX12" s="314"/>
    </row>
    <row r="13" spans="1:76" s="308" customFormat="1" ht="35.1" customHeight="1">
      <c r="A13" s="448"/>
      <c r="B13" s="447" t="s">
        <v>617</v>
      </c>
      <c r="C13" s="28"/>
      <c r="D13" s="446">
        <v>0</v>
      </c>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2.8</v>
      </c>
      <c r="AA13" s="446">
        <v>2.9</v>
      </c>
      <c r="AB13" s="446">
        <v>2.9</v>
      </c>
      <c r="AC13" s="446">
        <v>3</v>
      </c>
      <c r="AD13" s="446">
        <v>3.5</v>
      </c>
      <c r="AE13" s="446">
        <v>4</v>
      </c>
      <c r="AF13" s="446">
        <v>4</v>
      </c>
      <c r="AG13" s="446">
        <v>4.5</v>
      </c>
      <c r="AH13" s="446">
        <v>5</v>
      </c>
      <c r="AI13" s="446">
        <v>5</v>
      </c>
      <c r="AJ13" s="446">
        <v>5</v>
      </c>
      <c r="AK13" s="446">
        <v>5</v>
      </c>
      <c r="AL13" s="446">
        <v>5</v>
      </c>
      <c r="AM13" s="446">
        <v>5</v>
      </c>
      <c r="AN13" s="446">
        <v>5</v>
      </c>
      <c r="AO13" s="446">
        <v>5</v>
      </c>
      <c r="AP13" s="446">
        <v>4</v>
      </c>
      <c r="AQ13" s="446">
        <v>4.2240000000000002</v>
      </c>
      <c r="AR13" s="446">
        <v>3.6949999999999998</v>
      </c>
      <c r="AS13" s="446">
        <v>4.2779999999999996</v>
      </c>
      <c r="AT13" s="446">
        <v>4.0919999999999996</v>
      </c>
      <c r="AU13" s="446">
        <v>4.101</v>
      </c>
      <c r="AV13" s="446">
        <v>3.8860000000000001</v>
      </c>
      <c r="AW13" s="446">
        <v>3.5070000000000001</v>
      </c>
      <c r="AX13" s="446">
        <v>2.9569999999999999</v>
      </c>
      <c r="AY13" s="446">
        <v>3.1080000000000001</v>
      </c>
      <c r="AZ13" s="446">
        <v>2.7719999999999998</v>
      </c>
      <c r="BA13" s="446">
        <v>2.4620000000000002</v>
      </c>
      <c r="BB13" s="446">
        <v>1.859</v>
      </c>
      <c r="BC13" s="446">
        <v>2.0350000000000001</v>
      </c>
      <c r="BD13" s="446">
        <v>2</v>
      </c>
      <c r="BE13" s="446">
        <v>2</v>
      </c>
      <c r="BF13" s="446">
        <v>1.73005451</v>
      </c>
      <c r="BG13" s="446">
        <v>1.3642590700000001</v>
      </c>
      <c r="BH13" s="446">
        <v>1.1830000000000001</v>
      </c>
      <c r="BI13" s="446">
        <v>1.1019624799999999</v>
      </c>
      <c r="BJ13" s="446">
        <v>1.0844996200000001</v>
      </c>
      <c r="BK13" s="446">
        <v>1.0897039199999998</v>
      </c>
      <c r="BL13" s="446">
        <v>0.94398397000000001</v>
      </c>
      <c r="BM13" s="446">
        <v>0.84670285999999995</v>
      </c>
      <c r="BN13" s="446">
        <v>0.75357149000000001</v>
      </c>
      <c r="BO13" s="446">
        <v>0.62038171000000009</v>
      </c>
      <c r="BP13" s="446">
        <v>0.38903970756204248</v>
      </c>
      <c r="BQ13" s="446">
        <v>-6.0504899999999995E-3</v>
      </c>
      <c r="BR13" s="446">
        <v>-5.4330852426586014E-3</v>
      </c>
      <c r="BS13" s="446">
        <v>0</v>
      </c>
      <c r="BT13" s="446">
        <v>0</v>
      </c>
      <c r="BU13" s="446">
        <v>0</v>
      </c>
      <c r="BV13" s="446">
        <v>0</v>
      </c>
      <c r="BW13" s="446">
        <v>0</v>
      </c>
      <c r="BX13" s="445">
        <v>0</v>
      </c>
    </row>
    <row r="14" spans="1:76" ht="34.5" customHeight="1">
      <c r="A14" s="334"/>
      <c r="B14" s="449" t="s">
        <v>232</v>
      </c>
      <c r="C14" s="37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v>5.5109329999999996</v>
      </c>
      <c r="BM14" s="315">
        <v>7.0408049999999998</v>
      </c>
      <c r="BN14" s="315">
        <v>9.2482140000000008</v>
      </c>
      <c r="BO14" s="315">
        <v>9.5133209999999995</v>
      </c>
      <c r="BP14" s="315">
        <v>9.4075343484310903</v>
      </c>
      <c r="BQ14" s="315">
        <v>9.2168086836232543</v>
      </c>
      <c r="BR14" s="315">
        <v>10.118076980000001</v>
      </c>
      <c r="BS14" s="315">
        <v>8.9157701538841732</v>
      </c>
      <c r="BT14" s="315">
        <v>9.0668964998648125</v>
      </c>
      <c r="BU14" s="315">
        <v>9.1992786476050341</v>
      </c>
      <c r="BV14" s="315">
        <v>9.4266561162205313</v>
      </c>
      <c r="BW14" s="315">
        <v>9.8407629273169483</v>
      </c>
      <c r="BX14" s="314">
        <v>10.408115406427392</v>
      </c>
    </row>
    <row r="15" spans="1:76" s="285" customFormat="1" ht="27" customHeight="1" thickBot="1">
      <c r="A15" s="390"/>
      <c r="B15" s="388" t="s">
        <v>224</v>
      </c>
      <c r="C15" s="38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v>3.4569999999999999</v>
      </c>
      <c r="AY15" s="358">
        <v>4.1285950413223143</v>
      </c>
      <c r="AZ15" s="358">
        <v>5.4580000000000002</v>
      </c>
      <c r="BA15" s="358">
        <v>4.9669999999999996</v>
      </c>
      <c r="BB15" s="358">
        <v>8.2967250384024585</v>
      </c>
      <c r="BC15" s="358">
        <v>10.563000000000001</v>
      </c>
      <c r="BD15" s="358">
        <v>11.87267336961207</v>
      </c>
      <c r="BE15" s="358">
        <v>14.399096999999999</v>
      </c>
      <c r="BF15" s="358">
        <v>19.709695</v>
      </c>
      <c r="BG15" s="358">
        <v>19.340500802146213</v>
      </c>
      <c r="BH15" s="358">
        <v>20.643089</v>
      </c>
      <c r="BI15" s="358">
        <v>46.53799999999999</v>
      </c>
      <c r="BJ15" s="358">
        <v>32.67</v>
      </c>
      <c r="BK15" s="358">
        <v>27.44</v>
      </c>
      <c r="BL15" s="358">
        <v>31.553068</v>
      </c>
      <c r="BM15" s="358">
        <v>35.207568999999999</v>
      </c>
      <c r="BN15" s="358">
        <v>38.218910999999999</v>
      </c>
      <c r="BO15" s="358">
        <v>37.692900000000002</v>
      </c>
      <c r="BP15" s="358">
        <v>42.019909411804896</v>
      </c>
      <c r="BQ15" s="358">
        <v>45.458691636376749</v>
      </c>
      <c r="BR15" s="358">
        <v>44.789727000000006</v>
      </c>
      <c r="BS15" s="358">
        <v>48.287361384787253</v>
      </c>
      <c r="BT15" s="358">
        <v>50.575631253383769</v>
      </c>
      <c r="BU15" s="358">
        <v>52.342542149356234</v>
      </c>
      <c r="BV15" s="358">
        <v>53.916187476541587</v>
      </c>
      <c r="BW15" s="358">
        <v>55.207599007997402</v>
      </c>
      <c r="BX15" s="357">
        <v>56.242470074430692</v>
      </c>
    </row>
    <row r="16" spans="1:76" ht="26.1" customHeight="1">
      <c r="A16" s="299"/>
      <c r="B16" s="364" t="s">
        <v>620</v>
      </c>
      <c r="C16" s="316"/>
      <c r="D16" s="273" t="s">
        <v>151</v>
      </c>
      <c r="E16" s="273" t="s">
        <v>150</v>
      </c>
      <c r="F16" s="273" t="s">
        <v>149</v>
      </c>
      <c r="G16" s="273" t="s">
        <v>148</v>
      </c>
      <c r="H16" s="273" t="s">
        <v>147</v>
      </c>
      <c r="I16" s="273" t="s">
        <v>146</v>
      </c>
      <c r="J16" s="273" t="s">
        <v>145</v>
      </c>
      <c r="K16" s="273" t="s">
        <v>144</v>
      </c>
      <c r="L16" s="273" t="s">
        <v>143</v>
      </c>
      <c r="M16" s="273" t="s">
        <v>142</v>
      </c>
      <c r="N16" s="273" t="s">
        <v>141</v>
      </c>
      <c r="O16" s="273" t="s">
        <v>140</v>
      </c>
      <c r="P16" s="273" t="s">
        <v>139</v>
      </c>
      <c r="Q16" s="273" t="s">
        <v>138</v>
      </c>
      <c r="R16" s="273" t="s">
        <v>137</v>
      </c>
      <c r="S16" s="273" t="s">
        <v>136</v>
      </c>
      <c r="T16" s="273" t="s">
        <v>135</v>
      </c>
      <c r="U16" s="273" t="s">
        <v>134</v>
      </c>
      <c r="V16" s="273" t="s">
        <v>133</v>
      </c>
      <c r="W16" s="273" t="s">
        <v>132</v>
      </c>
      <c r="X16" s="273" t="s">
        <v>131</v>
      </c>
      <c r="Y16" s="273" t="s">
        <v>130</v>
      </c>
      <c r="Z16" s="273" t="s">
        <v>129</v>
      </c>
      <c r="AA16" s="273" t="s">
        <v>128</v>
      </c>
      <c r="AB16" s="273" t="s">
        <v>127</v>
      </c>
      <c r="AC16" s="273" t="s">
        <v>126</v>
      </c>
      <c r="AD16" s="273" t="s">
        <v>125</v>
      </c>
      <c r="AE16" s="273" t="s">
        <v>124</v>
      </c>
      <c r="AF16" s="273" t="s">
        <v>123</v>
      </c>
      <c r="AG16" s="273" t="s">
        <v>122</v>
      </c>
      <c r="AH16" s="273" t="s">
        <v>121</v>
      </c>
      <c r="AI16" s="273" t="s">
        <v>120</v>
      </c>
      <c r="AJ16" s="273" t="s">
        <v>119</v>
      </c>
      <c r="AK16" s="273" t="s">
        <v>118</v>
      </c>
      <c r="AL16" s="273" t="s">
        <v>117</v>
      </c>
      <c r="AM16" s="273" t="s">
        <v>116</v>
      </c>
      <c r="AN16" s="273" t="s">
        <v>115</v>
      </c>
      <c r="AO16" s="273" t="s">
        <v>114</v>
      </c>
      <c r="AP16" s="273" t="s">
        <v>113</v>
      </c>
      <c r="AQ16" s="273" t="s">
        <v>112</v>
      </c>
      <c r="AR16" s="273" t="s">
        <v>111</v>
      </c>
      <c r="AS16" s="273" t="s">
        <v>110</v>
      </c>
      <c r="AT16" s="273" t="s">
        <v>109</v>
      </c>
      <c r="AU16" s="273" t="s">
        <v>108</v>
      </c>
      <c r="AV16" s="273" t="s">
        <v>107</v>
      </c>
      <c r="AW16" s="273" t="s">
        <v>106</v>
      </c>
      <c r="AX16" s="273" t="s">
        <v>105</v>
      </c>
      <c r="AY16" s="273" t="s">
        <v>104</v>
      </c>
      <c r="AZ16" s="273" t="s">
        <v>103</v>
      </c>
      <c r="BA16" s="273" t="s">
        <v>102</v>
      </c>
      <c r="BB16" s="273" t="s">
        <v>101</v>
      </c>
      <c r="BC16" s="273" t="s">
        <v>100</v>
      </c>
      <c r="BD16" s="273" t="s">
        <v>99</v>
      </c>
      <c r="BE16" s="273" t="s">
        <v>98</v>
      </c>
      <c r="BF16" s="273" t="s">
        <v>97</v>
      </c>
      <c r="BG16" s="273" t="s">
        <v>96</v>
      </c>
      <c r="BH16" s="273" t="s">
        <v>95</v>
      </c>
      <c r="BI16" s="273" t="s">
        <v>94</v>
      </c>
      <c r="BJ16" s="273" t="s">
        <v>93</v>
      </c>
      <c r="BK16" s="273" t="s">
        <v>92</v>
      </c>
      <c r="BL16" s="273" t="s">
        <v>91</v>
      </c>
      <c r="BM16" s="273" t="s">
        <v>90</v>
      </c>
      <c r="BN16" s="273" t="s">
        <v>89</v>
      </c>
      <c r="BO16" s="273" t="s">
        <v>88</v>
      </c>
      <c r="BP16" s="273" t="s">
        <v>87</v>
      </c>
      <c r="BQ16" s="273" t="s">
        <v>86</v>
      </c>
      <c r="BR16" s="273" t="s">
        <v>85</v>
      </c>
      <c r="BS16" s="273" t="s">
        <v>84</v>
      </c>
      <c r="BT16" s="273" t="s">
        <v>83</v>
      </c>
      <c r="BU16" s="282" t="s">
        <v>82</v>
      </c>
      <c r="BV16" s="282" t="s">
        <v>81</v>
      </c>
      <c r="BW16" s="282" t="s">
        <v>80</v>
      </c>
      <c r="BX16" s="281" t="s">
        <v>79</v>
      </c>
    </row>
    <row r="17" spans="1:76" ht="15.75">
      <c r="A17" s="299"/>
      <c r="B17" s="338" t="s">
        <v>409</v>
      </c>
      <c r="C17" s="337"/>
      <c r="D17" s="304" t="s">
        <v>77</v>
      </c>
      <c r="E17" s="304" t="s">
        <v>77</v>
      </c>
      <c r="F17" s="304" t="s">
        <v>77</v>
      </c>
      <c r="G17" s="304" t="s">
        <v>77</v>
      </c>
      <c r="H17" s="304" t="s">
        <v>77</v>
      </c>
      <c r="I17" s="304" t="s">
        <v>77</v>
      </c>
      <c r="J17" s="304" t="s">
        <v>77</v>
      </c>
      <c r="K17" s="304" t="s">
        <v>77</v>
      </c>
      <c r="L17" s="304" t="s">
        <v>77</v>
      </c>
      <c r="M17" s="304" t="s">
        <v>77</v>
      </c>
      <c r="N17" s="304" t="s">
        <v>77</v>
      </c>
      <c r="O17" s="304" t="s">
        <v>77</v>
      </c>
      <c r="P17" s="304" t="s">
        <v>77</v>
      </c>
      <c r="Q17" s="304" t="s">
        <v>77</v>
      </c>
      <c r="R17" s="304" t="s">
        <v>77</v>
      </c>
      <c r="S17" s="304" t="s">
        <v>77</v>
      </c>
      <c r="T17" s="304" t="s">
        <v>77</v>
      </c>
      <c r="U17" s="304" t="s">
        <v>77</v>
      </c>
      <c r="V17" s="304" t="s">
        <v>77</v>
      </c>
      <c r="W17" s="304" t="s">
        <v>77</v>
      </c>
      <c r="X17" s="304" t="s">
        <v>77</v>
      </c>
      <c r="Y17" s="304" t="s">
        <v>77</v>
      </c>
      <c r="Z17" s="304" t="s">
        <v>77</v>
      </c>
      <c r="AA17" s="304" t="s">
        <v>77</v>
      </c>
      <c r="AB17" s="304" t="s">
        <v>77</v>
      </c>
      <c r="AC17" s="304" t="s">
        <v>77</v>
      </c>
      <c r="AD17" s="304" t="s">
        <v>77</v>
      </c>
      <c r="AE17" s="304" t="s">
        <v>77</v>
      </c>
      <c r="AF17" s="304" t="s">
        <v>77</v>
      </c>
      <c r="AG17" s="304" t="s">
        <v>77</v>
      </c>
      <c r="AH17" s="304" t="s">
        <v>77</v>
      </c>
      <c r="AI17" s="304" t="s">
        <v>77</v>
      </c>
      <c r="AJ17" s="304" t="s">
        <v>77</v>
      </c>
      <c r="AK17" s="304" t="s">
        <v>77</v>
      </c>
      <c r="AL17" s="304" t="s">
        <v>77</v>
      </c>
      <c r="AM17" s="304" t="s">
        <v>77</v>
      </c>
      <c r="AN17" s="304" t="s">
        <v>77</v>
      </c>
      <c r="AO17" s="304" t="s">
        <v>77</v>
      </c>
      <c r="AP17" s="304" t="s">
        <v>77</v>
      </c>
      <c r="AQ17" s="304" t="s">
        <v>77</v>
      </c>
      <c r="AR17" s="304" t="s">
        <v>77</v>
      </c>
      <c r="AS17" s="304" t="s">
        <v>77</v>
      </c>
      <c r="AT17" s="304" t="s">
        <v>77</v>
      </c>
      <c r="AU17" s="304" t="s">
        <v>77</v>
      </c>
      <c r="AV17" s="304" t="s">
        <v>77</v>
      </c>
      <c r="AW17" s="304" t="s">
        <v>77</v>
      </c>
      <c r="AX17" s="304" t="s">
        <v>77</v>
      </c>
      <c r="AY17" s="304" t="s">
        <v>77</v>
      </c>
      <c r="AZ17" s="304" t="s">
        <v>77</v>
      </c>
      <c r="BA17" s="304" t="s">
        <v>77</v>
      </c>
      <c r="BB17" s="304" t="s">
        <v>77</v>
      </c>
      <c r="BC17" s="304" t="s">
        <v>77</v>
      </c>
      <c r="BD17" s="304" t="s">
        <v>77</v>
      </c>
      <c r="BE17" s="304" t="s">
        <v>77</v>
      </c>
      <c r="BF17" s="304" t="s">
        <v>77</v>
      </c>
      <c r="BG17" s="304" t="s">
        <v>77</v>
      </c>
      <c r="BH17" s="304" t="s">
        <v>77</v>
      </c>
      <c r="BI17" s="304" t="s">
        <v>77</v>
      </c>
      <c r="BJ17" s="304" t="s">
        <v>77</v>
      </c>
      <c r="BK17" s="304" t="s">
        <v>77</v>
      </c>
      <c r="BL17" s="304" t="s">
        <v>77</v>
      </c>
      <c r="BM17" s="304" t="s">
        <v>77</v>
      </c>
      <c r="BN17" s="304" t="s">
        <v>77</v>
      </c>
      <c r="BO17" s="304" t="s">
        <v>77</v>
      </c>
      <c r="BP17" s="304" t="s">
        <v>77</v>
      </c>
      <c r="BQ17" s="304" t="s">
        <v>77</v>
      </c>
      <c r="BR17" s="304" t="s">
        <v>77</v>
      </c>
      <c r="BS17" s="304" t="s">
        <v>76</v>
      </c>
      <c r="BT17" s="278" t="s">
        <v>76</v>
      </c>
      <c r="BU17" s="278" t="s">
        <v>76</v>
      </c>
      <c r="BV17" s="278" t="s">
        <v>76</v>
      </c>
      <c r="BW17" s="278" t="s">
        <v>76</v>
      </c>
      <c r="BX17" s="277" t="s">
        <v>76</v>
      </c>
    </row>
    <row r="18" spans="1:76" s="318" customFormat="1" ht="26.1" customHeight="1">
      <c r="A18" s="355"/>
      <c r="B18" s="41" t="s">
        <v>67</v>
      </c>
      <c r="C18" s="395"/>
      <c r="D18" s="320">
        <v>0</v>
      </c>
      <c r="E18" s="320">
        <v>0</v>
      </c>
      <c r="F18" s="320">
        <v>0</v>
      </c>
      <c r="G18" s="320">
        <v>0</v>
      </c>
      <c r="H18" s="320">
        <v>0</v>
      </c>
      <c r="I18" s="320">
        <v>0</v>
      </c>
      <c r="J18" s="320">
        <v>0</v>
      </c>
      <c r="K18" s="320">
        <v>0</v>
      </c>
      <c r="L18" s="320">
        <v>0</v>
      </c>
      <c r="M18" s="320">
        <v>0</v>
      </c>
      <c r="N18" s="320">
        <v>0</v>
      </c>
      <c r="O18" s="320">
        <v>0</v>
      </c>
      <c r="P18" s="320">
        <v>0</v>
      </c>
      <c r="Q18" s="320">
        <v>0</v>
      </c>
      <c r="R18" s="320">
        <v>0</v>
      </c>
      <c r="S18" s="320">
        <v>0</v>
      </c>
      <c r="T18" s="320">
        <v>0</v>
      </c>
      <c r="U18" s="320">
        <v>0</v>
      </c>
      <c r="V18" s="320">
        <v>0</v>
      </c>
      <c r="W18" s="320">
        <v>0</v>
      </c>
      <c r="X18" s="320">
        <v>0</v>
      </c>
      <c r="Y18" s="320">
        <v>0</v>
      </c>
      <c r="Z18" s="320">
        <f t="shared" ref="Z18:BE18" si="5">SUM(Z19,Z23,Z27)</f>
        <v>951.44927536231887</v>
      </c>
      <c r="AA18" s="320">
        <f t="shared" si="5"/>
        <v>968.06588127644966</v>
      </c>
      <c r="AB18" s="320">
        <f t="shared" si="5"/>
        <v>990.7619047619047</v>
      </c>
      <c r="AC18" s="320">
        <f t="shared" si="5"/>
        <v>1023.822091886608</v>
      </c>
      <c r="AD18" s="320">
        <f t="shared" si="5"/>
        <v>1082.3201704079961</v>
      </c>
      <c r="AE18" s="320">
        <f t="shared" si="5"/>
        <v>1139.0877331751369</v>
      </c>
      <c r="AF18" s="320">
        <f t="shared" si="5"/>
        <v>1155.2421934058266</v>
      </c>
      <c r="AG18" s="320">
        <f t="shared" si="5"/>
        <v>1161.109689307468</v>
      </c>
      <c r="AH18" s="320">
        <f t="shared" si="5"/>
        <v>1179.9501292944219</v>
      </c>
      <c r="AI18" s="320">
        <f t="shared" si="5"/>
        <v>1139.2780812158635</v>
      </c>
      <c r="AJ18" s="320">
        <f t="shared" si="5"/>
        <v>1107.5594960335977</v>
      </c>
      <c r="AK18" s="320">
        <f t="shared" si="5"/>
        <v>1126.0404641837292</v>
      </c>
      <c r="AL18" s="320">
        <f t="shared" si="5"/>
        <v>1146.8453854691368</v>
      </c>
      <c r="AM18" s="320">
        <f t="shared" si="5"/>
        <v>1177.4896491610371</v>
      </c>
      <c r="AN18" s="320">
        <f t="shared" si="5"/>
        <v>1146.9588504918372</v>
      </c>
      <c r="AO18" s="320">
        <f t="shared" si="5"/>
        <v>1152.4362117938383</v>
      </c>
      <c r="AP18" s="320">
        <f t="shared" si="5"/>
        <v>1191.2880999649656</v>
      </c>
      <c r="AQ18" s="320">
        <f t="shared" si="5"/>
        <v>1149.1999645884514</v>
      </c>
      <c r="AR18" s="320">
        <f t="shared" si="5"/>
        <v>1076.6715720868449</v>
      </c>
      <c r="AS18" s="320">
        <f t="shared" si="5"/>
        <v>1036.8939169282316</v>
      </c>
      <c r="AT18" s="320">
        <f t="shared" si="5"/>
        <v>1049.7371453979545</v>
      </c>
      <c r="AU18" s="320">
        <f t="shared" si="5"/>
        <v>1110.79637811984</v>
      </c>
      <c r="AV18" s="320">
        <f t="shared" si="5"/>
        <v>1104.469192837601</v>
      </c>
      <c r="AW18" s="320">
        <f t="shared" si="5"/>
        <v>1108.3610604752309</v>
      </c>
      <c r="AX18" s="320">
        <f t="shared" si="5"/>
        <v>1127.7705521666296</v>
      </c>
      <c r="AY18" s="320">
        <f t="shared" si="5"/>
        <v>1133.496314609502</v>
      </c>
      <c r="AZ18" s="320">
        <f t="shared" si="5"/>
        <v>1105.4499771652499</v>
      </c>
      <c r="BA18" s="320">
        <f t="shared" si="5"/>
        <v>1092.0271396934299</v>
      </c>
      <c r="BB18" s="320">
        <f t="shared" si="5"/>
        <v>1095.010443975835</v>
      </c>
      <c r="BC18" s="320">
        <f t="shared" si="5"/>
        <v>1072.6870522872132</v>
      </c>
      <c r="BD18" s="320">
        <f t="shared" si="5"/>
        <v>1056.7241949713277</v>
      </c>
      <c r="BE18" s="320">
        <f t="shared" si="5"/>
        <v>1067.6261202541957</v>
      </c>
      <c r="BF18" s="320">
        <f t="shared" ref="BF18:BX18" si="6">SUM(BF19,BF23,BF27)</f>
        <v>1045.6625366340049</v>
      </c>
      <c r="BG18" s="320">
        <f t="shared" si="6"/>
        <v>1026.0782759384081</v>
      </c>
      <c r="BH18" s="320">
        <f t="shared" si="6"/>
        <v>1008.7583372091563</v>
      </c>
      <c r="BI18" s="320">
        <f t="shared" si="6"/>
        <v>972.74868260078267</v>
      </c>
      <c r="BJ18" s="320">
        <f t="shared" si="6"/>
        <v>950.52505301147698</v>
      </c>
      <c r="BK18" s="320">
        <f t="shared" si="6"/>
        <v>928.57546014301693</v>
      </c>
      <c r="BL18" s="320">
        <f t="shared" si="6"/>
        <v>930.24782750880183</v>
      </c>
      <c r="BM18" s="320">
        <f t="shared" si="6"/>
        <v>937.47209231006161</v>
      </c>
      <c r="BN18" s="320">
        <f t="shared" si="6"/>
        <v>960.46202461622454</v>
      </c>
      <c r="BO18" s="320">
        <f t="shared" si="6"/>
        <v>942.71709283641246</v>
      </c>
      <c r="BP18" s="320">
        <f t="shared" si="6"/>
        <v>946.14775590382271</v>
      </c>
      <c r="BQ18" s="320">
        <f t="shared" si="6"/>
        <v>925.02444096149566</v>
      </c>
      <c r="BR18" s="320">
        <f t="shared" si="6"/>
        <v>916.88715651859889</v>
      </c>
      <c r="BS18" s="320">
        <f t="shared" si="6"/>
        <v>904.79119673280024</v>
      </c>
      <c r="BT18" s="320">
        <f t="shared" si="6"/>
        <v>872.89021908837879</v>
      </c>
      <c r="BU18" s="320">
        <f t="shared" si="6"/>
        <v>849.28572349078411</v>
      </c>
      <c r="BV18" s="320">
        <f t="shared" si="6"/>
        <v>828.8189179078106</v>
      </c>
      <c r="BW18" s="320">
        <f t="shared" si="6"/>
        <v>809.46177449060929</v>
      </c>
      <c r="BX18" s="319">
        <f t="shared" si="6"/>
        <v>783.98627195520908</v>
      </c>
    </row>
    <row r="19" spans="1:76" ht="26.1" customHeight="1">
      <c r="A19" s="421"/>
      <c r="B19" s="37" t="s">
        <v>619</v>
      </c>
      <c r="C19" s="38"/>
      <c r="D19" s="315">
        <v>0</v>
      </c>
      <c r="E19" s="315">
        <v>0</v>
      </c>
      <c r="F19" s="315">
        <v>0</v>
      </c>
      <c r="G19" s="315">
        <v>0</v>
      </c>
      <c r="H19" s="315">
        <v>0</v>
      </c>
      <c r="I19" s="315">
        <v>0</v>
      </c>
      <c r="J19" s="315">
        <v>0</v>
      </c>
      <c r="K19" s="315">
        <v>0</v>
      </c>
      <c r="L19" s="315">
        <v>0</v>
      </c>
      <c r="M19" s="315">
        <v>0</v>
      </c>
      <c r="N19" s="315">
        <v>0</v>
      </c>
      <c r="O19" s="315">
        <v>0</v>
      </c>
      <c r="P19" s="315">
        <v>0</v>
      </c>
      <c r="Q19" s="315">
        <v>0</v>
      </c>
      <c r="R19" s="315">
        <v>0</v>
      </c>
      <c r="S19" s="315">
        <v>0</v>
      </c>
      <c r="T19" s="315">
        <v>0</v>
      </c>
      <c r="U19" s="315">
        <v>0</v>
      </c>
      <c r="V19" s="315">
        <v>0</v>
      </c>
      <c r="W19" s="315">
        <v>0</v>
      </c>
      <c r="X19" s="315">
        <v>0</v>
      </c>
      <c r="Y19" s="315">
        <v>0</v>
      </c>
      <c r="Z19" s="315">
        <v>801.35101940555148</v>
      </c>
      <c r="AA19" s="315">
        <v>816.73338670936744</v>
      </c>
      <c r="AB19" s="315">
        <v>834.71957671957671</v>
      </c>
      <c r="AC19" s="315">
        <v>861.90615835777123</v>
      </c>
      <c r="AD19" s="315">
        <v>911.03555628379479</v>
      </c>
      <c r="AE19" s="315">
        <v>962.66561202293849</v>
      </c>
      <c r="AF19" s="315">
        <v>981.98522998197359</v>
      </c>
      <c r="AG19" s="315">
        <v>987.92547474023661</v>
      </c>
      <c r="AH19" s="315">
        <f t="shared" ref="AH19:BX19" si="7">SUM(AH20:AH21)</f>
        <v>1007.3882526782417</v>
      </c>
      <c r="AI19" s="315">
        <f t="shared" si="7"/>
        <v>975.38193619884441</v>
      </c>
      <c r="AJ19" s="315">
        <f t="shared" si="7"/>
        <v>949.33671088594099</v>
      </c>
      <c r="AK19" s="315">
        <f t="shared" si="7"/>
        <v>966.49249650647062</v>
      </c>
      <c r="AL19" s="315">
        <f t="shared" si="7"/>
        <v>985.88462961381924</v>
      </c>
      <c r="AM19" s="315">
        <f t="shared" si="7"/>
        <v>1015.17215079538</v>
      </c>
      <c r="AN19" s="315">
        <f t="shared" si="7"/>
        <v>990.91002729566878</v>
      </c>
      <c r="AO19" s="315">
        <f t="shared" si="7"/>
        <v>997.96071957466438</v>
      </c>
      <c r="AP19" s="315">
        <f t="shared" si="7"/>
        <v>1037.9539880882869</v>
      </c>
      <c r="AQ19" s="315">
        <f t="shared" si="7"/>
        <v>1013.4782108315076</v>
      </c>
      <c r="AR19" s="315">
        <f t="shared" si="7"/>
        <v>946.05583461330912</v>
      </c>
      <c r="AS19" s="315">
        <f t="shared" si="7"/>
        <v>913.16595097340701</v>
      </c>
      <c r="AT19" s="315">
        <f t="shared" si="7"/>
        <v>934.2172165406846</v>
      </c>
      <c r="AU19" s="315">
        <f t="shared" si="7"/>
        <v>995.23982205096149</v>
      </c>
      <c r="AV19" s="315">
        <f t="shared" si="7"/>
        <v>994.31414950606973</v>
      </c>
      <c r="AW19" s="315">
        <f t="shared" si="7"/>
        <v>995.10145831334546</v>
      </c>
      <c r="AX19" s="315">
        <f t="shared" si="7"/>
        <v>1030.2054268466134</v>
      </c>
      <c r="AY19" s="315">
        <f t="shared" si="7"/>
        <v>1039.0846872024813</v>
      </c>
      <c r="AZ19" s="315">
        <f t="shared" si="7"/>
        <v>1018.9722889258828</v>
      </c>
      <c r="BA19" s="315">
        <f t="shared" si="7"/>
        <v>1008.5790090755135</v>
      </c>
      <c r="BB19" s="315">
        <f t="shared" si="7"/>
        <v>1021.255001139861</v>
      </c>
      <c r="BC19" s="315">
        <f t="shared" si="7"/>
        <v>996.4015454904395</v>
      </c>
      <c r="BD19" s="315">
        <f t="shared" si="7"/>
        <v>985.71901191001325</v>
      </c>
      <c r="BE19" s="315">
        <f t="shared" si="7"/>
        <v>997.68152191624563</v>
      </c>
      <c r="BF19" s="315">
        <f t="shared" si="7"/>
        <v>979.1330377154793</v>
      </c>
      <c r="BG19" s="315">
        <f t="shared" si="7"/>
        <v>964.61592388488043</v>
      </c>
      <c r="BH19" s="315">
        <f t="shared" si="7"/>
        <v>952.12048571392666</v>
      </c>
      <c r="BI19" s="315">
        <f t="shared" si="7"/>
        <v>920.96484633688783</v>
      </c>
      <c r="BJ19" s="315">
        <f t="shared" si="7"/>
        <v>901.98572234165135</v>
      </c>
      <c r="BK19" s="315">
        <f t="shared" si="7"/>
        <v>882.96088758859241</v>
      </c>
      <c r="BL19" s="315">
        <f t="shared" si="7"/>
        <v>887.44854334394063</v>
      </c>
      <c r="BM19" s="315">
        <f t="shared" si="7"/>
        <v>896.65527616097074</v>
      </c>
      <c r="BN19" s="315">
        <f t="shared" si="7"/>
        <v>922.81920511607996</v>
      </c>
      <c r="BO19" s="315">
        <f t="shared" si="7"/>
        <v>907.15519035668081</v>
      </c>
      <c r="BP19" s="315">
        <f t="shared" si="7"/>
        <v>912.52744083050879</v>
      </c>
      <c r="BQ19" s="315">
        <f t="shared" si="7"/>
        <v>894.18076158465794</v>
      </c>
      <c r="BR19" s="315">
        <f t="shared" si="7"/>
        <v>887.75706465224948</v>
      </c>
      <c r="BS19" s="315">
        <f t="shared" si="7"/>
        <v>877.66049339984374</v>
      </c>
      <c r="BT19" s="315">
        <f t="shared" si="7"/>
        <v>847.40400397178655</v>
      </c>
      <c r="BU19" s="315">
        <f t="shared" si="7"/>
        <v>825.31360096486628</v>
      </c>
      <c r="BV19" s="315">
        <f t="shared" si="7"/>
        <v>806.19924243450237</v>
      </c>
      <c r="BW19" s="315">
        <f t="shared" si="7"/>
        <v>788.1709309375633</v>
      </c>
      <c r="BX19" s="314">
        <f t="shared" si="7"/>
        <v>764.15436434107619</v>
      </c>
    </row>
    <row r="20" spans="1:76">
      <c r="A20" s="316"/>
      <c r="B20" s="376" t="s">
        <v>344</v>
      </c>
      <c r="C20" s="296"/>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15">
        <v>0</v>
      </c>
      <c r="V20" s="315">
        <v>0</v>
      </c>
      <c r="W20" s="315">
        <v>0</v>
      </c>
      <c r="X20" s="315">
        <v>0</v>
      </c>
      <c r="Y20" s="315">
        <v>0</v>
      </c>
      <c r="Z20" s="315">
        <v>0</v>
      </c>
      <c r="AA20" s="315">
        <v>0</v>
      </c>
      <c r="AB20" s="315">
        <v>0</v>
      </c>
      <c r="AC20" s="315">
        <v>0</v>
      </c>
      <c r="AD20" s="315">
        <v>0</v>
      </c>
      <c r="AE20" s="315">
        <v>0</v>
      </c>
      <c r="AF20" s="315">
        <v>0</v>
      </c>
      <c r="AG20" s="315">
        <v>0</v>
      </c>
      <c r="AH20" s="315">
        <v>703.5950287262126</v>
      </c>
      <c r="AI20" s="315">
        <v>677.92752334523345</v>
      </c>
      <c r="AJ20" s="315">
        <v>654.86401069234455</v>
      </c>
      <c r="AK20" s="315">
        <v>661.48969997780807</v>
      </c>
      <c r="AL20" s="315">
        <v>642.29325350326326</v>
      </c>
      <c r="AM20" s="315">
        <v>683.33588590253532</v>
      </c>
      <c r="AN20" s="315">
        <v>689.05422383111272</v>
      </c>
      <c r="AO20" s="315">
        <v>705.06041374091581</v>
      </c>
      <c r="AP20" s="315">
        <v>669.04290698974069</v>
      </c>
      <c r="AQ20" s="315">
        <v>653.26634525903319</v>
      </c>
      <c r="AR20" s="315">
        <v>603.21481415517758</v>
      </c>
      <c r="AS20" s="315">
        <v>588.68830903074763</v>
      </c>
      <c r="AT20" s="315">
        <v>599.12260586211448</v>
      </c>
      <c r="AU20" s="315">
        <v>646.14450365114067</v>
      </c>
      <c r="AV20" s="315">
        <v>636.84757198899285</v>
      </c>
      <c r="AW20" s="315">
        <v>626.42780676705081</v>
      </c>
      <c r="AX20" s="315">
        <v>653.34462627840128</v>
      </c>
      <c r="AY20" s="315">
        <v>659.10498969164394</v>
      </c>
      <c r="AZ20" s="315">
        <v>667.28275472197208</v>
      </c>
      <c r="BA20" s="315">
        <v>660.68890085496616</v>
      </c>
      <c r="BB20" s="315">
        <v>668.54171658344046</v>
      </c>
      <c r="BC20" s="315">
        <v>651.44587417004016</v>
      </c>
      <c r="BD20" s="315">
        <v>625.50136468901633</v>
      </c>
      <c r="BE20" s="315">
        <v>628.95577872039621</v>
      </c>
      <c r="BF20" s="315">
        <v>605.81173192391736</v>
      </c>
      <c r="BG20" s="315">
        <v>614.25365655718088</v>
      </c>
      <c r="BH20" s="315">
        <v>583.91033650522297</v>
      </c>
      <c r="BI20" s="315">
        <v>555.49437532250113</v>
      </c>
      <c r="BJ20" s="315">
        <v>532.86738216531614</v>
      </c>
      <c r="BK20" s="315">
        <v>486.37860307874996</v>
      </c>
      <c r="BL20" s="315">
        <v>397.39330952553138</v>
      </c>
      <c r="BM20" s="315">
        <v>393.34726612526538</v>
      </c>
      <c r="BN20" s="315">
        <v>433.7295302882485</v>
      </c>
      <c r="BO20" s="315">
        <v>415.0469462977635</v>
      </c>
      <c r="BP20" s="315">
        <v>405.02245957404432</v>
      </c>
      <c r="BQ20" s="315">
        <v>384.20704323432216</v>
      </c>
      <c r="BR20" s="315">
        <v>370.94286182438117</v>
      </c>
      <c r="BS20" s="315">
        <v>354.65476168766804</v>
      </c>
      <c r="BT20" s="315">
        <v>331.86876001641406</v>
      </c>
      <c r="BU20" s="315">
        <v>312.45078344562859</v>
      </c>
      <c r="BV20" s="315">
        <v>294.69723387470327</v>
      </c>
      <c r="BW20" s="315">
        <v>277.82511915277433</v>
      </c>
      <c r="BX20" s="314">
        <v>259.39065035194267</v>
      </c>
    </row>
    <row r="21" spans="1:76">
      <c r="A21" s="316"/>
      <c r="B21" s="376" t="s">
        <v>345</v>
      </c>
      <c r="C21" s="296"/>
      <c r="D21" s="315">
        <v>0</v>
      </c>
      <c r="E21" s="315">
        <v>0</v>
      </c>
      <c r="F21" s="315">
        <v>0</v>
      </c>
      <c r="G21" s="315">
        <v>0</v>
      </c>
      <c r="H21" s="315">
        <v>0</v>
      </c>
      <c r="I21" s="315">
        <v>0</v>
      </c>
      <c r="J21" s="315">
        <v>0</v>
      </c>
      <c r="K21" s="315">
        <v>0</v>
      </c>
      <c r="L21" s="315">
        <v>0</v>
      </c>
      <c r="M21" s="315">
        <v>0</v>
      </c>
      <c r="N21" s="315">
        <v>0</v>
      </c>
      <c r="O21" s="315">
        <v>0</v>
      </c>
      <c r="P21" s="315">
        <v>0</v>
      </c>
      <c r="Q21" s="315">
        <v>0</v>
      </c>
      <c r="R21" s="315">
        <v>0</v>
      </c>
      <c r="S21" s="315">
        <v>0</v>
      </c>
      <c r="T21" s="315">
        <v>0</v>
      </c>
      <c r="U21" s="315">
        <v>0</v>
      </c>
      <c r="V21" s="315">
        <v>0</v>
      </c>
      <c r="W21" s="315">
        <v>0</v>
      </c>
      <c r="X21" s="315">
        <v>0</v>
      </c>
      <c r="Y21" s="315">
        <v>0</v>
      </c>
      <c r="Z21" s="315">
        <v>0</v>
      </c>
      <c r="AA21" s="315">
        <v>0</v>
      </c>
      <c r="AB21" s="315">
        <v>0</v>
      </c>
      <c r="AC21" s="315">
        <v>0</v>
      </c>
      <c r="AD21" s="315">
        <v>0</v>
      </c>
      <c r="AE21" s="315">
        <v>0</v>
      </c>
      <c r="AF21" s="315">
        <v>0</v>
      </c>
      <c r="AG21" s="315">
        <v>0</v>
      </c>
      <c r="AH21" s="315">
        <v>303.79322395202905</v>
      </c>
      <c r="AI21" s="315">
        <v>297.4544128536109</v>
      </c>
      <c r="AJ21" s="315">
        <v>294.47270019359644</v>
      </c>
      <c r="AK21" s="315">
        <v>305.00279652866254</v>
      </c>
      <c r="AL21" s="315">
        <v>343.59137611055604</v>
      </c>
      <c r="AM21" s="315">
        <v>331.83626489284478</v>
      </c>
      <c r="AN21" s="315">
        <v>301.85580346455606</v>
      </c>
      <c r="AO21" s="315">
        <v>292.90030583374852</v>
      </c>
      <c r="AP21" s="315">
        <v>368.91108109854616</v>
      </c>
      <c r="AQ21" s="315">
        <v>360.21186557247432</v>
      </c>
      <c r="AR21" s="315">
        <v>342.84102045813148</v>
      </c>
      <c r="AS21" s="315">
        <v>324.47764194265937</v>
      </c>
      <c r="AT21" s="315">
        <v>335.09461067857012</v>
      </c>
      <c r="AU21" s="315">
        <v>349.09531839982083</v>
      </c>
      <c r="AV21" s="315">
        <v>357.46657751707681</v>
      </c>
      <c r="AW21" s="315">
        <v>368.67365154629465</v>
      </c>
      <c r="AX21" s="315">
        <v>376.86080056821203</v>
      </c>
      <c r="AY21" s="315">
        <v>379.97969751083747</v>
      </c>
      <c r="AZ21" s="315">
        <v>351.68953420391074</v>
      </c>
      <c r="BA21" s="315">
        <v>347.89010822054729</v>
      </c>
      <c r="BB21" s="315">
        <v>352.71328455642049</v>
      </c>
      <c r="BC21" s="315">
        <v>344.95567132039929</v>
      </c>
      <c r="BD21" s="315">
        <v>360.21764722099692</v>
      </c>
      <c r="BE21" s="315">
        <v>368.72574319584947</v>
      </c>
      <c r="BF21" s="315">
        <v>373.321305791562</v>
      </c>
      <c r="BG21" s="315">
        <v>350.36226732769961</v>
      </c>
      <c r="BH21" s="315">
        <v>368.21014920870368</v>
      </c>
      <c r="BI21" s="315">
        <v>365.4704710143867</v>
      </c>
      <c r="BJ21" s="315">
        <v>369.11834017633527</v>
      </c>
      <c r="BK21" s="315">
        <v>396.5822845098424</v>
      </c>
      <c r="BL21" s="315">
        <v>490.05523381840919</v>
      </c>
      <c r="BM21" s="315">
        <v>503.30801003570531</v>
      </c>
      <c r="BN21" s="315">
        <v>489.08967482783146</v>
      </c>
      <c r="BO21" s="315">
        <v>492.10824405891736</v>
      </c>
      <c r="BP21" s="315">
        <v>507.50498125646453</v>
      </c>
      <c r="BQ21" s="315">
        <v>509.97371835033579</v>
      </c>
      <c r="BR21" s="315">
        <v>516.81420282786837</v>
      </c>
      <c r="BS21" s="315">
        <v>523.0057317121757</v>
      </c>
      <c r="BT21" s="315">
        <v>515.53524395537249</v>
      </c>
      <c r="BU21" s="315">
        <v>512.86281751923764</v>
      </c>
      <c r="BV21" s="315">
        <v>511.50200855979909</v>
      </c>
      <c r="BW21" s="315">
        <v>510.34581178478902</v>
      </c>
      <c r="BX21" s="314">
        <v>504.76371398913346</v>
      </c>
    </row>
    <row r="22" spans="1:76" ht="26.1" customHeight="1">
      <c r="A22" s="334"/>
      <c r="B22" s="374" t="s">
        <v>533</v>
      </c>
      <c r="C22" s="375"/>
      <c r="D22" s="315">
        <v>0</v>
      </c>
      <c r="E22" s="315">
        <v>0</v>
      </c>
      <c r="F22" s="315">
        <v>0</v>
      </c>
      <c r="G22" s="315">
        <v>0</v>
      </c>
      <c r="H22" s="315">
        <v>0</v>
      </c>
      <c r="I22" s="315">
        <v>0</v>
      </c>
      <c r="J22" s="315">
        <v>0</v>
      </c>
      <c r="K22" s="315">
        <v>0</v>
      </c>
      <c r="L22" s="315">
        <v>0</v>
      </c>
      <c r="M22" s="315">
        <v>0</v>
      </c>
      <c r="N22" s="315">
        <v>0</v>
      </c>
      <c r="O22" s="315">
        <v>0</v>
      </c>
      <c r="P22" s="315">
        <v>0</v>
      </c>
      <c r="Q22" s="315">
        <v>0</v>
      </c>
      <c r="R22" s="315">
        <v>0</v>
      </c>
      <c r="S22" s="315">
        <v>0</v>
      </c>
      <c r="T22" s="315">
        <v>0</v>
      </c>
      <c r="U22" s="315">
        <v>0</v>
      </c>
      <c r="V22" s="315">
        <v>0</v>
      </c>
      <c r="W22" s="315">
        <v>0</v>
      </c>
      <c r="X22" s="315">
        <v>0</v>
      </c>
      <c r="Y22" s="315">
        <v>0</v>
      </c>
      <c r="Z22" s="315">
        <v>0</v>
      </c>
      <c r="AA22" s="315">
        <v>0</v>
      </c>
      <c r="AB22" s="315">
        <v>0</v>
      </c>
      <c r="AC22" s="315">
        <v>0</v>
      </c>
      <c r="AD22" s="315">
        <v>0</v>
      </c>
      <c r="AE22" s="315">
        <v>0</v>
      </c>
      <c r="AF22" s="315">
        <v>0</v>
      </c>
      <c r="AG22" s="315">
        <v>0</v>
      </c>
      <c r="AH22" s="315">
        <v>0</v>
      </c>
      <c r="AI22" s="315">
        <v>0</v>
      </c>
      <c r="AJ22" s="315">
        <v>0</v>
      </c>
      <c r="AK22" s="315">
        <v>0</v>
      </c>
      <c r="AL22" s="315">
        <v>0</v>
      </c>
      <c r="AM22" s="315">
        <v>0</v>
      </c>
      <c r="AN22" s="315">
        <v>0</v>
      </c>
      <c r="AO22" s="315">
        <v>0</v>
      </c>
      <c r="AP22" s="315">
        <v>0</v>
      </c>
      <c r="AQ22" s="315">
        <v>0</v>
      </c>
      <c r="AR22" s="315">
        <v>0</v>
      </c>
      <c r="AS22" s="315">
        <v>0</v>
      </c>
      <c r="AT22" s="315">
        <v>0</v>
      </c>
      <c r="AU22" s="315">
        <v>14.539458560342496</v>
      </c>
      <c r="AV22" s="315">
        <v>14.178359967962304</v>
      </c>
      <c r="AW22" s="315">
        <v>13.838966241395424</v>
      </c>
      <c r="AX22" s="315">
        <v>13.677127450368012</v>
      </c>
      <c r="AY22" s="315">
        <v>13.28984476527728</v>
      </c>
      <c r="AZ22" s="315">
        <v>12.750059234879521</v>
      </c>
      <c r="BA22" s="315">
        <v>12.527121901434235</v>
      </c>
      <c r="BB22" s="315">
        <v>12.33131868808257</v>
      </c>
      <c r="BC22" s="315">
        <v>12.204033938806294</v>
      </c>
      <c r="BD22" s="315">
        <v>11.930156467859328</v>
      </c>
      <c r="BE22" s="315">
        <v>11.751959029987329</v>
      </c>
      <c r="BF22" s="315">
        <v>11.450626747167146</v>
      </c>
      <c r="BG22" s="315">
        <v>11.22212200054962</v>
      </c>
      <c r="BH22" s="315">
        <v>10.879052591409339</v>
      </c>
      <c r="BI22" s="315">
        <v>10.583445683942367</v>
      </c>
      <c r="BJ22" s="315">
        <v>10.304091708786396</v>
      </c>
      <c r="BK22" s="315">
        <v>10.011119384666131</v>
      </c>
      <c r="BL22" s="315">
        <v>12.964735769711631</v>
      </c>
      <c r="BM22" s="315">
        <v>13.099236929435621</v>
      </c>
      <c r="BN22" s="315">
        <v>13.458628849738037</v>
      </c>
      <c r="BO22" s="315">
        <v>13.461288808836381</v>
      </c>
      <c r="BP22" s="315">
        <v>13.541002626009258</v>
      </c>
      <c r="BQ22" s="315">
        <v>18.192593257298775</v>
      </c>
      <c r="BR22" s="315">
        <v>18.057617640966136</v>
      </c>
      <c r="BS22" s="315">
        <v>17.869558287316913</v>
      </c>
      <c r="BT22" s="315">
        <v>17.276117547686983</v>
      </c>
      <c r="BU22" s="315">
        <v>16.825984634642882</v>
      </c>
      <c r="BV22" s="315">
        <v>16.436381262328254</v>
      </c>
      <c r="BW22" s="315">
        <v>16.085489029482194</v>
      </c>
      <c r="BX22" s="314">
        <v>15.611848364509374</v>
      </c>
    </row>
    <row r="23" spans="1:76" ht="26.1" customHeight="1">
      <c r="A23" s="421"/>
      <c r="B23" s="37" t="s">
        <v>618</v>
      </c>
      <c r="C23" s="38"/>
      <c r="D23" s="315">
        <v>0</v>
      </c>
      <c r="E23" s="315">
        <v>0</v>
      </c>
      <c r="F23" s="315">
        <v>0</v>
      </c>
      <c r="G23" s="315">
        <v>0</v>
      </c>
      <c r="H23" s="315">
        <v>0</v>
      </c>
      <c r="I23" s="315">
        <v>0</v>
      </c>
      <c r="J23" s="315">
        <v>0</v>
      </c>
      <c r="K23" s="315">
        <v>0</v>
      </c>
      <c r="L23" s="315">
        <v>0</v>
      </c>
      <c r="M23" s="315">
        <v>0</v>
      </c>
      <c r="N23" s="315">
        <v>0</v>
      </c>
      <c r="O23" s="315">
        <v>0</v>
      </c>
      <c r="P23" s="315">
        <v>0</v>
      </c>
      <c r="Q23" s="315">
        <v>0</v>
      </c>
      <c r="R23" s="315">
        <v>0</v>
      </c>
      <c r="S23" s="315">
        <v>0</v>
      </c>
      <c r="T23" s="315">
        <v>0</v>
      </c>
      <c r="U23" s="315">
        <v>0</v>
      </c>
      <c r="V23" s="315">
        <v>0</v>
      </c>
      <c r="W23" s="315">
        <v>0</v>
      </c>
      <c r="X23" s="315">
        <v>0</v>
      </c>
      <c r="Y23" s="315">
        <v>0</v>
      </c>
      <c r="Z23" s="315">
        <v>115.36477523949893</v>
      </c>
      <c r="AA23" s="315">
        <v>117.83140798352966</v>
      </c>
      <c r="AB23" s="315">
        <v>125.04761904761904</v>
      </c>
      <c r="AC23" s="315">
        <v>132.29716520039099</v>
      </c>
      <c r="AD23" s="315">
        <v>142.32344748484351</v>
      </c>
      <c r="AE23" s="315">
        <v>149.79236701601741</v>
      </c>
      <c r="AF23" s="315">
        <v>149.76449380705938</v>
      </c>
      <c r="AG23" s="315">
        <v>149.92066335670779</v>
      </c>
      <c r="AH23" s="315">
        <f t="shared" ref="AH23:BX23" si="8">SUM(AH24:AH25)</f>
        <v>149.24270410048024</v>
      </c>
      <c r="AI23" s="315">
        <f t="shared" si="8"/>
        <v>143.90881025884588</v>
      </c>
      <c r="AJ23" s="315">
        <f t="shared" si="8"/>
        <v>141.3905739617359</v>
      </c>
      <c r="AK23" s="315">
        <f t="shared" si="8"/>
        <v>144.20681693906067</v>
      </c>
      <c r="AL23" s="315">
        <f t="shared" si="8"/>
        <v>146.58925979680694</v>
      </c>
      <c r="AM23" s="315">
        <f t="shared" si="8"/>
        <v>148.5617781651776</v>
      </c>
      <c r="AN23" s="315">
        <f t="shared" si="8"/>
        <v>143.04475459648762</v>
      </c>
      <c r="AO23" s="315">
        <f t="shared" si="8"/>
        <v>142.21553251923962</v>
      </c>
      <c r="AP23" s="315">
        <f t="shared" si="8"/>
        <v>143.89816653042158</v>
      </c>
      <c r="AQ23" s="315">
        <f t="shared" si="8"/>
        <v>126.27961844056392</v>
      </c>
      <c r="AR23" s="315">
        <f t="shared" si="8"/>
        <v>122.86956702229233</v>
      </c>
      <c r="AS23" s="315">
        <f t="shared" si="8"/>
        <v>115.40773333846835</v>
      </c>
      <c r="AT23" s="315">
        <f t="shared" si="8"/>
        <v>108.1692485549133</v>
      </c>
      <c r="AU23" s="315">
        <f t="shared" si="8"/>
        <v>108.59811843763126</v>
      </c>
      <c r="AV23" s="315">
        <f t="shared" si="8"/>
        <v>103.72516832948348</v>
      </c>
      <c r="AW23" s="315">
        <f t="shared" si="8"/>
        <v>107.59573379385334</v>
      </c>
      <c r="AX23" s="315">
        <f t="shared" si="8"/>
        <v>92.845364897752773</v>
      </c>
      <c r="AY23" s="315">
        <f t="shared" si="8"/>
        <v>89.591320905377586</v>
      </c>
      <c r="AZ23" s="315">
        <f t="shared" si="8"/>
        <v>82.353113628662754</v>
      </c>
      <c r="BA23" s="315">
        <f t="shared" si="8"/>
        <v>79.848871712478456</v>
      </c>
      <c r="BB23" s="315">
        <f t="shared" si="8"/>
        <v>71.080203465177263</v>
      </c>
      <c r="BC23" s="315">
        <f t="shared" si="8"/>
        <v>73.387218681256698</v>
      </c>
      <c r="BD23" s="315">
        <f t="shared" si="8"/>
        <v>68.220666078517866</v>
      </c>
      <c r="BE23" s="315">
        <f t="shared" si="8"/>
        <v>67.20167291293248</v>
      </c>
      <c r="BF23" s="315">
        <f t="shared" si="8"/>
        <v>64.217632263634215</v>
      </c>
      <c r="BG23" s="315">
        <f t="shared" si="8"/>
        <v>59.675677009505989</v>
      </c>
      <c r="BH23" s="315">
        <f t="shared" si="8"/>
        <v>55.135921963973708</v>
      </c>
      <c r="BI23" s="315">
        <f t="shared" si="8"/>
        <v>50.4228064811984</v>
      </c>
      <c r="BJ23" s="315">
        <f t="shared" si="8"/>
        <v>47.235224783312688</v>
      </c>
      <c r="BK23" s="315">
        <f t="shared" si="8"/>
        <v>44.341465603354536</v>
      </c>
      <c r="BL23" s="315">
        <f t="shared" si="8"/>
        <v>41.723427913789216</v>
      </c>
      <c r="BM23" s="315">
        <f t="shared" si="8"/>
        <v>39.876149025640473</v>
      </c>
      <c r="BN23" s="315">
        <f t="shared" si="8"/>
        <v>36.828165058815962</v>
      </c>
      <c r="BO23" s="315">
        <f t="shared" si="8"/>
        <v>34.903025386281669</v>
      </c>
      <c r="BP23" s="315">
        <f t="shared" si="8"/>
        <v>33.21369824627827</v>
      </c>
      <c r="BQ23" s="315">
        <f t="shared" si="8"/>
        <v>30.849875506560135</v>
      </c>
      <c r="BR23" s="315">
        <f t="shared" si="8"/>
        <v>29.135579282444532</v>
      </c>
      <c r="BS23" s="315">
        <f t="shared" si="8"/>
        <v>27.130703332956539</v>
      </c>
      <c r="BT23" s="315">
        <f t="shared" si="8"/>
        <v>25.486215116592227</v>
      </c>
      <c r="BU23" s="315">
        <f t="shared" si="8"/>
        <v>23.972122525917815</v>
      </c>
      <c r="BV23" s="315">
        <f t="shared" si="8"/>
        <v>22.619675473308209</v>
      </c>
      <c r="BW23" s="315">
        <f t="shared" si="8"/>
        <v>21.290843553046013</v>
      </c>
      <c r="BX23" s="314">
        <f t="shared" si="8"/>
        <v>19.831907614132945</v>
      </c>
    </row>
    <row r="24" spans="1:76">
      <c r="A24" s="316"/>
      <c r="B24" s="376" t="s">
        <v>344</v>
      </c>
      <c r="C24" s="296"/>
      <c r="D24" s="315">
        <v>0</v>
      </c>
      <c r="E24" s="315">
        <v>0</v>
      </c>
      <c r="F24" s="315">
        <v>0</v>
      </c>
      <c r="G24" s="315">
        <v>0</v>
      </c>
      <c r="H24" s="315">
        <v>0</v>
      </c>
      <c r="I24" s="315">
        <v>0</v>
      </c>
      <c r="J24" s="315">
        <v>0</v>
      </c>
      <c r="K24" s="315">
        <v>0</v>
      </c>
      <c r="L24" s="315">
        <v>0</v>
      </c>
      <c r="M24" s="315">
        <v>0</v>
      </c>
      <c r="N24" s="315">
        <v>0</v>
      </c>
      <c r="O24" s="315">
        <v>0</v>
      </c>
      <c r="P24" s="315">
        <v>0</v>
      </c>
      <c r="Q24" s="315">
        <v>0</v>
      </c>
      <c r="R24" s="315">
        <v>0</v>
      </c>
      <c r="S24" s="315">
        <v>0</v>
      </c>
      <c r="T24" s="315">
        <v>0</v>
      </c>
      <c r="U24" s="315">
        <v>0</v>
      </c>
      <c r="V24" s="315">
        <v>0</v>
      </c>
      <c r="W24" s="315">
        <v>0</v>
      </c>
      <c r="X24" s="315">
        <v>0</v>
      </c>
      <c r="Y24" s="315">
        <v>0</v>
      </c>
      <c r="Z24" s="315">
        <v>0</v>
      </c>
      <c r="AA24" s="315">
        <v>0</v>
      </c>
      <c r="AB24" s="315">
        <v>0</v>
      </c>
      <c r="AC24" s="315">
        <v>0</v>
      </c>
      <c r="AD24" s="315">
        <v>0</v>
      </c>
      <c r="AE24" s="315">
        <v>0</v>
      </c>
      <c r="AF24" s="315">
        <v>0</v>
      </c>
      <c r="AG24" s="315">
        <v>0</v>
      </c>
      <c r="AH24" s="315">
        <v>27.402733759303295</v>
      </c>
      <c r="AI24" s="315">
        <v>26.423367473201385</v>
      </c>
      <c r="AJ24" s="315">
        <v>25.960989367627398</v>
      </c>
      <c r="AK24" s="315">
        <v>26.478085040573539</v>
      </c>
      <c r="AL24" s="315">
        <v>26.91552985719667</v>
      </c>
      <c r="AM24" s="315">
        <v>27.277707666889828</v>
      </c>
      <c r="AN24" s="315">
        <v>26.264716586971929</v>
      </c>
      <c r="AO24" s="315">
        <v>26.112461560857792</v>
      </c>
      <c r="AP24" s="315">
        <v>26.421413158194998</v>
      </c>
      <c r="AQ24" s="315">
        <v>23.186438387121431</v>
      </c>
      <c r="AR24" s="315">
        <v>22.560312428846661</v>
      </c>
      <c r="AS24" s="315">
        <v>21.190231103756467</v>
      </c>
      <c r="AT24" s="315">
        <v>19.861159290564299</v>
      </c>
      <c r="AU24" s="315">
        <v>19.93990489681914</v>
      </c>
      <c r="AV24" s="315">
        <v>17.77084693767722</v>
      </c>
      <c r="AW24" s="315">
        <v>17.551306759619205</v>
      </c>
      <c r="AX24" s="315">
        <v>14.228609534565077</v>
      </c>
      <c r="AY24" s="315">
        <v>12.852022551896074</v>
      </c>
      <c r="AZ24" s="315">
        <v>11.548105775044293</v>
      </c>
      <c r="BA24" s="315">
        <v>10.07467488247771</v>
      </c>
      <c r="BB24" s="315">
        <v>8.7704727666625626</v>
      </c>
      <c r="BC24" s="315">
        <v>8.5535012516781848</v>
      </c>
      <c r="BD24" s="315">
        <v>7.2564512571680684</v>
      </c>
      <c r="BE24" s="315">
        <v>7.149435120308512</v>
      </c>
      <c r="BF24" s="315">
        <v>6.3872556137887067</v>
      </c>
      <c r="BG24" s="315">
        <v>4.8413702610706251</v>
      </c>
      <c r="BH24" s="315">
        <v>4.1464935326134782</v>
      </c>
      <c r="BI24" s="315">
        <v>7.6467018837853429</v>
      </c>
      <c r="BJ24" s="315">
        <v>6.7406490302366819</v>
      </c>
      <c r="BK24" s="315">
        <v>6.6297589776758592</v>
      </c>
      <c r="BL24" s="315">
        <v>2.5034056748273525</v>
      </c>
      <c r="BM24" s="315">
        <v>2.0449307192636157</v>
      </c>
      <c r="BN24" s="315">
        <v>1.7546798096282297</v>
      </c>
      <c r="BO24" s="315">
        <v>1.5385835594672257</v>
      </c>
      <c r="BP24" s="315">
        <v>1.3504849632642588</v>
      </c>
      <c r="BQ24" s="315">
        <v>1.4698438978552189</v>
      </c>
      <c r="BR24" s="315">
        <v>1.3881661664946257</v>
      </c>
      <c r="BS24" s="315">
        <v>1.29264374924257</v>
      </c>
      <c r="BT24" s="315">
        <v>1.2142920239850756</v>
      </c>
      <c r="BU24" s="315">
        <v>1.1421530049891209</v>
      </c>
      <c r="BV24" s="315">
        <v>1.0777155959296327</v>
      </c>
      <c r="BW24" s="315">
        <v>1.0144033310598024</v>
      </c>
      <c r="BX24" s="314">
        <v>0.94489225356073625</v>
      </c>
    </row>
    <row r="25" spans="1:76">
      <c r="A25" s="334"/>
      <c r="B25" s="394" t="s">
        <v>345</v>
      </c>
      <c r="C25" s="375"/>
      <c r="D25" s="315">
        <v>0</v>
      </c>
      <c r="E25" s="315">
        <v>0</v>
      </c>
      <c r="F25" s="315">
        <v>0</v>
      </c>
      <c r="G25" s="315">
        <v>0</v>
      </c>
      <c r="H25" s="315">
        <v>0</v>
      </c>
      <c r="I25" s="315">
        <v>0</v>
      </c>
      <c r="J25" s="315">
        <v>0</v>
      </c>
      <c r="K25" s="315">
        <v>0</v>
      </c>
      <c r="L25" s="315">
        <v>0</v>
      </c>
      <c r="M25" s="315">
        <v>0</v>
      </c>
      <c r="N25" s="315">
        <v>0</v>
      </c>
      <c r="O25" s="315">
        <v>0</v>
      </c>
      <c r="P25" s="315">
        <v>0</v>
      </c>
      <c r="Q25" s="315">
        <v>0</v>
      </c>
      <c r="R25" s="315">
        <v>0</v>
      </c>
      <c r="S25" s="315">
        <v>0</v>
      </c>
      <c r="T25" s="315">
        <v>0</v>
      </c>
      <c r="U25" s="315">
        <v>0</v>
      </c>
      <c r="V25" s="315">
        <v>0</v>
      </c>
      <c r="W25" s="315">
        <v>0</v>
      </c>
      <c r="X25" s="315">
        <v>0</v>
      </c>
      <c r="Y25" s="315">
        <v>0</v>
      </c>
      <c r="Z25" s="315">
        <v>0</v>
      </c>
      <c r="AA25" s="315">
        <v>0</v>
      </c>
      <c r="AB25" s="315">
        <v>0</v>
      </c>
      <c r="AC25" s="315">
        <v>0</v>
      </c>
      <c r="AD25" s="315">
        <v>0</v>
      </c>
      <c r="AE25" s="315">
        <v>0</v>
      </c>
      <c r="AF25" s="315">
        <v>0</v>
      </c>
      <c r="AG25" s="315">
        <v>0</v>
      </c>
      <c r="AH25" s="315">
        <v>121.83997034117694</v>
      </c>
      <c r="AI25" s="315">
        <v>117.48544278564449</v>
      </c>
      <c r="AJ25" s="315">
        <v>115.42958459410849</v>
      </c>
      <c r="AK25" s="315">
        <v>117.72873189848714</v>
      </c>
      <c r="AL25" s="315">
        <v>119.67372993961027</v>
      </c>
      <c r="AM25" s="315">
        <v>121.28407049828776</v>
      </c>
      <c r="AN25" s="315">
        <v>116.78003800951569</v>
      </c>
      <c r="AO25" s="315">
        <v>116.10307095838183</v>
      </c>
      <c r="AP25" s="315">
        <v>117.47675337222658</v>
      </c>
      <c r="AQ25" s="315">
        <v>103.0931800534425</v>
      </c>
      <c r="AR25" s="315">
        <v>100.30925459344567</v>
      </c>
      <c r="AS25" s="315">
        <v>94.217502234711873</v>
      </c>
      <c r="AT25" s="315">
        <v>88.308089264348993</v>
      </c>
      <c r="AU25" s="315">
        <v>88.658213540812113</v>
      </c>
      <c r="AV25" s="315">
        <v>85.954321391806261</v>
      </c>
      <c r="AW25" s="315">
        <v>90.044427034234133</v>
      </c>
      <c r="AX25" s="315">
        <v>78.616755363187693</v>
      </c>
      <c r="AY25" s="315">
        <v>76.739298353481516</v>
      </c>
      <c r="AZ25" s="315">
        <v>70.805007853618463</v>
      </c>
      <c r="BA25" s="315">
        <v>69.774196830000747</v>
      </c>
      <c r="BB25" s="315">
        <v>62.309730698514699</v>
      </c>
      <c r="BC25" s="315">
        <v>64.833717429578513</v>
      </c>
      <c r="BD25" s="315">
        <v>60.964214821349799</v>
      </c>
      <c r="BE25" s="315">
        <v>60.052237792623963</v>
      </c>
      <c r="BF25" s="315">
        <v>57.830376649845505</v>
      </c>
      <c r="BG25" s="315">
        <v>54.834306748435367</v>
      </c>
      <c r="BH25" s="315">
        <v>50.989428431360231</v>
      </c>
      <c r="BI25" s="315">
        <v>42.77610459741306</v>
      </c>
      <c r="BJ25" s="315">
        <v>40.494575753076006</v>
      </c>
      <c r="BK25" s="315">
        <v>37.711706625678673</v>
      </c>
      <c r="BL25" s="315">
        <v>39.22002223896186</v>
      </c>
      <c r="BM25" s="315">
        <v>37.831218306376854</v>
      </c>
      <c r="BN25" s="315">
        <v>35.073485249187733</v>
      </c>
      <c r="BO25" s="315">
        <v>33.364441826814442</v>
      </c>
      <c r="BP25" s="315">
        <v>31.863213283014009</v>
      </c>
      <c r="BQ25" s="315">
        <v>29.380031608704915</v>
      </c>
      <c r="BR25" s="315">
        <v>27.747413115949907</v>
      </c>
      <c r="BS25" s="315">
        <v>25.838059583713971</v>
      </c>
      <c r="BT25" s="315">
        <v>24.27192309260715</v>
      </c>
      <c r="BU25" s="315">
        <v>22.829969520928692</v>
      </c>
      <c r="BV25" s="315">
        <v>21.541959877378577</v>
      </c>
      <c r="BW25" s="315">
        <v>20.27644022198621</v>
      </c>
      <c r="BX25" s="314">
        <v>18.88701536057221</v>
      </c>
    </row>
    <row r="26" spans="1:76" ht="12.95" customHeight="1">
      <c r="A26" s="334"/>
      <c r="B26" s="375"/>
      <c r="C26" s="37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4"/>
    </row>
    <row r="27" spans="1:76" s="308" customFormat="1" ht="35.1" customHeight="1">
      <c r="A27" s="448"/>
      <c r="B27" s="447" t="s">
        <v>617</v>
      </c>
      <c r="C27" s="28"/>
      <c r="D27" s="446">
        <v>0</v>
      </c>
      <c r="E27" s="446">
        <v>0</v>
      </c>
      <c r="F27" s="446">
        <v>0</v>
      </c>
      <c r="G27" s="446">
        <v>0</v>
      </c>
      <c r="H27" s="446">
        <v>0</v>
      </c>
      <c r="I27" s="446">
        <v>0</v>
      </c>
      <c r="J27" s="446">
        <v>0</v>
      </c>
      <c r="K27" s="446">
        <v>0</v>
      </c>
      <c r="L27" s="446">
        <v>0</v>
      </c>
      <c r="M27" s="446">
        <v>0</v>
      </c>
      <c r="N27" s="446">
        <v>0</v>
      </c>
      <c r="O27" s="446">
        <v>0</v>
      </c>
      <c r="P27" s="446">
        <v>0</v>
      </c>
      <c r="Q27" s="446">
        <v>0</v>
      </c>
      <c r="R27" s="446">
        <v>0</v>
      </c>
      <c r="S27" s="446">
        <v>0</v>
      </c>
      <c r="T27" s="446">
        <v>0</v>
      </c>
      <c r="U27" s="446">
        <v>0</v>
      </c>
      <c r="V27" s="446">
        <v>0</v>
      </c>
      <c r="W27" s="446">
        <v>0</v>
      </c>
      <c r="X27" s="446">
        <v>0</v>
      </c>
      <c r="Y27" s="446">
        <v>0</v>
      </c>
      <c r="Z27" s="446">
        <v>34.733480717268485</v>
      </c>
      <c r="AA27" s="446">
        <v>33.501086583552549</v>
      </c>
      <c r="AB27" s="446">
        <v>30.994708994708994</v>
      </c>
      <c r="AC27" s="446">
        <v>29.618768328445746</v>
      </c>
      <c r="AD27" s="446">
        <v>28.961166639357693</v>
      </c>
      <c r="AE27" s="446">
        <v>26.629754136180871</v>
      </c>
      <c r="AF27" s="446">
        <v>23.492469616793628</v>
      </c>
      <c r="AG27" s="446">
        <v>23.263551210523623</v>
      </c>
      <c r="AH27" s="446">
        <v>23.319172515700039</v>
      </c>
      <c r="AI27" s="446">
        <v>19.987334758173038</v>
      </c>
      <c r="AJ27" s="446">
        <v>16.83221118592094</v>
      </c>
      <c r="AK27" s="446">
        <v>15.341150738197946</v>
      </c>
      <c r="AL27" s="446">
        <v>14.371496058510486</v>
      </c>
      <c r="AM27" s="446">
        <v>13.755720200479406</v>
      </c>
      <c r="AN27" s="446">
        <v>13.004068599680691</v>
      </c>
      <c r="AO27" s="446">
        <v>12.25995969993445</v>
      </c>
      <c r="AP27" s="446">
        <v>9.435945346257153</v>
      </c>
      <c r="AQ27" s="446">
        <v>9.442135316380055</v>
      </c>
      <c r="AR27" s="446">
        <v>7.7461704512433061</v>
      </c>
      <c r="AS27" s="446">
        <v>8.3202326163563178</v>
      </c>
      <c r="AT27" s="446">
        <v>7.3506803023566016</v>
      </c>
      <c r="AU27" s="446">
        <v>6.9584376312473752</v>
      </c>
      <c r="AV27" s="446">
        <v>6.4298750020478046</v>
      </c>
      <c r="AW27" s="446">
        <v>5.6638683680322366</v>
      </c>
      <c r="AX27" s="446">
        <v>4.7197604222636613</v>
      </c>
      <c r="AY27" s="446">
        <v>4.8203065016430697</v>
      </c>
      <c r="AZ27" s="446">
        <v>4.1245746107043413</v>
      </c>
      <c r="BA27" s="446">
        <v>3.599258905438071</v>
      </c>
      <c r="BB27" s="446">
        <v>2.675239370796763</v>
      </c>
      <c r="BC27" s="446">
        <v>2.8982881155169502</v>
      </c>
      <c r="BD27" s="446">
        <v>2.7845169827966476</v>
      </c>
      <c r="BE27" s="446">
        <v>2.7429254250176522</v>
      </c>
      <c r="BF27" s="446">
        <v>2.3118666548913764</v>
      </c>
      <c r="BG27" s="446">
        <v>1.7866750440217325</v>
      </c>
      <c r="BH27" s="446">
        <v>1.5019295312558925</v>
      </c>
      <c r="BI27" s="446">
        <v>1.3610297826964228</v>
      </c>
      <c r="BJ27" s="446">
        <v>1.3041058865130013</v>
      </c>
      <c r="BK27" s="446">
        <v>1.2731069510699824</v>
      </c>
      <c r="BL27" s="446">
        <v>1.0758562510719927</v>
      </c>
      <c r="BM27" s="446">
        <v>0.94066712345040748</v>
      </c>
      <c r="BN27" s="446">
        <v>0.81465444132852383</v>
      </c>
      <c r="BO27" s="446">
        <v>0.6588770934499838</v>
      </c>
      <c r="BP27" s="446">
        <v>0.40661682703568403</v>
      </c>
      <c r="BQ27" s="446">
        <v>-6.1961297223855766E-3</v>
      </c>
      <c r="BR27" s="446">
        <v>-5.4874160950851873E-3</v>
      </c>
      <c r="BS27" s="446">
        <v>0</v>
      </c>
      <c r="BT27" s="446">
        <v>0</v>
      </c>
      <c r="BU27" s="446">
        <v>0</v>
      </c>
      <c r="BV27" s="446">
        <v>0</v>
      </c>
      <c r="BW27" s="446">
        <v>0</v>
      </c>
      <c r="BX27" s="445">
        <v>0</v>
      </c>
    </row>
    <row r="28" spans="1:76" ht="34.5" customHeight="1">
      <c r="A28" s="334"/>
      <c r="B28" s="419" t="s">
        <v>232</v>
      </c>
      <c r="C28" s="37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v>6.2807970322726243</v>
      </c>
      <c r="BM28" s="315">
        <v>7.8221700894281216</v>
      </c>
      <c r="BN28" s="315">
        <v>9.9978551596433576</v>
      </c>
      <c r="BO28" s="315">
        <v>10.103633276900913</v>
      </c>
      <c r="BP28" s="315">
        <v>9.8325741373795985</v>
      </c>
      <c r="BQ28" s="315">
        <v>9.4386640140120104</v>
      </c>
      <c r="BR28" s="315">
        <v>10.219257749800002</v>
      </c>
      <c r="BS28" s="315">
        <v>8.9157701538841732</v>
      </c>
      <c r="BT28" s="315">
        <v>8.9153357914108291</v>
      </c>
      <c r="BU28" s="315">
        <v>8.8855648934759728</v>
      </c>
      <c r="BV28" s="315">
        <v>8.9354154433772539</v>
      </c>
      <c r="BW28" s="315">
        <v>9.13608459784232</v>
      </c>
      <c r="BX28" s="314">
        <v>9.42713175049429</v>
      </c>
    </row>
    <row r="29" spans="1:76" s="285" customFormat="1" ht="27" customHeight="1" thickBot="1">
      <c r="A29" s="390"/>
      <c r="B29" s="444" t="s">
        <v>224</v>
      </c>
      <c r="C29" s="444"/>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v>5.517826100698505</v>
      </c>
      <c r="AY29" s="436">
        <v>6.4031832433517666</v>
      </c>
      <c r="AZ29" s="436">
        <v>8.1211862284358922</v>
      </c>
      <c r="BA29" s="436">
        <v>7.2613805781116554</v>
      </c>
      <c r="BB29" s="436">
        <v>11.939604879725414</v>
      </c>
      <c r="BC29" s="436">
        <v>15.044038016808621</v>
      </c>
      <c r="BD29" s="436">
        <v>16.529830314441153</v>
      </c>
      <c r="BE29" s="436">
        <v>19.7478246292977</v>
      </c>
      <c r="BF29" s="436">
        <v>26.338006337487766</v>
      </c>
      <c r="BG29" s="436">
        <v>25.328906277366318</v>
      </c>
      <c r="BH29" s="436">
        <v>26.208338956418995</v>
      </c>
      <c r="BI29" s="436">
        <v>57.478911647814108</v>
      </c>
      <c r="BJ29" s="436">
        <v>39.285527193066002</v>
      </c>
      <c r="BK29" s="436">
        <v>32.058299595141705</v>
      </c>
      <c r="BL29" s="436">
        <v>35.960955405100428</v>
      </c>
      <c r="BM29" s="436">
        <v>39.114787748457282</v>
      </c>
      <c r="BN29" s="436">
        <v>41.316857129095439</v>
      </c>
      <c r="BO29" s="436">
        <v>40.031786874730543</v>
      </c>
      <c r="BP29" s="436">
        <v>43.918401914360317</v>
      </c>
      <c r="BQ29" s="436">
        <v>46.552915613266798</v>
      </c>
      <c r="BR29" s="436">
        <v>45.237624270000005</v>
      </c>
      <c r="BS29" s="436">
        <v>48.287361384787253</v>
      </c>
      <c r="BT29" s="436">
        <v>49.730217554949633</v>
      </c>
      <c r="BU29" s="436">
        <v>50.55755704048488</v>
      </c>
      <c r="BV29" s="436">
        <v>51.10651415372395</v>
      </c>
      <c r="BW29" s="436">
        <v>51.25428777282189</v>
      </c>
      <c r="BX29" s="435">
        <v>50.941515794249312</v>
      </c>
    </row>
    <row r="30" spans="1:76" ht="39.75" customHeight="1">
      <c r="A30" s="284"/>
      <c r="B30" s="326" t="s">
        <v>616</v>
      </c>
      <c r="C30" s="325"/>
      <c r="D30" s="324" t="s">
        <v>485</v>
      </c>
      <c r="E30" s="324" t="s">
        <v>484</v>
      </c>
      <c r="F30" s="324" t="s">
        <v>483</v>
      </c>
      <c r="G30" s="324" t="s">
        <v>482</v>
      </c>
      <c r="H30" s="324" t="s">
        <v>481</v>
      </c>
      <c r="I30" s="324" t="s">
        <v>480</v>
      </c>
      <c r="J30" s="324" t="s">
        <v>479</v>
      </c>
      <c r="K30" s="324" t="s">
        <v>478</v>
      </c>
      <c r="L30" s="324" t="s">
        <v>477</v>
      </c>
      <c r="M30" s="324" t="s">
        <v>476</v>
      </c>
      <c r="N30" s="324" t="s">
        <v>475</v>
      </c>
      <c r="O30" s="324" t="s">
        <v>474</v>
      </c>
      <c r="P30" s="324" t="s">
        <v>473</v>
      </c>
      <c r="Q30" s="324" t="s">
        <v>472</v>
      </c>
      <c r="R30" s="324" t="s">
        <v>471</v>
      </c>
      <c r="S30" s="324" t="s">
        <v>470</v>
      </c>
      <c r="T30" s="324" t="s">
        <v>469</v>
      </c>
      <c r="U30" s="324" t="s">
        <v>468</v>
      </c>
      <c r="V30" s="324" t="s">
        <v>467</v>
      </c>
      <c r="W30" s="324" t="s">
        <v>466</v>
      </c>
      <c r="X30" s="324" t="s">
        <v>465</v>
      </c>
      <c r="Y30" s="324" t="s">
        <v>464</v>
      </c>
      <c r="Z30" s="324" t="s">
        <v>463</v>
      </c>
      <c r="AA30" s="324" t="s">
        <v>462</v>
      </c>
      <c r="AB30" s="324" t="s">
        <v>461</v>
      </c>
      <c r="AC30" s="324" t="s">
        <v>460</v>
      </c>
      <c r="AD30" s="324" t="s">
        <v>459</v>
      </c>
      <c r="AE30" s="324" t="s">
        <v>458</v>
      </c>
      <c r="AF30" s="324" t="s">
        <v>457</v>
      </c>
      <c r="AG30" s="324" t="s">
        <v>456</v>
      </c>
      <c r="AH30" s="324" t="s">
        <v>455</v>
      </c>
      <c r="AI30" s="324" t="s">
        <v>454</v>
      </c>
      <c r="AJ30" s="324" t="s">
        <v>453</v>
      </c>
      <c r="AK30" s="324" t="s">
        <v>452</v>
      </c>
      <c r="AL30" s="324" t="s">
        <v>451</v>
      </c>
      <c r="AM30" s="324" t="s">
        <v>450</v>
      </c>
      <c r="AN30" s="324" t="s">
        <v>449</v>
      </c>
      <c r="AO30" s="324" t="s">
        <v>448</v>
      </c>
      <c r="AP30" s="324" t="s">
        <v>447</v>
      </c>
      <c r="AQ30" s="324" t="s">
        <v>446</v>
      </c>
      <c r="AR30" s="324" t="s">
        <v>445</v>
      </c>
      <c r="AS30" s="324" t="s">
        <v>444</v>
      </c>
      <c r="AT30" s="324" t="s">
        <v>443</v>
      </c>
      <c r="AU30" s="324" t="s">
        <v>442</v>
      </c>
      <c r="AV30" s="324" t="s">
        <v>441</v>
      </c>
      <c r="AW30" s="324" t="s">
        <v>440</v>
      </c>
      <c r="AX30" s="324" t="s">
        <v>439</v>
      </c>
      <c r="AY30" s="324" t="s">
        <v>438</v>
      </c>
      <c r="AZ30" s="324" t="s">
        <v>437</v>
      </c>
      <c r="BA30" s="324" t="s">
        <v>436</v>
      </c>
      <c r="BB30" s="324" t="s">
        <v>435</v>
      </c>
      <c r="BC30" s="324" t="s">
        <v>434</v>
      </c>
      <c r="BD30" s="324" t="s">
        <v>433</v>
      </c>
      <c r="BE30" s="324" t="s">
        <v>432</v>
      </c>
      <c r="BF30" s="324" t="s">
        <v>431</v>
      </c>
      <c r="BG30" s="324" t="s">
        <v>430</v>
      </c>
      <c r="BH30" s="324" t="s">
        <v>429</v>
      </c>
      <c r="BI30" s="324" t="s">
        <v>428</v>
      </c>
      <c r="BJ30" s="324" t="s">
        <v>427</v>
      </c>
      <c r="BK30" s="324" t="s">
        <v>426</v>
      </c>
      <c r="BL30" s="324" t="s">
        <v>425</v>
      </c>
      <c r="BM30" s="324" t="s">
        <v>424</v>
      </c>
      <c r="BN30" s="324" t="s">
        <v>423</v>
      </c>
      <c r="BO30" s="324" t="s">
        <v>422</v>
      </c>
      <c r="BP30" s="324" t="s">
        <v>421</v>
      </c>
      <c r="BQ30" s="324" t="s">
        <v>420</v>
      </c>
      <c r="BR30" s="324" t="s">
        <v>419</v>
      </c>
      <c r="BS30" s="324" t="s">
        <v>418</v>
      </c>
      <c r="BT30" s="324" t="s">
        <v>417</v>
      </c>
      <c r="BU30" s="323" t="s">
        <v>416</v>
      </c>
      <c r="BV30" s="323" t="s">
        <v>415</v>
      </c>
      <c r="BW30" s="323" t="s">
        <v>414</v>
      </c>
      <c r="BX30" s="322" t="s">
        <v>413</v>
      </c>
    </row>
    <row r="31" spans="1:76" ht="26.1" customHeight="1">
      <c r="A31" s="421"/>
      <c r="B31" s="128" t="s">
        <v>615</v>
      </c>
      <c r="C31" s="316"/>
      <c r="D31" s="365" t="s">
        <v>496</v>
      </c>
      <c r="E31" s="365" t="s">
        <v>496</v>
      </c>
      <c r="F31" s="365" t="s">
        <v>496</v>
      </c>
      <c r="G31" s="365" t="s">
        <v>496</v>
      </c>
      <c r="H31" s="365" t="s">
        <v>496</v>
      </c>
      <c r="I31" s="365" t="s">
        <v>496</v>
      </c>
      <c r="J31" s="365" t="s">
        <v>496</v>
      </c>
      <c r="K31" s="365" t="s">
        <v>496</v>
      </c>
      <c r="L31" s="365" t="s">
        <v>496</v>
      </c>
      <c r="M31" s="365" t="s">
        <v>496</v>
      </c>
      <c r="N31" s="365" t="s">
        <v>496</v>
      </c>
      <c r="O31" s="365" t="s">
        <v>496</v>
      </c>
      <c r="P31" s="365" t="s">
        <v>496</v>
      </c>
      <c r="Q31" s="365" t="s">
        <v>496</v>
      </c>
      <c r="R31" s="365" t="s">
        <v>496</v>
      </c>
      <c r="S31" s="365" t="s">
        <v>496</v>
      </c>
      <c r="T31" s="365" t="s">
        <v>496</v>
      </c>
      <c r="U31" s="365" t="s">
        <v>496</v>
      </c>
      <c r="V31" s="365" t="s">
        <v>496</v>
      </c>
      <c r="W31" s="365" t="s">
        <v>496</v>
      </c>
      <c r="X31" s="365" t="s">
        <v>496</v>
      </c>
      <c r="Y31" s="365" t="s">
        <v>496</v>
      </c>
      <c r="Z31" s="365" t="s">
        <v>496</v>
      </c>
      <c r="AA31" s="365" t="s">
        <v>496</v>
      </c>
      <c r="AB31" s="365" t="s">
        <v>496</v>
      </c>
      <c r="AC31" s="365" t="s">
        <v>496</v>
      </c>
      <c r="AD31" s="365" t="s">
        <v>496</v>
      </c>
      <c r="AE31" s="365" t="s">
        <v>496</v>
      </c>
      <c r="AF31" s="365" t="s">
        <v>496</v>
      </c>
      <c r="AG31" s="365" t="s">
        <v>496</v>
      </c>
      <c r="AH31" s="365" t="s">
        <v>496</v>
      </c>
      <c r="AI31" s="365" t="s">
        <v>496</v>
      </c>
      <c r="AJ31" s="365" t="s">
        <v>496</v>
      </c>
      <c r="AK31" s="365" t="s">
        <v>496</v>
      </c>
      <c r="AL31" s="365" t="s">
        <v>496</v>
      </c>
      <c r="AM31" s="365" t="s">
        <v>496</v>
      </c>
      <c r="AN31" s="365" t="s">
        <v>496</v>
      </c>
      <c r="AO31" s="365" t="s">
        <v>496</v>
      </c>
      <c r="AP31" s="365" t="s">
        <v>496</v>
      </c>
      <c r="AQ31" s="365" t="s">
        <v>496</v>
      </c>
      <c r="AR31" s="365" t="s">
        <v>496</v>
      </c>
      <c r="AS31" s="365" t="s">
        <v>496</v>
      </c>
      <c r="AT31" s="365" t="s">
        <v>496</v>
      </c>
      <c r="AU31" s="365" t="s">
        <v>496</v>
      </c>
      <c r="AV31" s="365" t="s">
        <v>496</v>
      </c>
      <c r="AW31" s="365" t="s">
        <v>496</v>
      </c>
      <c r="AX31" s="365" t="s">
        <v>496</v>
      </c>
      <c r="AY31" s="365" t="s">
        <v>496</v>
      </c>
      <c r="AZ31" s="365" t="s">
        <v>496</v>
      </c>
      <c r="BA31" s="365" t="s">
        <v>496</v>
      </c>
      <c r="BB31" s="365" t="s">
        <v>496</v>
      </c>
      <c r="BC31" s="365" t="s">
        <v>496</v>
      </c>
      <c r="BD31" s="365" t="s">
        <v>496</v>
      </c>
      <c r="BE31" s="365" t="s">
        <v>496</v>
      </c>
      <c r="BF31" s="365" t="s">
        <v>496</v>
      </c>
      <c r="BG31" s="320">
        <v>342</v>
      </c>
      <c r="BH31" s="320">
        <v>341</v>
      </c>
      <c r="BI31" s="320">
        <v>339</v>
      </c>
      <c r="BJ31" s="320">
        <v>336</v>
      </c>
      <c r="BK31" s="320">
        <v>332</v>
      </c>
      <c r="BL31" s="320">
        <v>327</v>
      </c>
      <c r="BM31" s="320">
        <v>325</v>
      </c>
      <c r="BN31" s="320">
        <v>327</v>
      </c>
      <c r="BO31" s="320">
        <v>324</v>
      </c>
      <c r="BP31" s="320">
        <v>318</v>
      </c>
      <c r="BQ31" s="320">
        <v>319</v>
      </c>
      <c r="BR31" s="320">
        <v>316</v>
      </c>
      <c r="BS31" s="320">
        <v>313</v>
      </c>
      <c r="BT31" s="320">
        <v>308</v>
      </c>
      <c r="BU31" s="320">
        <v>304</v>
      </c>
      <c r="BV31" s="320">
        <v>300</v>
      </c>
      <c r="BW31" s="320">
        <v>297</v>
      </c>
      <c r="BX31" s="319">
        <v>293</v>
      </c>
    </row>
    <row r="32" spans="1:76">
      <c r="A32" s="316"/>
      <c r="B32" s="443" t="s">
        <v>281</v>
      </c>
      <c r="C32" s="316"/>
      <c r="D32" s="315">
        <v>0</v>
      </c>
      <c r="E32" s="315">
        <v>0</v>
      </c>
      <c r="F32" s="315">
        <v>0</v>
      </c>
      <c r="G32" s="315">
        <v>0</v>
      </c>
      <c r="H32" s="315">
        <v>0</v>
      </c>
      <c r="I32" s="315">
        <v>0</v>
      </c>
      <c r="J32" s="315">
        <v>0</v>
      </c>
      <c r="K32" s="315">
        <v>0</v>
      </c>
      <c r="L32" s="315">
        <v>0</v>
      </c>
      <c r="M32" s="315">
        <v>0</v>
      </c>
      <c r="N32" s="315">
        <v>0</v>
      </c>
      <c r="O32" s="315">
        <v>0</v>
      </c>
      <c r="P32" s="315">
        <v>0</v>
      </c>
      <c r="Q32" s="315">
        <v>0</v>
      </c>
      <c r="R32" s="315">
        <v>0</v>
      </c>
      <c r="S32" s="315">
        <v>0</v>
      </c>
      <c r="T32" s="315">
        <v>0</v>
      </c>
      <c r="U32" s="315">
        <v>0</v>
      </c>
      <c r="V32" s="315">
        <v>0</v>
      </c>
      <c r="W32" s="315">
        <v>0</v>
      </c>
      <c r="X32" s="315">
        <v>0</v>
      </c>
      <c r="Y32" s="315">
        <v>0</v>
      </c>
      <c r="Z32" s="315">
        <v>0</v>
      </c>
      <c r="AA32" s="315">
        <v>0</v>
      </c>
      <c r="AB32" s="315">
        <v>0</v>
      </c>
      <c r="AC32" s="315">
        <v>0</v>
      </c>
      <c r="AD32" s="315">
        <v>0</v>
      </c>
      <c r="AE32" s="315">
        <v>0</v>
      </c>
      <c r="AF32" s="315">
        <v>0</v>
      </c>
      <c r="AG32" s="315">
        <v>0</v>
      </c>
      <c r="AH32" s="315">
        <v>0</v>
      </c>
      <c r="AI32" s="315">
        <v>0</v>
      </c>
      <c r="AJ32" s="315">
        <v>0</v>
      </c>
      <c r="AK32" s="315">
        <v>0</v>
      </c>
      <c r="AL32" s="315">
        <v>0</v>
      </c>
      <c r="AM32" s="315">
        <v>0</v>
      </c>
      <c r="AN32" s="315">
        <v>0</v>
      </c>
      <c r="AO32" s="315">
        <v>0</v>
      </c>
      <c r="AP32" s="315">
        <v>0</v>
      </c>
      <c r="AQ32" s="315">
        <v>0</v>
      </c>
      <c r="AR32" s="315">
        <v>0</v>
      </c>
      <c r="AS32" s="315">
        <v>0</v>
      </c>
      <c r="AT32" s="315">
        <v>0</v>
      </c>
      <c r="AU32" s="315">
        <v>0</v>
      </c>
      <c r="AV32" s="315">
        <v>0</v>
      </c>
      <c r="AW32" s="315">
        <v>0</v>
      </c>
      <c r="AX32" s="315">
        <v>0</v>
      </c>
      <c r="AY32" s="315">
        <v>0</v>
      </c>
      <c r="AZ32" s="315">
        <v>0</v>
      </c>
      <c r="BA32" s="315">
        <v>0</v>
      </c>
      <c r="BB32" s="315">
        <v>0</v>
      </c>
      <c r="BC32" s="315">
        <v>0</v>
      </c>
      <c r="BD32" s="315">
        <v>0</v>
      </c>
      <c r="BE32" s="315">
        <v>0</v>
      </c>
      <c r="BF32" s="315">
        <v>0</v>
      </c>
      <c r="BG32" s="315">
        <v>192</v>
      </c>
      <c r="BH32" s="315">
        <v>187</v>
      </c>
      <c r="BI32" s="315">
        <v>182</v>
      </c>
      <c r="BJ32" s="315">
        <v>176</v>
      </c>
      <c r="BK32" s="315">
        <v>170</v>
      </c>
      <c r="BL32" s="315">
        <v>163</v>
      </c>
      <c r="BM32" s="315">
        <v>156</v>
      </c>
      <c r="BN32" s="315">
        <v>152</v>
      </c>
      <c r="BO32" s="315">
        <v>145</v>
      </c>
      <c r="BP32" s="315">
        <v>137</v>
      </c>
      <c r="BQ32" s="315">
        <v>141</v>
      </c>
      <c r="BR32" s="315">
        <v>138</v>
      </c>
      <c r="BS32" s="315">
        <v>135</v>
      </c>
      <c r="BT32" s="315">
        <v>130</v>
      </c>
      <c r="BU32" s="315">
        <v>126</v>
      </c>
      <c r="BV32" s="315">
        <v>122</v>
      </c>
      <c r="BW32" s="315">
        <v>119</v>
      </c>
      <c r="BX32" s="314">
        <v>115</v>
      </c>
    </row>
    <row r="33" spans="1:76">
      <c r="A33" s="316"/>
      <c r="B33" s="443" t="s">
        <v>280</v>
      </c>
      <c r="C33" s="316"/>
      <c r="D33" s="315">
        <v>0</v>
      </c>
      <c r="E33" s="315">
        <v>0</v>
      </c>
      <c r="F33" s="315">
        <v>0</v>
      </c>
      <c r="G33" s="315">
        <v>0</v>
      </c>
      <c r="H33" s="315">
        <v>0</v>
      </c>
      <c r="I33" s="315">
        <v>0</v>
      </c>
      <c r="J33" s="315">
        <v>0</v>
      </c>
      <c r="K33" s="315">
        <v>0</v>
      </c>
      <c r="L33" s="315">
        <v>0</v>
      </c>
      <c r="M33" s="315">
        <v>0</v>
      </c>
      <c r="N33" s="315">
        <v>0</v>
      </c>
      <c r="O33" s="315">
        <v>0</v>
      </c>
      <c r="P33" s="315">
        <v>0</v>
      </c>
      <c r="Q33" s="315">
        <v>0</v>
      </c>
      <c r="R33" s="315">
        <v>0</v>
      </c>
      <c r="S33" s="315">
        <v>0</v>
      </c>
      <c r="T33" s="315">
        <v>0</v>
      </c>
      <c r="U33" s="315">
        <v>0</v>
      </c>
      <c r="V33" s="315">
        <v>0</v>
      </c>
      <c r="W33" s="315">
        <v>0</v>
      </c>
      <c r="X33" s="315">
        <v>0</v>
      </c>
      <c r="Y33" s="315">
        <v>0</v>
      </c>
      <c r="Z33" s="315">
        <v>0</v>
      </c>
      <c r="AA33" s="315">
        <v>0</v>
      </c>
      <c r="AB33" s="315">
        <v>0</v>
      </c>
      <c r="AC33" s="315">
        <v>0</v>
      </c>
      <c r="AD33" s="315">
        <v>0</v>
      </c>
      <c r="AE33" s="315">
        <v>0</v>
      </c>
      <c r="AF33" s="315">
        <v>0</v>
      </c>
      <c r="AG33" s="315">
        <v>0</v>
      </c>
      <c r="AH33" s="315">
        <v>0</v>
      </c>
      <c r="AI33" s="315">
        <v>0</v>
      </c>
      <c r="AJ33" s="315">
        <v>0</v>
      </c>
      <c r="AK33" s="315">
        <v>0</v>
      </c>
      <c r="AL33" s="315">
        <v>0</v>
      </c>
      <c r="AM33" s="315">
        <v>0</v>
      </c>
      <c r="AN33" s="315">
        <v>0</v>
      </c>
      <c r="AO33" s="315">
        <v>0</v>
      </c>
      <c r="AP33" s="315">
        <v>0</v>
      </c>
      <c r="AQ33" s="315">
        <v>0</v>
      </c>
      <c r="AR33" s="315">
        <v>0</v>
      </c>
      <c r="AS33" s="315">
        <v>0</v>
      </c>
      <c r="AT33" s="315">
        <v>0</v>
      </c>
      <c r="AU33" s="315">
        <v>0</v>
      </c>
      <c r="AV33" s="315">
        <v>0</v>
      </c>
      <c r="AW33" s="315">
        <v>0</v>
      </c>
      <c r="AX33" s="315">
        <v>0</v>
      </c>
      <c r="AY33" s="315">
        <v>0</v>
      </c>
      <c r="AZ33" s="315">
        <v>0</v>
      </c>
      <c r="BA33" s="315">
        <v>0</v>
      </c>
      <c r="BB33" s="315">
        <v>0</v>
      </c>
      <c r="BC33" s="315">
        <v>0</v>
      </c>
      <c r="BD33" s="315">
        <v>0</v>
      </c>
      <c r="BE33" s="315">
        <v>0</v>
      </c>
      <c r="BF33" s="315">
        <v>0</v>
      </c>
      <c r="BG33" s="315">
        <v>150</v>
      </c>
      <c r="BH33" s="315">
        <v>153</v>
      </c>
      <c r="BI33" s="315">
        <v>156</v>
      </c>
      <c r="BJ33" s="315">
        <v>159</v>
      </c>
      <c r="BK33" s="315">
        <v>162</v>
      </c>
      <c r="BL33" s="315">
        <v>164</v>
      </c>
      <c r="BM33" s="315">
        <v>169</v>
      </c>
      <c r="BN33" s="315">
        <v>175</v>
      </c>
      <c r="BO33" s="315">
        <v>179</v>
      </c>
      <c r="BP33" s="315">
        <v>181</v>
      </c>
      <c r="BQ33" s="315">
        <v>178</v>
      </c>
      <c r="BR33" s="315">
        <v>178</v>
      </c>
      <c r="BS33" s="315">
        <v>178</v>
      </c>
      <c r="BT33" s="315">
        <v>178</v>
      </c>
      <c r="BU33" s="315">
        <v>178</v>
      </c>
      <c r="BV33" s="315">
        <v>178</v>
      </c>
      <c r="BW33" s="315">
        <v>178</v>
      </c>
      <c r="BX33" s="314">
        <v>178</v>
      </c>
    </row>
    <row r="34" spans="1:76" s="318" customFormat="1" ht="15.75">
      <c r="A34" s="321"/>
      <c r="B34" s="379" t="s">
        <v>614</v>
      </c>
      <c r="C34" s="321"/>
      <c r="D34" s="320">
        <v>0</v>
      </c>
      <c r="E34" s="320">
        <v>0</v>
      </c>
      <c r="F34" s="320">
        <v>0</v>
      </c>
      <c r="G34" s="320">
        <v>0</v>
      </c>
      <c r="H34" s="320">
        <v>0</v>
      </c>
      <c r="I34" s="320">
        <v>0</v>
      </c>
      <c r="J34" s="320">
        <v>0</v>
      </c>
      <c r="K34" s="320">
        <v>0</v>
      </c>
      <c r="L34" s="320">
        <v>0</v>
      </c>
      <c r="M34" s="320">
        <v>0</v>
      </c>
      <c r="N34" s="320">
        <v>0</v>
      </c>
      <c r="O34" s="320">
        <v>0</v>
      </c>
      <c r="P34" s="320">
        <v>0</v>
      </c>
      <c r="Q34" s="320">
        <v>0</v>
      </c>
      <c r="R34" s="320">
        <v>0</v>
      </c>
      <c r="S34" s="320">
        <v>0</v>
      </c>
      <c r="T34" s="320">
        <v>0</v>
      </c>
      <c r="U34" s="320">
        <v>0</v>
      </c>
      <c r="V34" s="320">
        <v>0</v>
      </c>
      <c r="W34" s="320">
        <v>0</v>
      </c>
      <c r="X34" s="320">
        <v>0</v>
      </c>
      <c r="Y34" s="320">
        <v>0</v>
      </c>
      <c r="Z34" s="320">
        <v>0</v>
      </c>
      <c r="AA34" s="320">
        <v>0</v>
      </c>
      <c r="AB34" s="320">
        <v>0</v>
      </c>
      <c r="AC34" s="320">
        <v>0</v>
      </c>
      <c r="AD34" s="320">
        <v>0</v>
      </c>
      <c r="AE34" s="320">
        <v>0</v>
      </c>
      <c r="AF34" s="320">
        <v>0</v>
      </c>
      <c r="AG34" s="320">
        <v>0</v>
      </c>
      <c r="AH34" s="320">
        <v>0</v>
      </c>
      <c r="AI34" s="320">
        <v>0</v>
      </c>
      <c r="AJ34" s="320">
        <v>0</v>
      </c>
      <c r="AK34" s="320">
        <v>0</v>
      </c>
      <c r="AL34" s="320">
        <v>0</v>
      </c>
      <c r="AM34" s="320">
        <v>0</v>
      </c>
      <c r="AN34" s="320">
        <v>0</v>
      </c>
      <c r="AO34" s="320">
        <v>0</v>
      </c>
      <c r="AP34" s="320">
        <v>0</v>
      </c>
      <c r="AQ34" s="320">
        <v>0</v>
      </c>
      <c r="AR34" s="320">
        <v>0</v>
      </c>
      <c r="AS34" s="320">
        <v>0</v>
      </c>
      <c r="AT34" s="320">
        <v>0</v>
      </c>
      <c r="AU34" s="320">
        <v>25</v>
      </c>
      <c r="AV34" s="320">
        <v>24</v>
      </c>
      <c r="AW34" s="320">
        <v>22</v>
      </c>
      <c r="AX34" s="320">
        <v>21</v>
      </c>
      <c r="AY34" s="320">
        <v>19</v>
      </c>
      <c r="AZ34" s="320">
        <v>17</v>
      </c>
      <c r="BA34" s="320">
        <v>16</v>
      </c>
      <c r="BB34" s="320">
        <v>16</v>
      </c>
      <c r="BC34" s="320">
        <v>16</v>
      </c>
      <c r="BD34" s="320">
        <v>15</v>
      </c>
      <c r="BE34" s="320">
        <v>13</v>
      </c>
      <c r="BF34" s="320">
        <v>12</v>
      </c>
      <c r="BG34" s="320">
        <v>11</v>
      </c>
      <c r="BH34" s="320">
        <v>11</v>
      </c>
      <c r="BI34" s="320">
        <v>10</v>
      </c>
      <c r="BJ34" s="320">
        <v>9</v>
      </c>
      <c r="BK34" s="320">
        <v>9</v>
      </c>
      <c r="BL34" s="320">
        <v>8</v>
      </c>
      <c r="BM34" s="320">
        <v>8</v>
      </c>
      <c r="BN34" s="320">
        <v>7</v>
      </c>
      <c r="BO34" s="320">
        <v>7</v>
      </c>
      <c r="BP34" s="320">
        <v>6</v>
      </c>
      <c r="BQ34" s="320">
        <v>6</v>
      </c>
      <c r="BR34" s="320">
        <v>5</v>
      </c>
      <c r="BS34" s="320">
        <v>5</v>
      </c>
      <c r="BT34" s="320">
        <v>5</v>
      </c>
      <c r="BU34" s="320">
        <v>4</v>
      </c>
      <c r="BV34" s="320">
        <v>4</v>
      </c>
      <c r="BW34" s="320">
        <v>4</v>
      </c>
      <c r="BX34" s="319">
        <v>3</v>
      </c>
    </row>
    <row r="35" spans="1:76" ht="15.95" customHeight="1" thickBot="1">
      <c r="A35" s="442"/>
      <c r="B35" s="441"/>
      <c r="C35" s="266"/>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
  <sheetViews>
    <sheetView zoomScale="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3" customWidth="1"/>
    <col min="76" max="76" width="12.7109375" style="261" customWidth="1"/>
    <col min="77" max="16384" width="9.140625" style="261"/>
  </cols>
  <sheetData>
    <row r="1" spans="1:76" s="308" customFormat="1" ht="24.95" customHeight="1" thickBot="1">
      <c r="A1" s="30" t="s">
        <v>64</v>
      </c>
      <c r="B1" s="77" t="s">
        <v>153</v>
      </c>
      <c r="C1" s="76"/>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09"/>
      <c r="BW1" s="309"/>
      <c r="BX1" s="309"/>
    </row>
    <row r="2" spans="1:76" ht="15.75" customHeight="1">
      <c r="A2" s="26" t="str">
        <f>Notes!A2</f>
        <v>Summer Budget</v>
      </c>
      <c r="B2" s="26" t="s">
        <v>625</v>
      </c>
      <c r="C2" s="26"/>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6.1" customHeight="1">
      <c r="A4" s="340"/>
      <c r="B4" s="128" t="s">
        <v>67</v>
      </c>
      <c r="C4" s="41"/>
      <c r="D4" s="320">
        <f t="shared" ref="D4:AI4" si="0">SUM(D5:D7)</f>
        <v>0</v>
      </c>
      <c r="E4" s="320">
        <f t="shared" si="0"/>
        <v>0</v>
      </c>
      <c r="F4" s="320">
        <f t="shared" si="0"/>
        <v>0</v>
      </c>
      <c r="G4" s="320">
        <f t="shared" si="0"/>
        <v>0</v>
      </c>
      <c r="H4" s="320">
        <f t="shared" si="0"/>
        <v>0</v>
      </c>
      <c r="I4" s="320">
        <f t="shared" si="0"/>
        <v>0</v>
      </c>
      <c r="J4" s="320">
        <f t="shared" si="0"/>
        <v>0</v>
      </c>
      <c r="K4" s="320">
        <f t="shared" si="0"/>
        <v>0</v>
      </c>
      <c r="L4" s="320">
        <f t="shared" si="0"/>
        <v>0</v>
      </c>
      <c r="M4" s="320">
        <f t="shared" si="0"/>
        <v>0</v>
      </c>
      <c r="N4" s="320">
        <f t="shared" si="0"/>
        <v>0</v>
      </c>
      <c r="O4" s="320">
        <f t="shared" si="0"/>
        <v>0</v>
      </c>
      <c r="P4" s="320">
        <f t="shared" si="0"/>
        <v>0</v>
      </c>
      <c r="Q4" s="320">
        <f t="shared" si="0"/>
        <v>0</v>
      </c>
      <c r="R4" s="320">
        <f t="shared" si="0"/>
        <v>0</v>
      </c>
      <c r="S4" s="320">
        <f t="shared" si="0"/>
        <v>0</v>
      </c>
      <c r="T4" s="320">
        <f t="shared" si="0"/>
        <v>0</v>
      </c>
      <c r="U4" s="320">
        <f t="shared" si="0"/>
        <v>0</v>
      </c>
      <c r="V4" s="320">
        <f t="shared" si="0"/>
        <v>0</v>
      </c>
      <c r="W4" s="320">
        <f t="shared" si="0"/>
        <v>0</v>
      </c>
      <c r="X4" s="320">
        <f t="shared" si="0"/>
        <v>0</v>
      </c>
      <c r="Y4" s="320">
        <f t="shared" si="0"/>
        <v>0</v>
      </c>
      <c r="Z4" s="320">
        <f t="shared" si="0"/>
        <v>0</v>
      </c>
      <c r="AA4" s="320">
        <f t="shared" si="0"/>
        <v>0</v>
      </c>
      <c r="AB4" s="320">
        <f t="shared" si="0"/>
        <v>0</v>
      </c>
      <c r="AC4" s="320">
        <f t="shared" si="0"/>
        <v>0</v>
      </c>
      <c r="AD4" s="320">
        <f t="shared" si="0"/>
        <v>0</v>
      </c>
      <c r="AE4" s="320">
        <f t="shared" si="0"/>
        <v>0</v>
      </c>
      <c r="AF4" s="320">
        <f t="shared" si="0"/>
        <v>0</v>
      </c>
      <c r="AG4" s="320">
        <f t="shared" si="0"/>
        <v>0</v>
      </c>
      <c r="AH4" s="320">
        <f t="shared" si="0"/>
        <v>0</v>
      </c>
      <c r="AI4" s="320">
        <f t="shared" si="0"/>
        <v>0</v>
      </c>
      <c r="AJ4" s="320">
        <f t="shared" ref="AJ4:BM4" si="1">SUM(AJ5:AJ7)</f>
        <v>0</v>
      </c>
      <c r="AK4" s="320">
        <f t="shared" si="1"/>
        <v>0</v>
      </c>
      <c r="AL4" s="320">
        <f t="shared" si="1"/>
        <v>0</v>
      </c>
      <c r="AM4" s="320">
        <f t="shared" si="1"/>
        <v>0</v>
      </c>
      <c r="AN4" s="320">
        <f t="shared" si="1"/>
        <v>0</v>
      </c>
      <c r="AO4" s="320">
        <f t="shared" si="1"/>
        <v>0</v>
      </c>
      <c r="AP4" s="320">
        <f t="shared" si="1"/>
        <v>0</v>
      </c>
      <c r="AQ4" s="320">
        <f t="shared" si="1"/>
        <v>0</v>
      </c>
      <c r="AR4" s="320">
        <f t="shared" si="1"/>
        <v>0</v>
      </c>
      <c r="AS4" s="320">
        <f t="shared" si="1"/>
        <v>0</v>
      </c>
      <c r="AT4" s="320">
        <f t="shared" si="1"/>
        <v>0</v>
      </c>
      <c r="AU4" s="320">
        <f t="shared" si="1"/>
        <v>0</v>
      </c>
      <c r="AV4" s="320">
        <f t="shared" si="1"/>
        <v>0</v>
      </c>
      <c r="AW4" s="320">
        <f t="shared" si="1"/>
        <v>0</v>
      </c>
      <c r="AX4" s="320">
        <f t="shared" si="1"/>
        <v>0</v>
      </c>
      <c r="AY4" s="320">
        <f t="shared" si="1"/>
        <v>0</v>
      </c>
      <c r="AZ4" s="320">
        <f t="shared" si="1"/>
        <v>0</v>
      </c>
      <c r="BA4" s="320">
        <f t="shared" si="1"/>
        <v>0</v>
      </c>
      <c r="BB4" s="320">
        <f t="shared" si="1"/>
        <v>0</v>
      </c>
      <c r="BC4" s="320">
        <f t="shared" si="1"/>
        <v>0.56699999999999995</v>
      </c>
      <c r="BD4" s="320">
        <f t="shared" si="1"/>
        <v>42.750999999999998</v>
      </c>
      <c r="BE4" s="320">
        <f t="shared" si="1"/>
        <v>82</v>
      </c>
      <c r="BF4" s="320">
        <f t="shared" si="1"/>
        <v>180.13019312</v>
      </c>
      <c r="BG4" s="320">
        <f t="shared" si="1"/>
        <v>139.34738139999999</v>
      </c>
      <c r="BH4" s="320">
        <f t="shared" si="1"/>
        <v>87.293999999999997</v>
      </c>
      <c r="BI4" s="320">
        <f t="shared" si="1"/>
        <v>71.74855457999999</v>
      </c>
      <c r="BJ4" s="320">
        <f t="shared" si="1"/>
        <v>86.415832980000019</v>
      </c>
      <c r="BK4" s="320">
        <f t="shared" si="1"/>
        <v>109.97339909</v>
      </c>
      <c r="BL4" s="320">
        <f t="shared" si="1"/>
        <v>112.23410000000001</v>
      </c>
      <c r="BM4" s="320">
        <f t="shared" si="1"/>
        <v>115.10395912999999</v>
      </c>
      <c r="BN4" s="320">
        <v>138.13980000000001</v>
      </c>
      <c r="BO4" s="320">
        <v>47.019696670000002</v>
      </c>
      <c r="BP4" s="320">
        <v>1.39356865</v>
      </c>
      <c r="BQ4" s="320">
        <v>0.86930000000000007</v>
      </c>
      <c r="BR4" s="320">
        <v>0.41239731999999996</v>
      </c>
      <c r="BS4" s="320">
        <v>0.28312141651637635</v>
      </c>
      <c r="BT4" s="320">
        <v>0.60075882499478284</v>
      </c>
      <c r="BU4" s="320">
        <v>0.62298690151958991</v>
      </c>
      <c r="BV4" s="320">
        <v>0.49092722224056429</v>
      </c>
      <c r="BW4" s="320">
        <v>0.51395051305742001</v>
      </c>
      <c r="BX4" s="319">
        <v>0.52425061977411669</v>
      </c>
    </row>
    <row r="5" spans="1:76">
      <c r="A5" s="316"/>
      <c r="B5" s="296" t="s">
        <v>624</v>
      </c>
      <c r="C5" s="296"/>
      <c r="D5" s="315">
        <v>0</v>
      </c>
      <c r="E5" s="315">
        <v>0</v>
      </c>
      <c r="F5" s="315">
        <v>0</v>
      </c>
      <c r="G5" s="315">
        <v>0</v>
      </c>
      <c r="H5" s="315">
        <v>0</v>
      </c>
      <c r="I5" s="315">
        <v>0</v>
      </c>
      <c r="J5" s="315">
        <v>0</v>
      </c>
      <c r="K5" s="315">
        <v>0</v>
      </c>
      <c r="L5" s="315">
        <v>0</v>
      </c>
      <c r="M5" s="315">
        <v>0</v>
      </c>
      <c r="N5" s="315">
        <v>0</v>
      </c>
      <c r="O5" s="315">
        <v>0</v>
      </c>
      <c r="P5" s="315">
        <v>0</v>
      </c>
      <c r="Q5" s="315">
        <v>0</v>
      </c>
      <c r="R5" s="315">
        <v>0</v>
      </c>
      <c r="S5" s="315">
        <v>0</v>
      </c>
      <c r="T5" s="315">
        <v>0</v>
      </c>
      <c r="U5" s="315">
        <v>0</v>
      </c>
      <c r="V5" s="315">
        <v>0</v>
      </c>
      <c r="W5" s="315">
        <v>0</v>
      </c>
      <c r="X5" s="315">
        <v>0</v>
      </c>
      <c r="Y5" s="315">
        <v>0</v>
      </c>
      <c r="Z5" s="315">
        <v>0</v>
      </c>
      <c r="AA5" s="315">
        <v>0</v>
      </c>
      <c r="AB5" s="315">
        <v>0</v>
      </c>
      <c r="AC5" s="315">
        <v>0</v>
      </c>
      <c r="AD5" s="315">
        <v>0</v>
      </c>
      <c r="AE5" s="315">
        <v>0</v>
      </c>
      <c r="AF5" s="315">
        <v>0</v>
      </c>
      <c r="AG5" s="315">
        <v>0</v>
      </c>
      <c r="AH5" s="315">
        <v>0</v>
      </c>
      <c r="AI5" s="315">
        <v>0</v>
      </c>
      <c r="AJ5" s="315">
        <v>0</v>
      </c>
      <c r="AK5" s="315">
        <v>0</v>
      </c>
      <c r="AL5" s="315">
        <v>0</v>
      </c>
      <c r="AM5" s="315">
        <v>0</v>
      </c>
      <c r="AN5" s="315">
        <v>0</v>
      </c>
      <c r="AO5" s="315">
        <v>0</v>
      </c>
      <c r="AP5" s="315">
        <v>0</v>
      </c>
      <c r="AQ5" s="315">
        <v>0</v>
      </c>
      <c r="AR5" s="315">
        <v>0</v>
      </c>
      <c r="AS5" s="315">
        <v>0</v>
      </c>
      <c r="AT5" s="315">
        <v>0</v>
      </c>
      <c r="AU5" s="315">
        <v>0</v>
      </c>
      <c r="AV5" s="315">
        <v>0</v>
      </c>
      <c r="AW5" s="315">
        <v>0</v>
      </c>
      <c r="AX5" s="315">
        <v>0</v>
      </c>
      <c r="AY5" s="315">
        <v>0</v>
      </c>
      <c r="AZ5" s="315">
        <v>0</v>
      </c>
      <c r="BA5" s="315">
        <v>0</v>
      </c>
      <c r="BB5" s="315">
        <v>0</v>
      </c>
      <c r="BC5" s="315">
        <v>0.56699999999999995</v>
      </c>
      <c r="BD5" s="315">
        <v>42.750999999999998</v>
      </c>
      <c r="BE5" s="315">
        <v>82</v>
      </c>
      <c r="BF5" s="315">
        <v>98</v>
      </c>
      <c r="BG5" s="315">
        <v>38.191000000000003</v>
      </c>
      <c r="BH5" s="315">
        <v>0</v>
      </c>
      <c r="BI5" s="315">
        <v>0</v>
      </c>
      <c r="BJ5" s="315">
        <v>0</v>
      </c>
      <c r="BK5" s="315">
        <v>0</v>
      </c>
      <c r="BL5" s="315">
        <v>0</v>
      </c>
      <c r="BM5" s="315">
        <v>0</v>
      </c>
      <c r="BN5" s="315">
        <v>0</v>
      </c>
      <c r="BO5" s="315">
        <v>0</v>
      </c>
      <c r="BP5" s="315">
        <v>0</v>
      </c>
      <c r="BQ5" s="315">
        <v>0</v>
      </c>
      <c r="BR5" s="315">
        <v>0</v>
      </c>
      <c r="BS5" s="315">
        <v>0</v>
      </c>
      <c r="BT5" s="315">
        <v>0</v>
      </c>
      <c r="BU5" s="315">
        <v>0</v>
      </c>
      <c r="BV5" s="315">
        <v>0</v>
      </c>
      <c r="BW5" s="315">
        <v>0</v>
      </c>
      <c r="BX5" s="314">
        <v>0</v>
      </c>
    </row>
    <row r="6" spans="1:76">
      <c r="A6" s="316"/>
      <c r="B6" s="296" t="s">
        <v>623</v>
      </c>
      <c r="C6" s="296"/>
      <c r="D6" s="315">
        <v>0</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0</v>
      </c>
      <c r="AD6" s="315">
        <v>0</v>
      </c>
      <c r="AE6" s="315">
        <v>0</v>
      </c>
      <c r="AF6" s="315">
        <v>0</v>
      </c>
      <c r="AG6" s="315">
        <v>0</v>
      </c>
      <c r="AH6" s="315">
        <v>0</v>
      </c>
      <c r="AI6" s="315">
        <v>0</v>
      </c>
      <c r="AJ6" s="315">
        <v>0</v>
      </c>
      <c r="AK6" s="315">
        <v>0</v>
      </c>
      <c r="AL6" s="315">
        <v>0</v>
      </c>
      <c r="AM6" s="315">
        <v>0</v>
      </c>
      <c r="AN6" s="315">
        <v>0</v>
      </c>
      <c r="AO6" s="315">
        <v>0</v>
      </c>
      <c r="AP6" s="315">
        <v>0</v>
      </c>
      <c r="AQ6" s="315">
        <v>0</v>
      </c>
      <c r="AR6" s="315">
        <v>0</v>
      </c>
      <c r="AS6" s="315">
        <v>0</v>
      </c>
      <c r="AT6" s="315">
        <v>0</v>
      </c>
      <c r="AU6" s="315">
        <v>0</v>
      </c>
      <c r="AV6" s="315">
        <v>0</v>
      </c>
      <c r="AW6" s="315">
        <v>0</v>
      </c>
      <c r="AX6" s="315">
        <v>0</v>
      </c>
      <c r="AY6" s="315">
        <v>0</v>
      </c>
      <c r="AZ6" s="315">
        <v>0</v>
      </c>
      <c r="BA6" s="315">
        <v>0</v>
      </c>
      <c r="BB6" s="315">
        <v>0</v>
      </c>
      <c r="BC6" s="315">
        <v>0</v>
      </c>
      <c r="BD6" s="315">
        <v>0</v>
      </c>
      <c r="BE6" s="315">
        <v>0</v>
      </c>
      <c r="BF6" s="315">
        <v>36.808193120000006</v>
      </c>
      <c r="BG6" s="315">
        <v>50.326735474721751</v>
      </c>
      <c r="BH6" s="315">
        <v>43.058999999999997</v>
      </c>
      <c r="BI6" s="315">
        <v>35.448</v>
      </c>
      <c r="BJ6" s="315">
        <v>41.220999999999997</v>
      </c>
      <c r="BK6" s="315">
        <v>54.17288955082573</v>
      </c>
      <c r="BL6" s="315">
        <v>55.08764418804401</v>
      </c>
      <c r="BM6" s="315">
        <v>78.992913128431368</v>
      </c>
      <c r="BN6" s="315">
        <v>0</v>
      </c>
      <c r="BO6" s="315">
        <v>0</v>
      </c>
      <c r="BP6" s="315">
        <v>0</v>
      </c>
      <c r="BQ6" s="315">
        <v>0</v>
      </c>
      <c r="BR6" s="315">
        <v>0</v>
      </c>
      <c r="BS6" s="315">
        <v>0</v>
      </c>
      <c r="BT6" s="315">
        <v>0</v>
      </c>
      <c r="BU6" s="315">
        <v>0</v>
      </c>
      <c r="BV6" s="315">
        <v>0</v>
      </c>
      <c r="BW6" s="315">
        <v>0</v>
      </c>
      <c r="BX6" s="314">
        <v>0</v>
      </c>
    </row>
    <row r="7" spans="1:76" s="285" customFormat="1" ht="26.1" customHeight="1" thickBot="1">
      <c r="A7" s="390"/>
      <c r="B7" s="451" t="s">
        <v>622</v>
      </c>
      <c r="C7" s="388"/>
      <c r="D7" s="358">
        <v>0</v>
      </c>
      <c r="E7" s="358">
        <v>0</v>
      </c>
      <c r="F7" s="358">
        <v>0</v>
      </c>
      <c r="G7" s="358">
        <v>0</v>
      </c>
      <c r="H7" s="358">
        <v>0</v>
      </c>
      <c r="I7" s="358">
        <v>0</v>
      </c>
      <c r="J7" s="358">
        <v>0</v>
      </c>
      <c r="K7" s="358">
        <v>0</v>
      </c>
      <c r="L7" s="358">
        <v>0</v>
      </c>
      <c r="M7" s="358">
        <v>0</v>
      </c>
      <c r="N7" s="358">
        <v>0</v>
      </c>
      <c r="O7" s="358">
        <v>0</v>
      </c>
      <c r="P7" s="358">
        <v>0</v>
      </c>
      <c r="Q7" s="358">
        <v>0</v>
      </c>
      <c r="R7" s="358">
        <v>0</v>
      </c>
      <c r="S7" s="358">
        <v>0</v>
      </c>
      <c r="T7" s="358">
        <v>0</v>
      </c>
      <c r="U7" s="358">
        <v>0</v>
      </c>
      <c r="V7" s="358">
        <v>0</v>
      </c>
      <c r="W7" s="358">
        <v>0</v>
      </c>
      <c r="X7" s="358">
        <v>0</v>
      </c>
      <c r="Y7" s="358">
        <v>0</v>
      </c>
      <c r="Z7" s="358">
        <v>0</v>
      </c>
      <c r="AA7" s="358">
        <v>0</v>
      </c>
      <c r="AB7" s="358">
        <v>0</v>
      </c>
      <c r="AC7" s="358">
        <v>0</v>
      </c>
      <c r="AD7" s="358">
        <v>0</v>
      </c>
      <c r="AE7" s="358">
        <v>0</v>
      </c>
      <c r="AF7" s="358">
        <v>0</v>
      </c>
      <c r="AG7" s="358">
        <v>0</v>
      </c>
      <c r="AH7" s="358">
        <v>0</v>
      </c>
      <c r="AI7" s="358">
        <v>0</v>
      </c>
      <c r="AJ7" s="358">
        <v>0</v>
      </c>
      <c r="AK7" s="358">
        <v>0</v>
      </c>
      <c r="AL7" s="358">
        <v>0</v>
      </c>
      <c r="AM7" s="358">
        <v>0</v>
      </c>
      <c r="AN7" s="358">
        <v>0</v>
      </c>
      <c r="AO7" s="358">
        <v>0</v>
      </c>
      <c r="AP7" s="358">
        <v>0</v>
      </c>
      <c r="AQ7" s="358">
        <v>0</v>
      </c>
      <c r="AR7" s="358">
        <v>0</v>
      </c>
      <c r="AS7" s="358">
        <v>0</v>
      </c>
      <c r="AT7" s="358">
        <v>0</v>
      </c>
      <c r="AU7" s="358">
        <v>0</v>
      </c>
      <c r="AV7" s="358">
        <v>0</v>
      </c>
      <c r="AW7" s="358">
        <v>0</v>
      </c>
      <c r="AX7" s="358">
        <v>0</v>
      </c>
      <c r="AY7" s="358">
        <v>0</v>
      </c>
      <c r="AZ7" s="358">
        <v>0</v>
      </c>
      <c r="BA7" s="358">
        <v>0</v>
      </c>
      <c r="BB7" s="358">
        <v>0</v>
      </c>
      <c r="BC7" s="358">
        <v>0</v>
      </c>
      <c r="BD7" s="358">
        <v>0</v>
      </c>
      <c r="BE7" s="358">
        <v>0</v>
      </c>
      <c r="BF7" s="358">
        <v>45.322000000000003</v>
      </c>
      <c r="BG7" s="358">
        <v>50.829645925278243</v>
      </c>
      <c r="BH7" s="358">
        <v>44.234999999999999</v>
      </c>
      <c r="BI7" s="358">
        <v>36.300554579999996</v>
      </c>
      <c r="BJ7" s="358">
        <v>45.194832980000022</v>
      </c>
      <c r="BK7" s="358">
        <v>55.800509539174271</v>
      </c>
      <c r="BL7" s="358">
        <v>57.146455811955995</v>
      </c>
      <c r="BM7" s="358">
        <v>36.111046001568631</v>
      </c>
      <c r="BN7" s="358">
        <v>0</v>
      </c>
      <c r="BO7" s="358">
        <v>0</v>
      </c>
      <c r="BP7" s="358">
        <v>0</v>
      </c>
      <c r="BQ7" s="358">
        <v>0</v>
      </c>
      <c r="BR7" s="358">
        <v>0</v>
      </c>
      <c r="BS7" s="358">
        <v>0</v>
      </c>
      <c r="BT7" s="358">
        <v>0</v>
      </c>
      <c r="BU7" s="358">
        <v>0</v>
      </c>
      <c r="BV7" s="358">
        <v>0</v>
      </c>
      <c r="BW7" s="358">
        <v>0</v>
      </c>
      <c r="BX7" s="357">
        <v>0</v>
      </c>
    </row>
    <row r="8" spans="1:76" ht="26.1" customHeight="1">
      <c r="A8" s="299"/>
      <c r="B8" s="26" t="s">
        <v>625</v>
      </c>
      <c r="C8" s="26"/>
      <c r="D8" s="273" t="s">
        <v>151</v>
      </c>
      <c r="E8" s="273" t="s">
        <v>150</v>
      </c>
      <c r="F8" s="273" t="s">
        <v>149</v>
      </c>
      <c r="G8" s="273" t="s">
        <v>148</v>
      </c>
      <c r="H8" s="273" t="s">
        <v>147</v>
      </c>
      <c r="I8" s="273" t="s">
        <v>146</v>
      </c>
      <c r="J8" s="273" t="s">
        <v>145</v>
      </c>
      <c r="K8" s="273" t="s">
        <v>144</v>
      </c>
      <c r="L8" s="273" t="s">
        <v>143</v>
      </c>
      <c r="M8" s="273" t="s">
        <v>142</v>
      </c>
      <c r="N8" s="273" t="s">
        <v>141</v>
      </c>
      <c r="O8" s="273" t="s">
        <v>140</v>
      </c>
      <c r="P8" s="273" t="s">
        <v>139</v>
      </c>
      <c r="Q8" s="273" t="s">
        <v>138</v>
      </c>
      <c r="R8" s="273" t="s">
        <v>137</v>
      </c>
      <c r="S8" s="273" t="s">
        <v>136</v>
      </c>
      <c r="T8" s="273" t="s">
        <v>135</v>
      </c>
      <c r="U8" s="273" t="s">
        <v>134</v>
      </c>
      <c r="V8" s="273" t="s">
        <v>133</v>
      </c>
      <c r="W8" s="273" t="s">
        <v>132</v>
      </c>
      <c r="X8" s="273" t="s">
        <v>131</v>
      </c>
      <c r="Y8" s="273" t="s">
        <v>130</v>
      </c>
      <c r="Z8" s="273" t="s">
        <v>129</v>
      </c>
      <c r="AA8" s="273" t="s">
        <v>128</v>
      </c>
      <c r="AB8" s="273" t="s">
        <v>127</v>
      </c>
      <c r="AC8" s="273" t="s">
        <v>126</v>
      </c>
      <c r="AD8" s="273" t="s">
        <v>125</v>
      </c>
      <c r="AE8" s="273" t="s">
        <v>124</v>
      </c>
      <c r="AF8" s="273" t="s">
        <v>123</v>
      </c>
      <c r="AG8" s="273" t="s">
        <v>122</v>
      </c>
      <c r="AH8" s="273" t="s">
        <v>121</v>
      </c>
      <c r="AI8" s="273" t="s">
        <v>120</v>
      </c>
      <c r="AJ8" s="273" t="s">
        <v>119</v>
      </c>
      <c r="AK8" s="273" t="s">
        <v>118</v>
      </c>
      <c r="AL8" s="273" t="s">
        <v>117</v>
      </c>
      <c r="AM8" s="273" t="s">
        <v>116</v>
      </c>
      <c r="AN8" s="273" t="s">
        <v>115</v>
      </c>
      <c r="AO8" s="273" t="s">
        <v>114</v>
      </c>
      <c r="AP8" s="273" t="s">
        <v>113</v>
      </c>
      <c r="AQ8" s="273" t="s">
        <v>112</v>
      </c>
      <c r="AR8" s="273" t="s">
        <v>111</v>
      </c>
      <c r="AS8" s="273" t="s">
        <v>110</v>
      </c>
      <c r="AT8" s="273" t="s">
        <v>109</v>
      </c>
      <c r="AU8" s="273" t="s">
        <v>108</v>
      </c>
      <c r="AV8" s="273" t="s">
        <v>107</v>
      </c>
      <c r="AW8" s="273" t="s">
        <v>106</v>
      </c>
      <c r="AX8" s="273" t="s">
        <v>105</v>
      </c>
      <c r="AY8" s="273" t="s">
        <v>104</v>
      </c>
      <c r="AZ8" s="273" t="s">
        <v>103</v>
      </c>
      <c r="BA8" s="273" t="s">
        <v>102</v>
      </c>
      <c r="BB8" s="273" t="s">
        <v>101</v>
      </c>
      <c r="BC8" s="273" t="s">
        <v>100</v>
      </c>
      <c r="BD8" s="273" t="s">
        <v>99</v>
      </c>
      <c r="BE8" s="273" t="s">
        <v>98</v>
      </c>
      <c r="BF8" s="273" t="s">
        <v>97</v>
      </c>
      <c r="BG8" s="273" t="s">
        <v>96</v>
      </c>
      <c r="BH8" s="273" t="s">
        <v>95</v>
      </c>
      <c r="BI8" s="273" t="s">
        <v>94</v>
      </c>
      <c r="BJ8" s="273" t="s">
        <v>93</v>
      </c>
      <c r="BK8" s="273" t="s">
        <v>92</v>
      </c>
      <c r="BL8" s="273" t="s">
        <v>91</v>
      </c>
      <c r="BM8" s="273" t="s">
        <v>90</v>
      </c>
      <c r="BN8" s="273" t="s">
        <v>89</v>
      </c>
      <c r="BO8" s="273" t="s">
        <v>88</v>
      </c>
      <c r="BP8" s="273" t="s">
        <v>87</v>
      </c>
      <c r="BQ8" s="273" t="s">
        <v>86</v>
      </c>
      <c r="BR8" s="273" t="s">
        <v>85</v>
      </c>
      <c r="BS8" s="273" t="s">
        <v>84</v>
      </c>
      <c r="BT8" s="273" t="s">
        <v>83</v>
      </c>
      <c r="BU8" s="282" t="s">
        <v>82</v>
      </c>
      <c r="BV8" s="282" t="s">
        <v>81</v>
      </c>
      <c r="BW8" s="282" t="s">
        <v>80</v>
      </c>
      <c r="BX8" s="281" t="s">
        <v>79</v>
      </c>
    </row>
    <row r="9" spans="1:76" ht="15.75">
      <c r="A9" s="299"/>
      <c r="B9" s="338" t="s">
        <v>409</v>
      </c>
      <c r="C9" s="337"/>
      <c r="D9" s="304" t="s">
        <v>77</v>
      </c>
      <c r="E9" s="304" t="s">
        <v>77</v>
      </c>
      <c r="F9" s="304" t="s">
        <v>77</v>
      </c>
      <c r="G9" s="304" t="s">
        <v>77</v>
      </c>
      <c r="H9" s="304" t="s">
        <v>77</v>
      </c>
      <c r="I9" s="304" t="s">
        <v>77</v>
      </c>
      <c r="J9" s="304" t="s">
        <v>77</v>
      </c>
      <c r="K9" s="304" t="s">
        <v>77</v>
      </c>
      <c r="L9" s="304" t="s">
        <v>77</v>
      </c>
      <c r="M9" s="304" t="s">
        <v>77</v>
      </c>
      <c r="N9" s="304" t="s">
        <v>77</v>
      </c>
      <c r="O9" s="304" t="s">
        <v>77</v>
      </c>
      <c r="P9" s="304" t="s">
        <v>77</v>
      </c>
      <c r="Q9" s="304" t="s">
        <v>77</v>
      </c>
      <c r="R9" s="304" t="s">
        <v>77</v>
      </c>
      <c r="S9" s="304" t="s">
        <v>77</v>
      </c>
      <c r="T9" s="304" t="s">
        <v>77</v>
      </c>
      <c r="U9" s="304" t="s">
        <v>77</v>
      </c>
      <c r="V9" s="304" t="s">
        <v>77</v>
      </c>
      <c r="W9" s="304" t="s">
        <v>77</v>
      </c>
      <c r="X9" s="304" t="s">
        <v>77</v>
      </c>
      <c r="Y9" s="304" t="s">
        <v>77</v>
      </c>
      <c r="Z9" s="304" t="s">
        <v>77</v>
      </c>
      <c r="AA9" s="304" t="s">
        <v>77</v>
      </c>
      <c r="AB9" s="304" t="s">
        <v>77</v>
      </c>
      <c r="AC9" s="304" t="s">
        <v>77</v>
      </c>
      <c r="AD9" s="304" t="s">
        <v>77</v>
      </c>
      <c r="AE9" s="304" t="s">
        <v>77</v>
      </c>
      <c r="AF9" s="304" t="s">
        <v>77</v>
      </c>
      <c r="AG9" s="304" t="s">
        <v>77</v>
      </c>
      <c r="AH9" s="304" t="s">
        <v>77</v>
      </c>
      <c r="AI9" s="304" t="s">
        <v>77</v>
      </c>
      <c r="AJ9" s="304" t="s">
        <v>77</v>
      </c>
      <c r="AK9" s="304" t="s">
        <v>77</v>
      </c>
      <c r="AL9" s="304" t="s">
        <v>77</v>
      </c>
      <c r="AM9" s="304" t="s">
        <v>77</v>
      </c>
      <c r="AN9" s="304" t="s">
        <v>77</v>
      </c>
      <c r="AO9" s="304" t="s">
        <v>77</v>
      </c>
      <c r="AP9" s="304" t="s">
        <v>77</v>
      </c>
      <c r="AQ9" s="304" t="s">
        <v>77</v>
      </c>
      <c r="AR9" s="304" t="s">
        <v>77</v>
      </c>
      <c r="AS9" s="304" t="s">
        <v>77</v>
      </c>
      <c r="AT9" s="304" t="s">
        <v>77</v>
      </c>
      <c r="AU9" s="304" t="s">
        <v>77</v>
      </c>
      <c r="AV9" s="304" t="s">
        <v>77</v>
      </c>
      <c r="AW9" s="304" t="s">
        <v>77</v>
      </c>
      <c r="AX9" s="304" t="s">
        <v>77</v>
      </c>
      <c r="AY9" s="304" t="s">
        <v>77</v>
      </c>
      <c r="AZ9" s="304" t="s">
        <v>77</v>
      </c>
      <c r="BA9" s="304" t="s">
        <v>77</v>
      </c>
      <c r="BB9" s="304" t="s">
        <v>77</v>
      </c>
      <c r="BC9" s="304" t="s">
        <v>77</v>
      </c>
      <c r="BD9" s="304" t="s">
        <v>77</v>
      </c>
      <c r="BE9" s="304" t="s">
        <v>77</v>
      </c>
      <c r="BF9" s="304" t="s">
        <v>77</v>
      </c>
      <c r="BG9" s="304" t="s">
        <v>77</v>
      </c>
      <c r="BH9" s="304" t="s">
        <v>77</v>
      </c>
      <c r="BI9" s="304" t="s">
        <v>77</v>
      </c>
      <c r="BJ9" s="304" t="s">
        <v>77</v>
      </c>
      <c r="BK9" s="304" t="s">
        <v>77</v>
      </c>
      <c r="BL9" s="304" t="s">
        <v>77</v>
      </c>
      <c r="BM9" s="450" t="s">
        <v>77</v>
      </c>
      <c r="BN9" s="450" t="s">
        <v>77</v>
      </c>
      <c r="BO9" s="450" t="s">
        <v>77</v>
      </c>
      <c r="BP9" s="304" t="s">
        <v>77</v>
      </c>
      <c r="BQ9" s="304" t="s">
        <v>77</v>
      </c>
      <c r="BR9" s="304" t="s">
        <v>77</v>
      </c>
      <c r="BS9" s="304" t="s">
        <v>76</v>
      </c>
      <c r="BT9" s="278" t="s">
        <v>76</v>
      </c>
      <c r="BU9" s="278" t="s">
        <v>76</v>
      </c>
      <c r="BV9" s="278" t="s">
        <v>76</v>
      </c>
      <c r="BW9" s="278" t="s">
        <v>76</v>
      </c>
      <c r="BX9" s="277" t="s">
        <v>76</v>
      </c>
    </row>
    <row r="10" spans="1:76" s="318" customFormat="1" ht="26.1" customHeight="1">
      <c r="A10" s="321"/>
      <c r="B10" s="41" t="s">
        <v>67</v>
      </c>
      <c r="C10" s="41"/>
      <c r="D10" s="320">
        <v>0</v>
      </c>
      <c r="E10" s="320">
        <v>0</v>
      </c>
      <c r="F10" s="320">
        <v>0</v>
      </c>
      <c r="G10" s="320">
        <v>0</v>
      </c>
      <c r="H10" s="320">
        <v>0</v>
      </c>
      <c r="I10" s="320">
        <v>0</v>
      </c>
      <c r="J10" s="320">
        <v>0</v>
      </c>
      <c r="K10" s="320">
        <v>0</v>
      </c>
      <c r="L10" s="320">
        <v>0</v>
      </c>
      <c r="M10" s="320">
        <v>0</v>
      </c>
      <c r="N10" s="320">
        <v>0</v>
      </c>
      <c r="O10" s="320">
        <v>0</v>
      </c>
      <c r="P10" s="320">
        <v>0</v>
      </c>
      <c r="Q10" s="320">
        <v>0</v>
      </c>
      <c r="R10" s="320">
        <v>0</v>
      </c>
      <c r="S10" s="320">
        <v>0</v>
      </c>
      <c r="T10" s="320">
        <v>0</v>
      </c>
      <c r="U10" s="320">
        <v>0</v>
      </c>
      <c r="V10" s="320">
        <v>0</v>
      </c>
      <c r="W10" s="320">
        <v>0</v>
      </c>
      <c r="X10" s="320">
        <v>0</v>
      </c>
      <c r="Y10" s="320">
        <v>0</v>
      </c>
      <c r="Z10" s="320">
        <v>0</v>
      </c>
      <c r="AA10" s="320">
        <v>0</v>
      </c>
      <c r="AB10" s="320">
        <v>0</v>
      </c>
      <c r="AC10" s="320">
        <v>0</v>
      </c>
      <c r="AD10" s="320">
        <v>0</v>
      </c>
      <c r="AE10" s="320">
        <v>0</v>
      </c>
      <c r="AF10" s="320">
        <v>0</v>
      </c>
      <c r="AG10" s="320">
        <v>0</v>
      </c>
      <c r="AH10" s="320">
        <v>0</v>
      </c>
      <c r="AI10" s="320">
        <v>0</v>
      </c>
      <c r="AJ10" s="320">
        <v>0</v>
      </c>
      <c r="AK10" s="320">
        <v>0</v>
      </c>
      <c r="AL10" s="320">
        <v>0</v>
      </c>
      <c r="AM10" s="320">
        <v>0</v>
      </c>
      <c r="AN10" s="320">
        <v>0</v>
      </c>
      <c r="AO10" s="320">
        <v>0</v>
      </c>
      <c r="AP10" s="320">
        <v>0</v>
      </c>
      <c r="AQ10" s="320">
        <v>0</v>
      </c>
      <c r="AR10" s="320">
        <v>0</v>
      </c>
      <c r="AS10" s="320">
        <v>0</v>
      </c>
      <c r="AT10" s="320">
        <v>0</v>
      </c>
      <c r="AU10" s="320">
        <v>0</v>
      </c>
      <c r="AV10" s="320">
        <v>0</v>
      </c>
      <c r="AW10" s="320">
        <v>0</v>
      </c>
      <c r="AX10" s="320">
        <v>0</v>
      </c>
      <c r="AY10" s="320">
        <v>0</v>
      </c>
      <c r="AZ10" s="320">
        <v>0</v>
      </c>
      <c r="BA10" s="320">
        <v>0</v>
      </c>
      <c r="BB10" s="320">
        <v>0</v>
      </c>
      <c r="BC10" s="320">
        <v>0.80753285577302725</v>
      </c>
      <c r="BD10" s="320">
        <v>59.520442765769737</v>
      </c>
      <c r="BE10" s="320">
        <v>112.45994242572374</v>
      </c>
      <c r="BF10" s="320">
        <v>240.70743702363001</v>
      </c>
      <c r="BG10" s="320">
        <v>182.49355585897487</v>
      </c>
      <c r="BH10" s="320">
        <v>110.82792603673023</v>
      </c>
      <c r="BI10" s="320">
        <v>88.616374351329853</v>
      </c>
      <c r="BJ10" s="320">
        <v>103.91464819244692</v>
      </c>
      <c r="BK10" s="320">
        <v>128.4825136852516</v>
      </c>
      <c r="BL10" s="320">
        <v>127.91293274655835</v>
      </c>
      <c r="BM10" s="320">
        <v>127.87781315935364</v>
      </c>
      <c r="BN10" s="320">
        <v>149.33712738287647</v>
      </c>
      <c r="BO10" s="320">
        <v>49.937321776990295</v>
      </c>
      <c r="BP10" s="320">
        <v>1.4565311758801249</v>
      </c>
      <c r="BQ10" s="320">
        <v>0.89022468720215764</v>
      </c>
      <c r="BR10" s="320">
        <v>0.41652129319999998</v>
      </c>
      <c r="BS10" s="320">
        <v>0.28312141651637635</v>
      </c>
      <c r="BT10" s="320">
        <v>0.59071664207943253</v>
      </c>
      <c r="BU10" s="320">
        <v>0.60174180534024724</v>
      </c>
      <c r="BV10" s="320">
        <v>0.46534408692754869</v>
      </c>
      <c r="BW10" s="320">
        <v>0.47714749365243209</v>
      </c>
      <c r="BX10" s="319">
        <v>0.47483905297945761</v>
      </c>
    </row>
    <row r="11" spans="1:76">
      <c r="A11" s="316"/>
      <c r="B11" s="296" t="s">
        <v>624</v>
      </c>
      <c r="C11" s="296"/>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15">
        <v>0</v>
      </c>
      <c r="V11" s="315">
        <v>0</v>
      </c>
      <c r="W11" s="315">
        <v>0</v>
      </c>
      <c r="X11" s="315">
        <v>0</v>
      </c>
      <c r="Y11" s="315">
        <v>0</v>
      </c>
      <c r="Z11" s="315">
        <v>0</v>
      </c>
      <c r="AA11" s="315">
        <v>0</v>
      </c>
      <c r="AB11" s="315">
        <v>0</v>
      </c>
      <c r="AC11" s="315">
        <v>0</v>
      </c>
      <c r="AD11" s="315">
        <v>0</v>
      </c>
      <c r="AE11" s="315">
        <v>0</v>
      </c>
      <c r="AF11" s="315">
        <v>0</v>
      </c>
      <c r="AG11" s="315">
        <v>0</v>
      </c>
      <c r="AH11" s="315">
        <v>0</v>
      </c>
      <c r="AI11" s="315">
        <v>0</v>
      </c>
      <c r="AJ11" s="315">
        <v>0</v>
      </c>
      <c r="AK11" s="315">
        <v>0</v>
      </c>
      <c r="AL11" s="315">
        <v>0</v>
      </c>
      <c r="AM11" s="315">
        <v>0</v>
      </c>
      <c r="AN11" s="315">
        <v>0</v>
      </c>
      <c r="AO11" s="315">
        <v>0</v>
      </c>
      <c r="AP11" s="315">
        <v>0</v>
      </c>
      <c r="AQ11" s="315">
        <v>0</v>
      </c>
      <c r="AR11" s="315">
        <v>0</v>
      </c>
      <c r="AS11" s="315">
        <v>0</v>
      </c>
      <c r="AT11" s="315">
        <v>0</v>
      </c>
      <c r="AU11" s="315">
        <v>0</v>
      </c>
      <c r="AV11" s="315">
        <v>0</v>
      </c>
      <c r="AW11" s="315">
        <v>0</v>
      </c>
      <c r="AX11" s="315">
        <v>0</v>
      </c>
      <c r="AY11" s="315">
        <v>0</v>
      </c>
      <c r="AZ11" s="315">
        <v>0</v>
      </c>
      <c r="BA11" s="315">
        <v>0</v>
      </c>
      <c r="BB11" s="315">
        <v>0</v>
      </c>
      <c r="BC11" s="315">
        <v>0.80753285577302725</v>
      </c>
      <c r="BD11" s="315">
        <v>59.520442765769737</v>
      </c>
      <c r="BE11" s="315">
        <v>112.45994242572374</v>
      </c>
      <c r="BF11" s="315">
        <v>130.95710618930434</v>
      </c>
      <c r="BG11" s="315">
        <v>50.016091596322674</v>
      </c>
      <c r="BH11" s="315">
        <v>0</v>
      </c>
      <c r="BI11" s="315">
        <v>0</v>
      </c>
      <c r="BJ11" s="315">
        <v>0</v>
      </c>
      <c r="BK11" s="315">
        <v>0</v>
      </c>
      <c r="BL11" s="315">
        <v>0</v>
      </c>
      <c r="BM11" s="315">
        <v>0</v>
      </c>
      <c r="BN11" s="315">
        <v>0</v>
      </c>
      <c r="BO11" s="315">
        <v>0</v>
      </c>
      <c r="BP11" s="315">
        <v>0</v>
      </c>
      <c r="BQ11" s="315">
        <v>0</v>
      </c>
      <c r="BR11" s="315">
        <v>0</v>
      </c>
      <c r="BS11" s="315">
        <v>0</v>
      </c>
      <c r="BT11" s="315">
        <v>0</v>
      </c>
      <c r="BU11" s="315">
        <v>0</v>
      </c>
      <c r="BV11" s="315">
        <v>0</v>
      </c>
      <c r="BW11" s="315">
        <v>0</v>
      </c>
      <c r="BX11" s="314">
        <v>0</v>
      </c>
    </row>
    <row r="12" spans="1:76">
      <c r="A12" s="316"/>
      <c r="B12" s="296" t="s">
        <v>623</v>
      </c>
      <c r="C12" s="296"/>
      <c r="D12" s="315">
        <v>0</v>
      </c>
      <c r="E12" s="315">
        <v>0</v>
      </c>
      <c r="F12" s="315">
        <v>0</v>
      </c>
      <c r="G12" s="315">
        <v>0</v>
      </c>
      <c r="H12" s="315">
        <v>0</v>
      </c>
      <c r="I12" s="315">
        <v>0</v>
      </c>
      <c r="J12" s="315">
        <v>0</v>
      </c>
      <c r="K12" s="315">
        <v>0</v>
      </c>
      <c r="L12" s="315">
        <v>0</v>
      </c>
      <c r="M12" s="315">
        <v>0</v>
      </c>
      <c r="N12" s="315">
        <v>0</v>
      </c>
      <c r="O12" s="315">
        <v>0</v>
      </c>
      <c r="P12" s="315">
        <v>0</v>
      </c>
      <c r="Q12" s="315">
        <v>0</v>
      </c>
      <c r="R12" s="315">
        <v>0</v>
      </c>
      <c r="S12" s="315">
        <v>0</v>
      </c>
      <c r="T12" s="315">
        <v>0</v>
      </c>
      <c r="U12" s="315">
        <v>0</v>
      </c>
      <c r="V12" s="315">
        <v>0</v>
      </c>
      <c r="W12" s="315">
        <v>0</v>
      </c>
      <c r="X12" s="315">
        <v>0</v>
      </c>
      <c r="Y12" s="315">
        <v>0</v>
      </c>
      <c r="Z12" s="315">
        <v>0</v>
      </c>
      <c r="AA12" s="315">
        <v>0</v>
      </c>
      <c r="AB12" s="315">
        <v>0</v>
      </c>
      <c r="AC12" s="315">
        <v>0</v>
      </c>
      <c r="AD12" s="315">
        <v>0</v>
      </c>
      <c r="AE12" s="315">
        <v>0</v>
      </c>
      <c r="AF12" s="315">
        <v>0</v>
      </c>
      <c r="AG12" s="315">
        <v>0</v>
      </c>
      <c r="AH12" s="315">
        <v>0</v>
      </c>
      <c r="AI12" s="315">
        <v>0</v>
      </c>
      <c r="AJ12" s="315">
        <v>0</v>
      </c>
      <c r="AK12" s="315">
        <v>0</v>
      </c>
      <c r="AL12" s="315">
        <v>0</v>
      </c>
      <c r="AM12" s="315">
        <v>0</v>
      </c>
      <c r="AN12" s="315">
        <v>0</v>
      </c>
      <c r="AO12" s="315">
        <v>0</v>
      </c>
      <c r="AP12" s="315">
        <v>0</v>
      </c>
      <c r="AQ12" s="315">
        <v>0</v>
      </c>
      <c r="AR12" s="315">
        <v>0</v>
      </c>
      <c r="AS12" s="315">
        <v>0</v>
      </c>
      <c r="AT12" s="315">
        <v>0</v>
      </c>
      <c r="AU12" s="315">
        <v>0</v>
      </c>
      <c r="AV12" s="315">
        <v>0</v>
      </c>
      <c r="AW12" s="315">
        <v>0</v>
      </c>
      <c r="AX12" s="315">
        <v>0</v>
      </c>
      <c r="AY12" s="315">
        <v>0</v>
      </c>
      <c r="AZ12" s="315">
        <v>0</v>
      </c>
      <c r="BA12" s="315">
        <v>0</v>
      </c>
      <c r="BB12" s="315">
        <v>0</v>
      </c>
      <c r="BC12" s="315">
        <v>0</v>
      </c>
      <c r="BD12" s="315">
        <v>0</v>
      </c>
      <c r="BE12" s="315">
        <v>0</v>
      </c>
      <c r="BF12" s="315">
        <v>49.186678112778189</v>
      </c>
      <c r="BG12" s="315">
        <v>65.909418743881659</v>
      </c>
      <c r="BH12" s="315">
        <v>54.667441831232011</v>
      </c>
      <c r="BI12" s="315">
        <v>43.781693671660044</v>
      </c>
      <c r="BJ12" s="315">
        <v>49.568066006286301</v>
      </c>
      <c r="BK12" s="315">
        <v>63.290478249085005</v>
      </c>
      <c r="BL12" s="315">
        <v>62.783255055207007</v>
      </c>
      <c r="BM12" s="315">
        <v>87.759283540732895</v>
      </c>
      <c r="BN12" s="315">
        <v>0</v>
      </c>
      <c r="BO12" s="315">
        <v>0</v>
      </c>
      <c r="BP12" s="315">
        <v>0</v>
      </c>
      <c r="BQ12" s="315">
        <v>0</v>
      </c>
      <c r="BR12" s="315">
        <v>0</v>
      </c>
      <c r="BS12" s="315">
        <v>0</v>
      </c>
      <c r="BT12" s="315">
        <v>0</v>
      </c>
      <c r="BU12" s="315">
        <v>0</v>
      </c>
      <c r="BV12" s="315">
        <v>0</v>
      </c>
      <c r="BW12" s="315">
        <v>0</v>
      </c>
      <c r="BX12" s="314">
        <v>0</v>
      </c>
    </row>
    <row r="13" spans="1:76">
      <c r="A13" s="316"/>
      <c r="B13" s="296" t="s">
        <v>622</v>
      </c>
      <c r="C13" s="296"/>
      <c r="D13" s="315">
        <v>0</v>
      </c>
      <c r="E13" s="315">
        <v>0</v>
      </c>
      <c r="F13" s="315">
        <v>0</v>
      </c>
      <c r="G13" s="315">
        <v>0</v>
      </c>
      <c r="H13" s="315">
        <v>0</v>
      </c>
      <c r="I13" s="315">
        <v>0</v>
      </c>
      <c r="J13" s="315">
        <v>0</v>
      </c>
      <c r="K13" s="315">
        <v>0</v>
      </c>
      <c r="L13" s="315">
        <v>0</v>
      </c>
      <c r="M13" s="315">
        <v>0</v>
      </c>
      <c r="N13" s="315">
        <v>0</v>
      </c>
      <c r="O13" s="315">
        <v>0</v>
      </c>
      <c r="P13" s="315">
        <v>0</v>
      </c>
      <c r="Q13" s="315">
        <v>0</v>
      </c>
      <c r="R13" s="315">
        <v>0</v>
      </c>
      <c r="S13" s="315">
        <v>0</v>
      </c>
      <c r="T13" s="315">
        <v>0</v>
      </c>
      <c r="U13" s="315">
        <v>0</v>
      </c>
      <c r="V13" s="315">
        <v>0</v>
      </c>
      <c r="W13" s="315">
        <v>0</v>
      </c>
      <c r="X13" s="315">
        <v>0</v>
      </c>
      <c r="Y13" s="315">
        <v>0</v>
      </c>
      <c r="Z13" s="315">
        <v>0</v>
      </c>
      <c r="AA13" s="315">
        <v>0</v>
      </c>
      <c r="AB13" s="315">
        <v>0</v>
      </c>
      <c r="AC13" s="315">
        <v>0</v>
      </c>
      <c r="AD13" s="315">
        <v>0</v>
      </c>
      <c r="AE13" s="315">
        <v>0</v>
      </c>
      <c r="AF13" s="315">
        <v>0</v>
      </c>
      <c r="AG13" s="315">
        <v>0</v>
      </c>
      <c r="AH13" s="315">
        <v>0</v>
      </c>
      <c r="AI13" s="315">
        <v>0</v>
      </c>
      <c r="AJ13" s="315">
        <v>0</v>
      </c>
      <c r="AK13" s="315">
        <v>0</v>
      </c>
      <c r="AL13" s="315">
        <v>0</v>
      </c>
      <c r="AM13" s="315">
        <v>0</v>
      </c>
      <c r="AN13" s="315">
        <v>0</v>
      </c>
      <c r="AO13" s="315">
        <v>0</v>
      </c>
      <c r="AP13" s="315">
        <v>0</v>
      </c>
      <c r="AQ13" s="315">
        <v>0</v>
      </c>
      <c r="AR13" s="315">
        <v>0</v>
      </c>
      <c r="AS13" s="315">
        <v>0</v>
      </c>
      <c r="AT13" s="315">
        <v>0</v>
      </c>
      <c r="AU13" s="315">
        <v>0</v>
      </c>
      <c r="AV13" s="315">
        <v>0</v>
      </c>
      <c r="AW13" s="315">
        <v>0</v>
      </c>
      <c r="AX13" s="315">
        <v>0</v>
      </c>
      <c r="AY13" s="315">
        <v>0</v>
      </c>
      <c r="AZ13" s="315">
        <v>0</v>
      </c>
      <c r="BA13" s="315">
        <v>0</v>
      </c>
      <c r="BB13" s="315">
        <v>0</v>
      </c>
      <c r="BC13" s="315">
        <v>0</v>
      </c>
      <c r="BD13" s="315">
        <v>0</v>
      </c>
      <c r="BE13" s="315">
        <v>0</v>
      </c>
      <c r="BF13" s="315">
        <v>60.56365272154747</v>
      </c>
      <c r="BG13" s="315">
        <v>66.568045518770546</v>
      </c>
      <c r="BH13" s="315">
        <v>56.160484205498229</v>
      </c>
      <c r="BI13" s="315">
        <v>44.834680679669816</v>
      </c>
      <c r="BJ13" s="315">
        <v>54.34658218616061</v>
      </c>
      <c r="BK13" s="315">
        <v>65.192035436166591</v>
      </c>
      <c r="BL13" s="315">
        <v>65.129677691351333</v>
      </c>
      <c r="BM13" s="315">
        <v>40.118529618620755</v>
      </c>
      <c r="BN13" s="315">
        <v>0</v>
      </c>
      <c r="BO13" s="315">
        <v>0</v>
      </c>
      <c r="BP13" s="315">
        <v>0</v>
      </c>
      <c r="BQ13" s="315">
        <v>0</v>
      </c>
      <c r="BR13" s="315">
        <v>0</v>
      </c>
      <c r="BS13" s="315">
        <v>0</v>
      </c>
      <c r="BT13" s="315">
        <v>0</v>
      </c>
      <c r="BU13" s="315">
        <v>0</v>
      </c>
      <c r="BV13" s="315">
        <v>0</v>
      </c>
      <c r="BW13" s="315">
        <v>0</v>
      </c>
      <c r="BX13" s="314">
        <v>0</v>
      </c>
    </row>
    <row r="14" spans="1:76" ht="15.75" thickBot="1">
      <c r="A14" s="266"/>
      <c r="B14" s="370"/>
      <c r="C14" s="370"/>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c r="BQ14" s="313"/>
      <c r="BR14" s="313"/>
      <c r="BS14" s="313"/>
      <c r="BT14" s="313"/>
      <c r="BU14" s="313"/>
      <c r="BV14" s="313"/>
      <c r="BW14" s="313"/>
      <c r="BX14" s="31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6"/>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3" customWidth="1"/>
    <col min="76" max="76" width="12.7109375" style="261" customWidth="1"/>
    <col min="77" max="16384" width="9.140625" style="261"/>
  </cols>
  <sheetData>
    <row r="1" spans="1:76" s="308" customFormat="1" ht="24.95" customHeight="1" thickBot="1">
      <c r="A1" s="30" t="s">
        <v>64</v>
      </c>
      <c r="B1" s="77" t="s">
        <v>153</v>
      </c>
      <c r="C1" s="76"/>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09"/>
      <c r="BW1" s="309"/>
      <c r="BX1" s="309"/>
    </row>
    <row r="2" spans="1:76" ht="15.75" customHeight="1">
      <c r="A2" s="26" t="str">
        <f>Notes!A2</f>
        <v>Summer Budget</v>
      </c>
      <c r="B2" s="26" t="s">
        <v>637</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ht="26.1" customHeight="1">
      <c r="A4" s="472"/>
      <c r="B4" s="217" t="s">
        <v>631</v>
      </c>
      <c r="C4" s="362"/>
      <c r="D4" s="458">
        <f t="shared" ref="D4:AI4" si="0">SUM(D5,D8,D9)</f>
        <v>0</v>
      </c>
      <c r="E4" s="458">
        <f t="shared" si="0"/>
        <v>0</v>
      </c>
      <c r="F4" s="458">
        <f t="shared" si="0"/>
        <v>0</v>
      </c>
      <c r="G4" s="458">
        <f t="shared" si="0"/>
        <v>0</v>
      </c>
      <c r="H4" s="458">
        <f t="shared" si="0"/>
        <v>0</v>
      </c>
      <c r="I4" s="458">
        <f t="shared" si="0"/>
        <v>0</v>
      </c>
      <c r="J4" s="458">
        <f t="shared" si="0"/>
        <v>0</v>
      </c>
      <c r="K4" s="458">
        <f t="shared" si="0"/>
        <v>0</v>
      </c>
      <c r="L4" s="458">
        <f t="shared" si="0"/>
        <v>0</v>
      </c>
      <c r="M4" s="458">
        <f t="shared" si="0"/>
        <v>0</v>
      </c>
      <c r="N4" s="458">
        <f t="shared" si="0"/>
        <v>0</v>
      </c>
      <c r="O4" s="458">
        <f t="shared" si="0"/>
        <v>0</v>
      </c>
      <c r="P4" s="458">
        <f t="shared" si="0"/>
        <v>0</v>
      </c>
      <c r="Q4" s="458">
        <f t="shared" si="0"/>
        <v>0</v>
      </c>
      <c r="R4" s="458">
        <f t="shared" si="0"/>
        <v>0</v>
      </c>
      <c r="S4" s="458">
        <f t="shared" si="0"/>
        <v>0</v>
      </c>
      <c r="T4" s="458">
        <f t="shared" si="0"/>
        <v>0</v>
      </c>
      <c r="U4" s="458">
        <f t="shared" si="0"/>
        <v>0</v>
      </c>
      <c r="V4" s="458">
        <f t="shared" si="0"/>
        <v>0</v>
      </c>
      <c r="W4" s="458">
        <f t="shared" si="0"/>
        <v>0</v>
      </c>
      <c r="X4" s="458">
        <f t="shared" si="0"/>
        <v>0</v>
      </c>
      <c r="Y4" s="458">
        <f t="shared" si="0"/>
        <v>0</v>
      </c>
      <c r="Z4" s="458">
        <f t="shared" si="0"/>
        <v>0</v>
      </c>
      <c r="AA4" s="458">
        <f t="shared" si="0"/>
        <v>0</v>
      </c>
      <c r="AB4" s="458">
        <f t="shared" si="0"/>
        <v>0</v>
      </c>
      <c r="AC4" s="458">
        <f t="shared" si="0"/>
        <v>0</v>
      </c>
      <c r="AD4" s="458">
        <f t="shared" si="0"/>
        <v>0</v>
      </c>
      <c r="AE4" s="458">
        <f t="shared" si="0"/>
        <v>0</v>
      </c>
      <c r="AF4" s="458">
        <f t="shared" si="0"/>
        <v>0</v>
      </c>
      <c r="AG4" s="458">
        <f t="shared" si="0"/>
        <v>0</v>
      </c>
      <c r="AH4" s="458">
        <f t="shared" si="0"/>
        <v>561</v>
      </c>
      <c r="AI4" s="458">
        <f t="shared" si="0"/>
        <v>624</v>
      </c>
      <c r="AJ4" s="458">
        <f t="shared" ref="AJ4:BO4" si="1">SUM(AJ5,AJ8,AJ9)</f>
        <v>729</v>
      </c>
      <c r="AK4" s="458">
        <f t="shared" si="1"/>
        <v>924.13</v>
      </c>
      <c r="AL4" s="458">
        <f t="shared" si="1"/>
        <v>941</v>
      </c>
      <c r="AM4" s="458">
        <f t="shared" si="1"/>
        <v>985</v>
      </c>
      <c r="AN4" s="458">
        <f t="shared" si="1"/>
        <v>1189</v>
      </c>
      <c r="AO4" s="458">
        <f t="shared" si="1"/>
        <v>1371</v>
      </c>
      <c r="AP4" s="458">
        <f t="shared" si="1"/>
        <v>1458</v>
      </c>
      <c r="AQ4" s="458">
        <f t="shared" si="1"/>
        <v>1574</v>
      </c>
      <c r="AR4" s="458">
        <f t="shared" si="1"/>
        <v>1853.9770000000001</v>
      </c>
      <c r="AS4" s="458">
        <f t="shared" si="1"/>
        <v>2050.058</v>
      </c>
      <c r="AT4" s="458">
        <f t="shared" si="1"/>
        <v>2305.1849999999999</v>
      </c>
      <c r="AU4" s="458">
        <f t="shared" si="1"/>
        <v>2758</v>
      </c>
      <c r="AV4" s="458">
        <f t="shared" si="1"/>
        <v>3728</v>
      </c>
      <c r="AW4" s="458">
        <f t="shared" si="1"/>
        <v>3939</v>
      </c>
      <c r="AX4" s="458">
        <f t="shared" si="1"/>
        <v>3969</v>
      </c>
      <c r="AY4" s="458">
        <f t="shared" si="1"/>
        <v>3888</v>
      </c>
      <c r="AZ4" s="458">
        <f t="shared" si="1"/>
        <v>3815</v>
      </c>
      <c r="BA4" s="458">
        <f t="shared" si="1"/>
        <v>3773</v>
      </c>
      <c r="BB4" s="458">
        <f t="shared" si="1"/>
        <v>3619</v>
      </c>
      <c r="BC4" s="458">
        <f t="shared" si="1"/>
        <v>3781</v>
      </c>
      <c r="BD4" s="458">
        <f t="shared" si="1"/>
        <v>4095</v>
      </c>
      <c r="BE4" s="458">
        <f t="shared" si="1"/>
        <v>4486</v>
      </c>
      <c r="BF4" s="458">
        <f t="shared" si="1"/>
        <v>4484</v>
      </c>
      <c r="BG4" s="458">
        <f t="shared" si="1"/>
        <v>4851.1851234350615</v>
      </c>
      <c r="BH4" s="458">
        <f t="shared" si="1"/>
        <v>6099.3140000000003</v>
      </c>
      <c r="BI4" s="458">
        <f t="shared" si="1"/>
        <v>6508.5602195999991</v>
      </c>
      <c r="BJ4" s="458">
        <f t="shared" si="1"/>
        <v>6954.7246595999977</v>
      </c>
      <c r="BK4" s="458">
        <f t="shared" si="1"/>
        <v>7455.2028207140329</v>
      </c>
      <c r="BL4" s="458">
        <f t="shared" si="1"/>
        <v>7793.5174822999979</v>
      </c>
      <c r="BM4" s="458">
        <f t="shared" si="1"/>
        <v>8225.126148360001</v>
      </c>
      <c r="BN4" s="458">
        <f t="shared" si="1"/>
        <v>8242.1568431600008</v>
      </c>
      <c r="BO4" s="458">
        <f t="shared" si="1"/>
        <v>8052.1531093099993</v>
      </c>
      <c r="BP4" s="458">
        <f t="shared" ref="BP4:BX4" si="2">SUM(BP5,BP8,BP9)</f>
        <v>7510.8751163199995</v>
      </c>
      <c r="BQ4" s="458">
        <f t="shared" si="2"/>
        <v>7041.5234761999718</v>
      </c>
      <c r="BR4" s="458">
        <f t="shared" si="2"/>
        <v>6576.0799377400008</v>
      </c>
      <c r="BS4" s="458">
        <f t="shared" si="2"/>
        <v>6152.4893192400614</v>
      </c>
      <c r="BT4" s="458">
        <f t="shared" si="2"/>
        <v>5933.458768739436</v>
      </c>
      <c r="BU4" s="458">
        <f t="shared" si="2"/>
        <v>5705.9039215114681</v>
      </c>
      <c r="BV4" s="458">
        <f t="shared" si="2"/>
        <v>5414.1277934143882</v>
      </c>
      <c r="BW4" s="458">
        <f t="shared" si="2"/>
        <v>5368.7623718541035</v>
      </c>
      <c r="BX4" s="457">
        <f t="shared" si="2"/>
        <v>5404.1812536387633</v>
      </c>
    </row>
    <row r="5" spans="1:76" s="271" customFormat="1" ht="24" customHeight="1">
      <c r="A5" s="276"/>
      <c r="B5" s="37" t="s">
        <v>635</v>
      </c>
      <c r="C5" s="128"/>
      <c r="D5" s="456">
        <f t="shared" ref="D5:AI5" si="3">SUM(D6:D7)</f>
        <v>0</v>
      </c>
      <c r="E5" s="456">
        <f t="shared" si="3"/>
        <v>0</v>
      </c>
      <c r="F5" s="456">
        <f t="shared" si="3"/>
        <v>0</v>
      </c>
      <c r="G5" s="456">
        <f t="shared" si="3"/>
        <v>0</v>
      </c>
      <c r="H5" s="456">
        <f t="shared" si="3"/>
        <v>0</v>
      </c>
      <c r="I5" s="456">
        <f t="shared" si="3"/>
        <v>0</v>
      </c>
      <c r="J5" s="456">
        <f t="shared" si="3"/>
        <v>0</v>
      </c>
      <c r="K5" s="456">
        <f t="shared" si="3"/>
        <v>0</v>
      </c>
      <c r="L5" s="456">
        <f t="shared" si="3"/>
        <v>0</v>
      </c>
      <c r="M5" s="456">
        <f t="shared" si="3"/>
        <v>0</v>
      </c>
      <c r="N5" s="456">
        <f t="shared" si="3"/>
        <v>0</v>
      </c>
      <c r="O5" s="456">
        <f t="shared" si="3"/>
        <v>0</v>
      </c>
      <c r="P5" s="456">
        <f t="shared" si="3"/>
        <v>0</v>
      </c>
      <c r="Q5" s="456">
        <f t="shared" si="3"/>
        <v>0</v>
      </c>
      <c r="R5" s="456">
        <f t="shared" si="3"/>
        <v>0</v>
      </c>
      <c r="S5" s="456">
        <f t="shared" si="3"/>
        <v>0</v>
      </c>
      <c r="T5" s="456">
        <f t="shared" si="3"/>
        <v>0</v>
      </c>
      <c r="U5" s="456">
        <f t="shared" si="3"/>
        <v>0</v>
      </c>
      <c r="V5" s="456">
        <f t="shared" si="3"/>
        <v>0</v>
      </c>
      <c r="W5" s="456">
        <f t="shared" si="3"/>
        <v>0</v>
      </c>
      <c r="X5" s="456">
        <f t="shared" si="3"/>
        <v>0</v>
      </c>
      <c r="Y5" s="456">
        <f t="shared" si="3"/>
        <v>0</v>
      </c>
      <c r="Z5" s="456">
        <f t="shared" si="3"/>
        <v>0</v>
      </c>
      <c r="AA5" s="456">
        <f t="shared" si="3"/>
        <v>0</v>
      </c>
      <c r="AB5" s="456">
        <f t="shared" si="3"/>
        <v>0</v>
      </c>
      <c r="AC5" s="456">
        <f t="shared" si="3"/>
        <v>0</v>
      </c>
      <c r="AD5" s="456">
        <f t="shared" si="3"/>
        <v>0</v>
      </c>
      <c r="AE5" s="456">
        <f t="shared" si="3"/>
        <v>0</v>
      </c>
      <c r="AF5" s="456">
        <f t="shared" si="3"/>
        <v>0</v>
      </c>
      <c r="AG5" s="456">
        <f t="shared" si="3"/>
        <v>0</v>
      </c>
      <c r="AH5" s="456">
        <f t="shared" si="3"/>
        <v>0</v>
      </c>
      <c r="AI5" s="456">
        <f t="shared" si="3"/>
        <v>0</v>
      </c>
      <c r="AJ5" s="456">
        <f t="shared" ref="AJ5:BO5" si="4">SUM(AJ6:AJ7)</f>
        <v>0</v>
      </c>
      <c r="AK5" s="456">
        <f t="shared" si="4"/>
        <v>0</v>
      </c>
      <c r="AL5" s="456">
        <f t="shared" si="4"/>
        <v>0</v>
      </c>
      <c r="AM5" s="456">
        <f t="shared" si="4"/>
        <v>0</v>
      </c>
      <c r="AN5" s="456">
        <f t="shared" si="4"/>
        <v>0</v>
      </c>
      <c r="AO5" s="456">
        <f t="shared" si="4"/>
        <v>0</v>
      </c>
      <c r="AP5" s="456">
        <f t="shared" si="4"/>
        <v>0</v>
      </c>
      <c r="AQ5" s="456">
        <f t="shared" si="4"/>
        <v>0</v>
      </c>
      <c r="AR5" s="456">
        <f t="shared" si="4"/>
        <v>0</v>
      </c>
      <c r="AS5" s="456">
        <f t="shared" si="4"/>
        <v>0</v>
      </c>
      <c r="AT5" s="456">
        <f t="shared" si="4"/>
        <v>0</v>
      </c>
      <c r="AU5" s="456">
        <f t="shared" si="4"/>
        <v>0</v>
      </c>
      <c r="AV5" s="456">
        <f t="shared" si="4"/>
        <v>0</v>
      </c>
      <c r="AW5" s="456">
        <f t="shared" si="4"/>
        <v>0</v>
      </c>
      <c r="AX5" s="456">
        <f t="shared" si="4"/>
        <v>0</v>
      </c>
      <c r="AY5" s="456">
        <f t="shared" si="4"/>
        <v>0</v>
      </c>
      <c r="AZ5" s="456">
        <f t="shared" si="4"/>
        <v>0</v>
      </c>
      <c r="BA5" s="456">
        <f t="shared" si="4"/>
        <v>0</v>
      </c>
      <c r="BB5" s="456">
        <f t="shared" si="4"/>
        <v>0</v>
      </c>
      <c r="BC5" s="456">
        <f t="shared" si="4"/>
        <v>0</v>
      </c>
      <c r="BD5" s="456">
        <f t="shared" si="4"/>
        <v>0</v>
      </c>
      <c r="BE5" s="456">
        <f t="shared" si="4"/>
        <v>0</v>
      </c>
      <c r="BF5" s="456">
        <f t="shared" si="4"/>
        <v>0</v>
      </c>
      <c r="BG5" s="456">
        <f t="shared" si="4"/>
        <v>2336.1031234350612</v>
      </c>
      <c r="BH5" s="456">
        <f t="shared" si="4"/>
        <v>5970.616</v>
      </c>
      <c r="BI5" s="456">
        <f t="shared" si="4"/>
        <v>6426.2752195999992</v>
      </c>
      <c r="BJ5" s="456">
        <f t="shared" si="4"/>
        <v>6868.5436595999981</v>
      </c>
      <c r="BK5" s="456">
        <f t="shared" si="4"/>
        <v>7367.1248207140325</v>
      </c>
      <c r="BL5" s="456">
        <f t="shared" si="4"/>
        <v>7703.3184822999983</v>
      </c>
      <c r="BM5" s="456">
        <f t="shared" si="4"/>
        <v>8128.8851483600001</v>
      </c>
      <c r="BN5" s="456">
        <f t="shared" si="4"/>
        <v>8242.1568431600008</v>
      </c>
      <c r="BO5" s="456">
        <f t="shared" si="4"/>
        <v>8052.1531093099993</v>
      </c>
      <c r="BP5" s="456">
        <f t="shared" ref="BP5:BX5" si="5">SUM(BP6:BP7)</f>
        <v>7510.8751163199995</v>
      </c>
      <c r="BQ5" s="456">
        <f t="shared" si="5"/>
        <v>7041.5234761999718</v>
      </c>
      <c r="BR5" s="456">
        <f t="shared" si="5"/>
        <v>6576.0799377400008</v>
      </c>
      <c r="BS5" s="456">
        <f t="shared" si="5"/>
        <v>6152.4893192400614</v>
      </c>
      <c r="BT5" s="456">
        <f t="shared" si="5"/>
        <v>5933.458768739436</v>
      </c>
      <c r="BU5" s="456">
        <f t="shared" si="5"/>
        <v>5705.9039215114681</v>
      </c>
      <c r="BV5" s="456">
        <f t="shared" si="5"/>
        <v>5414.1277934143882</v>
      </c>
      <c r="BW5" s="456">
        <f t="shared" si="5"/>
        <v>5368.7623718541035</v>
      </c>
      <c r="BX5" s="455">
        <f t="shared" si="5"/>
        <v>5404.1812536387633</v>
      </c>
    </row>
    <row r="6" spans="1:76">
      <c r="A6" s="316"/>
      <c r="B6" s="214" t="s">
        <v>634</v>
      </c>
      <c r="C6" s="37"/>
      <c r="D6" s="471">
        <v>0</v>
      </c>
      <c r="E6" s="471">
        <v>0</v>
      </c>
      <c r="F6" s="471">
        <v>0</v>
      </c>
      <c r="G6" s="471">
        <v>0</v>
      </c>
      <c r="H6" s="471">
        <v>0</v>
      </c>
      <c r="I6" s="471">
        <v>0</v>
      </c>
      <c r="J6" s="471">
        <v>0</v>
      </c>
      <c r="K6" s="471">
        <v>0</v>
      </c>
      <c r="L6" s="471">
        <v>0</v>
      </c>
      <c r="M6" s="471">
        <v>0</v>
      </c>
      <c r="N6" s="471">
        <v>0</v>
      </c>
      <c r="O6" s="471">
        <v>0</v>
      </c>
      <c r="P6" s="471">
        <v>0</v>
      </c>
      <c r="Q6" s="471">
        <v>0</v>
      </c>
      <c r="R6" s="471">
        <v>0</v>
      </c>
      <c r="S6" s="471">
        <v>0</v>
      </c>
      <c r="T6" s="471">
        <v>0</v>
      </c>
      <c r="U6" s="471">
        <v>0</v>
      </c>
      <c r="V6" s="471">
        <v>0</v>
      </c>
      <c r="W6" s="471">
        <v>0</v>
      </c>
      <c r="X6" s="471">
        <v>0</v>
      </c>
      <c r="Y6" s="471">
        <v>0</v>
      </c>
      <c r="Z6" s="471">
        <v>0</v>
      </c>
      <c r="AA6" s="471">
        <v>0</v>
      </c>
      <c r="AB6" s="471">
        <v>0</v>
      </c>
      <c r="AC6" s="471">
        <v>0</v>
      </c>
      <c r="AD6" s="471">
        <v>0</v>
      </c>
      <c r="AE6" s="471">
        <v>0</v>
      </c>
      <c r="AF6" s="471">
        <v>0</v>
      </c>
      <c r="AG6" s="471">
        <v>0</v>
      </c>
      <c r="AH6" s="471">
        <v>0</v>
      </c>
      <c r="AI6" s="471">
        <v>0</v>
      </c>
      <c r="AJ6" s="471">
        <v>0</v>
      </c>
      <c r="AK6" s="471">
        <v>0</v>
      </c>
      <c r="AL6" s="471">
        <v>0</v>
      </c>
      <c r="AM6" s="471">
        <v>0</v>
      </c>
      <c r="AN6" s="471">
        <v>0</v>
      </c>
      <c r="AO6" s="471">
        <v>0</v>
      </c>
      <c r="AP6" s="471">
        <v>0</v>
      </c>
      <c r="AQ6" s="471">
        <v>0</v>
      </c>
      <c r="AR6" s="471">
        <v>0</v>
      </c>
      <c r="AS6" s="471">
        <v>0</v>
      </c>
      <c r="AT6" s="471">
        <v>0</v>
      </c>
      <c r="AU6" s="471">
        <v>0</v>
      </c>
      <c r="AV6" s="471">
        <v>0</v>
      </c>
      <c r="AW6" s="471">
        <v>0</v>
      </c>
      <c r="AX6" s="471">
        <v>0</v>
      </c>
      <c r="AY6" s="471">
        <v>0</v>
      </c>
      <c r="AZ6" s="471">
        <v>0</v>
      </c>
      <c r="BA6" s="471">
        <v>0</v>
      </c>
      <c r="BB6" s="471">
        <v>0</v>
      </c>
      <c r="BC6" s="471">
        <v>0</v>
      </c>
      <c r="BD6" s="471">
        <v>0</v>
      </c>
      <c r="BE6" s="471">
        <v>0</v>
      </c>
      <c r="BF6" s="471">
        <v>0</v>
      </c>
      <c r="BG6" s="471">
        <v>2014.2471386050611</v>
      </c>
      <c r="BH6" s="471">
        <v>5015.7</v>
      </c>
      <c r="BI6" s="471">
        <v>5423.7671116726178</v>
      </c>
      <c r="BJ6" s="471">
        <v>5757.8360123012462</v>
      </c>
      <c r="BK6" s="471">
        <v>6177.3624194595423</v>
      </c>
      <c r="BL6" s="471">
        <v>6490.1720590102777</v>
      </c>
      <c r="BM6" s="471">
        <v>6915.0678474402721</v>
      </c>
      <c r="BN6" s="471">
        <v>6948.1568948414524</v>
      </c>
      <c r="BO6" s="471">
        <v>6809.6169528651753</v>
      </c>
      <c r="BP6" s="471">
        <v>6513.1149729962708</v>
      </c>
      <c r="BQ6" s="471">
        <v>6130.2807911553373</v>
      </c>
      <c r="BR6" s="471">
        <v>5798.7033710836067</v>
      </c>
      <c r="BS6" s="471">
        <v>5534.1173105191692</v>
      </c>
      <c r="BT6" s="471">
        <v>5355.2322247620887</v>
      </c>
      <c r="BU6" s="471">
        <v>5148.0846224811448</v>
      </c>
      <c r="BV6" s="471">
        <v>4887.8656259451182</v>
      </c>
      <c r="BW6" s="471">
        <v>4869.0858003591547</v>
      </c>
      <c r="BX6" s="470">
        <v>4935.6502276902565</v>
      </c>
    </row>
    <row r="7" spans="1:76">
      <c r="A7" s="334"/>
      <c r="B7" s="332" t="s">
        <v>633</v>
      </c>
      <c r="C7" s="136"/>
      <c r="D7" s="471">
        <v>0</v>
      </c>
      <c r="E7" s="471">
        <v>0</v>
      </c>
      <c r="F7" s="471">
        <v>0</v>
      </c>
      <c r="G7" s="471">
        <v>0</v>
      </c>
      <c r="H7" s="471">
        <v>0</v>
      </c>
      <c r="I7" s="471">
        <v>0</v>
      </c>
      <c r="J7" s="471">
        <v>0</v>
      </c>
      <c r="K7" s="471">
        <v>0</v>
      </c>
      <c r="L7" s="471">
        <v>0</v>
      </c>
      <c r="M7" s="471">
        <v>0</v>
      </c>
      <c r="N7" s="471">
        <v>0</v>
      </c>
      <c r="O7" s="471">
        <v>0</v>
      </c>
      <c r="P7" s="471">
        <v>0</v>
      </c>
      <c r="Q7" s="471">
        <v>0</v>
      </c>
      <c r="R7" s="471">
        <v>0</v>
      </c>
      <c r="S7" s="471">
        <v>0</v>
      </c>
      <c r="T7" s="471">
        <v>0</v>
      </c>
      <c r="U7" s="471">
        <v>0</v>
      </c>
      <c r="V7" s="471">
        <v>0</v>
      </c>
      <c r="W7" s="471">
        <v>0</v>
      </c>
      <c r="X7" s="471">
        <v>0</v>
      </c>
      <c r="Y7" s="471">
        <v>0</v>
      </c>
      <c r="Z7" s="471">
        <v>0</v>
      </c>
      <c r="AA7" s="471">
        <v>0</v>
      </c>
      <c r="AB7" s="471">
        <v>0</v>
      </c>
      <c r="AC7" s="471">
        <v>0</v>
      </c>
      <c r="AD7" s="471">
        <v>0</v>
      </c>
      <c r="AE7" s="471">
        <v>0</v>
      </c>
      <c r="AF7" s="471">
        <v>0</v>
      </c>
      <c r="AG7" s="471">
        <v>0</v>
      </c>
      <c r="AH7" s="471">
        <v>0</v>
      </c>
      <c r="AI7" s="471">
        <v>0</v>
      </c>
      <c r="AJ7" s="471">
        <v>0</v>
      </c>
      <c r="AK7" s="471">
        <v>0</v>
      </c>
      <c r="AL7" s="471">
        <v>0</v>
      </c>
      <c r="AM7" s="471">
        <v>0</v>
      </c>
      <c r="AN7" s="471">
        <v>0</v>
      </c>
      <c r="AO7" s="471">
        <v>0</v>
      </c>
      <c r="AP7" s="471">
        <v>0</v>
      </c>
      <c r="AQ7" s="471">
        <v>0</v>
      </c>
      <c r="AR7" s="471">
        <v>0</v>
      </c>
      <c r="AS7" s="471">
        <v>0</v>
      </c>
      <c r="AT7" s="471">
        <v>0</v>
      </c>
      <c r="AU7" s="471">
        <v>0</v>
      </c>
      <c r="AV7" s="471">
        <v>0</v>
      </c>
      <c r="AW7" s="471">
        <v>0</v>
      </c>
      <c r="AX7" s="471">
        <v>0</v>
      </c>
      <c r="AY7" s="471">
        <v>0</v>
      </c>
      <c r="AZ7" s="471">
        <v>0</v>
      </c>
      <c r="BA7" s="471">
        <v>0</v>
      </c>
      <c r="BB7" s="471">
        <v>0</v>
      </c>
      <c r="BC7" s="471">
        <v>0</v>
      </c>
      <c r="BD7" s="471">
        <v>0</v>
      </c>
      <c r="BE7" s="471">
        <v>0</v>
      </c>
      <c r="BF7" s="471">
        <v>0</v>
      </c>
      <c r="BG7" s="471">
        <v>321.85598482999995</v>
      </c>
      <c r="BH7" s="471">
        <v>954.91600000000017</v>
      </c>
      <c r="BI7" s="471">
        <v>1002.5081079273812</v>
      </c>
      <c r="BJ7" s="471">
        <v>1110.7076472987521</v>
      </c>
      <c r="BK7" s="471">
        <v>1189.7624012544898</v>
      </c>
      <c r="BL7" s="471">
        <v>1213.1464232897204</v>
      </c>
      <c r="BM7" s="471">
        <v>1213.8173009197278</v>
      </c>
      <c r="BN7" s="471">
        <v>1293.9999483185484</v>
      </c>
      <c r="BO7" s="471">
        <v>1242.536156444824</v>
      </c>
      <c r="BP7" s="471">
        <v>997.76014332372893</v>
      </c>
      <c r="BQ7" s="471">
        <v>911.24268504463487</v>
      </c>
      <c r="BR7" s="471">
        <v>777.37656665639406</v>
      </c>
      <c r="BS7" s="471">
        <v>618.37200872089261</v>
      </c>
      <c r="BT7" s="471">
        <v>578.22654397734709</v>
      </c>
      <c r="BU7" s="471">
        <v>557.81929903032346</v>
      </c>
      <c r="BV7" s="471">
        <v>526.26216746927014</v>
      </c>
      <c r="BW7" s="471">
        <v>499.67657149494892</v>
      </c>
      <c r="BX7" s="470">
        <v>468.53102594850651</v>
      </c>
    </row>
    <row r="8" spans="1:76" ht="30">
      <c r="A8" s="316"/>
      <c r="B8" s="111" t="s">
        <v>627</v>
      </c>
      <c r="C8" s="37"/>
      <c r="D8" s="456">
        <v>0</v>
      </c>
      <c r="E8" s="456">
        <v>0</v>
      </c>
      <c r="F8" s="456">
        <v>0</v>
      </c>
      <c r="G8" s="456">
        <v>0</v>
      </c>
      <c r="H8" s="456">
        <v>0</v>
      </c>
      <c r="I8" s="456">
        <v>0</v>
      </c>
      <c r="J8" s="456">
        <v>0</v>
      </c>
      <c r="K8" s="456">
        <v>0</v>
      </c>
      <c r="L8" s="456">
        <v>0</v>
      </c>
      <c r="M8" s="456">
        <v>0</v>
      </c>
      <c r="N8" s="456">
        <v>0</v>
      </c>
      <c r="O8" s="456">
        <v>0</v>
      </c>
      <c r="P8" s="456">
        <v>0</v>
      </c>
      <c r="Q8" s="456">
        <v>0</v>
      </c>
      <c r="R8" s="456">
        <v>0</v>
      </c>
      <c r="S8" s="456">
        <v>0</v>
      </c>
      <c r="T8" s="456">
        <v>0</v>
      </c>
      <c r="U8" s="456">
        <v>0</v>
      </c>
      <c r="V8" s="456">
        <v>0</v>
      </c>
      <c r="W8" s="456">
        <v>0</v>
      </c>
      <c r="X8" s="456">
        <v>0</v>
      </c>
      <c r="Y8" s="456">
        <v>0</v>
      </c>
      <c r="Z8" s="456">
        <v>0</v>
      </c>
      <c r="AA8" s="456">
        <v>0</v>
      </c>
      <c r="AB8" s="456">
        <v>0</v>
      </c>
      <c r="AC8" s="456">
        <v>0</v>
      </c>
      <c r="AD8" s="456">
        <v>0</v>
      </c>
      <c r="AE8" s="456">
        <v>0</v>
      </c>
      <c r="AF8" s="456">
        <v>0</v>
      </c>
      <c r="AG8" s="456">
        <v>0</v>
      </c>
      <c r="AH8" s="456">
        <v>0</v>
      </c>
      <c r="AI8" s="456">
        <v>0</v>
      </c>
      <c r="AJ8" s="456">
        <v>0</v>
      </c>
      <c r="AK8" s="456">
        <v>0</v>
      </c>
      <c r="AL8" s="456">
        <v>0</v>
      </c>
      <c r="AM8" s="456">
        <v>0</v>
      </c>
      <c r="AN8" s="456">
        <v>0</v>
      </c>
      <c r="AO8" s="456">
        <v>0</v>
      </c>
      <c r="AP8" s="456">
        <v>0</v>
      </c>
      <c r="AQ8" s="456">
        <v>0</v>
      </c>
      <c r="AR8" s="456">
        <v>1853.9770000000001</v>
      </c>
      <c r="AS8" s="456">
        <v>2050.058</v>
      </c>
      <c r="AT8" s="456">
        <v>2305.1849999999999</v>
      </c>
      <c r="AU8" s="456">
        <v>2758</v>
      </c>
      <c r="AV8" s="456">
        <v>3728</v>
      </c>
      <c r="AW8" s="456">
        <v>3939</v>
      </c>
      <c r="AX8" s="456">
        <v>3969</v>
      </c>
      <c r="AY8" s="456">
        <v>3888</v>
      </c>
      <c r="AZ8" s="456">
        <v>3815</v>
      </c>
      <c r="BA8" s="456">
        <v>3773</v>
      </c>
      <c r="BB8" s="456">
        <v>3619</v>
      </c>
      <c r="BC8" s="456">
        <v>3781</v>
      </c>
      <c r="BD8" s="456">
        <v>4095</v>
      </c>
      <c r="BE8" s="456">
        <v>4486</v>
      </c>
      <c r="BF8" s="456">
        <v>4484</v>
      </c>
      <c r="BG8" s="456">
        <v>2515.0819999999999</v>
      </c>
      <c r="BH8" s="456">
        <v>128.69800000000001</v>
      </c>
      <c r="BI8" s="456">
        <v>82.284999999999997</v>
      </c>
      <c r="BJ8" s="456">
        <v>86.180999999999997</v>
      </c>
      <c r="BK8" s="456">
        <v>88.078000000000003</v>
      </c>
      <c r="BL8" s="456">
        <v>90.198999999999998</v>
      </c>
      <c r="BM8" s="456">
        <v>96.241</v>
      </c>
      <c r="BN8" s="456">
        <v>0</v>
      </c>
      <c r="BO8" s="456">
        <v>0</v>
      </c>
      <c r="BP8" s="456">
        <v>0</v>
      </c>
      <c r="BQ8" s="456">
        <v>0</v>
      </c>
      <c r="BR8" s="456">
        <v>0</v>
      </c>
      <c r="BS8" s="456">
        <v>0</v>
      </c>
      <c r="BT8" s="456">
        <v>0</v>
      </c>
      <c r="BU8" s="456">
        <v>0</v>
      </c>
      <c r="BV8" s="456">
        <v>0</v>
      </c>
      <c r="BW8" s="456">
        <v>0</v>
      </c>
      <c r="BX8" s="455">
        <v>0</v>
      </c>
    </row>
    <row r="9" spans="1:76" s="460" customFormat="1" ht="35.1" customHeight="1" thickBot="1">
      <c r="A9" s="465"/>
      <c r="B9" s="349" t="s">
        <v>626</v>
      </c>
      <c r="C9" s="463"/>
      <c r="D9" s="462">
        <v>0</v>
      </c>
      <c r="E9" s="462">
        <v>0</v>
      </c>
      <c r="F9" s="462">
        <v>0</v>
      </c>
      <c r="G9" s="462">
        <v>0</v>
      </c>
      <c r="H9" s="462">
        <v>0</v>
      </c>
      <c r="I9" s="462">
        <v>0</v>
      </c>
      <c r="J9" s="462">
        <v>0</v>
      </c>
      <c r="K9" s="462">
        <v>0</v>
      </c>
      <c r="L9" s="462">
        <v>0</v>
      </c>
      <c r="M9" s="462">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561</v>
      </c>
      <c r="AI9" s="462">
        <v>624</v>
      </c>
      <c r="AJ9" s="462">
        <v>729</v>
      </c>
      <c r="AK9" s="462">
        <v>924.13</v>
      </c>
      <c r="AL9" s="462">
        <v>941</v>
      </c>
      <c r="AM9" s="462">
        <v>985</v>
      </c>
      <c r="AN9" s="462">
        <v>1189</v>
      </c>
      <c r="AO9" s="462">
        <v>1371</v>
      </c>
      <c r="AP9" s="462">
        <v>1458</v>
      </c>
      <c r="AQ9" s="462">
        <v>1574</v>
      </c>
      <c r="AR9" s="462">
        <v>0</v>
      </c>
      <c r="AS9" s="462">
        <v>0</v>
      </c>
      <c r="AT9" s="462">
        <v>0</v>
      </c>
      <c r="AU9" s="462">
        <v>0</v>
      </c>
      <c r="AV9" s="462">
        <v>0</v>
      </c>
      <c r="AW9" s="462">
        <v>0</v>
      </c>
      <c r="AX9" s="462">
        <v>0</v>
      </c>
      <c r="AY9" s="462">
        <v>0</v>
      </c>
      <c r="AZ9" s="462">
        <v>0</v>
      </c>
      <c r="BA9" s="462">
        <v>0</v>
      </c>
      <c r="BB9" s="462">
        <v>0</v>
      </c>
      <c r="BC9" s="462">
        <v>0</v>
      </c>
      <c r="BD9" s="462">
        <v>0</v>
      </c>
      <c r="BE9" s="462">
        <v>0</v>
      </c>
      <c r="BF9" s="462">
        <v>0</v>
      </c>
      <c r="BG9" s="462">
        <v>0</v>
      </c>
      <c r="BH9" s="462">
        <v>0</v>
      </c>
      <c r="BI9" s="462">
        <v>0</v>
      </c>
      <c r="BJ9" s="462">
        <v>0</v>
      </c>
      <c r="BK9" s="462">
        <v>0</v>
      </c>
      <c r="BL9" s="462">
        <v>0</v>
      </c>
      <c r="BM9" s="462">
        <v>0</v>
      </c>
      <c r="BN9" s="462">
        <v>0</v>
      </c>
      <c r="BO9" s="462">
        <v>0</v>
      </c>
      <c r="BP9" s="462">
        <v>0</v>
      </c>
      <c r="BQ9" s="462">
        <v>0</v>
      </c>
      <c r="BR9" s="462">
        <v>0</v>
      </c>
      <c r="BS9" s="462">
        <v>0</v>
      </c>
      <c r="BT9" s="462">
        <v>0</v>
      </c>
      <c r="BU9" s="462">
        <v>0</v>
      </c>
      <c r="BV9" s="462">
        <v>0</v>
      </c>
      <c r="BW9" s="462">
        <v>0</v>
      </c>
      <c r="BX9" s="461">
        <v>0</v>
      </c>
    </row>
    <row r="10" spans="1:76" ht="26.1" customHeight="1">
      <c r="A10" s="299"/>
      <c r="B10" s="217" t="s">
        <v>636</v>
      </c>
      <c r="C10" s="316"/>
      <c r="D10" s="273" t="s">
        <v>151</v>
      </c>
      <c r="E10" s="273" t="s">
        <v>150</v>
      </c>
      <c r="F10" s="273" t="s">
        <v>149</v>
      </c>
      <c r="G10" s="273" t="s">
        <v>148</v>
      </c>
      <c r="H10" s="273" t="s">
        <v>147</v>
      </c>
      <c r="I10" s="273" t="s">
        <v>146</v>
      </c>
      <c r="J10" s="273" t="s">
        <v>145</v>
      </c>
      <c r="K10" s="273" t="s">
        <v>144</v>
      </c>
      <c r="L10" s="273" t="s">
        <v>143</v>
      </c>
      <c r="M10" s="273" t="s">
        <v>142</v>
      </c>
      <c r="N10" s="273" t="s">
        <v>141</v>
      </c>
      <c r="O10" s="273" t="s">
        <v>140</v>
      </c>
      <c r="P10" s="273" t="s">
        <v>139</v>
      </c>
      <c r="Q10" s="273" t="s">
        <v>138</v>
      </c>
      <c r="R10" s="273" t="s">
        <v>137</v>
      </c>
      <c r="S10" s="273" t="s">
        <v>136</v>
      </c>
      <c r="T10" s="273" t="s">
        <v>135</v>
      </c>
      <c r="U10" s="273" t="s">
        <v>134</v>
      </c>
      <c r="V10" s="273" t="s">
        <v>133</v>
      </c>
      <c r="W10" s="273" t="s">
        <v>132</v>
      </c>
      <c r="X10" s="273" t="s">
        <v>131</v>
      </c>
      <c r="Y10" s="273" t="s">
        <v>130</v>
      </c>
      <c r="Z10" s="273" t="s">
        <v>129</v>
      </c>
      <c r="AA10" s="273" t="s">
        <v>128</v>
      </c>
      <c r="AB10" s="273" t="s">
        <v>127</v>
      </c>
      <c r="AC10" s="273" t="s">
        <v>126</v>
      </c>
      <c r="AD10" s="273" t="s">
        <v>125</v>
      </c>
      <c r="AE10" s="273" t="s">
        <v>124</v>
      </c>
      <c r="AF10" s="273" t="s">
        <v>123</v>
      </c>
      <c r="AG10" s="273" t="s">
        <v>122</v>
      </c>
      <c r="AH10" s="273" t="s">
        <v>121</v>
      </c>
      <c r="AI10" s="273" t="s">
        <v>120</v>
      </c>
      <c r="AJ10" s="273" t="s">
        <v>119</v>
      </c>
      <c r="AK10" s="273" t="s">
        <v>118</v>
      </c>
      <c r="AL10" s="273" t="s">
        <v>117</v>
      </c>
      <c r="AM10" s="273" t="s">
        <v>116</v>
      </c>
      <c r="AN10" s="273" t="s">
        <v>115</v>
      </c>
      <c r="AO10" s="273" t="s">
        <v>114</v>
      </c>
      <c r="AP10" s="273" t="s">
        <v>113</v>
      </c>
      <c r="AQ10" s="273" t="s">
        <v>112</v>
      </c>
      <c r="AR10" s="273" t="s">
        <v>111</v>
      </c>
      <c r="AS10" s="273" t="s">
        <v>110</v>
      </c>
      <c r="AT10" s="273" t="s">
        <v>109</v>
      </c>
      <c r="AU10" s="273" t="s">
        <v>108</v>
      </c>
      <c r="AV10" s="273" t="s">
        <v>107</v>
      </c>
      <c r="AW10" s="273" t="s">
        <v>106</v>
      </c>
      <c r="AX10" s="273" t="s">
        <v>105</v>
      </c>
      <c r="AY10" s="273" t="s">
        <v>104</v>
      </c>
      <c r="AZ10" s="273" t="s">
        <v>103</v>
      </c>
      <c r="BA10" s="273" t="s">
        <v>102</v>
      </c>
      <c r="BB10" s="273" t="s">
        <v>101</v>
      </c>
      <c r="BC10" s="273" t="s">
        <v>100</v>
      </c>
      <c r="BD10" s="273" t="s">
        <v>99</v>
      </c>
      <c r="BE10" s="273" t="s">
        <v>98</v>
      </c>
      <c r="BF10" s="273" t="s">
        <v>97</v>
      </c>
      <c r="BG10" s="273" t="s">
        <v>96</v>
      </c>
      <c r="BH10" s="273" t="s">
        <v>95</v>
      </c>
      <c r="BI10" s="273" t="s">
        <v>94</v>
      </c>
      <c r="BJ10" s="273" t="s">
        <v>93</v>
      </c>
      <c r="BK10" s="273" t="s">
        <v>92</v>
      </c>
      <c r="BL10" s="273" t="s">
        <v>91</v>
      </c>
      <c r="BM10" s="273" t="s">
        <v>90</v>
      </c>
      <c r="BN10" s="273" t="s">
        <v>89</v>
      </c>
      <c r="BO10" s="273" t="s">
        <v>88</v>
      </c>
      <c r="BP10" s="273" t="s">
        <v>87</v>
      </c>
      <c r="BQ10" s="273" t="s">
        <v>86</v>
      </c>
      <c r="BR10" s="273" t="s">
        <v>85</v>
      </c>
      <c r="BS10" s="273" t="s">
        <v>84</v>
      </c>
      <c r="BT10" s="273" t="s">
        <v>83</v>
      </c>
      <c r="BU10" s="282" t="s">
        <v>82</v>
      </c>
      <c r="BV10" s="282" t="s">
        <v>81</v>
      </c>
      <c r="BW10" s="282" t="s">
        <v>80</v>
      </c>
      <c r="BX10" s="281" t="s">
        <v>79</v>
      </c>
    </row>
    <row r="11" spans="1:76" ht="15.75">
      <c r="A11" s="299"/>
      <c r="B11" s="469" t="s">
        <v>409</v>
      </c>
      <c r="C11" s="337"/>
      <c r="D11" s="304" t="s">
        <v>77</v>
      </c>
      <c r="E11" s="304" t="s">
        <v>77</v>
      </c>
      <c r="F11" s="304" t="s">
        <v>77</v>
      </c>
      <c r="G11" s="304" t="s">
        <v>77</v>
      </c>
      <c r="H11" s="304" t="s">
        <v>77</v>
      </c>
      <c r="I11" s="304" t="s">
        <v>77</v>
      </c>
      <c r="J11" s="304" t="s">
        <v>77</v>
      </c>
      <c r="K11" s="304" t="s">
        <v>77</v>
      </c>
      <c r="L11" s="304" t="s">
        <v>77</v>
      </c>
      <c r="M11" s="304" t="s">
        <v>77</v>
      </c>
      <c r="N11" s="304" t="s">
        <v>77</v>
      </c>
      <c r="O11" s="304" t="s">
        <v>77</v>
      </c>
      <c r="P11" s="304" t="s">
        <v>77</v>
      </c>
      <c r="Q11" s="304" t="s">
        <v>77</v>
      </c>
      <c r="R11" s="304" t="s">
        <v>77</v>
      </c>
      <c r="S11" s="304" t="s">
        <v>77</v>
      </c>
      <c r="T11" s="304" t="s">
        <v>77</v>
      </c>
      <c r="U11" s="304" t="s">
        <v>77</v>
      </c>
      <c r="V11" s="304" t="s">
        <v>77</v>
      </c>
      <c r="W11" s="304" t="s">
        <v>77</v>
      </c>
      <c r="X11" s="304" t="s">
        <v>77</v>
      </c>
      <c r="Y11" s="304" t="s">
        <v>77</v>
      </c>
      <c r="Z11" s="304" t="s">
        <v>77</v>
      </c>
      <c r="AA11" s="304" t="s">
        <v>77</v>
      </c>
      <c r="AB11" s="304" t="s">
        <v>77</v>
      </c>
      <c r="AC11" s="304" t="s">
        <v>77</v>
      </c>
      <c r="AD11" s="304" t="s">
        <v>77</v>
      </c>
      <c r="AE11" s="304" t="s">
        <v>77</v>
      </c>
      <c r="AF11" s="304" t="s">
        <v>77</v>
      </c>
      <c r="AG11" s="304" t="s">
        <v>77</v>
      </c>
      <c r="AH11" s="304" t="s">
        <v>77</v>
      </c>
      <c r="AI11" s="304" t="s">
        <v>77</v>
      </c>
      <c r="AJ11" s="304" t="s">
        <v>77</v>
      </c>
      <c r="AK11" s="304" t="s">
        <v>77</v>
      </c>
      <c r="AL11" s="304" t="s">
        <v>77</v>
      </c>
      <c r="AM11" s="304" t="s">
        <v>77</v>
      </c>
      <c r="AN11" s="304" t="s">
        <v>77</v>
      </c>
      <c r="AO11" s="304" t="s">
        <v>77</v>
      </c>
      <c r="AP11" s="304" t="s">
        <v>77</v>
      </c>
      <c r="AQ11" s="304" t="s">
        <v>77</v>
      </c>
      <c r="AR11" s="304" t="s">
        <v>77</v>
      </c>
      <c r="AS11" s="304" t="s">
        <v>77</v>
      </c>
      <c r="AT11" s="304" t="s">
        <v>77</v>
      </c>
      <c r="AU11" s="304" t="s">
        <v>77</v>
      </c>
      <c r="AV11" s="304" t="s">
        <v>77</v>
      </c>
      <c r="AW11" s="304" t="s">
        <v>77</v>
      </c>
      <c r="AX11" s="304" t="s">
        <v>77</v>
      </c>
      <c r="AY11" s="304" t="s">
        <v>77</v>
      </c>
      <c r="AZ11" s="304" t="s">
        <v>77</v>
      </c>
      <c r="BA11" s="304" t="s">
        <v>77</v>
      </c>
      <c r="BB11" s="304" t="s">
        <v>77</v>
      </c>
      <c r="BC11" s="304" t="s">
        <v>77</v>
      </c>
      <c r="BD11" s="304" t="s">
        <v>77</v>
      </c>
      <c r="BE11" s="304" t="s">
        <v>77</v>
      </c>
      <c r="BF11" s="304" t="s">
        <v>77</v>
      </c>
      <c r="BG11" s="304" t="s">
        <v>77</v>
      </c>
      <c r="BH11" s="304" t="s">
        <v>77</v>
      </c>
      <c r="BI11" s="304" t="s">
        <v>77</v>
      </c>
      <c r="BJ11" s="304" t="s">
        <v>77</v>
      </c>
      <c r="BK11" s="304" t="s">
        <v>77</v>
      </c>
      <c r="BL11" s="304" t="s">
        <v>77</v>
      </c>
      <c r="BM11" s="304" t="s">
        <v>77</v>
      </c>
      <c r="BN11" s="304" t="s">
        <v>77</v>
      </c>
      <c r="BO11" s="304" t="s">
        <v>77</v>
      </c>
      <c r="BP11" s="304" t="s">
        <v>77</v>
      </c>
      <c r="BQ11" s="304" t="s">
        <v>77</v>
      </c>
      <c r="BR11" s="304" t="s">
        <v>77</v>
      </c>
      <c r="BS11" s="304" t="s">
        <v>76</v>
      </c>
      <c r="BT11" s="278" t="s">
        <v>76</v>
      </c>
      <c r="BU11" s="278" t="s">
        <v>76</v>
      </c>
      <c r="BV11" s="278" t="s">
        <v>76</v>
      </c>
      <c r="BW11" s="278" t="s">
        <v>76</v>
      </c>
      <c r="BX11" s="277" t="s">
        <v>76</v>
      </c>
    </row>
    <row r="12" spans="1:76" ht="26.1" customHeight="1">
      <c r="A12" s="284"/>
      <c r="B12" s="41" t="s">
        <v>631</v>
      </c>
      <c r="C12" s="362"/>
      <c r="D12" s="468">
        <v>0</v>
      </c>
      <c r="E12" s="468">
        <v>0</v>
      </c>
      <c r="F12" s="468">
        <v>0</v>
      </c>
      <c r="G12" s="468">
        <v>0</v>
      </c>
      <c r="H12" s="468">
        <v>0</v>
      </c>
      <c r="I12" s="468">
        <v>0</v>
      </c>
      <c r="J12" s="468">
        <v>0</v>
      </c>
      <c r="K12" s="468">
        <v>0</v>
      </c>
      <c r="L12" s="468">
        <v>0</v>
      </c>
      <c r="M12" s="468">
        <v>0</v>
      </c>
      <c r="N12" s="468">
        <v>0</v>
      </c>
      <c r="O12" s="468">
        <v>0</v>
      </c>
      <c r="P12" s="468">
        <v>0</v>
      </c>
      <c r="Q12" s="468">
        <v>0</v>
      </c>
      <c r="R12" s="468">
        <v>0</v>
      </c>
      <c r="S12" s="468">
        <v>0</v>
      </c>
      <c r="T12" s="468">
        <v>0</v>
      </c>
      <c r="U12" s="468">
        <v>0</v>
      </c>
      <c r="V12" s="468">
        <v>0</v>
      </c>
      <c r="W12" s="468">
        <v>0</v>
      </c>
      <c r="X12" s="468">
        <v>0</v>
      </c>
      <c r="Y12" s="468">
        <v>0</v>
      </c>
      <c r="Z12" s="468">
        <v>0</v>
      </c>
      <c r="AA12" s="468">
        <v>0</v>
      </c>
      <c r="AB12" s="468">
        <v>0</v>
      </c>
      <c r="AC12" s="468">
        <v>0</v>
      </c>
      <c r="AD12" s="468">
        <v>0</v>
      </c>
      <c r="AE12" s="468">
        <v>0</v>
      </c>
      <c r="AF12" s="468">
        <v>0</v>
      </c>
      <c r="AG12" s="468">
        <v>0</v>
      </c>
      <c r="AH12" s="458">
        <f t="shared" ref="AH12:BX12" si="6">SUM(AH13,AH16,AH17)</f>
        <v>2616.411156261544</v>
      </c>
      <c r="AI12" s="458">
        <f t="shared" si="6"/>
        <v>2494.4193778199951</v>
      </c>
      <c r="AJ12" s="458">
        <f t="shared" si="6"/>
        <v>2454.1363909072729</v>
      </c>
      <c r="AK12" s="458">
        <f t="shared" si="6"/>
        <v>2835.4435263381733</v>
      </c>
      <c r="AL12" s="458">
        <f t="shared" si="6"/>
        <v>2704.7155582116734</v>
      </c>
      <c r="AM12" s="458">
        <f t="shared" si="6"/>
        <v>2709.8768794944431</v>
      </c>
      <c r="AN12" s="458">
        <f t="shared" si="6"/>
        <v>3092.3675130040683</v>
      </c>
      <c r="AO12" s="458">
        <f t="shared" si="6"/>
        <v>3361.6809497220265</v>
      </c>
      <c r="AP12" s="458">
        <f t="shared" si="6"/>
        <v>3439.4020787107324</v>
      </c>
      <c r="AQ12" s="458">
        <f t="shared" si="6"/>
        <v>3518.4472035942722</v>
      </c>
      <c r="AR12" s="458">
        <f t="shared" si="6"/>
        <v>3886.6635601311805</v>
      </c>
      <c r="AS12" s="458">
        <f t="shared" si="6"/>
        <v>3987.1340432496968</v>
      </c>
      <c r="AT12" s="458">
        <f t="shared" si="6"/>
        <v>4140.9281458425967</v>
      </c>
      <c r="AU12" s="458">
        <f t="shared" si="6"/>
        <v>4679.6808063838726</v>
      </c>
      <c r="AV12" s="458">
        <f t="shared" si="6"/>
        <v>6168.4441604822987</v>
      </c>
      <c r="AW12" s="458">
        <f t="shared" si="6"/>
        <v>6361.5561738463011</v>
      </c>
      <c r="AX12" s="458">
        <f t="shared" si="6"/>
        <v>6335.0453554157839</v>
      </c>
      <c r="AY12" s="458">
        <f t="shared" si="6"/>
        <v>6030.0359325573536</v>
      </c>
      <c r="AZ12" s="458">
        <f t="shared" si="6"/>
        <v>5676.4978859441062</v>
      </c>
      <c r="BA12" s="458">
        <f t="shared" si="6"/>
        <v>5515.8423437115516</v>
      </c>
      <c r="BB12" s="458">
        <f t="shared" si="6"/>
        <v>5208.0103727345268</v>
      </c>
      <c r="BC12" s="458">
        <f t="shared" si="6"/>
        <v>5384.9765920243672</v>
      </c>
      <c r="BD12" s="458">
        <f t="shared" si="6"/>
        <v>5701.2985222761363</v>
      </c>
      <c r="BE12" s="458">
        <f t="shared" si="6"/>
        <v>6152.3817283145936</v>
      </c>
      <c r="BF12" s="458">
        <f t="shared" si="6"/>
        <v>5991.9557566616395</v>
      </c>
      <c r="BG12" s="458">
        <f t="shared" si="6"/>
        <v>6353.2591313253361</v>
      </c>
      <c r="BH12" s="458">
        <f t="shared" si="6"/>
        <v>7743.6515781931548</v>
      </c>
      <c r="BI12" s="458">
        <f t="shared" si="6"/>
        <v>8038.698650927543</v>
      </c>
      <c r="BJ12" s="458">
        <f t="shared" si="6"/>
        <v>8363.0249383226947</v>
      </c>
      <c r="BK12" s="458">
        <f t="shared" si="6"/>
        <v>8709.9535557214258</v>
      </c>
      <c r="BL12" s="458">
        <f t="shared" si="6"/>
        <v>8882.2530547540046</v>
      </c>
      <c r="BM12" s="458">
        <f t="shared" si="6"/>
        <v>9137.9232544396164</v>
      </c>
      <c r="BN12" s="458">
        <f t="shared" si="6"/>
        <v>8910.2490838746835</v>
      </c>
      <c r="BO12" s="458">
        <f t="shared" si="6"/>
        <v>8551.7982738021419</v>
      </c>
      <c r="BP12" s="458">
        <f t="shared" si="6"/>
        <v>7850.2223518463479</v>
      </c>
      <c r="BQ12" s="458">
        <f t="shared" si="6"/>
        <v>7211.0180996511781</v>
      </c>
      <c r="BR12" s="458">
        <f t="shared" si="6"/>
        <v>6641.8407371174007</v>
      </c>
      <c r="BS12" s="458">
        <f t="shared" si="6"/>
        <v>6152.4893192400614</v>
      </c>
      <c r="BT12" s="458">
        <f t="shared" si="6"/>
        <v>5834.2760754566725</v>
      </c>
      <c r="BU12" s="458">
        <f t="shared" si="6"/>
        <v>5511.3212147050908</v>
      </c>
      <c r="BV12" s="458">
        <f t="shared" si="6"/>
        <v>5131.9874726786084</v>
      </c>
      <c r="BW12" s="458">
        <f t="shared" si="6"/>
        <v>4984.3155024917214</v>
      </c>
      <c r="BX12" s="467">
        <f t="shared" si="6"/>
        <v>4894.8274199710595</v>
      </c>
    </row>
    <row r="13" spans="1:76" ht="24" customHeight="1">
      <c r="A13" s="316"/>
      <c r="B13" s="37" t="s">
        <v>635</v>
      </c>
      <c r="C13" s="38"/>
      <c r="D13" s="466">
        <v>0</v>
      </c>
      <c r="E13" s="466">
        <v>0</v>
      </c>
      <c r="F13" s="466">
        <v>0</v>
      </c>
      <c r="G13" s="466">
        <v>0</v>
      </c>
      <c r="H13" s="466">
        <v>0</v>
      </c>
      <c r="I13" s="466">
        <v>0</v>
      </c>
      <c r="J13" s="466">
        <v>0</v>
      </c>
      <c r="K13" s="466">
        <v>0</v>
      </c>
      <c r="L13" s="466">
        <v>0</v>
      </c>
      <c r="M13" s="466">
        <v>0</v>
      </c>
      <c r="N13" s="466">
        <v>0</v>
      </c>
      <c r="O13" s="466">
        <v>0</v>
      </c>
      <c r="P13" s="466">
        <v>0</v>
      </c>
      <c r="Q13" s="466">
        <v>0</v>
      </c>
      <c r="R13" s="466">
        <v>0</v>
      </c>
      <c r="S13" s="466">
        <v>0</v>
      </c>
      <c r="T13" s="466">
        <v>0</v>
      </c>
      <c r="U13" s="466">
        <v>0</v>
      </c>
      <c r="V13" s="466">
        <v>0</v>
      </c>
      <c r="W13" s="466">
        <v>0</v>
      </c>
      <c r="X13" s="466">
        <v>0</v>
      </c>
      <c r="Y13" s="466">
        <v>0</v>
      </c>
      <c r="Z13" s="466">
        <v>0</v>
      </c>
      <c r="AA13" s="466">
        <v>0</v>
      </c>
      <c r="AB13" s="466">
        <v>0</v>
      </c>
      <c r="AC13" s="466">
        <v>0</v>
      </c>
      <c r="AD13" s="466">
        <v>0</v>
      </c>
      <c r="AE13" s="466">
        <v>0</v>
      </c>
      <c r="AF13" s="466">
        <v>0</v>
      </c>
      <c r="AG13" s="466">
        <v>0</v>
      </c>
      <c r="AH13" s="466">
        <v>0</v>
      </c>
      <c r="AI13" s="466">
        <v>0</v>
      </c>
      <c r="AJ13" s="466">
        <v>0</v>
      </c>
      <c r="AK13" s="466">
        <v>0</v>
      </c>
      <c r="AL13" s="466">
        <v>0</v>
      </c>
      <c r="AM13" s="466">
        <v>0</v>
      </c>
      <c r="AN13" s="466">
        <v>0</v>
      </c>
      <c r="AO13" s="466">
        <v>0</v>
      </c>
      <c r="AP13" s="466">
        <v>0</v>
      </c>
      <c r="AQ13" s="466">
        <v>0</v>
      </c>
      <c r="AR13" s="466">
        <v>0</v>
      </c>
      <c r="AS13" s="466">
        <v>0</v>
      </c>
      <c r="AT13" s="466">
        <v>0</v>
      </c>
      <c r="AU13" s="466">
        <v>0</v>
      </c>
      <c r="AV13" s="466">
        <v>0</v>
      </c>
      <c r="AW13" s="466">
        <v>0</v>
      </c>
      <c r="AX13" s="466">
        <v>0</v>
      </c>
      <c r="AY13" s="466">
        <v>0</v>
      </c>
      <c r="AZ13" s="466">
        <v>0</v>
      </c>
      <c r="BA13" s="466">
        <v>0</v>
      </c>
      <c r="BB13" s="466">
        <v>0</v>
      </c>
      <c r="BC13" s="466">
        <v>0</v>
      </c>
      <c r="BD13" s="466">
        <v>0</v>
      </c>
      <c r="BE13" s="466">
        <v>0</v>
      </c>
      <c r="BF13" s="466">
        <v>0</v>
      </c>
      <c r="BG13" s="456">
        <f t="shared" ref="BG13:BX13" si="7">SUM(BG14:BG15)</f>
        <v>3059.4314838622577</v>
      </c>
      <c r="BH13" s="456">
        <f t="shared" si="7"/>
        <v>7580.2573881563239</v>
      </c>
      <c r="BI13" s="456">
        <f t="shared" si="7"/>
        <v>7937.0687518141222</v>
      </c>
      <c r="BJ13" s="456">
        <f t="shared" si="7"/>
        <v>8259.3926757262561</v>
      </c>
      <c r="BK13" s="456">
        <f t="shared" si="7"/>
        <v>8607.0515545646886</v>
      </c>
      <c r="BL13" s="456">
        <f t="shared" si="7"/>
        <v>8779.4534722669814</v>
      </c>
      <c r="BM13" s="456">
        <f t="shared" si="7"/>
        <v>9031.0017487912355</v>
      </c>
      <c r="BN13" s="456">
        <f t="shared" si="7"/>
        <v>8910.2490838746835</v>
      </c>
      <c r="BO13" s="456">
        <f t="shared" si="7"/>
        <v>8551.7982738021419</v>
      </c>
      <c r="BP13" s="456">
        <f t="shared" si="7"/>
        <v>7850.2223518463479</v>
      </c>
      <c r="BQ13" s="456">
        <f t="shared" si="7"/>
        <v>7211.0180996511781</v>
      </c>
      <c r="BR13" s="456">
        <f t="shared" si="7"/>
        <v>6641.8407371174007</v>
      </c>
      <c r="BS13" s="456">
        <f t="shared" si="7"/>
        <v>6152.4893192400614</v>
      </c>
      <c r="BT13" s="456">
        <f t="shared" si="7"/>
        <v>5834.2760754566725</v>
      </c>
      <c r="BU13" s="456">
        <f t="shared" si="7"/>
        <v>5511.3212147050908</v>
      </c>
      <c r="BV13" s="456">
        <f t="shared" si="7"/>
        <v>5131.9874726786084</v>
      </c>
      <c r="BW13" s="456">
        <f t="shared" si="7"/>
        <v>4984.3155024917214</v>
      </c>
      <c r="BX13" s="455">
        <f t="shared" si="7"/>
        <v>4894.8274199710595</v>
      </c>
    </row>
    <row r="14" spans="1:76">
      <c r="A14" s="316"/>
      <c r="B14" s="214" t="s">
        <v>634</v>
      </c>
      <c r="C14" s="37"/>
      <c r="D14" s="466">
        <v>0</v>
      </c>
      <c r="E14" s="466">
        <v>0</v>
      </c>
      <c r="F14" s="466">
        <v>0</v>
      </c>
      <c r="G14" s="466">
        <v>0</v>
      </c>
      <c r="H14" s="466">
        <v>0</v>
      </c>
      <c r="I14" s="466">
        <v>0</v>
      </c>
      <c r="J14" s="466">
        <v>0</v>
      </c>
      <c r="K14" s="466">
        <v>0</v>
      </c>
      <c r="L14" s="466">
        <v>0</v>
      </c>
      <c r="M14" s="466">
        <v>0</v>
      </c>
      <c r="N14" s="466">
        <v>0</v>
      </c>
      <c r="O14" s="466">
        <v>0</v>
      </c>
      <c r="P14" s="466">
        <v>0</v>
      </c>
      <c r="Q14" s="466">
        <v>0</v>
      </c>
      <c r="R14" s="466">
        <v>0</v>
      </c>
      <c r="S14" s="466">
        <v>0</v>
      </c>
      <c r="T14" s="466">
        <v>0</v>
      </c>
      <c r="U14" s="466">
        <v>0</v>
      </c>
      <c r="V14" s="466">
        <v>0</v>
      </c>
      <c r="W14" s="466">
        <v>0</v>
      </c>
      <c r="X14" s="466">
        <v>0</v>
      </c>
      <c r="Y14" s="466">
        <v>0</v>
      </c>
      <c r="Z14" s="466">
        <v>0</v>
      </c>
      <c r="AA14" s="466">
        <v>0</v>
      </c>
      <c r="AB14" s="466">
        <v>0</v>
      </c>
      <c r="AC14" s="466">
        <v>0</v>
      </c>
      <c r="AD14" s="466">
        <v>0</v>
      </c>
      <c r="AE14" s="466">
        <v>0</v>
      </c>
      <c r="AF14" s="466">
        <v>0</v>
      </c>
      <c r="AG14" s="466">
        <v>0</v>
      </c>
      <c r="AH14" s="466">
        <v>0</v>
      </c>
      <c r="AI14" s="466">
        <v>0</v>
      </c>
      <c r="AJ14" s="466">
        <v>0</v>
      </c>
      <c r="AK14" s="466">
        <v>0</v>
      </c>
      <c r="AL14" s="466">
        <v>0</v>
      </c>
      <c r="AM14" s="466">
        <v>0</v>
      </c>
      <c r="AN14" s="466">
        <v>0</v>
      </c>
      <c r="AO14" s="466">
        <v>0</v>
      </c>
      <c r="AP14" s="466">
        <v>0</v>
      </c>
      <c r="AQ14" s="466">
        <v>0</v>
      </c>
      <c r="AR14" s="466">
        <v>0</v>
      </c>
      <c r="AS14" s="466">
        <v>0</v>
      </c>
      <c r="AT14" s="466">
        <v>0</v>
      </c>
      <c r="AU14" s="466">
        <v>0</v>
      </c>
      <c r="AV14" s="466">
        <v>0</v>
      </c>
      <c r="AW14" s="466">
        <v>0</v>
      </c>
      <c r="AX14" s="466">
        <v>0</v>
      </c>
      <c r="AY14" s="466">
        <v>0</v>
      </c>
      <c r="AZ14" s="466">
        <v>0</v>
      </c>
      <c r="BA14" s="466">
        <v>0</v>
      </c>
      <c r="BB14" s="466">
        <v>0</v>
      </c>
      <c r="BC14" s="466">
        <v>0</v>
      </c>
      <c r="BD14" s="466">
        <v>0</v>
      </c>
      <c r="BE14" s="466">
        <v>0</v>
      </c>
      <c r="BF14" s="466">
        <v>0</v>
      </c>
      <c r="BG14" s="466">
        <v>2637.9191270744827</v>
      </c>
      <c r="BH14" s="466">
        <v>6367.9019018767367</v>
      </c>
      <c r="BI14" s="466">
        <v>6698.874696165507</v>
      </c>
      <c r="BJ14" s="466">
        <v>6923.771754957922</v>
      </c>
      <c r="BK14" s="466">
        <v>7217.0457416473546</v>
      </c>
      <c r="BL14" s="466">
        <v>7396.8334231554736</v>
      </c>
      <c r="BM14" s="466">
        <v>7682.4790464461666</v>
      </c>
      <c r="BN14" s="466">
        <v>7511.3601676066519</v>
      </c>
      <c r="BO14" s="466">
        <v>7232.1613501654347</v>
      </c>
      <c r="BP14" s="466">
        <v>6807.3826217751866</v>
      </c>
      <c r="BQ14" s="466">
        <v>6277.8411362793686</v>
      </c>
      <c r="BR14" s="466">
        <v>5856.6904047944427</v>
      </c>
      <c r="BS14" s="466">
        <v>5534.1173105191692</v>
      </c>
      <c r="BT14" s="466">
        <v>5265.7150685959577</v>
      </c>
      <c r="BU14" s="466">
        <v>4972.5246666020921</v>
      </c>
      <c r="BV14" s="466">
        <v>4633.1498105750024</v>
      </c>
      <c r="BW14" s="466">
        <v>4520.4198205761004</v>
      </c>
      <c r="BX14" s="455">
        <v>4470.4562885668829</v>
      </c>
    </row>
    <row r="15" spans="1:76">
      <c r="A15" s="334"/>
      <c r="B15" s="332" t="s">
        <v>633</v>
      </c>
      <c r="C15" s="136"/>
      <c r="D15" s="466">
        <v>0</v>
      </c>
      <c r="E15" s="466">
        <v>0</v>
      </c>
      <c r="F15" s="466">
        <v>0</v>
      </c>
      <c r="G15" s="466">
        <v>0</v>
      </c>
      <c r="H15" s="466">
        <v>0</v>
      </c>
      <c r="I15" s="466">
        <v>0</v>
      </c>
      <c r="J15" s="466">
        <v>0</v>
      </c>
      <c r="K15" s="466">
        <v>0</v>
      </c>
      <c r="L15" s="466">
        <v>0</v>
      </c>
      <c r="M15" s="466">
        <v>0</v>
      </c>
      <c r="N15" s="466">
        <v>0</v>
      </c>
      <c r="O15" s="466">
        <v>0</v>
      </c>
      <c r="P15" s="466">
        <v>0</v>
      </c>
      <c r="Q15" s="466">
        <v>0</v>
      </c>
      <c r="R15" s="466">
        <v>0</v>
      </c>
      <c r="S15" s="466">
        <v>0</v>
      </c>
      <c r="T15" s="466">
        <v>0</v>
      </c>
      <c r="U15" s="466">
        <v>0</v>
      </c>
      <c r="V15" s="466">
        <v>0</v>
      </c>
      <c r="W15" s="466">
        <v>0</v>
      </c>
      <c r="X15" s="466">
        <v>0</v>
      </c>
      <c r="Y15" s="466">
        <v>0</v>
      </c>
      <c r="Z15" s="466">
        <v>0</v>
      </c>
      <c r="AA15" s="466">
        <v>0</v>
      </c>
      <c r="AB15" s="466">
        <v>0</v>
      </c>
      <c r="AC15" s="466">
        <v>0</v>
      </c>
      <c r="AD15" s="466">
        <v>0</v>
      </c>
      <c r="AE15" s="466">
        <v>0</v>
      </c>
      <c r="AF15" s="466">
        <v>0</v>
      </c>
      <c r="AG15" s="466">
        <v>0</v>
      </c>
      <c r="AH15" s="466">
        <v>0</v>
      </c>
      <c r="AI15" s="466">
        <v>0</v>
      </c>
      <c r="AJ15" s="466">
        <v>0</v>
      </c>
      <c r="AK15" s="466">
        <v>0</v>
      </c>
      <c r="AL15" s="466">
        <v>0</v>
      </c>
      <c r="AM15" s="466">
        <v>0</v>
      </c>
      <c r="AN15" s="466">
        <v>0</v>
      </c>
      <c r="AO15" s="466">
        <v>0</v>
      </c>
      <c r="AP15" s="466">
        <v>0</v>
      </c>
      <c r="AQ15" s="466">
        <v>0</v>
      </c>
      <c r="AR15" s="466">
        <v>0</v>
      </c>
      <c r="AS15" s="466">
        <v>0</v>
      </c>
      <c r="AT15" s="466">
        <v>0</v>
      </c>
      <c r="AU15" s="466">
        <v>0</v>
      </c>
      <c r="AV15" s="466">
        <v>0</v>
      </c>
      <c r="AW15" s="466">
        <v>0</v>
      </c>
      <c r="AX15" s="466">
        <v>0</v>
      </c>
      <c r="AY15" s="466">
        <v>0</v>
      </c>
      <c r="AZ15" s="466">
        <v>0</v>
      </c>
      <c r="BA15" s="466">
        <v>0</v>
      </c>
      <c r="BB15" s="466">
        <v>0</v>
      </c>
      <c r="BC15" s="466">
        <v>0</v>
      </c>
      <c r="BD15" s="466">
        <v>0</v>
      </c>
      <c r="BE15" s="466">
        <v>0</v>
      </c>
      <c r="BF15" s="466">
        <v>0</v>
      </c>
      <c r="BG15" s="466">
        <v>421.51235678777505</v>
      </c>
      <c r="BH15" s="466">
        <v>1212.3554862795875</v>
      </c>
      <c r="BI15" s="466">
        <v>1238.1940556486149</v>
      </c>
      <c r="BJ15" s="466">
        <v>1335.6209207683346</v>
      </c>
      <c r="BK15" s="466">
        <v>1390.0058129173333</v>
      </c>
      <c r="BL15" s="466">
        <v>1382.6200491115071</v>
      </c>
      <c r="BM15" s="466">
        <v>1348.5227023450684</v>
      </c>
      <c r="BN15" s="466">
        <v>1398.8889162680316</v>
      </c>
      <c r="BO15" s="466">
        <v>1319.6369236367073</v>
      </c>
      <c r="BP15" s="466">
        <v>1042.8397300711615</v>
      </c>
      <c r="BQ15" s="466">
        <v>933.17696337180985</v>
      </c>
      <c r="BR15" s="466">
        <v>785.15033232295798</v>
      </c>
      <c r="BS15" s="466">
        <v>618.37200872089261</v>
      </c>
      <c r="BT15" s="466">
        <v>568.561006860715</v>
      </c>
      <c r="BU15" s="466">
        <v>538.79654810299905</v>
      </c>
      <c r="BV15" s="466">
        <v>498.83766210360551</v>
      </c>
      <c r="BW15" s="466">
        <v>463.89568191562108</v>
      </c>
      <c r="BX15" s="455">
        <v>424.37113140417625</v>
      </c>
    </row>
    <row r="16" spans="1:76" ht="30">
      <c r="A16" s="334"/>
      <c r="B16" s="111" t="s">
        <v>627</v>
      </c>
      <c r="C16" s="136"/>
      <c r="D16" s="466">
        <v>0</v>
      </c>
      <c r="E16" s="466">
        <v>0</v>
      </c>
      <c r="F16" s="466">
        <v>0</v>
      </c>
      <c r="G16" s="466">
        <v>0</v>
      </c>
      <c r="H16" s="466">
        <v>0</v>
      </c>
      <c r="I16" s="466">
        <v>0</v>
      </c>
      <c r="J16" s="466">
        <v>0</v>
      </c>
      <c r="K16" s="466">
        <v>0</v>
      </c>
      <c r="L16" s="466">
        <v>0</v>
      </c>
      <c r="M16" s="466">
        <v>0</v>
      </c>
      <c r="N16" s="466">
        <v>0</v>
      </c>
      <c r="O16" s="466">
        <v>0</v>
      </c>
      <c r="P16" s="466">
        <v>0</v>
      </c>
      <c r="Q16" s="466">
        <v>0</v>
      </c>
      <c r="R16" s="466">
        <v>0</v>
      </c>
      <c r="S16" s="466">
        <v>0</v>
      </c>
      <c r="T16" s="466">
        <v>0</v>
      </c>
      <c r="U16" s="466">
        <v>0</v>
      </c>
      <c r="V16" s="466">
        <v>0</v>
      </c>
      <c r="W16" s="466">
        <v>0</v>
      </c>
      <c r="X16" s="466">
        <v>0</v>
      </c>
      <c r="Y16" s="466">
        <v>0</v>
      </c>
      <c r="Z16" s="466">
        <v>0</v>
      </c>
      <c r="AA16" s="466">
        <v>0</v>
      </c>
      <c r="AB16" s="466">
        <v>0</v>
      </c>
      <c r="AC16" s="466">
        <v>0</v>
      </c>
      <c r="AD16" s="466">
        <v>0</v>
      </c>
      <c r="AE16" s="466">
        <v>0</v>
      </c>
      <c r="AF16" s="466">
        <v>0</v>
      </c>
      <c r="AG16" s="466">
        <v>0</v>
      </c>
      <c r="AH16" s="466">
        <v>0</v>
      </c>
      <c r="AI16" s="466">
        <v>0</v>
      </c>
      <c r="AJ16" s="466">
        <v>0</v>
      </c>
      <c r="AK16" s="466">
        <v>0</v>
      </c>
      <c r="AL16" s="466">
        <v>0</v>
      </c>
      <c r="AM16" s="466">
        <v>0</v>
      </c>
      <c r="AN16" s="466">
        <v>0</v>
      </c>
      <c r="AO16" s="466">
        <v>0</v>
      </c>
      <c r="AP16" s="466">
        <v>0</v>
      </c>
      <c r="AQ16" s="466">
        <v>0</v>
      </c>
      <c r="AR16" s="466">
        <v>3886.6635601311805</v>
      </c>
      <c r="AS16" s="466">
        <v>3987.1340432496968</v>
      </c>
      <c r="AT16" s="466">
        <v>4140.9281458425967</v>
      </c>
      <c r="AU16" s="466">
        <v>4679.6808063838726</v>
      </c>
      <c r="AV16" s="466">
        <v>6168.4441604822987</v>
      </c>
      <c r="AW16" s="466">
        <v>6361.5561738463011</v>
      </c>
      <c r="AX16" s="466">
        <v>6335.0453554157839</v>
      </c>
      <c r="AY16" s="466">
        <v>6030.0359325573536</v>
      </c>
      <c r="AZ16" s="466">
        <v>5676.4978859441062</v>
      </c>
      <c r="BA16" s="466">
        <v>5515.8423437115516</v>
      </c>
      <c r="BB16" s="466">
        <v>5208.0103727345268</v>
      </c>
      <c r="BC16" s="466">
        <v>5384.9765920243672</v>
      </c>
      <c r="BD16" s="466">
        <v>5701.2985222761363</v>
      </c>
      <c r="BE16" s="466">
        <v>6152.3817283145936</v>
      </c>
      <c r="BF16" s="466">
        <v>5991.9557566616395</v>
      </c>
      <c r="BG16" s="466">
        <v>3293.8276474630779</v>
      </c>
      <c r="BH16" s="466">
        <v>163.39419003683082</v>
      </c>
      <c r="BI16" s="466">
        <v>101.62989911342096</v>
      </c>
      <c r="BJ16" s="466">
        <v>103.63226259643774</v>
      </c>
      <c r="BK16" s="466">
        <v>102.90200115673801</v>
      </c>
      <c r="BL16" s="466">
        <v>102.79958248702324</v>
      </c>
      <c r="BM16" s="466">
        <v>106.92150564838138</v>
      </c>
      <c r="BN16" s="466">
        <v>0</v>
      </c>
      <c r="BO16" s="466">
        <v>0</v>
      </c>
      <c r="BP16" s="466">
        <v>0</v>
      </c>
      <c r="BQ16" s="466">
        <v>0</v>
      </c>
      <c r="BR16" s="466">
        <v>0</v>
      </c>
      <c r="BS16" s="466">
        <v>0</v>
      </c>
      <c r="BT16" s="466">
        <v>0</v>
      </c>
      <c r="BU16" s="466">
        <v>0</v>
      </c>
      <c r="BV16" s="466">
        <v>0</v>
      </c>
      <c r="BW16" s="466">
        <v>0</v>
      </c>
      <c r="BX16" s="455">
        <v>0</v>
      </c>
    </row>
    <row r="17" spans="1:76" s="460" customFormat="1" ht="35.1" customHeight="1" thickBot="1">
      <c r="A17" s="465"/>
      <c r="B17" s="464" t="s">
        <v>626</v>
      </c>
      <c r="C17" s="463"/>
      <c r="D17" s="462">
        <v>0</v>
      </c>
      <c r="E17" s="462">
        <v>0</v>
      </c>
      <c r="F17" s="462">
        <v>0</v>
      </c>
      <c r="G17" s="462">
        <v>0</v>
      </c>
      <c r="H17" s="462">
        <v>0</v>
      </c>
      <c r="I17" s="462">
        <v>0</v>
      </c>
      <c r="J17" s="462">
        <v>0</v>
      </c>
      <c r="K17" s="462">
        <v>0</v>
      </c>
      <c r="L17" s="462">
        <v>0</v>
      </c>
      <c r="M17" s="462">
        <v>0</v>
      </c>
      <c r="N17" s="462">
        <v>0</v>
      </c>
      <c r="O17" s="462">
        <v>0</v>
      </c>
      <c r="P17" s="462">
        <v>0</v>
      </c>
      <c r="Q17" s="462">
        <v>0</v>
      </c>
      <c r="R17" s="462">
        <v>0</v>
      </c>
      <c r="S17" s="462">
        <v>0</v>
      </c>
      <c r="T17" s="462">
        <v>0</v>
      </c>
      <c r="U17" s="462">
        <v>0</v>
      </c>
      <c r="V17" s="462">
        <v>0</v>
      </c>
      <c r="W17" s="462">
        <v>0</v>
      </c>
      <c r="X17" s="462">
        <v>0</v>
      </c>
      <c r="Y17" s="462">
        <v>0</v>
      </c>
      <c r="Z17" s="462">
        <v>0</v>
      </c>
      <c r="AA17" s="462">
        <v>0</v>
      </c>
      <c r="AB17" s="462">
        <v>0</v>
      </c>
      <c r="AC17" s="462">
        <v>0</v>
      </c>
      <c r="AD17" s="462">
        <v>0</v>
      </c>
      <c r="AE17" s="462">
        <v>0</v>
      </c>
      <c r="AF17" s="462">
        <v>0</v>
      </c>
      <c r="AG17" s="462">
        <v>0</v>
      </c>
      <c r="AH17" s="462">
        <v>2616.411156261544</v>
      </c>
      <c r="AI17" s="462">
        <v>2494.4193778199951</v>
      </c>
      <c r="AJ17" s="462">
        <v>2454.1363909072729</v>
      </c>
      <c r="AK17" s="462">
        <v>2835.4435263381733</v>
      </c>
      <c r="AL17" s="462">
        <v>2704.7155582116734</v>
      </c>
      <c r="AM17" s="462">
        <v>2709.8768794944431</v>
      </c>
      <c r="AN17" s="462">
        <v>3092.3675130040683</v>
      </c>
      <c r="AO17" s="462">
        <v>3361.6809497220265</v>
      </c>
      <c r="AP17" s="462">
        <v>3439.4020787107324</v>
      </c>
      <c r="AQ17" s="462">
        <v>3518.4472035942722</v>
      </c>
      <c r="AR17" s="462">
        <v>0</v>
      </c>
      <c r="AS17" s="462">
        <v>0</v>
      </c>
      <c r="AT17" s="462">
        <v>0</v>
      </c>
      <c r="AU17" s="462">
        <v>0</v>
      </c>
      <c r="AV17" s="462">
        <v>0</v>
      </c>
      <c r="AW17" s="462">
        <v>0</v>
      </c>
      <c r="AX17" s="462">
        <v>0</v>
      </c>
      <c r="AY17" s="462">
        <v>0</v>
      </c>
      <c r="AZ17" s="462">
        <v>0</v>
      </c>
      <c r="BA17" s="462">
        <v>0</v>
      </c>
      <c r="BB17" s="462">
        <v>0</v>
      </c>
      <c r="BC17" s="462">
        <v>0</v>
      </c>
      <c r="BD17" s="462">
        <v>0</v>
      </c>
      <c r="BE17" s="462">
        <v>0</v>
      </c>
      <c r="BF17" s="462">
        <v>0</v>
      </c>
      <c r="BG17" s="462">
        <v>0</v>
      </c>
      <c r="BH17" s="462">
        <v>0</v>
      </c>
      <c r="BI17" s="462">
        <v>0</v>
      </c>
      <c r="BJ17" s="462">
        <v>0</v>
      </c>
      <c r="BK17" s="462">
        <v>0</v>
      </c>
      <c r="BL17" s="462">
        <v>0</v>
      </c>
      <c r="BM17" s="462">
        <v>0</v>
      </c>
      <c r="BN17" s="462">
        <v>0</v>
      </c>
      <c r="BO17" s="462">
        <v>0</v>
      </c>
      <c r="BP17" s="462">
        <v>0</v>
      </c>
      <c r="BQ17" s="462">
        <v>0</v>
      </c>
      <c r="BR17" s="462">
        <v>0</v>
      </c>
      <c r="BS17" s="462">
        <v>0</v>
      </c>
      <c r="BT17" s="462">
        <v>0</v>
      </c>
      <c r="BU17" s="462">
        <v>0</v>
      </c>
      <c r="BV17" s="462">
        <v>0</v>
      </c>
      <c r="BW17" s="462">
        <v>0</v>
      </c>
      <c r="BX17" s="461">
        <v>0</v>
      </c>
    </row>
    <row r="18" spans="1:76" ht="39.75" customHeight="1">
      <c r="A18" s="347"/>
      <c r="B18" s="326" t="s">
        <v>632</v>
      </c>
      <c r="C18" s="459"/>
      <c r="D18" s="324" t="s">
        <v>485</v>
      </c>
      <c r="E18" s="324" t="s">
        <v>484</v>
      </c>
      <c r="F18" s="324" t="s">
        <v>483</v>
      </c>
      <c r="G18" s="324" t="s">
        <v>482</v>
      </c>
      <c r="H18" s="324" t="s">
        <v>481</v>
      </c>
      <c r="I18" s="324" t="s">
        <v>480</v>
      </c>
      <c r="J18" s="324" t="s">
        <v>479</v>
      </c>
      <c r="K18" s="324" t="s">
        <v>478</v>
      </c>
      <c r="L18" s="324" t="s">
        <v>477</v>
      </c>
      <c r="M18" s="324" t="s">
        <v>476</v>
      </c>
      <c r="N18" s="324" t="s">
        <v>475</v>
      </c>
      <c r="O18" s="324" t="s">
        <v>474</v>
      </c>
      <c r="P18" s="324" t="s">
        <v>473</v>
      </c>
      <c r="Q18" s="324" t="s">
        <v>472</v>
      </c>
      <c r="R18" s="324" t="s">
        <v>471</v>
      </c>
      <c r="S18" s="324" t="s">
        <v>470</v>
      </c>
      <c r="T18" s="324" t="s">
        <v>469</v>
      </c>
      <c r="U18" s="324" t="s">
        <v>468</v>
      </c>
      <c r="V18" s="324" t="s">
        <v>467</v>
      </c>
      <c r="W18" s="324" t="s">
        <v>466</v>
      </c>
      <c r="X18" s="324" t="s">
        <v>465</v>
      </c>
      <c r="Y18" s="324" t="s">
        <v>464</v>
      </c>
      <c r="Z18" s="324" t="s">
        <v>463</v>
      </c>
      <c r="AA18" s="324" t="s">
        <v>462</v>
      </c>
      <c r="AB18" s="324" t="s">
        <v>461</v>
      </c>
      <c r="AC18" s="324" t="s">
        <v>460</v>
      </c>
      <c r="AD18" s="324" t="s">
        <v>459</v>
      </c>
      <c r="AE18" s="324" t="s">
        <v>458</v>
      </c>
      <c r="AF18" s="324" t="s">
        <v>457</v>
      </c>
      <c r="AG18" s="324" t="s">
        <v>456</v>
      </c>
      <c r="AH18" s="324" t="s">
        <v>455</v>
      </c>
      <c r="AI18" s="324" t="s">
        <v>454</v>
      </c>
      <c r="AJ18" s="324" t="s">
        <v>453</v>
      </c>
      <c r="AK18" s="324" t="s">
        <v>452</v>
      </c>
      <c r="AL18" s="324" t="s">
        <v>451</v>
      </c>
      <c r="AM18" s="324" t="s">
        <v>450</v>
      </c>
      <c r="AN18" s="324" t="s">
        <v>449</v>
      </c>
      <c r="AO18" s="324" t="s">
        <v>448</v>
      </c>
      <c r="AP18" s="324" t="s">
        <v>447</v>
      </c>
      <c r="AQ18" s="324" t="s">
        <v>446</v>
      </c>
      <c r="AR18" s="324" t="s">
        <v>445</v>
      </c>
      <c r="AS18" s="324" t="s">
        <v>444</v>
      </c>
      <c r="AT18" s="324" t="s">
        <v>443</v>
      </c>
      <c r="AU18" s="324" t="s">
        <v>442</v>
      </c>
      <c r="AV18" s="324" t="s">
        <v>441</v>
      </c>
      <c r="AW18" s="324" t="s">
        <v>440</v>
      </c>
      <c r="AX18" s="324" t="s">
        <v>439</v>
      </c>
      <c r="AY18" s="324" t="s">
        <v>438</v>
      </c>
      <c r="AZ18" s="324" t="s">
        <v>437</v>
      </c>
      <c r="BA18" s="324" t="s">
        <v>436</v>
      </c>
      <c r="BB18" s="324" t="s">
        <v>435</v>
      </c>
      <c r="BC18" s="324" t="s">
        <v>434</v>
      </c>
      <c r="BD18" s="324" t="s">
        <v>433</v>
      </c>
      <c r="BE18" s="324" t="s">
        <v>432</v>
      </c>
      <c r="BF18" s="324" t="s">
        <v>431</v>
      </c>
      <c r="BG18" s="324" t="s">
        <v>430</v>
      </c>
      <c r="BH18" s="324" t="s">
        <v>429</v>
      </c>
      <c r="BI18" s="324" t="s">
        <v>428</v>
      </c>
      <c r="BJ18" s="324" t="s">
        <v>427</v>
      </c>
      <c r="BK18" s="324" t="s">
        <v>426</v>
      </c>
      <c r="BL18" s="324" t="s">
        <v>425</v>
      </c>
      <c r="BM18" s="324" t="s">
        <v>424</v>
      </c>
      <c r="BN18" s="324" t="s">
        <v>423</v>
      </c>
      <c r="BO18" s="324" t="s">
        <v>422</v>
      </c>
      <c r="BP18" s="324" t="s">
        <v>421</v>
      </c>
      <c r="BQ18" s="324" t="s">
        <v>420</v>
      </c>
      <c r="BR18" s="324" t="s">
        <v>419</v>
      </c>
      <c r="BS18" s="324" t="s">
        <v>418</v>
      </c>
      <c r="BT18" s="324" t="s">
        <v>417</v>
      </c>
      <c r="BU18" s="323" t="s">
        <v>416</v>
      </c>
      <c r="BV18" s="323" t="s">
        <v>415</v>
      </c>
      <c r="BW18" s="323" t="s">
        <v>414</v>
      </c>
      <c r="BX18" s="322" t="s">
        <v>413</v>
      </c>
    </row>
    <row r="19" spans="1:76" ht="26.1" customHeight="1">
      <c r="A19" s="284"/>
      <c r="B19" s="41" t="s">
        <v>631</v>
      </c>
      <c r="C19" s="316"/>
      <c r="D19" s="458">
        <v>0</v>
      </c>
      <c r="E19" s="458">
        <v>0</v>
      </c>
      <c r="F19" s="458">
        <v>0</v>
      </c>
      <c r="G19" s="458">
        <v>0</v>
      </c>
      <c r="H19" s="458">
        <v>0</v>
      </c>
      <c r="I19" s="458">
        <v>0</v>
      </c>
      <c r="J19" s="458">
        <v>0</v>
      </c>
      <c r="K19" s="458">
        <v>0</v>
      </c>
      <c r="L19" s="458">
        <v>0</v>
      </c>
      <c r="M19" s="458">
        <v>0</v>
      </c>
      <c r="N19" s="458">
        <v>0</v>
      </c>
      <c r="O19" s="458">
        <v>0</v>
      </c>
      <c r="P19" s="458">
        <v>0</v>
      </c>
      <c r="Q19" s="458">
        <v>0</v>
      </c>
      <c r="R19" s="458">
        <v>0</v>
      </c>
      <c r="S19" s="458">
        <v>0</v>
      </c>
      <c r="T19" s="458">
        <v>0</v>
      </c>
      <c r="U19" s="458">
        <v>0</v>
      </c>
      <c r="V19" s="458">
        <v>0</v>
      </c>
      <c r="W19" s="458">
        <v>0</v>
      </c>
      <c r="X19" s="458">
        <v>0</v>
      </c>
      <c r="Y19" s="458">
        <v>0</v>
      </c>
      <c r="Z19" s="458">
        <v>0</v>
      </c>
      <c r="AA19" s="458">
        <v>0</v>
      </c>
      <c r="AB19" s="458">
        <v>0</v>
      </c>
      <c r="AC19" s="458">
        <v>0</v>
      </c>
      <c r="AD19" s="458">
        <v>0</v>
      </c>
      <c r="AE19" s="458">
        <v>0</v>
      </c>
      <c r="AF19" s="458">
        <v>0</v>
      </c>
      <c r="AG19" s="458">
        <v>0</v>
      </c>
      <c r="AH19" s="458">
        <v>0</v>
      </c>
      <c r="AI19" s="458">
        <v>1723</v>
      </c>
      <c r="AJ19" s="458">
        <v>1694</v>
      </c>
      <c r="AK19" s="458">
        <v>1738</v>
      </c>
      <c r="AL19" s="458">
        <v>1781</v>
      </c>
      <c r="AM19" s="458">
        <v>1651</v>
      </c>
      <c r="AN19" s="458">
        <v>1683</v>
      </c>
      <c r="AO19" s="458">
        <v>1717</v>
      </c>
      <c r="AP19" s="458">
        <v>1722</v>
      </c>
      <c r="AQ19" s="458">
        <v>1727</v>
      </c>
      <c r="AR19" s="458">
        <v>1719</v>
      </c>
      <c r="AS19" s="458">
        <v>1607</v>
      </c>
      <c r="AT19" s="458">
        <v>1675</v>
      </c>
      <c r="AU19" s="458">
        <v>1575</v>
      </c>
      <c r="AV19" s="458">
        <v>1643</v>
      </c>
      <c r="AW19" s="458">
        <v>1736</v>
      </c>
      <c r="AX19" s="458">
        <v>1765</v>
      </c>
      <c r="AY19" s="458">
        <v>1781</v>
      </c>
      <c r="AZ19" s="458">
        <v>1764</v>
      </c>
      <c r="BA19" s="458">
        <v>1705</v>
      </c>
      <c r="BB19" s="458">
        <v>1643</v>
      </c>
      <c r="BC19" s="458">
        <v>1620</v>
      </c>
      <c r="BD19" s="458">
        <v>1671</v>
      </c>
      <c r="BE19" s="458">
        <v>1750</v>
      </c>
      <c r="BF19" s="458">
        <v>1776</v>
      </c>
      <c r="BG19" s="458">
        <v>1979</v>
      </c>
      <c r="BH19" s="458">
        <v>2606</v>
      </c>
      <c r="BI19" s="458">
        <v>2711</v>
      </c>
      <c r="BJ19" s="458">
        <v>2741</v>
      </c>
      <c r="BK19" s="458">
        <v>2744</v>
      </c>
      <c r="BL19" s="458">
        <v>2735</v>
      </c>
      <c r="BM19" s="458">
        <v>2746</v>
      </c>
      <c r="BN19" s="458">
        <v>2718</v>
      </c>
      <c r="BO19" s="458">
        <v>2649</v>
      </c>
      <c r="BP19" s="458">
        <v>2505</v>
      </c>
      <c r="BQ19" s="458">
        <v>2380</v>
      </c>
      <c r="BR19" s="458">
        <v>2234</v>
      </c>
      <c r="BS19" s="458">
        <v>2098</v>
      </c>
      <c r="BT19" s="458">
        <v>2000</v>
      </c>
      <c r="BU19" s="458">
        <v>1903</v>
      </c>
      <c r="BV19" s="458">
        <v>1816</v>
      </c>
      <c r="BW19" s="458">
        <v>1759</v>
      </c>
      <c r="BX19" s="457">
        <v>1720</v>
      </c>
    </row>
    <row r="20" spans="1:76" ht="26.1" customHeight="1">
      <c r="A20" s="321"/>
      <c r="B20" s="37" t="s">
        <v>4</v>
      </c>
      <c r="C20" s="31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v>1979</v>
      </c>
      <c r="BH20" s="456">
        <v>2594</v>
      </c>
      <c r="BI20" s="456">
        <v>2700</v>
      </c>
      <c r="BJ20" s="456">
        <v>2729</v>
      </c>
      <c r="BK20" s="456">
        <v>2732</v>
      </c>
      <c r="BL20" s="456">
        <v>2724</v>
      </c>
      <c r="BM20" s="456">
        <v>2736</v>
      </c>
      <c r="BN20" s="456">
        <v>2718</v>
      </c>
      <c r="BO20" s="456">
        <v>2649</v>
      </c>
      <c r="BP20" s="456">
        <v>2505</v>
      </c>
      <c r="BQ20" s="456">
        <v>2380</v>
      </c>
      <c r="BR20" s="456">
        <v>2234</v>
      </c>
      <c r="BS20" s="456">
        <v>2098</v>
      </c>
      <c r="BT20" s="456">
        <v>2000</v>
      </c>
      <c r="BU20" s="456">
        <v>1903</v>
      </c>
      <c r="BV20" s="456">
        <v>1816</v>
      </c>
      <c r="BW20" s="456">
        <v>1759</v>
      </c>
      <c r="BX20" s="455">
        <v>1720</v>
      </c>
    </row>
    <row r="21" spans="1:76">
      <c r="A21" s="316"/>
      <c r="B21" s="214" t="s">
        <v>630</v>
      </c>
      <c r="C21" s="31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v>1259</v>
      </c>
      <c r="BH21" s="456">
        <v>752</v>
      </c>
      <c r="BI21" s="456">
        <v>773</v>
      </c>
      <c r="BJ21" s="456">
        <v>790</v>
      </c>
      <c r="BK21" s="456">
        <v>827</v>
      </c>
      <c r="BL21" s="456">
        <v>897</v>
      </c>
      <c r="BM21" s="456">
        <v>942</v>
      </c>
      <c r="BN21" s="456">
        <v>951</v>
      </c>
      <c r="BO21" s="456">
        <v>958</v>
      </c>
      <c r="BP21" s="456">
        <v>1002</v>
      </c>
      <c r="BQ21" s="456">
        <v>967</v>
      </c>
      <c r="BR21" s="456">
        <v>943</v>
      </c>
      <c r="BS21" s="456">
        <v>946</v>
      </c>
      <c r="BT21" s="456">
        <v>871</v>
      </c>
      <c r="BU21" s="456">
        <v>814</v>
      </c>
      <c r="BV21" s="456">
        <v>783</v>
      </c>
      <c r="BW21" s="456">
        <v>747</v>
      </c>
      <c r="BX21" s="455">
        <v>769</v>
      </c>
    </row>
    <row r="22" spans="1:76">
      <c r="A22" s="316"/>
      <c r="B22" s="214" t="s">
        <v>629</v>
      </c>
      <c r="C22" s="31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v>577</v>
      </c>
      <c r="BH22" s="456">
        <v>1295</v>
      </c>
      <c r="BI22" s="456">
        <v>1321</v>
      </c>
      <c r="BJ22" s="456">
        <v>1333</v>
      </c>
      <c r="BK22" s="456">
        <v>1307</v>
      </c>
      <c r="BL22" s="456">
        <v>1234</v>
      </c>
      <c r="BM22" s="456">
        <v>1205</v>
      </c>
      <c r="BN22" s="456">
        <v>1186</v>
      </c>
      <c r="BO22" s="456">
        <v>1108</v>
      </c>
      <c r="BP22" s="456">
        <v>948</v>
      </c>
      <c r="BQ22" s="456">
        <v>885</v>
      </c>
      <c r="BR22" s="456">
        <v>807</v>
      </c>
      <c r="BS22" s="456">
        <v>723</v>
      </c>
      <c r="BT22" s="456">
        <v>706</v>
      </c>
      <c r="BU22" s="456">
        <v>679</v>
      </c>
      <c r="BV22" s="456">
        <v>645</v>
      </c>
      <c r="BW22" s="456">
        <v>622</v>
      </c>
      <c r="BX22" s="455">
        <v>573</v>
      </c>
    </row>
    <row r="23" spans="1:76">
      <c r="A23" s="334"/>
      <c r="B23" s="332" t="s">
        <v>628</v>
      </c>
      <c r="C23" s="31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v>143</v>
      </c>
      <c r="BH23" s="456">
        <v>547</v>
      </c>
      <c r="BI23" s="456">
        <v>606</v>
      </c>
      <c r="BJ23" s="456">
        <v>606</v>
      </c>
      <c r="BK23" s="456">
        <v>598</v>
      </c>
      <c r="BL23" s="456">
        <v>594</v>
      </c>
      <c r="BM23" s="456">
        <v>589</v>
      </c>
      <c r="BN23" s="456">
        <v>581</v>
      </c>
      <c r="BO23" s="456">
        <v>583</v>
      </c>
      <c r="BP23" s="456">
        <v>555</v>
      </c>
      <c r="BQ23" s="456">
        <v>528</v>
      </c>
      <c r="BR23" s="456">
        <v>484</v>
      </c>
      <c r="BS23" s="456">
        <v>429</v>
      </c>
      <c r="BT23" s="456">
        <v>423</v>
      </c>
      <c r="BU23" s="456">
        <v>410</v>
      </c>
      <c r="BV23" s="456">
        <v>387</v>
      </c>
      <c r="BW23" s="456">
        <v>390</v>
      </c>
      <c r="BX23" s="455">
        <v>378</v>
      </c>
    </row>
    <row r="24" spans="1:76" ht="30" customHeight="1">
      <c r="A24" s="316"/>
      <c r="B24" s="111" t="s">
        <v>627</v>
      </c>
      <c r="C24" s="316"/>
      <c r="D24" s="456">
        <v>0</v>
      </c>
      <c r="E24" s="456">
        <v>0</v>
      </c>
      <c r="F24" s="456">
        <v>0</v>
      </c>
      <c r="G24" s="456">
        <v>0</v>
      </c>
      <c r="H24" s="456">
        <v>0</v>
      </c>
      <c r="I24" s="456">
        <v>0</v>
      </c>
      <c r="J24" s="456">
        <v>0</v>
      </c>
      <c r="K24" s="456">
        <v>0</v>
      </c>
      <c r="L24" s="456">
        <v>0</v>
      </c>
      <c r="M24" s="456">
        <v>0</v>
      </c>
      <c r="N24" s="456">
        <v>0</v>
      </c>
      <c r="O24" s="456">
        <v>0</v>
      </c>
      <c r="P24" s="456">
        <v>0</v>
      </c>
      <c r="Q24" s="456">
        <v>0</v>
      </c>
      <c r="R24" s="456">
        <v>0</v>
      </c>
      <c r="S24" s="456">
        <v>0</v>
      </c>
      <c r="T24" s="456">
        <v>0</v>
      </c>
      <c r="U24" s="456">
        <v>0</v>
      </c>
      <c r="V24" s="456">
        <v>0</v>
      </c>
      <c r="W24" s="456">
        <v>0</v>
      </c>
      <c r="X24" s="456">
        <v>0</v>
      </c>
      <c r="Y24" s="456">
        <v>0</v>
      </c>
      <c r="Z24" s="456">
        <v>0</v>
      </c>
      <c r="AA24" s="456">
        <v>0</v>
      </c>
      <c r="AB24" s="456">
        <v>0</v>
      </c>
      <c r="AC24" s="456">
        <v>0</v>
      </c>
      <c r="AD24" s="456">
        <v>0</v>
      </c>
      <c r="AE24" s="456">
        <v>0</v>
      </c>
      <c r="AF24" s="456">
        <v>0</v>
      </c>
      <c r="AG24" s="456">
        <v>0</v>
      </c>
      <c r="AH24" s="456">
        <v>0</v>
      </c>
      <c r="AI24" s="456">
        <v>0</v>
      </c>
      <c r="AJ24" s="456">
        <v>0</v>
      </c>
      <c r="AK24" s="456">
        <v>0</v>
      </c>
      <c r="AL24" s="456">
        <v>0</v>
      </c>
      <c r="AM24" s="456">
        <v>0</v>
      </c>
      <c r="AN24" s="456">
        <v>0</v>
      </c>
      <c r="AO24" s="456">
        <v>0</v>
      </c>
      <c r="AP24" s="456">
        <v>0</v>
      </c>
      <c r="AQ24" s="456">
        <v>0</v>
      </c>
      <c r="AR24" s="456">
        <v>1719</v>
      </c>
      <c r="AS24" s="456">
        <v>1607</v>
      </c>
      <c r="AT24" s="456">
        <v>1675</v>
      </c>
      <c r="AU24" s="456">
        <v>1575</v>
      </c>
      <c r="AV24" s="456">
        <v>1643</v>
      </c>
      <c r="AW24" s="456">
        <v>1736</v>
      </c>
      <c r="AX24" s="456">
        <v>1765</v>
      </c>
      <c r="AY24" s="456">
        <v>1781</v>
      </c>
      <c r="AZ24" s="456">
        <v>1764</v>
      </c>
      <c r="BA24" s="456">
        <v>1705</v>
      </c>
      <c r="BB24" s="456">
        <v>1643</v>
      </c>
      <c r="BC24" s="456">
        <v>1620</v>
      </c>
      <c r="BD24" s="456">
        <v>1671</v>
      </c>
      <c r="BE24" s="456">
        <v>1750</v>
      </c>
      <c r="BF24" s="456">
        <v>1776</v>
      </c>
      <c r="BG24" s="456">
        <v>911</v>
      </c>
      <c r="BH24" s="456">
        <v>12</v>
      </c>
      <c r="BI24" s="456">
        <v>11</v>
      </c>
      <c r="BJ24" s="456">
        <v>12</v>
      </c>
      <c r="BK24" s="456">
        <v>12</v>
      </c>
      <c r="BL24" s="456">
        <v>11</v>
      </c>
      <c r="BM24" s="456">
        <v>10</v>
      </c>
      <c r="BN24" s="456">
        <v>0</v>
      </c>
      <c r="BO24" s="456">
        <v>0</v>
      </c>
      <c r="BP24" s="456">
        <v>0</v>
      </c>
      <c r="BQ24" s="456">
        <v>0</v>
      </c>
      <c r="BR24" s="456">
        <v>0</v>
      </c>
      <c r="BS24" s="456">
        <v>0</v>
      </c>
      <c r="BT24" s="456">
        <v>0</v>
      </c>
      <c r="BU24" s="456">
        <v>0</v>
      </c>
      <c r="BV24" s="456">
        <v>0</v>
      </c>
      <c r="BW24" s="456">
        <v>0</v>
      </c>
      <c r="BX24" s="455">
        <v>0</v>
      </c>
    </row>
    <row r="25" spans="1:76" ht="30" customHeight="1">
      <c r="A25" s="316"/>
      <c r="B25" s="111" t="s">
        <v>626</v>
      </c>
      <c r="C25" s="316"/>
      <c r="D25" s="456">
        <v>0</v>
      </c>
      <c r="E25" s="456">
        <v>0</v>
      </c>
      <c r="F25" s="456">
        <v>0</v>
      </c>
      <c r="G25" s="456">
        <v>0</v>
      </c>
      <c r="H25" s="456">
        <v>0</v>
      </c>
      <c r="I25" s="456">
        <v>0</v>
      </c>
      <c r="J25" s="456">
        <v>0</v>
      </c>
      <c r="K25" s="456">
        <v>0</v>
      </c>
      <c r="L25" s="456">
        <v>0</v>
      </c>
      <c r="M25" s="456">
        <v>0</v>
      </c>
      <c r="N25" s="456">
        <v>0</v>
      </c>
      <c r="O25" s="456">
        <v>0</v>
      </c>
      <c r="P25" s="456">
        <v>0</v>
      </c>
      <c r="Q25" s="456">
        <v>0</v>
      </c>
      <c r="R25" s="456">
        <v>0</v>
      </c>
      <c r="S25" s="456">
        <v>0</v>
      </c>
      <c r="T25" s="456">
        <v>0</v>
      </c>
      <c r="U25" s="456">
        <v>0</v>
      </c>
      <c r="V25" s="456">
        <v>0</v>
      </c>
      <c r="W25" s="456">
        <v>0</v>
      </c>
      <c r="X25" s="456">
        <v>0</v>
      </c>
      <c r="Y25" s="456">
        <v>0</v>
      </c>
      <c r="Z25" s="456">
        <v>0</v>
      </c>
      <c r="AA25" s="456">
        <v>0</v>
      </c>
      <c r="AB25" s="456">
        <v>0</v>
      </c>
      <c r="AC25" s="456">
        <v>0</v>
      </c>
      <c r="AD25" s="456">
        <v>0</v>
      </c>
      <c r="AE25" s="456">
        <v>0</v>
      </c>
      <c r="AF25" s="456">
        <v>0</v>
      </c>
      <c r="AG25" s="456">
        <v>0</v>
      </c>
      <c r="AH25" s="456">
        <v>0</v>
      </c>
      <c r="AI25" s="456">
        <v>1723</v>
      </c>
      <c r="AJ25" s="456">
        <v>1694</v>
      </c>
      <c r="AK25" s="456">
        <v>1738</v>
      </c>
      <c r="AL25" s="456">
        <v>1781</v>
      </c>
      <c r="AM25" s="456">
        <v>1651</v>
      </c>
      <c r="AN25" s="456">
        <v>1683</v>
      </c>
      <c r="AO25" s="456">
        <v>1717</v>
      </c>
      <c r="AP25" s="456">
        <v>1722</v>
      </c>
      <c r="AQ25" s="456">
        <v>1727</v>
      </c>
      <c r="AR25" s="456">
        <v>0</v>
      </c>
      <c r="AS25" s="456">
        <v>0</v>
      </c>
      <c r="AT25" s="456">
        <v>0</v>
      </c>
      <c r="AU25" s="456">
        <v>0</v>
      </c>
      <c r="AV25" s="456">
        <v>0</v>
      </c>
      <c r="AW25" s="456">
        <v>0</v>
      </c>
      <c r="AX25" s="456">
        <v>0</v>
      </c>
      <c r="AY25" s="456">
        <v>0</v>
      </c>
      <c r="AZ25" s="456">
        <v>0</v>
      </c>
      <c r="BA25" s="456">
        <v>0</v>
      </c>
      <c r="BB25" s="456">
        <v>0</v>
      </c>
      <c r="BC25" s="456">
        <v>0</v>
      </c>
      <c r="BD25" s="456">
        <v>0</v>
      </c>
      <c r="BE25" s="456">
        <v>0</v>
      </c>
      <c r="BF25" s="456">
        <v>0</v>
      </c>
      <c r="BG25" s="456">
        <v>0</v>
      </c>
      <c r="BH25" s="456">
        <v>0</v>
      </c>
      <c r="BI25" s="456">
        <v>0</v>
      </c>
      <c r="BJ25" s="456">
        <v>0</v>
      </c>
      <c r="BK25" s="456">
        <v>0</v>
      </c>
      <c r="BL25" s="456">
        <v>0</v>
      </c>
      <c r="BM25" s="456">
        <v>0</v>
      </c>
      <c r="BN25" s="456">
        <v>0</v>
      </c>
      <c r="BO25" s="456">
        <v>0</v>
      </c>
      <c r="BP25" s="456">
        <v>0</v>
      </c>
      <c r="BQ25" s="456">
        <v>0</v>
      </c>
      <c r="BR25" s="456">
        <v>0</v>
      </c>
      <c r="BS25" s="456">
        <v>0</v>
      </c>
      <c r="BT25" s="456">
        <v>0</v>
      </c>
      <c r="BU25" s="456">
        <v>0</v>
      </c>
      <c r="BV25" s="456">
        <v>0</v>
      </c>
      <c r="BW25" s="456">
        <v>0</v>
      </c>
      <c r="BX25" s="455">
        <v>0</v>
      </c>
    </row>
    <row r="26" spans="1:76" ht="15.75" customHeight="1" thickBot="1">
      <c r="A26" s="454"/>
      <c r="B26" s="159"/>
      <c r="C26" s="266"/>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3"/>
      <c r="AL26" s="453"/>
      <c r="AM26" s="453"/>
      <c r="AN26" s="453"/>
      <c r="AO26" s="453"/>
      <c r="AP26" s="453"/>
      <c r="AQ26" s="453"/>
      <c r="AR26" s="453"/>
      <c r="AS26" s="453"/>
      <c r="AT26" s="453"/>
      <c r="AU26" s="453"/>
      <c r="AV26" s="453"/>
      <c r="AW26" s="453"/>
      <c r="AX26" s="453"/>
      <c r="AY26" s="453"/>
      <c r="AZ26" s="453"/>
      <c r="BA26" s="453"/>
      <c r="BB26" s="453"/>
      <c r="BC26" s="453"/>
      <c r="BD26" s="453"/>
      <c r="BE26" s="453"/>
      <c r="BF26" s="453"/>
      <c r="BG26" s="453"/>
      <c r="BH26" s="453"/>
      <c r="BI26" s="453"/>
      <c r="BJ26" s="453"/>
      <c r="BK26" s="453"/>
      <c r="BL26" s="453"/>
      <c r="BM26" s="453"/>
      <c r="BN26" s="453"/>
      <c r="BO26" s="453"/>
      <c r="BP26" s="453"/>
      <c r="BQ26" s="453"/>
      <c r="BR26" s="453"/>
      <c r="BS26" s="453"/>
      <c r="BT26" s="453"/>
      <c r="BU26" s="453"/>
      <c r="BV26" s="453"/>
      <c r="BW26" s="453"/>
      <c r="BX26" s="45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2"/>
  <sheetViews>
    <sheetView zoomScale="85" zoomScaleNormal="85" workbookViewId="0">
      <pane xSplit="3" topLeftCell="BN1" activePane="topRight" state="frozen"/>
      <selection pane="topRight" activeCell="C1" sqref="C1"/>
    </sheetView>
  </sheetViews>
  <sheetFormatPr defaultColWidth="9.140625" defaultRowHeight="15"/>
  <cols>
    <col min="1" max="1" width="20.7109375" style="264" customWidth="1"/>
    <col min="2" max="2" width="75.7109375" style="264" customWidth="1"/>
    <col min="3" max="3" width="25.7109375" style="264" customWidth="1"/>
    <col min="4" max="75" width="12.7109375" style="263" customWidth="1"/>
    <col min="76" max="76" width="12.7109375" style="261" customWidth="1"/>
    <col min="77" max="16384" width="9.140625" style="261"/>
  </cols>
  <sheetData>
    <row r="1" spans="1:76" s="308" customFormat="1" ht="24.95" customHeight="1" thickBot="1">
      <c r="A1" s="30" t="s">
        <v>64</v>
      </c>
      <c r="B1" s="77" t="s">
        <v>153</v>
      </c>
      <c r="C1" s="76"/>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09"/>
      <c r="BW1" s="309"/>
      <c r="BX1" s="309"/>
    </row>
    <row r="2" spans="1:76" ht="15.75" customHeight="1">
      <c r="A2" s="26" t="str">
        <f>Notes!A2</f>
        <v>Summer Budget</v>
      </c>
      <c r="B2" s="26" t="s">
        <v>644</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4" customHeight="1">
      <c r="A4" s="482"/>
      <c r="B4" s="481" t="s">
        <v>67</v>
      </c>
      <c r="C4" s="41"/>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f t="shared" ref="AQ4:BX4" si="0">AQ5+AQ9</f>
        <v>28.981999999999999</v>
      </c>
      <c r="AR4" s="273">
        <f t="shared" si="0"/>
        <v>152.04351</v>
      </c>
      <c r="AS4" s="273">
        <f t="shared" si="0"/>
        <v>131.50648100000001</v>
      </c>
      <c r="AT4" s="273">
        <f t="shared" si="0"/>
        <v>155</v>
      </c>
      <c r="AU4" s="273">
        <f t="shared" si="0"/>
        <v>210.18</v>
      </c>
      <c r="AV4" s="273">
        <f t="shared" si="0"/>
        <v>211.578</v>
      </c>
      <c r="AW4" s="273">
        <f t="shared" si="0"/>
        <v>234.45600000000002</v>
      </c>
      <c r="AX4" s="273">
        <f t="shared" si="0"/>
        <v>217.38900000000001</v>
      </c>
      <c r="AY4" s="273">
        <f t="shared" si="0"/>
        <v>265.98800000000006</v>
      </c>
      <c r="AZ4" s="273">
        <f t="shared" si="0"/>
        <v>238.81600000000003</v>
      </c>
      <c r="BA4" s="273">
        <f t="shared" si="0"/>
        <v>185.90699999999998</v>
      </c>
      <c r="BB4" s="273">
        <f t="shared" si="0"/>
        <v>198.82299999999998</v>
      </c>
      <c r="BC4" s="273">
        <f t="shared" si="0"/>
        <v>185.245</v>
      </c>
      <c r="BD4" s="273">
        <f t="shared" si="0"/>
        <v>234.97299999999998</v>
      </c>
      <c r="BE4" s="273">
        <f t="shared" si="0"/>
        <v>251</v>
      </c>
      <c r="BF4" s="273">
        <f t="shared" si="0"/>
        <v>300.72500000000002</v>
      </c>
      <c r="BG4" s="273">
        <f t="shared" si="0"/>
        <v>328.07900000000001</v>
      </c>
      <c r="BH4" s="273">
        <f t="shared" si="0"/>
        <v>328.59699999999998</v>
      </c>
      <c r="BI4" s="273">
        <f t="shared" si="0"/>
        <v>364.44799999999998</v>
      </c>
      <c r="BJ4" s="273">
        <f t="shared" si="0"/>
        <v>442.661</v>
      </c>
      <c r="BK4" s="273">
        <f t="shared" si="0"/>
        <v>408.28</v>
      </c>
      <c r="BL4" s="273">
        <f t="shared" si="0"/>
        <v>611.97900000000004</v>
      </c>
      <c r="BM4" s="273">
        <f t="shared" si="0"/>
        <v>754.63800000000003</v>
      </c>
      <c r="BN4" s="273">
        <f t="shared" si="0"/>
        <v>884.19721186000004</v>
      </c>
      <c r="BO4" s="273">
        <f t="shared" si="0"/>
        <v>348.01045738980469</v>
      </c>
      <c r="BP4" s="273">
        <f t="shared" si="0"/>
        <v>321.60000000000002</v>
      </c>
      <c r="BQ4" s="273">
        <f t="shared" si="0"/>
        <v>-37.433000000000021</v>
      </c>
      <c r="BR4" s="273">
        <f t="shared" si="0"/>
        <v>-41.697383600000023</v>
      </c>
      <c r="BS4" s="273">
        <f t="shared" si="0"/>
        <v>205.53305237019578</v>
      </c>
      <c r="BT4" s="273">
        <f t="shared" si="0"/>
        <v>208.19107429610071</v>
      </c>
      <c r="BU4" s="273">
        <f t="shared" si="0"/>
        <v>212.26515369702861</v>
      </c>
      <c r="BV4" s="273">
        <f t="shared" si="0"/>
        <v>215.3387665549385</v>
      </c>
      <c r="BW4" s="273">
        <f t="shared" si="0"/>
        <v>217.63676452723831</v>
      </c>
      <c r="BX4" s="272">
        <f t="shared" si="0"/>
        <v>218.94571683211689</v>
      </c>
    </row>
    <row r="5" spans="1:76" s="318" customFormat="1" ht="24.75" customHeight="1">
      <c r="A5" s="321"/>
      <c r="B5" s="477" t="s">
        <v>643</v>
      </c>
      <c r="C5" s="476"/>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f t="shared" ref="AR5:BX5" si="1">SUM(AR6:AR8)</f>
        <v>118</v>
      </c>
      <c r="AS5" s="273">
        <f t="shared" si="1"/>
        <v>93</v>
      </c>
      <c r="AT5" s="273">
        <f t="shared" si="1"/>
        <v>98.4</v>
      </c>
      <c r="AU5" s="273">
        <f t="shared" si="1"/>
        <v>126.66799999999999</v>
      </c>
      <c r="AV5" s="273">
        <f t="shared" si="1"/>
        <v>127.428</v>
      </c>
      <c r="AW5" s="273">
        <f t="shared" si="1"/>
        <v>139.703</v>
      </c>
      <c r="AX5" s="273">
        <f t="shared" si="1"/>
        <v>134.45699999999999</v>
      </c>
      <c r="AY5" s="273">
        <f t="shared" si="1"/>
        <v>137.58500000000001</v>
      </c>
      <c r="AZ5" s="273">
        <f t="shared" si="1"/>
        <v>134.50500000000002</v>
      </c>
      <c r="BA5" s="273">
        <f t="shared" si="1"/>
        <v>128.536</v>
      </c>
      <c r="BB5" s="273">
        <f t="shared" si="1"/>
        <v>142.53099999999998</v>
      </c>
      <c r="BC5" s="273">
        <f t="shared" si="1"/>
        <v>129.44200000000001</v>
      </c>
      <c r="BD5" s="273">
        <f t="shared" si="1"/>
        <v>126.22099999999999</v>
      </c>
      <c r="BE5" s="273">
        <f t="shared" si="1"/>
        <v>136</v>
      </c>
      <c r="BF5" s="273">
        <f t="shared" si="1"/>
        <v>135.53100000000001</v>
      </c>
      <c r="BG5" s="273">
        <f t="shared" si="1"/>
        <v>154.86799999999999</v>
      </c>
      <c r="BH5" s="273">
        <f t="shared" si="1"/>
        <v>160.81200000000001</v>
      </c>
      <c r="BI5" s="273">
        <f t="shared" si="1"/>
        <v>190.72200000000001</v>
      </c>
      <c r="BJ5" s="273">
        <f t="shared" si="1"/>
        <v>272.476</v>
      </c>
      <c r="BK5" s="273">
        <f t="shared" si="1"/>
        <v>234.56</v>
      </c>
      <c r="BL5" s="273">
        <f t="shared" si="1"/>
        <v>217.55500000000001</v>
      </c>
      <c r="BM5" s="273">
        <f t="shared" si="1"/>
        <v>270.00200000000001</v>
      </c>
      <c r="BN5" s="273">
        <f t="shared" si="1"/>
        <v>273.28648482000006</v>
      </c>
      <c r="BO5" s="273">
        <f t="shared" si="1"/>
        <v>126.68199999999999</v>
      </c>
      <c r="BP5" s="273">
        <f t="shared" si="1"/>
        <v>96.879000000000005</v>
      </c>
      <c r="BQ5" s="273">
        <f t="shared" si="1"/>
        <v>-127.05600000000001</v>
      </c>
      <c r="BR5" s="273">
        <f t="shared" si="1"/>
        <v>-130.75038360000002</v>
      </c>
      <c r="BS5" s="273">
        <f t="shared" si="1"/>
        <v>0</v>
      </c>
      <c r="BT5" s="273">
        <f t="shared" si="1"/>
        <v>0</v>
      </c>
      <c r="BU5" s="273">
        <f t="shared" si="1"/>
        <v>0</v>
      </c>
      <c r="BV5" s="273">
        <f t="shared" si="1"/>
        <v>0</v>
      </c>
      <c r="BW5" s="273">
        <f t="shared" si="1"/>
        <v>0</v>
      </c>
      <c r="BX5" s="272">
        <f t="shared" si="1"/>
        <v>0</v>
      </c>
    </row>
    <row r="6" spans="1:76">
      <c r="A6" s="316"/>
      <c r="B6" s="214" t="s">
        <v>640</v>
      </c>
      <c r="C6" s="38"/>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v>68</v>
      </c>
      <c r="AS6" s="177">
        <v>25</v>
      </c>
      <c r="AT6" s="177">
        <v>22</v>
      </c>
      <c r="AU6" s="177">
        <v>36.134</v>
      </c>
      <c r="AV6" s="177">
        <v>27.254999999999999</v>
      </c>
      <c r="AW6" s="177">
        <v>31.824000000000002</v>
      </c>
      <c r="AX6" s="177">
        <v>27.925000000000001</v>
      </c>
      <c r="AY6" s="177">
        <v>31.975999999999999</v>
      </c>
      <c r="AZ6" s="177">
        <v>33.951000000000001</v>
      </c>
      <c r="BA6" s="177">
        <v>28.73</v>
      </c>
      <c r="BB6" s="177">
        <v>37.692999999999998</v>
      </c>
      <c r="BC6" s="177">
        <v>22.696999999999999</v>
      </c>
      <c r="BD6" s="177">
        <v>15.597</v>
      </c>
      <c r="BE6" s="177">
        <v>15</v>
      </c>
      <c r="BF6" s="177">
        <v>3.915</v>
      </c>
      <c r="BG6" s="177">
        <v>22.943999999999999</v>
      </c>
      <c r="BH6" s="177">
        <v>19.669</v>
      </c>
      <c r="BI6" s="177">
        <v>38.921999999999997</v>
      </c>
      <c r="BJ6" s="177">
        <v>106.18</v>
      </c>
      <c r="BK6" s="177">
        <v>47.756999999999998</v>
      </c>
      <c r="BL6" s="177">
        <v>-0.24199999999999999</v>
      </c>
      <c r="BM6" s="177">
        <v>17.018999999999998</v>
      </c>
      <c r="BN6" s="177">
        <v>28.041668320000053</v>
      </c>
      <c r="BO6" s="177">
        <v>0.2287232800000325</v>
      </c>
      <c r="BP6" s="177">
        <v>-4.673</v>
      </c>
      <c r="BQ6" s="177">
        <v>-30.329000000000001</v>
      </c>
      <c r="BR6" s="177">
        <v>-46.972497439999998</v>
      </c>
      <c r="BS6" s="177"/>
      <c r="BT6" s="177"/>
      <c r="BU6" s="177"/>
      <c r="BV6" s="177"/>
      <c r="BW6" s="177"/>
      <c r="BX6" s="176"/>
    </row>
    <row r="7" spans="1:76">
      <c r="A7" s="316"/>
      <c r="B7" s="214" t="s">
        <v>639</v>
      </c>
      <c r="C7" s="38"/>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v>41</v>
      </c>
      <c r="AS7" s="177">
        <v>60</v>
      </c>
      <c r="AT7" s="177">
        <v>67.400000000000006</v>
      </c>
      <c r="AU7" s="177">
        <v>80.007999999999996</v>
      </c>
      <c r="AV7" s="177">
        <v>90.844999999999999</v>
      </c>
      <c r="AW7" s="177">
        <v>97.629000000000005</v>
      </c>
      <c r="AX7" s="177">
        <v>94.061999999999998</v>
      </c>
      <c r="AY7" s="177">
        <v>95.814999999999998</v>
      </c>
      <c r="AZ7" s="177">
        <v>96.2</v>
      </c>
      <c r="BA7" s="177">
        <v>96.498999999999995</v>
      </c>
      <c r="BB7" s="177">
        <v>97.774000000000001</v>
      </c>
      <c r="BC7" s="177">
        <v>98.138999999999996</v>
      </c>
      <c r="BD7" s="177">
        <v>99.977999999999994</v>
      </c>
      <c r="BE7" s="177">
        <v>103</v>
      </c>
      <c r="BF7" s="177">
        <v>108.88500000000001</v>
      </c>
      <c r="BG7" s="177">
        <v>116.81699999999999</v>
      </c>
      <c r="BH7" s="177">
        <v>128.03800000000001</v>
      </c>
      <c r="BI7" s="177">
        <v>138</v>
      </c>
      <c r="BJ7" s="177">
        <v>140.625</v>
      </c>
      <c r="BK7" s="177">
        <v>140.04400000000001</v>
      </c>
      <c r="BL7" s="177">
        <v>141.37299999999999</v>
      </c>
      <c r="BM7" s="177">
        <v>140.65799999999999</v>
      </c>
      <c r="BN7" s="177">
        <v>141.16998859000003</v>
      </c>
      <c r="BO7" s="177">
        <v>141.81741953000005</v>
      </c>
      <c r="BP7" s="177">
        <v>133.44800000000001</v>
      </c>
      <c r="BQ7" s="177">
        <v>8.7829999999999995</v>
      </c>
      <c r="BR7" s="177">
        <v>0</v>
      </c>
      <c r="BS7" s="177"/>
      <c r="BT7" s="177"/>
      <c r="BU7" s="177"/>
      <c r="BV7" s="177"/>
      <c r="BW7" s="177"/>
      <c r="BX7" s="176"/>
    </row>
    <row r="8" spans="1:76">
      <c r="A8" s="316"/>
      <c r="B8" s="214" t="s">
        <v>638</v>
      </c>
      <c r="C8" s="38"/>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v>9</v>
      </c>
      <c r="AS8" s="432">
        <v>8</v>
      </c>
      <c r="AT8" s="432">
        <v>9</v>
      </c>
      <c r="AU8" s="432">
        <v>10.526</v>
      </c>
      <c r="AV8" s="432">
        <v>9.3279999999999994</v>
      </c>
      <c r="AW8" s="432">
        <v>10.25</v>
      </c>
      <c r="AX8" s="432">
        <v>12.47</v>
      </c>
      <c r="AY8" s="432">
        <v>9.7940000000000005</v>
      </c>
      <c r="AZ8" s="432">
        <v>4.3540000000000001</v>
      </c>
      <c r="BA8" s="432">
        <v>3.3069999999999999</v>
      </c>
      <c r="BB8" s="432">
        <v>7.0640000000000001</v>
      </c>
      <c r="BC8" s="432">
        <v>8.6059999999999999</v>
      </c>
      <c r="BD8" s="432">
        <v>10.646000000000001</v>
      </c>
      <c r="BE8" s="432">
        <v>18</v>
      </c>
      <c r="BF8" s="432">
        <v>22.731000000000002</v>
      </c>
      <c r="BG8" s="432">
        <v>15.106999999999999</v>
      </c>
      <c r="BH8" s="432">
        <v>13.105</v>
      </c>
      <c r="BI8" s="432">
        <v>13.8</v>
      </c>
      <c r="BJ8" s="432">
        <v>25.670999999999999</v>
      </c>
      <c r="BK8" s="432">
        <v>46.759</v>
      </c>
      <c r="BL8" s="432">
        <v>76.424000000000007</v>
      </c>
      <c r="BM8" s="432">
        <v>112.325</v>
      </c>
      <c r="BN8" s="432">
        <v>104.07482791000001</v>
      </c>
      <c r="BO8" s="432">
        <v>-15.364142810000091</v>
      </c>
      <c r="BP8" s="432">
        <v>-31.895999999999997</v>
      </c>
      <c r="BQ8" s="432">
        <v>-105.51</v>
      </c>
      <c r="BR8" s="432">
        <v>-83.777886160000008</v>
      </c>
      <c r="BS8" s="432"/>
      <c r="BT8" s="432"/>
      <c r="BU8" s="432"/>
      <c r="BV8" s="432"/>
      <c r="BW8" s="432"/>
      <c r="BX8" s="176"/>
    </row>
    <row r="9" spans="1:76" s="318" customFormat="1" ht="24.75" customHeight="1">
      <c r="A9" s="321"/>
      <c r="B9" s="477" t="s">
        <v>642</v>
      </c>
      <c r="C9" s="476"/>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f t="shared" ref="AQ9:BX9" si="2">SUM(AQ10:AQ12)</f>
        <v>28.981999999999999</v>
      </c>
      <c r="AR9" s="480">
        <f t="shared" si="2"/>
        <v>34.043509999999998</v>
      </c>
      <c r="AS9" s="480">
        <f t="shared" si="2"/>
        <v>38.506481000000001</v>
      </c>
      <c r="AT9" s="480">
        <f t="shared" si="2"/>
        <v>56.6</v>
      </c>
      <c r="AU9" s="480">
        <f t="shared" si="2"/>
        <v>83.512</v>
      </c>
      <c r="AV9" s="480">
        <f t="shared" si="2"/>
        <v>84.15</v>
      </c>
      <c r="AW9" s="480">
        <f t="shared" si="2"/>
        <v>94.753</v>
      </c>
      <c r="AX9" s="480">
        <f t="shared" si="2"/>
        <v>82.932000000000002</v>
      </c>
      <c r="AY9" s="480">
        <f t="shared" si="2"/>
        <v>128.40300000000002</v>
      </c>
      <c r="AZ9" s="480">
        <f t="shared" si="2"/>
        <v>104.31100000000001</v>
      </c>
      <c r="BA9" s="480">
        <f t="shared" si="2"/>
        <v>57.370999999999995</v>
      </c>
      <c r="BB9" s="480">
        <f t="shared" si="2"/>
        <v>56.292000000000002</v>
      </c>
      <c r="BC9" s="480">
        <f t="shared" si="2"/>
        <v>55.803000000000004</v>
      </c>
      <c r="BD9" s="480">
        <f t="shared" si="2"/>
        <v>108.752</v>
      </c>
      <c r="BE9" s="480">
        <f t="shared" si="2"/>
        <v>115</v>
      </c>
      <c r="BF9" s="480">
        <f t="shared" si="2"/>
        <v>165.19399999999999</v>
      </c>
      <c r="BG9" s="480">
        <f t="shared" si="2"/>
        <v>173.21100000000001</v>
      </c>
      <c r="BH9" s="480">
        <f t="shared" si="2"/>
        <v>167.785</v>
      </c>
      <c r="BI9" s="480">
        <f t="shared" si="2"/>
        <v>173.726</v>
      </c>
      <c r="BJ9" s="480">
        <f t="shared" si="2"/>
        <v>170.185</v>
      </c>
      <c r="BK9" s="480">
        <f t="shared" si="2"/>
        <v>173.72</v>
      </c>
      <c r="BL9" s="480">
        <f t="shared" si="2"/>
        <v>394.42399999999998</v>
      </c>
      <c r="BM9" s="480">
        <f t="shared" si="2"/>
        <v>484.63600000000002</v>
      </c>
      <c r="BN9" s="480">
        <f t="shared" si="2"/>
        <v>610.91072703999998</v>
      </c>
      <c r="BO9" s="480">
        <f t="shared" si="2"/>
        <v>221.3284573898047</v>
      </c>
      <c r="BP9" s="480">
        <f t="shared" si="2"/>
        <v>224.721</v>
      </c>
      <c r="BQ9" s="480">
        <f t="shared" si="2"/>
        <v>89.62299999999999</v>
      </c>
      <c r="BR9" s="480">
        <f t="shared" si="2"/>
        <v>89.052999999999997</v>
      </c>
      <c r="BS9" s="480">
        <f t="shared" si="2"/>
        <v>205.53305237019578</v>
      </c>
      <c r="BT9" s="480">
        <f t="shared" si="2"/>
        <v>208.19107429610071</v>
      </c>
      <c r="BU9" s="480">
        <f t="shared" si="2"/>
        <v>212.26515369702861</v>
      </c>
      <c r="BV9" s="480">
        <f t="shared" si="2"/>
        <v>215.3387665549385</v>
      </c>
      <c r="BW9" s="480">
        <f t="shared" si="2"/>
        <v>217.63676452723831</v>
      </c>
      <c r="BX9" s="272">
        <f t="shared" si="2"/>
        <v>218.94571683211689</v>
      </c>
    </row>
    <row r="10" spans="1:76">
      <c r="A10" s="316"/>
      <c r="B10" s="214" t="s">
        <v>246</v>
      </c>
      <c r="C10" s="38"/>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v>14.981999999999999</v>
      </c>
      <c r="AR10" s="177">
        <v>19.041</v>
      </c>
      <c r="AS10" s="177">
        <v>23.1</v>
      </c>
      <c r="AT10" s="177">
        <v>29</v>
      </c>
      <c r="AU10" s="177">
        <v>37.561</v>
      </c>
      <c r="AV10" s="177">
        <v>46.265999999999998</v>
      </c>
      <c r="AW10" s="177">
        <v>59.125</v>
      </c>
      <c r="AX10" s="177">
        <v>60.497999999999998</v>
      </c>
      <c r="AY10" s="177">
        <v>46.542999999999999</v>
      </c>
      <c r="AZ10" s="177">
        <v>41.273000000000003</v>
      </c>
      <c r="BA10" s="177">
        <v>36.790999999999997</v>
      </c>
      <c r="BB10" s="177">
        <v>37.914999999999999</v>
      </c>
      <c r="BC10" s="177">
        <v>37.4</v>
      </c>
      <c r="BD10" s="177">
        <v>34.851999999999997</v>
      </c>
      <c r="BE10" s="177">
        <v>38</v>
      </c>
      <c r="BF10" s="177">
        <v>40.408999999999999</v>
      </c>
      <c r="BG10" s="177">
        <v>46.344000000000001</v>
      </c>
      <c r="BH10" s="177">
        <v>46.491</v>
      </c>
      <c r="BI10" s="177">
        <v>44.334000000000003</v>
      </c>
      <c r="BJ10" s="177">
        <v>46.637999999999998</v>
      </c>
      <c r="BK10" s="177">
        <v>46.658999999999999</v>
      </c>
      <c r="BL10" s="177">
        <v>50.039000000000001</v>
      </c>
      <c r="BM10" s="177">
        <v>47.561</v>
      </c>
      <c r="BN10" s="177">
        <v>44.601999999999997</v>
      </c>
      <c r="BO10" s="177">
        <v>46.558457389804701</v>
      </c>
      <c r="BP10" s="177">
        <v>43.945999999999998</v>
      </c>
      <c r="BQ10" s="177">
        <v>44.098999999999997</v>
      </c>
      <c r="BR10" s="177">
        <v>44.164999999999999</v>
      </c>
      <c r="BS10" s="177">
        <v>44.167015807162237</v>
      </c>
      <c r="BT10" s="177">
        <v>45.197326665599689</v>
      </c>
      <c r="BU10" s="177">
        <v>46.1759832442998</v>
      </c>
      <c r="BV10" s="177">
        <v>47.142298218152206</v>
      </c>
      <c r="BW10" s="177">
        <v>48.171352734168963</v>
      </c>
      <c r="BX10" s="176">
        <v>49.334352734168959</v>
      </c>
    </row>
    <row r="11" spans="1:76">
      <c r="A11" s="316"/>
      <c r="B11" s="214" t="s">
        <v>212</v>
      </c>
      <c r="C11" s="38"/>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v>14</v>
      </c>
      <c r="AR11" s="177">
        <v>15</v>
      </c>
      <c r="AS11" s="177">
        <v>15</v>
      </c>
      <c r="AT11" s="177">
        <v>19</v>
      </c>
      <c r="AU11" s="177">
        <v>22.698</v>
      </c>
      <c r="AV11" s="177">
        <v>22.576000000000001</v>
      </c>
      <c r="AW11" s="177">
        <v>23.443000000000001</v>
      </c>
      <c r="AX11" s="177">
        <v>22.434000000000001</v>
      </c>
      <c r="AY11" s="177">
        <v>21.899000000000001</v>
      </c>
      <c r="AZ11" s="177">
        <v>22.006</v>
      </c>
      <c r="BA11" s="177">
        <v>19.994</v>
      </c>
      <c r="BB11" s="177">
        <v>18.376999999999999</v>
      </c>
      <c r="BC11" s="177">
        <v>17.431000000000001</v>
      </c>
      <c r="BD11" s="177">
        <v>44.381999999999998</v>
      </c>
      <c r="BE11" s="177">
        <v>61</v>
      </c>
      <c r="BF11" s="177">
        <v>110.63800000000001</v>
      </c>
      <c r="BG11" s="177">
        <v>120.54600000000001</v>
      </c>
      <c r="BH11" s="177">
        <v>119.50700000000001</v>
      </c>
      <c r="BI11" s="177">
        <v>120.578</v>
      </c>
      <c r="BJ11" s="177">
        <v>120.111</v>
      </c>
      <c r="BK11" s="177">
        <v>123.071</v>
      </c>
      <c r="BL11" s="177">
        <v>133.291</v>
      </c>
      <c r="BM11" s="177">
        <v>138.81399999999999</v>
      </c>
      <c r="BN11" s="177">
        <v>130.89869660000002</v>
      </c>
      <c r="BO11" s="177">
        <v>46.04</v>
      </c>
      <c r="BP11" s="177">
        <v>39.037999999999997</v>
      </c>
      <c r="BQ11" s="177">
        <v>37.116999999999997</v>
      </c>
      <c r="BR11" s="177">
        <v>33.851999999999997</v>
      </c>
      <c r="BS11" s="177">
        <v>33.551033519033517</v>
      </c>
      <c r="BT11" s="177">
        <v>33.835000000000001</v>
      </c>
      <c r="BU11" s="177">
        <v>33.935000000000002</v>
      </c>
      <c r="BV11" s="177">
        <v>33.999000000000002</v>
      </c>
      <c r="BW11" s="177">
        <v>34.017000000000003</v>
      </c>
      <c r="BX11" s="176">
        <v>33.997999999999998</v>
      </c>
    </row>
    <row r="12" spans="1:76">
      <c r="A12" s="334"/>
      <c r="B12" s="332" t="s">
        <v>255</v>
      </c>
      <c r="C12" s="36"/>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v>0</v>
      </c>
      <c r="AR12" s="177">
        <v>2.5100000000000001E-3</v>
      </c>
      <c r="AS12" s="177">
        <v>0.40648099999999998</v>
      </c>
      <c r="AT12" s="177">
        <v>8.6</v>
      </c>
      <c r="AU12" s="177">
        <v>23.253</v>
      </c>
      <c r="AV12" s="177">
        <v>15.308</v>
      </c>
      <c r="AW12" s="177">
        <v>12.185</v>
      </c>
      <c r="AX12" s="177">
        <v>0</v>
      </c>
      <c r="AY12" s="177">
        <v>59.960999999999999</v>
      </c>
      <c r="AZ12" s="177">
        <v>41.031999999999996</v>
      </c>
      <c r="BA12" s="177">
        <v>0.58599999999999997</v>
      </c>
      <c r="BB12" s="177">
        <v>0</v>
      </c>
      <c r="BC12" s="177">
        <v>0.97199999999999998</v>
      </c>
      <c r="BD12" s="177">
        <v>29.518000000000001</v>
      </c>
      <c r="BE12" s="177">
        <v>16</v>
      </c>
      <c r="BF12" s="177">
        <v>14.147</v>
      </c>
      <c r="BG12" s="177">
        <v>6.3209999999999997</v>
      </c>
      <c r="BH12" s="177">
        <v>1.7869999999999999</v>
      </c>
      <c r="BI12" s="177">
        <v>8.8140000000000001</v>
      </c>
      <c r="BJ12" s="177">
        <v>3.4359999999999999</v>
      </c>
      <c r="BK12" s="177">
        <v>3.99</v>
      </c>
      <c r="BL12" s="177">
        <v>211.09399999999999</v>
      </c>
      <c r="BM12" s="177">
        <v>298.26100000000002</v>
      </c>
      <c r="BN12" s="177">
        <v>435.41003044000001</v>
      </c>
      <c r="BO12" s="177">
        <v>128.72999999999999</v>
      </c>
      <c r="BP12" s="177">
        <v>141.73699999999999</v>
      </c>
      <c r="BQ12" s="177">
        <v>8.4069999999999965</v>
      </c>
      <c r="BR12" s="177">
        <v>11.036000000000001</v>
      </c>
      <c r="BS12" s="177">
        <v>127.81500304400002</v>
      </c>
      <c r="BT12" s="177">
        <v>129.15874763050101</v>
      </c>
      <c r="BU12" s="177">
        <v>132.15417045272881</v>
      </c>
      <c r="BV12" s="177">
        <v>134.1974683367863</v>
      </c>
      <c r="BW12" s="177">
        <v>135.44841179306934</v>
      </c>
      <c r="BX12" s="176">
        <v>135.61336409794794</v>
      </c>
    </row>
    <row r="13" spans="1:76" s="318" customFormat="1" ht="26.1" customHeight="1">
      <c r="A13" s="321"/>
      <c r="B13" s="335" t="s">
        <v>646</v>
      </c>
      <c r="C13" s="216"/>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32">
        <v>23.742129412884193</v>
      </c>
      <c r="AR13" s="432">
        <v>124.55443691978304</v>
      </c>
      <c r="AS13" s="432">
        <v>107.73044960785994</v>
      </c>
      <c r="AT13" s="432">
        <v>126.97640117994101</v>
      </c>
      <c r="AU13" s="432">
        <v>172.18</v>
      </c>
      <c r="AV13" s="432">
        <v>172.37799999999999</v>
      </c>
      <c r="AW13" s="432">
        <v>194.25600000000003</v>
      </c>
      <c r="AX13" s="432">
        <v>187.28899999999999</v>
      </c>
      <c r="AY13" s="432">
        <v>214.38800000000001</v>
      </c>
      <c r="AZ13" s="432">
        <v>197.916</v>
      </c>
      <c r="BA13" s="432">
        <v>164.20699999999999</v>
      </c>
      <c r="BB13" s="432">
        <v>176.72299999999998</v>
      </c>
      <c r="BC13" s="432">
        <v>163.03138294517106</v>
      </c>
      <c r="BD13" s="432">
        <v>199.31266883868574</v>
      </c>
      <c r="BE13" s="432">
        <v>223.009962981786</v>
      </c>
      <c r="BF13" s="432">
        <v>271.56763858619945</v>
      </c>
      <c r="BG13" s="432">
        <v>297.69167471771999</v>
      </c>
      <c r="BH13" s="432">
        <v>296.03603723607625</v>
      </c>
      <c r="BI13" s="432">
        <v>323.58529987590123</v>
      </c>
      <c r="BJ13" s="432">
        <f t="shared" ref="BJ13:BX13" si="3">SUM(BJ14:BJ19)</f>
        <v>397.09139123869591</v>
      </c>
      <c r="BK13" s="432">
        <f t="shared" si="3"/>
        <v>365.57602716769622</v>
      </c>
      <c r="BL13" s="432">
        <f t="shared" si="3"/>
        <v>428.08124799166512</v>
      </c>
      <c r="BM13" s="432">
        <f t="shared" si="3"/>
        <v>523.25416753056652</v>
      </c>
      <c r="BN13" s="432">
        <f t="shared" si="3"/>
        <v>581.59344393140691</v>
      </c>
      <c r="BO13" s="432">
        <f t="shared" si="3"/>
        <v>238.92399636036316</v>
      </c>
      <c r="BP13" s="432">
        <f t="shared" si="3"/>
        <v>211.24968195335762</v>
      </c>
      <c r="BQ13" s="432">
        <f t="shared" si="3"/>
        <v>-57.875317018732822</v>
      </c>
      <c r="BR13" s="432">
        <f t="shared" si="3"/>
        <v>-60.815998584931307</v>
      </c>
      <c r="BS13" s="432">
        <f t="shared" si="3"/>
        <v>117.63401465542437</v>
      </c>
      <c r="BT13" s="432">
        <f t="shared" si="3"/>
        <v>119.15343225845312</v>
      </c>
      <c r="BU13" s="432">
        <f t="shared" si="3"/>
        <v>121.18892878756866</v>
      </c>
      <c r="BV13" s="432">
        <f t="shared" si="3"/>
        <v>122.75872238374194</v>
      </c>
      <c r="BW13" s="432">
        <f t="shared" si="3"/>
        <v>123.9702582982939</v>
      </c>
      <c r="BX13" s="176">
        <f t="shared" si="3"/>
        <v>124.74659803897806</v>
      </c>
    </row>
    <row r="14" spans="1:76">
      <c r="A14" s="316"/>
      <c r="B14" s="252" t="s">
        <v>640</v>
      </c>
      <c r="C14" s="3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v>100.44628</v>
      </c>
      <c r="BK14" s="177">
        <v>44.748308999999999</v>
      </c>
      <c r="BL14" s="177">
        <v>-0.225302</v>
      </c>
      <c r="BM14" s="177">
        <v>15.793631999999999</v>
      </c>
      <c r="BN14" s="177">
        <v>25.79833485440005</v>
      </c>
      <c r="BO14" s="177">
        <v>0.21019669432002988</v>
      </c>
      <c r="BP14" s="177">
        <v>-4.303833</v>
      </c>
      <c r="BQ14" s="177">
        <v>-27.872351000000002</v>
      </c>
      <c r="BR14" s="177">
        <v>-43.54350512688</v>
      </c>
      <c r="BS14" s="177"/>
      <c r="BT14" s="177"/>
      <c r="BU14" s="177"/>
      <c r="BV14" s="177"/>
      <c r="BW14" s="177"/>
      <c r="BX14" s="176"/>
    </row>
    <row r="15" spans="1:76">
      <c r="A15" s="316"/>
      <c r="B15" s="252" t="s">
        <v>639</v>
      </c>
      <c r="C15" s="3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v>126.84375</v>
      </c>
      <c r="BK15" s="177">
        <v>126.17964400000001</v>
      </c>
      <c r="BL15" s="177">
        <v>127.659819</v>
      </c>
      <c r="BM15" s="177">
        <v>127.99877999999998</v>
      </c>
      <c r="BN15" s="177">
        <v>129.31170954844004</v>
      </c>
      <c r="BO15" s="177">
        <v>131.89020016290004</v>
      </c>
      <c r="BP15" s="177">
        <v>124.90732800000001</v>
      </c>
      <c r="BQ15" s="177">
        <v>8.2208879999999986</v>
      </c>
      <c r="BR15" s="177">
        <v>0</v>
      </c>
      <c r="BS15" s="177"/>
      <c r="BT15" s="177"/>
      <c r="BU15" s="177"/>
      <c r="BV15" s="177"/>
      <c r="BW15" s="177"/>
      <c r="BX15" s="176"/>
    </row>
    <row r="16" spans="1:76">
      <c r="A16" s="316"/>
      <c r="B16" s="252" t="s">
        <v>638</v>
      </c>
      <c r="C16" s="3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v>25.234593</v>
      </c>
      <c r="BK16" s="177">
        <v>46.104374</v>
      </c>
      <c r="BL16" s="177">
        <v>75.277640000000005</v>
      </c>
      <c r="BM16" s="177">
        <v>110.86477500000001</v>
      </c>
      <c r="BN16" s="177">
        <v>102.72185514717</v>
      </c>
      <c r="BO16" s="177">
        <v>-15.28732209595009</v>
      </c>
      <c r="BP16" s="177">
        <v>-31.768415999999998</v>
      </c>
      <c r="BQ16" s="177">
        <v>-105.08796000000001</v>
      </c>
      <c r="BR16" s="177">
        <v>-83.442774615360008</v>
      </c>
      <c r="BS16" s="177"/>
      <c r="BT16" s="177"/>
      <c r="BU16" s="177"/>
      <c r="BV16" s="177"/>
      <c r="BW16" s="177"/>
      <c r="BX16" s="176"/>
    </row>
    <row r="17" spans="1:76">
      <c r="A17" s="316"/>
      <c r="B17" s="252" t="s">
        <v>246</v>
      </c>
      <c r="C17" s="3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v>23.645465999999999</v>
      </c>
      <c r="BK17" s="177">
        <v>24.26268</v>
      </c>
      <c r="BL17" s="177">
        <v>26.420592000000003</v>
      </c>
      <c r="BM17" s="177">
        <v>25.445135000000001</v>
      </c>
      <c r="BN17" s="177">
        <v>24.263487999999999</v>
      </c>
      <c r="BO17" s="177">
        <v>25.234683905274146</v>
      </c>
      <c r="BP17" s="177">
        <v>25.400787999999999</v>
      </c>
      <c r="BQ17" s="177">
        <v>26.194805999999996</v>
      </c>
      <c r="BR17" s="177">
        <v>27.426465</v>
      </c>
      <c r="BS17" s="177">
        <v>27.427716816247749</v>
      </c>
      <c r="BT17" s="177">
        <v>28.067539859337408</v>
      </c>
      <c r="BU17" s="177">
        <v>28.675285594710175</v>
      </c>
      <c r="BV17" s="177">
        <v>29.275367193472519</v>
      </c>
      <c r="BW17" s="177">
        <v>29.914410047918924</v>
      </c>
      <c r="BX17" s="176">
        <v>30.636633047918924</v>
      </c>
    </row>
    <row r="18" spans="1:76">
      <c r="A18" s="316"/>
      <c r="B18" s="252" t="s">
        <v>212</v>
      </c>
      <c r="C18" s="3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v>119.870778</v>
      </c>
      <c r="BK18" s="177">
        <v>123.071</v>
      </c>
      <c r="BL18" s="177">
        <v>133.291</v>
      </c>
      <c r="BM18" s="177">
        <v>138.81399999999999</v>
      </c>
      <c r="BN18" s="177">
        <v>130.89869660000002</v>
      </c>
      <c r="BO18" s="177">
        <v>46.04</v>
      </c>
      <c r="BP18" s="177">
        <v>39.037999999999997</v>
      </c>
      <c r="BQ18" s="177">
        <v>37.116999999999997</v>
      </c>
      <c r="BR18" s="177">
        <v>33.851999999999997</v>
      </c>
      <c r="BS18" s="177">
        <v>33.551033519033517</v>
      </c>
      <c r="BT18" s="177">
        <v>33.835000000000001</v>
      </c>
      <c r="BU18" s="177">
        <v>33.935000000000002</v>
      </c>
      <c r="BV18" s="177">
        <v>33.999000000000002</v>
      </c>
      <c r="BW18" s="177">
        <v>34.017000000000003</v>
      </c>
      <c r="BX18" s="176">
        <v>33.997999999999998</v>
      </c>
    </row>
    <row r="19" spans="1:76">
      <c r="A19" s="334"/>
      <c r="B19" s="475" t="s">
        <v>255</v>
      </c>
      <c r="C19" s="136"/>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v>1.0505242386959734</v>
      </c>
      <c r="BK19" s="177">
        <v>1.210020167696229</v>
      </c>
      <c r="BL19" s="177">
        <v>65.657498991665165</v>
      </c>
      <c r="BM19" s="177">
        <v>104.33784553056645</v>
      </c>
      <c r="BN19" s="177">
        <v>168.59935978139674</v>
      </c>
      <c r="BO19" s="177">
        <v>50.836237693819029</v>
      </c>
      <c r="BP19" s="177">
        <v>57.975814953357627</v>
      </c>
      <c r="BQ19" s="177">
        <v>3.5522999812671952</v>
      </c>
      <c r="BR19" s="177">
        <v>4.8918161573086953</v>
      </c>
      <c r="BS19" s="177">
        <v>56.655264320143104</v>
      </c>
      <c r="BT19" s="177">
        <v>57.250892399115713</v>
      </c>
      <c r="BU19" s="177">
        <v>58.578643192858479</v>
      </c>
      <c r="BV19" s="177">
        <v>59.484355190269412</v>
      </c>
      <c r="BW19" s="177">
        <v>60.038848250374969</v>
      </c>
      <c r="BX19" s="176">
        <v>60.111964991059139</v>
      </c>
    </row>
    <row r="20" spans="1:76" s="318" customFormat="1" ht="26.1" customHeight="1">
      <c r="A20" s="221"/>
      <c r="B20" s="333" t="s">
        <v>645</v>
      </c>
      <c r="C20" s="209"/>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32">
        <v>5.2398705871158064</v>
      </c>
      <c r="AR20" s="432">
        <v>27.489073080216954</v>
      </c>
      <c r="AS20" s="432">
        <v>23.776031392140069</v>
      </c>
      <c r="AT20" s="432">
        <v>28.023598820058993</v>
      </c>
      <c r="AU20" s="432">
        <v>38</v>
      </c>
      <c r="AV20" s="432">
        <v>39.200000000000003</v>
      </c>
      <c r="AW20" s="432">
        <v>40.200000000000003</v>
      </c>
      <c r="AX20" s="432">
        <v>30.1</v>
      </c>
      <c r="AY20" s="432">
        <v>51.6</v>
      </c>
      <c r="AZ20" s="432">
        <v>40.9</v>
      </c>
      <c r="BA20" s="432">
        <v>21.7</v>
      </c>
      <c r="BB20" s="432">
        <v>22.1</v>
      </c>
      <c r="BC20" s="432">
        <v>22.213617054828948</v>
      </c>
      <c r="BD20" s="432">
        <v>35.660331161314261</v>
      </c>
      <c r="BE20" s="432">
        <v>27.990037018213997</v>
      </c>
      <c r="BF20" s="432">
        <v>29.15736141380097</v>
      </c>
      <c r="BG20" s="432">
        <v>30.387325282280013</v>
      </c>
      <c r="BH20" s="432">
        <v>32.560962763923698</v>
      </c>
      <c r="BI20" s="432">
        <v>40.862700124098772</v>
      </c>
      <c r="BJ20" s="432">
        <f t="shared" ref="BJ20:BX20" si="4">SUM(BJ21:BJ26)</f>
        <v>45.569608761304032</v>
      </c>
      <c r="BK20" s="432">
        <f t="shared" si="4"/>
        <v>42.703972832303776</v>
      </c>
      <c r="BL20" s="432">
        <f t="shared" si="4"/>
        <v>183.89775200833483</v>
      </c>
      <c r="BM20" s="432">
        <f t="shared" si="4"/>
        <v>231.38383246943357</v>
      </c>
      <c r="BN20" s="432">
        <f t="shared" si="4"/>
        <v>302.6037679285933</v>
      </c>
      <c r="BO20" s="432">
        <f t="shared" si="4"/>
        <v>109.08646102944152</v>
      </c>
      <c r="BP20" s="432">
        <f t="shared" si="4"/>
        <v>110.35031804664237</v>
      </c>
      <c r="BQ20" s="432">
        <f t="shared" si="4"/>
        <v>20.442317018732801</v>
      </c>
      <c r="BR20" s="432">
        <f t="shared" si="4"/>
        <v>19.118614984931305</v>
      </c>
      <c r="BS20" s="432">
        <f t="shared" si="4"/>
        <v>87.89903771477141</v>
      </c>
      <c r="BT20" s="432">
        <f t="shared" si="4"/>
        <v>89.037642037647572</v>
      </c>
      <c r="BU20" s="432">
        <f t="shared" si="4"/>
        <v>91.076224909459953</v>
      </c>
      <c r="BV20" s="432">
        <f t="shared" si="4"/>
        <v>92.580044171196576</v>
      </c>
      <c r="BW20" s="432">
        <f t="shared" si="4"/>
        <v>93.666506228944414</v>
      </c>
      <c r="BX20" s="176">
        <f t="shared" si="4"/>
        <v>94.199118793138837</v>
      </c>
    </row>
    <row r="21" spans="1:76">
      <c r="A21" s="334"/>
      <c r="B21" s="252" t="s">
        <v>640</v>
      </c>
      <c r="C21" s="36"/>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v>5.7337199999999999</v>
      </c>
      <c r="BK21" s="177">
        <v>3.0086909999999998</v>
      </c>
      <c r="BL21" s="177">
        <v>-1.6698000000000001E-2</v>
      </c>
      <c r="BM21" s="177">
        <v>1.2253679999999998</v>
      </c>
      <c r="BN21" s="177">
        <v>2.2433334656000041</v>
      </c>
      <c r="BO21" s="177">
        <v>1.8526585680002632E-2</v>
      </c>
      <c r="BP21" s="177">
        <v>-0.36916700000000002</v>
      </c>
      <c r="BQ21" s="177">
        <v>-2.4566490000000001</v>
      </c>
      <c r="BR21" s="177">
        <v>-3.4289923131199997</v>
      </c>
      <c r="BS21" s="177"/>
      <c r="BT21" s="177"/>
      <c r="BU21" s="177"/>
      <c r="BV21" s="177"/>
      <c r="BW21" s="177"/>
      <c r="BX21" s="176"/>
    </row>
    <row r="22" spans="1:76">
      <c r="A22" s="334"/>
      <c r="B22" s="252" t="s">
        <v>639</v>
      </c>
      <c r="C22" s="36"/>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v>13.78125</v>
      </c>
      <c r="BK22" s="177">
        <v>13.864356000000003</v>
      </c>
      <c r="BL22" s="177">
        <v>13.713180999999999</v>
      </c>
      <c r="BM22" s="177">
        <v>12.659219999999998</v>
      </c>
      <c r="BN22" s="177">
        <v>11.858279041560003</v>
      </c>
      <c r="BO22" s="177">
        <v>9.9272193671000046</v>
      </c>
      <c r="BP22" s="177">
        <v>8.5406720000000007</v>
      </c>
      <c r="BQ22" s="177">
        <v>0.56211199999999995</v>
      </c>
      <c r="BR22" s="177">
        <v>0</v>
      </c>
      <c r="BS22" s="177"/>
      <c r="BT22" s="177"/>
      <c r="BU22" s="177"/>
      <c r="BV22" s="177"/>
      <c r="BW22" s="177"/>
      <c r="BX22" s="176"/>
    </row>
    <row r="23" spans="1:76">
      <c r="A23" s="334"/>
      <c r="B23" s="252" t="s">
        <v>638</v>
      </c>
      <c r="C23" s="36"/>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v>0.43640700000000004</v>
      </c>
      <c r="BK23" s="177">
        <v>0.65462600000000004</v>
      </c>
      <c r="BL23" s="177">
        <v>1.14636</v>
      </c>
      <c r="BM23" s="177">
        <v>1.4602249999999999</v>
      </c>
      <c r="BN23" s="177">
        <v>1.3529727628300001</v>
      </c>
      <c r="BO23" s="177">
        <v>-7.682071405000046E-2</v>
      </c>
      <c r="BP23" s="177">
        <v>-0.127584</v>
      </c>
      <c r="BQ23" s="177">
        <v>-0.42204000000000003</v>
      </c>
      <c r="BR23" s="177">
        <v>-0.33511154464000004</v>
      </c>
      <c r="BS23" s="177"/>
      <c r="BT23" s="177"/>
      <c r="BU23" s="177"/>
      <c r="BV23" s="177"/>
      <c r="BW23" s="177"/>
      <c r="BX23" s="176"/>
    </row>
    <row r="24" spans="1:76">
      <c r="A24" s="334"/>
      <c r="B24" s="252" t="s">
        <v>246</v>
      </c>
      <c r="C24" s="36"/>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v>22.992533999999999</v>
      </c>
      <c r="BK24" s="177">
        <v>22.396319999999999</v>
      </c>
      <c r="BL24" s="177">
        <v>23.618407999999999</v>
      </c>
      <c r="BM24" s="177">
        <v>22.115864999999999</v>
      </c>
      <c r="BN24" s="177">
        <v>20.338511999999998</v>
      </c>
      <c r="BO24" s="177">
        <v>21.323773484530555</v>
      </c>
      <c r="BP24" s="177">
        <v>18.545211999999999</v>
      </c>
      <c r="BQ24" s="177">
        <v>17.904194</v>
      </c>
      <c r="BR24" s="177">
        <v>16.738534999999999</v>
      </c>
      <c r="BS24" s="177">
        <v>16.739298990914488</v>
      </c>
      <c r="BT24" s="177">
        <v>17.129786806262281</v>
      </c>
      <c r="BU24" s="177">
        <v>17.500697649589625</v>
      </c>
      <c r="BV24" s="177">
        <v>17.866931024679687</v>
      </c>
      <c r="BW24" s="177">
        <v>18.256942686250039</v>
      </c>
      <c r="BX24" s="176">
        <v>18.697719686250036</v>
      </c>
    </row>
    <row r="25" spans="1:76">
      <c r="A25" s="334"/>
      <c r="B25" s="252" t="s">
        <v>212</v>
      </c>
      <c r="C25" s="36"/>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v>0.24022200000000002</v>
      </c>
      <c r="BK25" s="177">
        <v>0</v>
      </c>
      <c r="BL25" s="177">
        <v>0</v>
      </c>
      <c r="BM25" s="177">
        <v>0</v>
      </c>
      <c r="BN25" s="177">
        <v>0</v>
      </c>
      <c r="BO25" s="177">
        <v>0</v>
      </c>
      <c r="BP25" s="177">
        <v>0</v>
      </c>
      <c r="BQ25" s="177">
        <v>0</v>
      </c>
      <c r="BR25" s="177">
        <v>0</v>
      </c>
      <c r="BS25" s="177">
        <v>0</v>
      </c>
      <c r="BT25" s="177">
        <v>0</v>
      </c>
      <c r="BU25" s="177">
        <v>0</v>
      </c>
      <c r="BV25" s="177">
        <v>0</v>
      </c>
      <c r="BW25" s="177">
        <v>0</v>
      </c>
      <c r="BX25" s="176">
        <v>0</v>
      </c>
    </row>
    <row r="26" spans="1:76" s="285" customFormat="1" ht="26.1" customHeight="1" thickBot="1">
      <c r="A26" s="390"/>
      <c r="B26" s="479" t="s">
        <v>255</v>
      </c>
      <c r="C26" s="290"/>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v>2.3854757613040265</v>
      </c>
      <c r="BK26" s="287">
        <v>2.7799798323037712</v>
      </c>
      <c r="BL26" s="287">
        <v>145.43650100833483</v>
      </c>
      <c r="BM26" s="287">
        <v>193.92315446943357</v>
      </c>
      <c r="BN26" s="287">
        <v>266.81067065860327</v>
      </c>
      <c r="BO26" s="287">
        <v>77.89376230618096</v>
      </c>
      <c r="BP26" s="287">
        <v>83.761185046642368</v>
      </c>
      <c r="BQ26" s="287">
        <v>4.8547000187328013</v>
      </c>
      <c r="BR26" s="287">
        <v>6.144183842691306</v>
      </c>
      <c r="BS26" s="287">
        <v>71.159738723856918</v>
      </c>
      <c r="BT26" s="287">
        <v>71.907855231385298</v>
      </c>
      <c r="BU26" s="287">
        <v>73.575527259870327</v>
      </c>
      <c r="BV26" s="287">
        <v>74.713113146516889</v>
      </c>
      <c r="BW26" s="287">
        <v>75.409563542694372</v>
      </c>
      <c r="BX26" s="286">
        <v>75.501399106888798</v>
      </c>
    </row>
    <row r="27" spans="1:76" ht="26.1" customHeight="1">
      <c r="A27" s="299"/>
      <c r="B27" s="478" t="s">
        <v>644</v>
      </c>
      <c r="C27" s="316"/>
      <c r="D27" s="273" t="s">
        <v>151</v>
      </c>
      <c r="E27" s="273" t="s">
        <v>150</v>
      </c>
      <c r="F27" s="273" t="s">
        <v>149</v>
      </c>
      <c r="G27" s="273" t="s">
        <v>148</v>
      </c>
      <c r="H27" s="273" t="s">
        <v>147</v>
      </c>
      <c r="I27" s="273" t="s">
        <v>146</v>
      </c>
      <c r="J27" s="273" t="s">
        <v>145</v>
      </c>
      <c r="K27" s="273" t="s">
        <v>144</v>
      </c>
      <c r="L27" s="273" t="s">
        <v>143</v>
      </c>
      <c r="M27" s="273" t="s">
        <v>142</v>
      </c>
      <c r="N27" s="273" t="s">
        <v>141</v>
      </c>
      <c r="O27" s="273" t="s">
        <v>140</v>
      </c>
      <c r="P27" s="273" t="s">
        <v>139</v>
      </c>
      <c r="Q27" s="273" t="s">
        <v>138</v>
      </c>
      <c r="R27" s="273" t="s">
        <v>137</v>
      </c>
      <c r="S27" s="273" t="s">
        <v>136</v>
      </c>
      <c r="T27" s="273" t="s">
        <v>135</v>
      </c>
      <c r="U27" s="273" t="s">
        <v>134</v>
      </c>
      <c r="V27" s="273" t="s">
        <v>133</v>
      </c>
      <c r="W27" s="273" t="s">
        <v>132</v>
      </c>
      <c r="X27" s="273" t="s">
        <v>131</v>
      </c>
      <c r="Y27" s="273" t="s">
        <v>130</v>
      </c>
      <c r="Z27" s="273" t="s">
        <v>129</v>
      </c>
      <c r="AA27" s="273" t="s">
        <v>128</v>
      </c>
      <c r="AB27" s="273" t="s">
        <v>127</v>
      </c>
      <c r="AC27" s="273" t="s">
        <v>126</v>
      </c>
      <c r="AD27" s="273" t="s">
        <v>125</v>
      </c>
      <c r="AE27" s="273" t="s">
        <v>124</v>
      </c>
      <c r="AF27" s="273" t="s">
        <v>123</v>
      </c>
      <c r="AG27" s="273" t="s">
        <v>122</v>
      </c>
      <c r="AH27" s="273" t="s">
        <v>121</v>
      </c>
      <c r="AI27" s="273" t="s">
        <v>120</v>
      </c>
      <c r="AJ27" s="273" t="s">
        <v>119</v>
      </c>
      <c r="AK27" s="273" t="s">
        <v>118</v>
      </c>
      <c r="AL27" s="273" t="s">
        <v>117</v>
      </c>
      <c r="AM27" s="273" t="s">
        <v>116</v>
      </c>
      <c r="AN27" s="273" t="s">
        <v>115</v>
      </c>
      <c r="AO27" s="273" t="s">
        <v>114</v>
      </c>
      <c r="AP27" s="273" t="s">
        <v>113</v>
      </c>
      <c r="AQ27" s="273" t="s">
        <v>112</v>
      </c>
      <c r="AR27" s="273" t="s">
        <v>111</v>
      </c>
      <c r="AS27" s="273" t="s">
        <v>110</v>
      </c>
      <c r="AT27" s="273" t="s">
        <v>109</v>
      </c>
      <c r="AU27" s="273" t="s">
        <v>108</v>
      </c>
      <c r="AV27" s="273" t="s">
        <v>107</v>
      </c>
      <c r="AW27" s="273" t="s">
        <v>106</v>
      </c>
      <c r="AX27" s="273" t="s">
        <v>105</v>
      </c>
      <c r="AY27" s="273" t="s">
        <v>104</v>
      </c>
      <c r="AZ27" s="273" t="s">
        <v>103</v>
      </c>
      <c r="BA27" s="273" t="s">
        <v>102</v>
      </c>
      <c r="BB27" s="273" t="s">
        <v>101</v>
      </c>
      <c r="BC27" s="273" t="s">
        <v>100</v>
      </c>
      <c r="BD27" s="273" t="s">
        <v>99</v>
      </c>
      <c r="BE27" s="273" t="s">
        <v>98</v>
      </c>
      <c r="BF27" s="273" t="s">
        <v>97</v>
      </c>
      <c r="BG27" s="273" t="s">
        <v>96</v>
      </c>
      <c r="BH27" s="273" t="s">
        <v>95</v>
      </c>
      <c r="BI27" s="273" t="s">
        <v>94</v>
      </c>
      <c r="BJ27" s="273" t="s">
        <v>93</v>
      </c>
      <c r="BK27" s="273" t="s">
        <v>92</v>
      </c>
      <c r="BL27" s="273" t="s">
        <v>91</v>
      </c>
      <c r="BM27" s="273" t="s">
        <v>90</v>
      </c>
      <c r="BN27" s="273" t="s">
        <v>89</v>
      </c>
      <c r="BO27" s="273" t="s">
        <v>88</v>
      </c>
      <c r="BP27" s="273" t="s">
        <v>87</v>
      </c>
      <c r="BQ27" s="273" t="s">
        <v>86</v>
      </c>
      <c r="BR27" s="273" t="s">
        <v>85</v>
      </c>
      <c r="BS27" s="273" t="s">
        <v>84</v>
      </c>
      <c r="BT27" s="273" t="s">
        <v>83</v>
      </c>
      <c r="BU27" s="282" t="s">
        <v>82</v>
      </c>
      <c r="BV27" s="282" t="s">
        <v>81</v>
      </c>
      <c r="BW27" s="282" t="s">
        <v>80</v>
      </c>
      <c r="BX27" s="281" t="s">
        <v>79</v>
      </c>
    </row>
    <row r="28" spans="1:76" ht="15.75">
      <c r="A28" s="299"/>
      <c r="B28" s="338" t="s">
        <v>409</v>
      </c>
      <c r="C28" s="337"/>
      <c r="D28" s="304" t="s">
        <v>77</v>
      </c>
      <c r="E28" s="304" t="s">
        <v>77</v>
      </c>
      <c r="F28" s="304" t="s">
        <v>77</v>
      </c>
      <c r="G28" s="304" t="s">
        <v>77</v>
      </c>
      <c r="H28" s="304" t="s">
        <v>77</v>
      </c>
      <c r="I28" s="304" t="s">
        <v>77</v>
      </c>
      <c r="J28" s="304" t="s">
        <v>77</v>
      </c>
      <c r="K28" s="304" t="s">
        <v>77</v>
      </c>
      <c r="L28" s="304" t="s">
        <v>77</v>
      </c>
      <c r="M28" s="304" t="s">
        <v>77</v>
      </c>
      <c r="N28" s="304" t="s">
        <v>77</v>
      </c>
      <c r="O28" s="304" t="s">
        <v>77</v>
      </c>
      <c r="P28" s="304" t="s">
        <v>77</v>
      </c>
      <c r="Q28" s="304" t="s">
        <v>77</v>
      </c>
      <c r="R28" s="304" t="s">
        <v>77</v>
      </c>
      <c r="S28" s="304" t="s">
        <v>77</v>
      </c>
      <c r="T28" s="304" t="s">
        <v>77</v>
      </c>
      <c r="U28" s="304" t="s">
        <v>77</v>
      </c>
      <c r="V28" s="304" t="s">
        <v>77</v>
      </c>
      <c r="W28" s="304" t="s">
        <v>77</v>
      </c>
      <c r="X28" s="304" t="s">
        <v>77</v>
      </c>
      <c r="Y28" s="304" t="s">
        <v>77</v>
      </c>
      <c r="Z28" s="304" t="s">
        <v>77</v>
      </c>
      <c r="AA28" s="304" t="s">
        <v>77</v>
      </c>
      <c r="AB28" s="304" t="s">
        <v>77</v>
      </c>
      <c r="AC28" s="304" t="s">
        <v>77</v>
      </c>
      <c r="AD28" s="304" t="s">
        <v>77</v>
      </c>
      <c r="AE28" s="304" t="s">
        <v>77</v>
      </c>
      <c r="AF28" s="304" t="s">
        <v>77</v>
      </c>
      <c r="AG28" s="304" t="s">
        <v>77</v>
      </c>
      <c r="AH28" s="304" t="s">
        <v>77</v>
      </c>
      <c r="AI28" s="304" t="s">
        <v>77</v>
      </c>
      <c r="AJ28" s="304" t="s">
        <v>77</v>
      </c>
      <c r="AK28" s="304" t="s">
        <v>77</v>
      </c>
      <c r="AL28" s="304" t="s">
        <v>77</v>
      </c>
      <c r="AM28" s="304" t="s">
        <v>77</v>
      </c>
      <c r="AN28" s="304" t="s">
        <v>77</v>
      </c>
      <c r="AO28" s="304" t="s">
        <v>77</v>
      </c>
      <c r="AP28" s="304" t="s">
        <v>77</v>
      </c>
      <c r="AQ28" s="304" t="s">
        <v>77</v>
      </c>
      <c r="AR28" s="304" t="s">
        <v>77</v>
      </c>
      <c r="AS28" s="304" t="s">
        <v>77</v>
      </c>
      <c r="AT28" s="304" t="s">
        <v>77</v>
      </c>
      <c r="AU28" s="304" t="s">
        <v>77</v>
      </c>
      <c r="AV28" s="304" t="s">
        <v>77</v>
      </c>
      <c r="AW28" s="304" t="s">
        <v>77</v>
      </c>
      <c r="AX28" s="304" t="s">
        <v>77</v>
      </c>
      <c r="AY28" s="304" t="s">
        <v>77</v>
      </c>
      <c r="AZ28" s="304" t="s">
        <v>77</v>
      </c>
      <c r="BA28" s="304" t="s">
        <v>77</v>
      </c>
      <c r="BB28" s="304" t="s">
        <v>77</v>
      </c>
      <c r="BC28" s="304" t="s">
        <v>77</v>
      </c>
      <c r="BD28" s="304" t="s">
        <v>77</v>
      </c>
      <c r="BE28" s="304" t="s">
        <v>77</v>
      </c>
      <c r="BF28" s="304" t="s">
        <v>77</v>
      </c>
      <c r="BG28" s="304" t="s">
        <v>77</v>
      </c>
      <c r="BH28" s="304" t="s">
        <v>77</v>
      </c>
      <c r="BI28" s="304" t="s">
        <v>77</v>
      </c>
      <c r="BJ28" s="304" t="s">
        <v>77</v>
      </c>
      <c r="BK28" s="304" t="s">
        <v>77</v>
      </c>
      <c r="BL28" s="304" t="s">
        <v>77</v>
      </c>
      <c r="BM28" s="304" t="s">
        <v>77</v>
      </c>
      <c r="BN28" s="304" t="s">
        <v>77</v>
      </c>
      <c r="BO28" s="304" t="s">
        <v>77</v>
      </c>
      <c r="BP28" s="304" t="s">
        <v>77</v>
      </c>
      <c r="BQ28" s="304" t="s">
        <v>77</v>
      </c>
      <c r="BR28" s="304" t="s">
        <v>77</v>
      </c>
      <c r="BS28" s="304" t="s">
        <v>76</v>
      </c>
      <c r="BT28" s="278" t="s">
        <v>76</v>
      </c>
      <c r="BU28" s="278" t="s">
        <v>76</v>
      </c>
      <c r="BV28" s="278" t="s">
        <v>76</v>
      </c>
      <c r="BW28" s="278" t="s">
        <v>76</v>
      </c>
      <c r="BX28" s="277" t="s">
        <v>76</v>
      </c>
    </row>
    <row r="29" spans="1:76" s="318" customFormat="1" ht="24" customHeight="1">
      <c r="A29" s="317"/>
      <c r="B29" s="41" t="s">
        <v>67</v>
      </c>
      <c r="C29" s="41"/>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v>64.785029767833038</v>
      </c>
      <c r="AR29" s="273">
        <f t="shared" ref="AR29:BX29" si="5">AR30+AR34</f>
        <v>318.74288077545771</v>
      </c>
      <c r="AS29" s="273">
        <f t="shared" si="5"/>
        <v>255.76543068687295</v>
      </c>
      <c r="AT29" s="273">
        <f t="shared" si="5"/>
        <v>278.4348599377501</v>
      </c>
      <c r="AU29" s="273">
        <f t="shared" si="5"/>
        <v>356.62629147417056</v>
      </c>
      <c r="AV29" s="273">
        <f t="shared" si="5"/>
        <v>350.08237086548388</v>
      </c>
      <c r="AW29" s="273">
        <f t="shared" si="5"/>
        <v>378.65067638875564</v>
      </c>
      <c r="AX29" s="273">
        <f t="shared" si="5"/>
        <v>346.98139953854422</v>
      </c>
      <c r="AY29" s="273">
        <f t="shared" si="5"/>
        <v>412.53014342311349</v>
      </c>
      <c r="AZ29" s="273">
        <f t="shared" si="5"/>
        <v>355.34430383476479</v>
      </c>
      <c r="BA29" s="273">
        <f t="shared" si="5"/>
        <v>271.78205740587953</v>
      </c>
      <c r="BB29" s="273">
        <f t="shared" si="5"/>
        <v>286.12109597629092</v>
      </c>
      <c r="BC29" s="273">
        <f t="shared" si="5"/>
        <v>263.82967172429352</v>
      </c>
      <c r="BD29" s="273">
        <f t="shared" si="5"/>
        <v>327.14315449933832</v>
      </c>
      <c r="BE29" s="273">
        <f t="shared" si="5"/>
        <v>344.23714083971538</v>
      </c>
      <c r="BF29" s="273">
        <f t="shared" si="5"/>
        <v>401.85791590590361</v>
      </c>
      <c r="BG29" s="273">
        <f t="shared" si="5"/>
        <v>429.66220614359258</v>
      </c>
      <c r="BH29" s="273">
        <f t="shared" si="5"/>
        <v>417.18473219111797</v>
      </c>
      <c r="BI29" s="273">
        <f t="shared" si="5"/>
        <v>450.12837664322831</v>
      </c>
      <c r="BJ29" s="273">
        <f t="shared" si="5"/>
        <v>532.29784979521855</v>
      </c>
      <c r="BK29" s="273">
        <f t="shared" si="5"/>
        <v>476.99572006940434</v>
      </c>
      <c r="BL29" s="273">
        <f t="shared" si="5"/>
        <v>697.47098849018278</v>
      </c>
      <c r="BM29" s="273">
        <f t="shared" si="5"/>
        <v>838.38521191054986</v>
      </c>
      <c r="BN29" s="273">
        <f t="shared" si="5"/>
        <v>955.86841488927189</v>
      </c>
      <c r="BO29" s="273">
        <f t="shared" si="5"/>
        <v>369.6048980154394</v>
      </c>
      <c r="BP29" s="273">
        <f t="shared" si="5"/>
        <v>336.13014053024813</v>
      </c>
      <c r="BQ29" s="273">
        <f t="shared" si="5"/>
        <v>-38.334039705554346</v>
      </c>
      <c r="BR29" s="273">
        <f t="shared" si="5"/>
        <v>-42.11435743600002</v>
      </c>
      <c r="BS29" s="273">
        <f t="shared" si="5"/>
        <v>205.53305237019578</v>
      </c>
      <c r="BT29" s="273">
        <f t="shared" si="5"/>
        <v>204.71098750845695</v>
      </c>
      <c r="BU29" s="273">
        <f t="shared" si="5"/>
        <v>205.02648849425066</v>
      </c>
      <c r="BV29" s="273">
        <f t="shared" si="5"/>
        <v>204.11706086550879</v>
      </c>
      <c r="BW29" s="273">
        <f t="shared" si="5"/>
        <v>202.05220946864677</v>
      </c>
      <c r="BX29" s="272">
        <f t="shared" si="5"/>
        <v>198.30968798714196</v>
      </c>
    </row>
    <row r="30" spans="1:76" s="318" customFormat="1" ht="24.75" customHeight="1">
      <c r="A30" s="321"/>
      <c r="B30" s="477" t="s">
        <v>643</v>
      </c>
      <c r="C30" s="476"/>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f t="shared" ref="AR30:BX30" si="6">SUM(AR31:AR33)</f>
        <v>247.37432022915024</v>
      </c>
      <c r="AS30" s="273">
        <f t="shared" si="6"/>
        <v>180.87462209470257</v>
      </c>
      <c r="AT30" s="273">
        <f t="shared" si="6"/>
        <v>176.76122721209427</v>
      </c>
      <c r="AU30" s="273">
        <f t="shared" si="6"/>
        <v>214.92596388072241</v>
      </c>
      <c r="AV30" s="273">
        <f t="shared" si="6"/>
        <v>210.84562834815947</v>
      </c>
      <c r="AW30" s="273">
        <f t="shared" si="6"/>
        <v>225.62286929546838</v>
      </c>
      <c r="AX30" s="273">
        <f t="shared" si="6"/>
        <v>214.61103385062739</v>
      </c>
      <c r="AY30" s="273">
        <f t="shared" si="6"/>
        <v>213.38541506710479</v>
      </c>
      <c r="AZ30" s="273">
        <f t="shared" si="6"/>
        <v>200.13560895122203</v>
      </c>
      <c r="BA30" s="273">
        <f t="shared" si="6"/>
        <v>187.90996859032813</v>
      </c>
      <c r="BB30" s="273">
        <f t="shared" si="6"/>
        <v>205.11271799840424</v>
      </c>
      <c r="BC30" s="273">
        <f t="shared" si="6"/>
        <v>184.35391167014495</v>
      </c>
      <c r="BD30" s="273">
        <f t="shared" si="6"/>
        <v>175.73225904278783</v>
      </c>
      <c r="BE30" s="273">
        <f t="shared" si="6"/>
        <v>186.51892890120038</v>
      </c>
      <c r="BF30" s="273">
        <f t="shared" si="6"/>
        <v>181.10966896880211</v>
      </c>
      <c r="BG30" s="273">
        <f t="shared" si="6"/>
        <v>202.81982858106096</v>
      </c>
      <c r="BH30" s="273">
        <f t="shared" si="6"/>
        <v>204.16592711777059</v>
      </c>
      <c r="BI30" s="273">
        <f t="shared" si="6"/>
        <v>235.56003668602872</v>
      </c>
      <c r="BJ30" s="273">
        <f t="shared" si="6"/>
        <v>327.65115725307169</v>
      </c>
      <c r="BK30" s="273">
        <f t="shared" si="6"/>
        <v>274.03770965876231</v>
      </c>
      <c r="BL30" s="273">
        <f t="shared" si="6"/>
        <v>247.94690814714511</v>
      </c>
      <c r="BM30" s="273">
        <f t="shared" si="6"/>
        <v>299.96592271562292</v>
      </c>
      <c r="BN30" s="273">
        <f t="shared" si="6"/>
        <v>295.43852384021761</v>
      </c>
      <c r="BO30" s="273">
        <f t="shared" si="6"/>
        <v>134.54276070200524</v>
      </c>
      <c r="BP30" s="273">
        <f t="shared" si="6"/>
        <v>101.25606929238157</v>
      </c>
      <c r="BQ30" s="273">
        <f t="shared" si="6"/>
        <v>-130.11433090665747</v>
      </c>
      <c r="BR30" s="273">
        <f t="shared" si="6"/>
        <v>-132.05788743600002</v>
      </c>
      <c r="BS30" s="273">
        <f t="shared" si="6"/>
        <v>0</v>
      </c>
      <c r="BT30" s="273">
        <f t="shared" si="6"/>
        <v>0</v>
      </c>
      <c r="BU30" s="273">
        <f t="shared" si="6"/>
        <v>0</v>
      </c>
      <c r="BV30" s="273">
        <f t="shared" si="6"/>
        <v>0</v>
      </c>
      <c r="BW30" s="273">
        <f t="shared" si="6"/>
        <v>0</v>
      </c>
      <c r="BX30" s="272">
        <f t="shared" si="6"/>
        <v>0</v>
      </c>
    </row>
    <row r="31" spans="1:76">
      <c r="A31" s="316"/>
      <c r="B31" s="214" t="s">
        <v>640</v>
      </c>
      <c r="C31" s="38"/>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v>142.55469301340861</v>
      </c>
      <c r="AS31" s="177">
        <v>48.62221024051145</v>
      </c>
      <c r="AT31" s="177">
        <v>39.519786571809689</v>
      </c>
      <c r="AU31" s="177">
        <v>61.310944981100384</v>
      </c>
      <c r="AV31" s="177">
        <v>45.096820170049639</v>
      </c>
      <c r="AW31" s="177">
        <v>51.396335028302794</v>
      </c>
      <c r="AX31" s="177">
        <v>44.571968140585987</v>
      </c>
      <c r="AY31" s="177">
        <v>49.592702926814283</v>
      </c>
      <c r="AZ31" s="177">
        <v>50.517111330455663</v>
      </c>
      <c r="BA31" s="177">
        <v>42.001100062240361</v>
      </c>
      <c r="BB31" s="177">
        <v>54.243032600022801</v>
      </c>
      <c r="BC31" s="177">
        <v>32.325525974392242</v>
      </c>
      <c r="BD31" s="177">
        <v>21.715055690339657</v>
      </c>
      <c r="BE31" s="177">
        <v>20.571940687632392</v>
      </c>
      <c r="BF31" s="177">
        <v>5.2316027625625159</v>
      </c>
      <c r="BG31" s="177">
        <v>30.048158089236399</v>
      </c>
      <c r="BH31" s="177">
        <v>24.971641547144674</v>
      </c>
      <c r="BI31" s="177">
        <v>48.072418220727599</v>
      </c>
      <c r="BJ31" s="177">
        <v>127.68096961615392</v>
      </c>
      <c r="BK31" s="177">
        <v>55.794759976865237</v>
      </c>
      <c r="BL31" s="177">
        <v>-0.27580681561724213</v>
      </c>
      <c r="BM31" s="177">
        <v>18.9077119380493</v>
      </c>
      <c r="BN31" s="177">
        <v>30.314668140045224</v>
      </c>
      <c r="BO31" s="177">
        <v>0.24291581699074943</v>
      </c>
      <c r="BP31" s="177">
        <v>-4.884129809383861</v>
      </c>
      <c r="BQ31" s="137">
        <v>-31.059041226451441</v>
      </c>
      <c r="BR31" s="177">
        <v>-47.4422224144</v>
      </c>
      <c r="BS31" s="177"/>
      <c r="BT31" s="177"/>
      <c r="BU31" s="177"/>
      <c r="BV31" s="177"/>
      <c r="BW31" s="177"/>
      <c r="BX31" s="176"/>
    </row>
    <row r="32" spans="1:76">
      <c r="A32" s="316"/>
      <c r="B32" s="214" t="s">
        <v>639</v>
      </c>
      <c r="C32" s="38"/>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v>85.952094316908131</v>
      </c>
      <c r="AS32" s="177">
        <v>116.69330457722747</v>
      </c>
      <c r="AT32" s="177">
        <v>121.07425522454425</v>
      </c>
      <c r="AU32" s="177">
        <v>135.75485930281394</v>
      </c>
      <c r="AV32" s="177">
        <v>150.31446077226784</v>
      </c>
      <c r="AW32" s="177">
        <v>157.67259905977167</v>
      </c>
      <c r="AX32" s="177">
        <v>150.13530768987641</v>
      </c>
      <c r="AY32" s="177">
        <v>148.60285310647706</v>
      </c>
      <c r="AZ32" s="177">
        <v>143.13999911607419</v>
      </c>
      <c r="BA32" s="177">
        <v>141.07428315023085</v>
      </c>
      <c r="BB32" s="177">
        <v>140.7040636042403</v>
      </c>
      <c r="BC32" s="177">
        <v>139.77154661853461</v>
      </c>
      <c r="BD32" s="177">
        <v>139.19521945302162</v>
      </c>
      <c r="BE32" s="177">
        <v>141.2606593884091</v>
      </c>
      <c r="BF32" s="177">
        <v>145.50269905533065</v>
      </c>
      <c r="BG32" s="177">
        <v>152.98708522970398</v>
      </c>
      <c r="BH32" s="177">
        <v>162.55625809208959</v>
      </c>
      <c r="BI32" s="177">
        <v>170.44328951391012</v>
      </c>
      <c r="BJ32" s="177">
        <v>169.10092627869318</v>
      </c>
      <c r="BK32" s="177">
        <v>163.61415847310585</v>
      </c>
      <c r="BL32" s="177">
        <v>161.12246671180318</v>
      </c>
      <c r="BM32" s="177">
        <v>156.26775637711606</v>
      </c>
      <c r="BN32" s="177">
        <v>152.61293681259167</v>
      </c>
      <c r="BO32" s="177">
        <v>150.61735005131499</v>
      </c>
      <c r="BP32" s="177">
        <v>139.47728542748931</v>
      </c>
      <c r="BQ32" s="177">
        <v>8.9944132378885886</v>
      </c>
      <c r="BR32" s="177">
        <v>0</v>
      </c>
      <c r="BS32" s="177"/>
      <c r="BT32" s="177"/>
      <c r="BU32" s="177"/>
      <c r="BV32" s="177"/>
      <c r="BW32" s="177"/>
      <c r="BX32" s="176"/>
    </row>
    <row r="33" spans="1:76">
      <c r="A33" s="316"/>
      <c r="B33" s="214" t="s">
        <v>638</v>
      </c>
      <c r="C33" s="38"/>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v>18.867532898833492</v>
      </c>
      <c r="AS33" s="177">
        <v>15.559107276963664</v>
      </c>
      <c r="AT33" s="177">
        <v>16.167185415740327</v>
      </c>
      <c r="AU33" s="177">
        <v>17.860159596808064</v>
      </c>
      <c r="AV33" s="177">
        <v>15.434347405841974</v>
      </c>
      <c r="AW33" s="177">
        <v>16.553935207393906</v>
      </c>
      <c r="AX33" s="177">
        <v>19.903758020164986</v>
      </c>
      <c r="AY33" s="177">
        <v>15.189859033813459</v>
      </c>
      <c r="AZ33" s="177">
        <v>6.4784985046921726</v>
      </c>
      <c r="BA33" s="177">
        <v>4.8345853778569046</v>
      </c>
      <c r="BB33" s="177">
        <v>10.165621794141115</v>
      </c>
      <c r="BC33" s="177">
        <v>12.256839077218117</v>
      </c>
      <c r="BD33" s="177">
        <v>14.821983899426556</v>
      </c>
      <c r="BE33" s="177">
        <v>24.686328825158871</v>
      </c>
      <c r="BF33" s="177">
        <v>30.375367150908954</v>
      </c>
      <c r="BG33" s="177">
        <v>19.784585262120565</v>
      </c>
      <c r="BH33" s="177">
        <v>16.638027478536323</v>
      </c>
      <c r="BI33" s="177">
        <v>17.044328951391012</v>
      </c>
      <c r="BJ33" s="177">
        <v>30.869261358224588</v>
      </c>
      <c r="BK33" s="177">
        <v>54.628791208791213</v>
      </c>
      <c r="BL33" s="177">
        <v>87.100248250959154</v>
      </c>
      <c r="BM33" s="177">
        <v>124.79045440045759</v>
      </c>
      <c r="BN33" s="177">
        <v>112.51091888758069</v>
      </c>
      <c r="BO33" s="177">
        <v>-16.317505166300478</v>
      </c>
      <c r="BP33" s="177">
        <v>-33.337086325723867</v>
      </c>
      <c r="BQ33" s="177">
        <v>-108.04970291809461</v>
      </c>
      <c r="BR33" s="177">
        <v>-84.615665021600009</v>
      </c>
      <c r="BS33" s="177"/>
      <c r="BT33" s="177"/>
      <c r="BU33" s="177"/>
      <c r="BV33" s="177"/>
      <c r="BW33" s="177"/>
      <c r="BX33" s="176"/>
    </row>
    <row r="34" spans="1:76" s="318" customFormat="1" ht="24.75" customHeight="1">
      <c r="A34" s="321"/>
      <c r="B34" s="477" t="s">
        <v>642</v>
      </c>
      <c r="C34" s="476"/>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v>64.785029767833038</v>
      </c>
      <c r="AR34" s="273">
        <f t="shared" ref="AR34:BX34" si="7">SUM(AR35:AR37)</f>
        <v>71.368560546307464</v>
      </c>
      <c r="AS34" s="273">
        <f t="shared" si="7"/>
        <v>74.890808592170387</v>
      </c>
      <c r="AT34" s="273">
        <f t="shared" si="7"/>
        <v>101.67363272565584</v>
      </c>
      <c r="AU34" s="273">
        <f t="shared" si="7"/>
        <v>141.70032759344815</v>
      </c>
      <c r="AV34" s="273">
        <f t="shared" si="7"/>
        <v>139.23674251732442</v>
      </c>
      <c r="AW34" s="273">
        <f t="shared" si="7"/>
        <v>153.02780709328729</v>
      </c>
      <c r="AX34" s="273">
        <f t="shared" si="7"/>
        <v>132.3703656879168</v>
      </c>
      <c r="AY34" s="273">
        <f t="shared" si="7"/>
        <v>199.14472835600873</v>
      </c>
      <c r="AZ34" s="273">
        <f t="shared" si="7"/>
        <v>155.20869488354276</v>
      </c>
      <c r="BA34" s="273">
        <f t="shared" si="7"/>
        <v>83.872088815551393</v>
      </c>
      <c r="BB34" s="273">
        <f t="shared" si="7"/>
        <v>81.00837797788671</v>
      </c>
      <c r="BC34" s="273">
        <f t="shared" si="7"/>
        <v>79.47576005414858</v>
      </c>
      <c r="BD34" s="273">
        <f t="shared" si="7"/>
        <v>151.41089545655049</v>
      </c>
      <c r="BE34" s="273">
        <f t="shared" si="7"/>
        <v>157.71821193851503</v>
      </c>
      <c r="BF34" s="273">
        <f t="shared" si="7"/>
        <v>220.74824693710147</v>
      </c>
      <c r="BG34" s="273">
        <f t="shared" si="7"/>
        <v>226.84237756253165</v>
      </c>
      <c r="BH34" s="273">
        <f t="shared" si="7"/>
        <v>213.01880507334738</v>
      </c>
      <c r="BI34" s="273">
        <f t="shared" si="7"/>
        <v>214.56833995719961</v>
      </c>
      <c r="BJ34" s="273">
        <f t="shared" si="7"/>
        <v>204.64669254214687</v>
      </c>
      <c r="BK34" s="273">
        <f t="shared" si="7"/>
        <v>202.958010410642</v>
      </c>
      <c r="BL34" s="273">
        <f t="shared" si="7"/>
        <v>449.52408034303767</v>
      </c>
      <c r="BM34" s="273">
        <f t="shared" si="7"/>
        <v>538.41928919492693</v>
      </c>
      <c r="BN34" s="273">
        <f t="shared" si="7"/>
        <v>660.42989104905428</v>
      </c>
      <c r="BO34" s="273">
        <f t="shared" si="7"/>
        <v>235.06213731343414</v>
      </c>
      <c r="BP34" s="273">
        <f t="shared" si="7"/>
        <v>234.87407123786659</v>
      </c>
      <c r="BQ34" s="273">
        <f t="shared" si="7"/>
        <v>91.780291201103125</v>
      </c>
      <c r="BR34" s="273">
        <f t="shared" si="7"/>
        <v>89.943529999999996</v>
      </c>
      <c r="BS34" s="273">
        <f t="shared" si="7"/>
        <v>205.53305237019578</v>
      </c>
      <c r="BT34" s="273">
        <f t="shared" si="7"/>
        <v>204.71098750845695</v>
      </c>
      <c r="BU34" s="273">
        <f t="shared" si="7"/>
        <v>205.02648849425066</v>
      </c>
      <c r="BV34" s="273">
        <f t="shared" si="7"/>
        <v>204.11706086550879</v>
      </c>
      <c r="BW34" s="273">
        <f t="shared" si="7"/>
        <v>202.05220946864677</v>
      </c>
      <c r="BX34" s="272">
        <f t="shared" si="7"/>
        <v>198.30968798714196</v>
      </c>
    </row>
    <row r="35" spans="1:76">
      <c r="A35" s="316"/>
      <c r="B35" s="214" t="s">
        <v>246</v>
      </c>
      <c r="C35" s="38"/>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v>39.917410436298731</v>
      </c>
      <c r="AS35" s="177">
        <v>44.92692226223258</v>
      </c>
      <c r="AT35" s="177">
        <v>52.094264117385499</v>
      </c>
      <c r="AU35" s="177">
        <v>63.732230155396898</v>
      </c>
      <c r="AV35" s="177">
        <v>76.552907062466204</v>
      </c>
      <c r="AW35" s="177">
        <v>95.487943330455082</v>
      </c>
      <c r="AX35" s="177">
        <v>96.562754827902268</v>
      </c>
      <c r="AY35" s="177">
        <v>72.185175516722452</v>
      </c>
      <c r="AZ35" s="177">
        <v>61.411821034487836</v>
      </c>
      <c r="BA35" s="177">
        <v>53.785676031670206</v>
      </c>
      <c r="BB35" s="177">
        <v>54.56250712413086</v>
      </c>
      <c r="BC35" s="177">
        <v>53.265835636527726</v>
      </c>
      <c r="BD35" s="177">
        <v>48.52299294221438</v>
      </c>
      <c r="BE35" s="177">
        <v>52.115583075335394</v>
      </c>
      <c r="BF35" s="177">
        <v>53.998425551057139</v>
      </c>
      <c r="BG35" s="177">
        <v>60.69350760493252</v>
      </c>
      <c r="BH35" s="177">
        <v>59.02468794388647</v>
      </c>
      <c r="BI35" s="177">
        <v>54.756759400794863</v>
      </c>
      <c r="BJ35" s="177">
        <v>56.081983998476041</v>
      </c>
      <c r="BK35" s="177">
        <v>54.511960670908039</v>
      </c>
      <c r="BL35" s="177">
        <v>57.029327465583393</v>
      </c>
      <c r="BM35" s="177">
        <v>52.83916137761107</v>
      </c>
      <c r="BN35" s="177">
        <v>48.217346163314666</v>
      </c>
      <c r="BO35" s="177">
        <v>49.447462080256095</v>
      </c>
      <c r="BP35" s="177">
        <v>45.931514787755859</v>
      </c>
      <c r="BQ35" s="177">
        <v>45.160495204104386</v>
      </c>
      <c r="BR35" s="177">
        <v>44.606650000000002</v>
      </c>
      <c r="BS35" s="177">
        <v>44.167015807162237</v>
      </c>
      <c r="BT35" s="177">
        <v>44.441815797049848</v>
      </c>
      <c r="BU35" s="177">
        <v>44.601290096164618</v>
      </c>
      <c r="BV35" s="177">
        <v>44.68562492801118</v>
      </c>
      <c r="BW35" s="177">
        <v>44.721893721289121</v>
      </c>
      <c r="BX35" s="176">
        <v>44.684500977301255</v>
      </c>
    </row>
    <row r="36" spans="1:76">
      <c r="A36" s="316"/>
      <c r="B36" s="214" t="s">
        <v>212</v>
      </c>
      <c r="C36" s="38"/>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v>31.44588816472249</v>
      </c>
      <c r="AS36" s="177">
        <v>29.173326144306866</v>
      </c>
      <c r="AT36" s="177">
        <v>34.130724766562913</v>
      </c>
      <c r="AU36" s="177">
        <v>38.513196136077283</v>
      </c>
      <c r="AV36" s="177">
        <v>37.354827083435723</v>
      </c>
      <c r="AW36" s="177">
        <v>37.860868591896129</v>
      </c>
      <c r="AX36" s="177">
        <v>35.807610860014542</v>
      </c>
      <c r="AY36" s="177">
        <v>33.963929240502445</v>
      </c>
      <c r="AZ36" s="177">
        <v>32.74364678324666</v>
      </c>
      <c r="BA36" s="177">
        <v>29.229724839694875</v>
      </c>
      <c r="BB36" s="177">
        <v>26.445870853755842</v>
      </c>
      <c r="BC36" s="177">
        <v>24.825582379152802</v>
      </c>
      <c r="BD36" s="177">
        <v>61.791216365240402</v>
      </c>
      <c r="BE36" s="177">
        <v>83.659225463038396</v>
      </c>
      <c r="BF36" s="177">
        <v>147.8452276997169</v>
      </c>
      <c r="BG36" s="177">
        <v>157.87069669739762</v>
      </c>
      <c r="BH36" s="177">
        <v>151.7253529093812</v>
      </c>
      <c r="BI36" s="177">
        <v>148.92544176092937</v>
      </c>
      <c r="BJ36" s="177">
        <v>144.43293408896085</v>
      </c>
      <c r="BK36" s="177">
        <v>143.78451127819548</v>
      </c>
      <c r="BL36" s="177">
        <v>151.91143082825548</v>
      </c>
      <c r="BM36" s="177">
        <v>154.21911539857661</v>
      </c>
      <c r="BN36" s="177">
        <v>141.50907507037581</v>
      </c>
      <c r="BO36" s="177">
        <v>48.896833825802581</v>
      </c>
      <c r="BP36" s="177">
        <v>40.801767493842746</v>
      </c>
      <c r="BQ36" s="177">
        <v>38.010433354287912</v>
      </c>
      <c r="BR36" s="177">
        <v>34.190519999999999</v>
      </c>
      <c r="BS36" s="177">
        <v>33.551033519033517</v>
      </c>
      <c r="BT36" s="177">
        <v>33.269419862340222</v>
      </c>
      <c r="BU36" s="177">
        <v>32.777748800837635</v>
      </c>
      <c r="BV36" s="177">
        <v>32.227248550696594</v>
      </c>
      <c r="BW36" s="177">
        <v>31.581107284080865</v>
      </c>
      <c r="BX36" s="176">
        <v>30.79362715899385</v>
      </c>
    </row>
    <row r="37" spans="1:76">
      <c r="A37" s="334"/>
      <c r="B37" s="332" t="s">
        <v>255</v>
      </c>
      <c r="C37" s="36"/>
      <c r="D37" s="432"/>
      <c r="E37" s="432"/>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v>5.2619452862302301E-3</v>
      </c>
      <c r="AS37" s="432">
        <v>0.79056018563093333</v>
      </c>
      <c r="AT37" s="432">
        <v>15.448643841707424</v>
      </c>
      <c r="AU37" s="432">
        <v>39.454901301973962</v>
      </c>
      <c r="AV37" s="432">
        <v>25.329008371422486</v>
      </c>
      <c r="AW37" s="432">
        <v>19.678995170936073</v>
      </c>
      <c r="AX37" s="432">
        <v>0</v>
      </c>
      <c r="AY37" s="432">
        <v>92.995623598783823</v>
      </c>
      <c r="AZ37" s="432">
        <v>61.053227065808265</v>
      </c>
      <c r="BA37" s="432">
        <v>0.85668794418631566</v>
      </c>
      <c r="BB37" s="432">
        <v>0</v>
      </c>
      <c r="BC37" s="432">
        <v>1.3843420384680467</v>
      </c>
      <c r="BD37" s="432">
        <v>41.096686149095724</v>
      </c>
      <c r="BE37" s="432">
        <v>21.943403400141218</v>
      </c>
      <c r="BF37" s="432">
        <v>18.904593686327434</v>
      </c>
      <c r="BG37" s="432">
        <v>8.2781732602015019</v>
      </c>
      <c r="BH37" s="432">
        <v>2.2687642200796954</v>
      </c>
      <c r="BI37" s="432">
        <v>10.886138795475389</v>
      </c>
      <c r="BJ37" s="432">
        <v>4.131774454709972</v>
      </c>
      <c r="BK37" s="432">
        <v>4.6615384615384619</v>
      </c>
      <c r="BL37" s="432">
        <v>240.58332204919881</v>
      </c>
      <c r="BM37" s="432">
        <v>331.36101241873922</v>
      </c>
      <c r="BN37" s="432">
        <v>470.70346981536386</v>
      </c>
      <c r="BO37" s="432">
        <v>136.71784140737546</v>
      </c>
      <c r="BP37" s="432">
        <v>148.14078895626798</v>
      </c>
      <c r="BQ37" s="432">
        <v>8.6093626427108418</v>
      </c>
      <c r="BR37" s="432">
        <v>11.146360000000001</v>
      </c>
      <c r="BS37" s="432">
        <v>127.81500304400002</v>
      </c>
      <c r="BT37" s="432">
        <v>126.99975184906688</v>
      </c>
      <c r="BU37" s="432">
        <v>127.64744959724838</v>
      </c>
      <c r="BV37" s="432">
        <v>127.20418738680102</v>
      </c>
      <c r="BW37" s="432">
        <v>125.74920846327679</v>
      </c>
      <c r="BX37" s="176">
        <v>122.83155985084686</v>
      </c>
    </row>
    <row r="38" spans="1:76" s="318" customFormat="1" ht="26.1" customHeight="1">
      <c r="A38" s="321"/>
      <c r="B38" s="335" t="s">
        <v>344</v>
      </c>
      <c r="C38" s="216"/>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v>53.072064066159918</v>
      </c>
      <c r="AR38" s="177">
        <v>261.11499291996529</v>
      </c>
      <c r="AS38" s="177">
        <v>209.52370280552759</v>
      </c>
      <c r="AT38" s="177">
        <v>228.09455792217057</v>
      </c>
      <c r="AU38" s="177">
        <v>292.14918101637971</v>
      </c>
      <c r="AV38" s="177">
        <v>285.22104814796609</v>
      </c>
      <c r="AW38" s="177">
        <v>313.72695001439132</v>
      </c>
      <c r="AX38" s="177">
        <v>298.9378456967666</v>
      </c>
      <c r="AY38" s="177">
        <v>332.50188876263013</v>
      </c>
      <c r="AZ38" s="177">
        <v>294.48748508375195</v>
      </c>
      <c r="BA38" s="177">
        <v>240.05828882423609</v>
      </c>
      <c r="BB38" s="177">
        <v>254.31755100877692</v>
      </c>
      <c r="BC38" s="177">
        <v>232.19258950677249</v>
      </c>
      <c r="BD38" s="177">
        <v>277.4947556339223</v>
      </c>
      <c r="BE38" s="177">
        <v>305.84984874749313</v>
      </c>
      <c r="BF38" s="177">
        <v>362.89502126440357</v>
      </c>
      <c r="BG38" s="177">
        <v>389.86604357424983</v>
      </c>
      <c r="BH38" s="177">
        <v>375.84553393138793</v>
      </c>
      <c r="BI38" s="177">
        <v>399.65900687821488</v>
      </c>
      <c r="BJ38" s="177">
        <f t="shared" ref="BJ38:BX38" si="8">SUM(BJ39:BJ44)</f>
        <v>477.50060142761561</v>
      </c>
      <c r="BK38" s="177">
        <f t="shared" si="8"/>
        <v>427.1044389119412</v>
      </c>
      <c r="BL38" s="177">
        <f t="shared" si="8"/>
        <v>487.88316460345499</v>
      </c>
      <c r="BM38" s="177">
        <f t="shared" si="8"/>
        <v>581.32317233984008</v>
      </c>
      <c r="BN38" s="177">
        <f t="shared" si="8"/>
        <v>628.73620941560898</v>
      </c>
      <c r="BO38" s="177">
        <f t="shared" si="8"/>
        <v>253.7494992838692</v>
      </c>
      <c r="BP38" s="177">
        <f t="shared" si="8"/>
        <v>220.79410846378212</v>
      </c>
      <c r="BQ38" s="177">
        <f t="shared" si="8"/>
        <v>-59.268418255754227</v>
      </c>
      <c r="BR38" s="177">
        <f t="shared" si="8"/>
        <v>66.831983968881786</v>
      </c>
      <c r="BS38" s="177">
        <f t="shared" si="8"/>
        <v>117.63401465542437</v>
      </c>
      <c r="BT38" s="177">
        <f t="shared" si="8"/>
        <v>117.16168363663041</v>
      </c>
      <c r="BU38" s="177">
        <f t="shared" si="8"/>
        <v>117.05614454815162</v>
      </c>
      <c r="BV38" s="177">
        <f t="shared" si="8"/>
        <v>116.36153586949064</v>
      </c>
      <c r="BW38" s="177">
        <f t="shared" si="8"/>
        <v>115.09298372442117</v>
      </c>
      <c r="BX38" s="176">
        <f t="shared" si="8"/>
        <v>112.9890060993342</v>
      </c>
    </row>
    <row r="39" spans="1:76">
      <c r="A39" s="316"/>
      <c r="B39" s="252" t="s">
        <v>640</v>
      </c>
      <c r="C39" s="3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v>120.78619725688159</v>
      </c>
      <c r="BK39" s="177">
        <v>52.279690098322732</v>
      </c>
      <c r="BL39" s="177">
        <v>-0.25677614533965243</v>
      </c>
      <c r="BM39" s="177">
        <v>17.546356678509749</v>
      </c>
      <c r="BN39" s="177">
        <v>27.889494688841609</v>
      </c>
      <c r="BO39" s="177">
        <v>0.22323963581449874</v>
      </c>
      <c r="BP39" s="177">
        <v>-4.4982835544425361</v>
      </c>
      <c r="BQ39" s="177">
        <v>-28.543258887108877</v>
      </c>
      <c r="BR39" s="177"/>
      <c r="BS39" s="177"/>
      <c r="BT39" s="177"/>
      <c r="BU39" s="177"/>
      <c r="BV39" s="177"/>
      <c r="BW39" s="177"/>
      <c r="BX39" s="176"/>
    </row>
    <row r="40" spans="1:76">
      <c r="A40" s="316"/>
      <c r="B40" s="252" t="s">
        <v>639</v>
      </c>
      <c r="C40" s="3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v>152.52903550338127</v>
      </c>
      <c r="BK40" s="177">
        <v>147.41635678426837</v>
      </c>
      <c r="BL40" s="177">
        <v>145.49358744075829</v>
      </c>
      <c r="BM40" s="177">
        <v>142.20365830317562</v>
      </c>
      <c r="BN40" s="177">
        <v>139.79345012033397</v>
      </c>
      <c r="BO40" s="177">
        <v>140.07413554772293</v>
      </c>
      <c r="BP40" s="177">
        <v>130.55073916012998</v>
      </c>
      <c r="BQ40" s="177">
        <v>8.4187707906637179</v>
      </c>
      <c r="BR40" s="177"/>
      <c r="BS40" s="177"/>
      <c r="BT40" s="177"/>
      <c r="BU40" s="177"/>
      <c r="BV40" s="177"/>
      <c r="BW40" s="177"/>
      <c r="BX40" s="176"/>
    </row>
    <row r="41" spans="1:76">
      <c r="A41" s="316"/>
      <c r="B41" s="252" t="s">
        <v>638</v>
      </c>
      <c r="C41" s="3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v>30.344483915134774</v>
      </c>
      <c r="BK41" s="177">
        <v>53.863988131868133</v>
      </c>
      <c r="BL41" s="177">
        <v>85.793744527194775</v>
      </c>
      <c r="BM41" s="177">
        <v>123.16817849325165</v>
      </c>
      <c r="BN41" s="177">
        <v>111.04827694204212</v>
      </c>
      <c r="BO41" s="177">
        <v>-16.235917640468976</v>
      </c>
      <c r="BP41" s="177">
        <v>-33.203737980420968</v>
      </c>
      <c r="BQ41" s="177">
        <v>-107.61750410642225</v>
      </c>
      <c r="BR41" s="177"/>
      <c r="BS41" s="177"/>
      <c r="BT41" s="177"/>
      <c r="BU41" s="177"/>
      <c r="BV41" s="177"/>
      <c r="BW41" s="177"/>
      <c r="BX41" s="176"/>
    </row>
    <row r="42" spans="1:76">
      <c r="A42" s="316"/>
      <c r="B42" s="252" t="s">
        <v>246</v>
      </c>
      <c r="C42" s="3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v>28.433565887227353</v>
      </c>
      <c r="BK42" s="177">
        <v>28.346219548872181</v>
      </c>
      <c r="BL42" s="177">
        <v>30.111484901828032</v>
      </c>
      <c r="BM42" s="177">
        <v>28.268951337021921</v>
      </c>
      <c r="BN42" s="177">
        <v>26.230236312843179</v>
      </c>
      <c r="BO42" s="177">
        <v>26.800524447498802</v>
      </c>
      <c r="BP42" s="177">
        <v>26.54841554732289</v>
      </c>
      <c r="BQ42" s="177">
        <v>26.825334151238003</v>
      </c>
      <c r="BR42" s="177">
        <v>27.70072965</v>
      </c>
      <c r="BS42" s="177">
        <v>27.427716816247749</v>
      </c>
      <c r="BT42" s="177">
        <v>27.598367609967955</v>
      </c>
      <c r="BU42" s="177">
        <v>27.697401149718228</v>
      </c>
      <c r="BV42" s="177">
        <v>27.749773080294943</v>
      </c>
      <c r="BW42" s="177">
        <v>27.772296000920541</v>
      </c>
      <c r="BX42" s="176">
        <v>27.749075106904076</v>
      </c>
    </row>
    <row r="43" spans="1:76">
      <c r="A43" s="316"/>
      <c r="B43" s="252" t="s">
        <v>212</v>
      </c>
      <c r="C43" s="3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v>144.14406822078291</v>
      </c>
      <c r="BK43" s="177">
        <v>143.78451127819548</v>
      </c>
      <c r="BL43" s="177">
        <v>151.91143082825548</v>
      </c>
      <c r="BM43" s="177">
        <v>154.21911539857661</v>
      </c>
      <c r="BN43" s="177">
        <v>141.50907507037581</v>
      </c>
      <c r="BO43" s="177">
        <v>48.896833825802581</v>
      </c>
      <c r="BP43" s="177">
        <v>40.801767493842746</v>
      </c>
      <c r="BQ43" s="177">
        <v>38.010433354287912</v>
      </c>
      <c r="BR43" s="177">
        <v>34.190519999999999</v>
      </c>
      <c r="BS43" s="177">
        <v>33.551033519033517</v>
      </c>
      <c r="BT43" s="177">
        <v>33.269419862340222</v>
      </c>
      <c r="BU43" s="177">
        <v>32.777748800837635</v>
      </c>
      <c r="BV43" s="177">
        <v>32.227248550696594</v>
      </c>
      <c r="BW43" s="177">
        <v>31.581107284080865</v>
      </c>
      <c r="BX43" s="176">
        <v>30.79362715899385</v>
      </c>
    </row>
    <row r="44" spans="1:76">
      <c r="A44" s="334"/>
      <c r="B44" s="475" t="s">
        <v>255</v>
      </c>
      <c r="C44" s="136"/>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v>1.2632506442077021</v>
      </c>
      <c r="BK44" s="177">
        <v>1.4136730704143334</v>
      </c>
      <c r="BL44" s="177">
        <v>74.829693050758081</v>
      </c>
      <c r="BM44" s="177">
        <v>115.91691212930461</v>
      </c>
      <c r="BN44" s="177">
        <v>182.26567628117215</v>
      </c>
      <c r="BO44" s="177">
        <v>53.990683467499359</v>
      </c>
      <c r="BP44" s="177">
        <v>60.595207797350007</v>
      </c>
      <c r="BQ44" s="177">
        <v>3.637806441587276</v>
      </c>
      <c r="BR44" s="177">
        <v>4.9407343188817823</v>
      </c>
      <c r="BS44" s="177">
        <v>56.655264320143104</v>
      </c>
      <c r="BT44" s="177">
        <v>56.293896164322241</v>
      </c>
      <c r="BU44" s="177">
        <v>56.580994597595769</v>
      </c>
      <c r="BV44" s="177">
        <v>56.384514238499108</v>
      </c>
      <c r="BW44" s="177">
        <v>55.739580439419775</v>
      </c>
      <c r="BX44" s="176">
        <v>54.446303833436275</v>
      </c>
    </row>
    <row r="45" spans="1:76" s="318" customFormat="1" ht="26.1" customHeight="1">
      <c r="A45" s="221"/>
      <c r="B45" s="333" t="s">
        <v>641</v>
      </c>
      <c r="C45" s="209"/>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432"/>
      <c r="AF45" s="432"/>
      <c r="AG45" s="432"/>
      <c r="AH45" s="432"/>
      <c r="AI45" s="432"/>
      <c r="AJ45" s="432"/>
      <c r="AK45" s="432"/>
      <c r="AL45" s="432"/>
      <c r="AM45" s="432"/>
      <c r="AN45" s="432"/>
      <c r="AO45" s="432"/>
      <c r="AP45" s="432"/>
      <c r="AQ45" s="432">
        <v>11.712965701673117</v>
      </c>
      <c r="AR45" s="432">
        <v>57.627887855492396</v>
      </c>
      <c r="AS45" s="432">
        <v>46.241727881345383</v>
      </c>
      <c r="AT45" s="432">
        <v>50.34030201557951</v>
      </c>
      <c r="AU45" s="432">
        <v>64.477110457790843</v>
      </c>
      <c r="AV45" s="432">
        <v>64.861322717517737</v>
      </c>
      <c r="AW45" s="432">
        <v>64.923726374364392</v>
      </c>
      <c r="AX45" s="432">
        <v>48.043553841777552</v>
      </c>
      <c r="AY45" s="432">
        <v>80.028254660483398</v>
      </c>
      <c r="AZ45" s="432">
        <v>60.856818751012824</v>
      </c>
      <c r="BA45" s="432">
        <v>31.72376858164343</v>
      </c>
      <c r="BB45" s="432">
        <v>31.803544967513968</v>
      </c>
      <c r="BC45" s="432">
        <v>31.637082217521066</v>
      </c>
      <c r="BD45" s="432">
        <v>49.648398865416027</v>
      </c>
      <c r="BE45" s="432">
        <v>38.387292092222225</v>
      </c>
      <c r="BF45" s="432">
        <v>38.962894641500604</v>
      </c>
      <c r="BG45" s="432">
        <v>39.796162569342741</v>
      </c>
      <c r="BH45" s="432">
        <v>41.339198259729912</v>
      </c>
      <c r="BI45" s="432">
        <v>50.469369765013461</v>
      </c>
      <c r="BJ45" s="432">
        <f t="shared" ref="BJ45:BX45" si="9">SUM(BJ46:BJ51)</f>
        <v>54.79724836760294</v>
      </c>
      <c r="BK45" s="432">
        <f t="shared" si="9"/>
        <v>49.891281157463055</v>
      </c>
      <c r="BL45" s="432">
        <f t="shared" si="9"/>
        <v>209.58782388672782</v>
      </c>
      <c r="BM45" s="432">
        <f t="shared" si="9"/>
        <v>257.06203957070966</v>
      </c>
      <c r="BN45" s="432">
        <f t="shared" si="9"/>
        <v>327.13220547366308</v>
      </c>
      <c r="BO45" s="432">
        <f t="shared" si="9"/>
        <v>115.85539873157019</v>
      </c>
      <c r="BP45" s="432">
        <f t="shared" si="9"/>
        <v>115.33603206646603</v>
      </c>
      <c r="BQ45" s="432">
        <f t="shared" si="9"/>
        <v>20.934378550199874</v>
      </c>
      <c r="BR45" s="432">
        <f t="shared" si="9"/>
        <v>23.111546031118216</v>
      </c>
      <c r="BS45" s="432">
        <f t="shared" si="9"/>
        <v>87.89903771477141</v>
      </c>
      <c r="BT45" s="432">
        <f t="shared" si="9"/>
        <v>87.549303871826538</v>
      </c>
      <c r="BU45" s="432">
        <f t="shared" si="9"/>
        <v>87.970343946099007</v>
      </c>
      <c r="BV45" s="432">
        <f t="shared" si="9"/>
        <v>87.755524996018153</v>
      </c>
      <c r="BW45" s="432">
        <f t="shared" si="9"/>
        <v>86.959225744225577</v>
      </c>
      <c r="BX45" s="176">
        <f t="shared" si="9"/>
        <v>85.320681887807751</v>
      </c>
    </row>
    <row r="46" spans="1:76">
      <c r="A46" s="334"/>
      <c r="B46" s="252" t="s">
        <v>640</v>
      </c>
      <c r="C46" s="36"/>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v>6.8947723592723111</v>
      </c>
      <c r="BK46" s="177">
        <v>3.5150698785425099</v>
      </c>
      <c r="BL46" s="177">
        <v>-1.9030670277589711E-2</v>
      </c>
      <c r="BM46" s="177">
        <v>1.3613552595395495</v>
      </c>
      <c r="BN46" s="177">
        <v>2.425173451203618</v>
      </c>
      <c r="BO46" s="177">
        <v>1.9676181176250706E-2</v>
      </c>
      <c r="BP46" s="177">
        <v>-0.38584625494132502</v>
      </c>
      <c r="BQ46" s="177">
        <v>-2.5157823393425667</v>
      </c>
      <c r="BR46" s="177"/>
      <c r="BS46" s="177"/>
      <c r="BT46" s="177"/>
      <c r="BU46" s="177"/>
      <c r="BV46" s="177"/>
      <c r="BW46" s="177"/>
      <c r="BX46" s="176"/>
    </row>
    <row r="47" spans="1:76">
      <c r="A47" s="334"/>
      <c r="B47" s="252" t="s">
        <v>639</v>
      </c>
      <c r="C47" s="36"/>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v>16.571890775311932</v>
      </c>
      <c r="BK47" s="177">
        <v>16.197801688837483</v>
      </c>
      <c r="BL47" s="177">
        <v>15.628879271044909</v>
      </c>
      <c r="BM47" s="177">
        <v>14.064098073940444</v>
      </c>
      <c r="BN47" s="177">
        <v>12.819486692257701</v>
      </c>
      <c r="BO47" s="177">
        <v>10.543214503592051</v>
      </c>
      <c r="BP47" s="177">
        <v>8.9265462673593152</v>
      </c>
      <c r="BQ47" s="177">
        <v>0.57564244722486957</v>
      </c>
      <c r="BR47" s="177"/>
      <c r="BS47" s="177"/>
      <c r="BT47" s="177"/>
      <c r="BU47" s="177"/>
      <c r="BV47" s="177"/>
      <c r="BW47" s="177"/>
      <c r="BX47" s="176"/>
    </row>
    <row r="48" spans="1:76">
      <c r="A48" s="334"/>
      <c r="B48" s="252" t="s">
        <v>638</v>
      </c>
      <c r="C48" s="36"/>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v>0.52477744308981811</v>
      </c>
      <c r="BK48" s="177">
        <v>0.76480307692307703</v>
      </c>
      <c r="BL48" s="177">
        <v>1.3065037237643873</v>
      </c>
      <c r="BM48" s="177">
        <v>1.6222759072059485</v>
      </c>
      <c r="BN48" s="177">
        <v>1.4626419455385489</v>
      </c>
      <c r="BO48" s="177">
        <v>-8.1587525831502389E-2</v>
      </c>
      <c r="BP48" s="177">
        <v>-0.13334834530289547</v>
      </c>
      <c r="BQ48" s="177">
        <v>-0.43219881167237845</v>
      </c>
      <c r="BR48" s="177"/>
      <c r="BS48" s="177"/>
      <c r="BT48" s="177"/>
      <c r="BU48" s="177"/>
      <c r="BV48" s="177"/>
      <c r="BW48" s="177"/>
      <c r="BX48" s="176"/>
    </row>
    <row r="49" spans="1:76">
      <c r="A49" s="334"/>
      <c r="B49" s="252" t="s">
        <v>246</v>
      </c>
      <c r="C49" s="36"/>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v>27.648418111248688</v>
      </c>
      <c r="BK49" s="177">
        <v>26.165741122035858</v>
      </c>
      <c r="BL49" s="177">
        <v>26.917842563755357</v>
      </c>
      <c r="BM49" s="177">
        <v>24.570210040589146</v>
      </c>
      <c r="BN49" s="177">
        <v>21.987109850471487</v>
      </c>
      <c r="BO49" s="177">
        <v>22.646937632757293</v>
      </c>
      <c r="BP49" s="177">
        <v>19.383099240432973</v>
      </c>
      <c r="BQ49" s="177">
        <v>18.335161052866383</v>
      </c>
      <c r="BR49" s="177">
        <v>16.905920349999999</v>
      </c>
      <c r="BS49" s="177">
        <v>16.739298990914488</v>
      </c>
      <c r="BT49" s="177">
        <v>16.84344818708189</v>
      </c>
      <c r="BU49" s="177">
        <v>16.903888946446394</v>
      </c>
      <c r="BV49" s="177">
        <v>16.93585184771624</v>
      </c>
      <c r="BW49" s="177">
        <v>16.949597720368576</v>
      </c>
      <c r="BX49" s="176">
        <v>16.935425870397175</v>
      </c>
    </row>
    <row r="50" spans="1:76">
      <c r="A50" s="334"/>
      <c r="B50" s="252" t="s">
        <v>212</v>
      </c>
      <c r="C50" s="36"/>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v>0.2888658681779217</v>
      </c>
      <c r="BK50" s="177">
        <v>0</v>
      </c>
      <c r="BL50" s="177">
        <v>0</v>
      </c>
      <c r="BM50" s="177">
        <v>0</v>
      </c>
      <c r="BN50" s="177">
        <v>0</v>
      </c>
      <c r="BO50" s="177">
        <v>0</v>
      </c>
      <c r="BP50" s="177">
        <v>0</v>
      </c>
      <c r="BQ50" s="177">
        <v>0</v>
      </c>
      <c r="BR50" s="177">
        <v>0</v>
      </c>
      <c r="BS50" s="177">
        <v>0</v>
      </c>
      <c r="BT50" s="177">
        <v>0</v>
      </c>
      <c r="BU50" s="177">
        <v>0</v>
      </c>
      <c r="BV50" s="177">
        <v>0</v>
      </c>
      <c r="BW50" s="177">
        <v>0</v>
      </c>
      <c r="BX50" s="176">
        <v>0</v>
      </c>
    </row>
    <row r="51" spans="1:76">
      <c r="A51" s="334"/>
      <c r="B51" s="252" t="s">
        <v>255</v>
      </c>
      <c r="C51" s="36"/>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v>2.8685238105022699</v>
      </c>
      <c r="BK51" s="177">
        <v>3.2478653911241282</v>
      </c>
      <c r="BL51" s="177">
        <v>165.75362899844075</v>
      </c>
      <c r="BM51" s="177">
        <v>215.4441002894346</v>
      </c>
      <c r="BN51" s="177">
        <v>288.43779353419171</v>
      </c>
      <c r="BO51" s="177">
        <v>82.727157939876093</v>
      </c>
      <c r="BP51" s="177">
        <v>87.545581158917969</v>
      </c>
      <c r="BQ51" s="177">
        <v>4.9715562011235663</v>
      </c>
      <c r="BR51" s="177">
        <v>6.2056256811182191</v>
      </c>
      <c r="BS51" s="177">
        <v>71.159738723856918</v>
      </c>
      <c r="BT51" s="177">
        <v>70.705855684744648</v>
      </c>
      <c r="BU51" s="177">
        <v>71.066454999652606</v>
      </c>
      <c r="BV51" s="177">
        <v>70.819673148301916</v>
      </c>
      <c r="BW51" s="177">
        <v>70.009628023857005</v>
      </c>
      <c r="BX51" s="176">
        <v>68.385256017410583</v>
      </c>
    </row>
    <row r="52" spans="1:76" ht="15.75" thickBot="1">
      <c r="A52" s="266"/>
      <c r="B52" s="408"/>
      <c r="C52" s="33"/>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c r="AG52" s="474"/>
      <c r="AH52" s="474"/>
      <c r="AI52" s="474"/>
      <c r="AJ52" s="474"/>
      <c r="AK52" s="474"/>
      <c r="AL52" s="474"/>
      <c r="AM52" s="474"/>
      <c r="AN52" s="474"/>
      <c r="AO52" s="474"/>
      <c r="AP52" s="474"/>
      <c r="AQ52" s="474"/>
      <c r="AR52" s="474"/>
      <c r="AS52" s="474"/>
      <c r="AT52" s="474"/>
      <c r="AU52" s="474"/>
      <c r="AV52" s="474"/>
      <c r="AW52" s="474"/>
      <c r="AX52" s="474"/>
      <c r="AY52" s="474"/>
      <c r="AZ52" s="474"/>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topLeftCell="BN1" activePane="topRight" state="frozen"/>
      <selection pane="topRight" activeCell="C1" sqref="C1"/>
    </sheetView>
  </sheetViews>
  <sheetFormatPr defaultColWidth="12.7109375" defaultRowHeight="15"/>
  <cols>
    <col min="1" max="1" width="20.7109375" style="264" customWidth="1"/>
    <col min="2" max="2" width="75.7109375" style="264" customWidth="1"/>
    <col min="3" max="3" width="25.7109375" style="264" customWidth="1"/>
    <col min="4" max="75" width="12.7109375" style="262" customWidth="1"/>
    <col min="76" max="76" width="12.7109375" style="261" customWidth="1"/>
    <col min="77" max="16384" width="12.7109375" style="261"/>
  </cols>
  <sheetData>
    <row r="1" spans="1:76" s="308" customFormat="1" ht="24.95" customHeight="1" thickBot="1">
      <c r="A1" s="30" t="s">
        <v>64</v>
      </c>
      <c r="B1" s="77" t="s">
        <v>153</v>
      </c>
      <c r="C1" s="76"/>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09"/>
    </row>
    <row r="2" spans="1:76" ht="15.75" customHeight="1">
      <c r="A2" s="26" t="str">
        <f>Notes!A2</f>
        <v>Summer Budget</v>
      </c>
      <c r="B2" s="26" t="s">
        <v>656</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164" t="s">
        <v>82</v>
      </c>
      <c r="BV2" s="164" t="s">
        <v>81</v>
      </c>
      <c r="BW2" s="164"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4" customHeight="1">
      <c r="A4" s="340"/>
      <c r="B4" s="128" t="s">
        <v>67</v>
      </c>
      <c r="C4" s="321"/>
      <c r="D4" s="458">
        <f t="shared" ref="D4:AI4" si="0">SUM(D5,D12)</f>
        <v>176.4</v>
      </c>
      <c r="E4" s="458">
        <f t="shared" si="0"/>
        <v>248.9</v>
      </c>
      <c r="F4" s="458">
        <f t="shared" si="0"/>
        <v>248.6</v>
      </c>
      <c r="G4" s="458">
        <f t="shared" si="0"/>
        <v>275.2</v>
      </c>
      <c r="H4" s="458">
        <f t="shared" si="0"/>
        <v>315.5</v>
      </c>
      <c r="I4" s="458">
        <f t="shared" si="0"/>
        <v>334.1</v>
      </c>
      <c r="J4" s="458">
        <f t="shared" si="0"/>
        <v>348.1</v>
      </c>
      <c r="K4" s="458">
        <f t="shared" si="0"/>
        <v>432.5</v>
      </c>
      <c r="L4" s="458">
        <f t="shared" si="0"/>
        <v>447.9</v>
      </c>
      <c r="M4" s="458">
        <f t="shared" si="0"/>
        <v>482.1</v>
      </c>
      <c r="N4" s="458">
        <f t="shared" si="0"/>
        <v>617.4</v>
      </c>
      <c r="O4" s="458">
        <f t="shared" si="0"/>
        <v>657</v>
      </c>
      <c r="P4" s="458">
        <f t="shared" si="0"/>
        <v>676.9</v>
      </c>
      <c r="Q4" s="458">
        <f t="shared" si="0"/>
        <v>783.9</v>
      </c>
      <c r="R4" s="458">
        <f t="shared" si="0"/>
        <v>807.1</v>
      </c>
      <c r="S4" s="458">
        <f t="shared" si="0"/>
        <v>958.8</v>
      </c>
      <c r="T4" s="458">
        <f t="shared" si="0"/>
        <v>1014.7</v>
      </c>
      <c r="U4" s="458">
        <f t="shared" si="0"/>
        <v>1237.8</v>
      </c>
      <c r="V4" s="458">
        <f t="shared" si="0"/>
        <v>1271.5999999999999</v>
      </c>
      <c r="W4" s="458">
        <f t="shared" si="0"/>
        <v>1384.6</v>
      </c>
      <c r="X4" s="458">
        <f t="shared" si="0"/>
        <v>1543.3</v>
      </c>
      <c r="Y4" s="458">
        <f t="shared" si="0"/>
        <v>1626.9</v>
      </c>
      <c r="Z4" s="458">
        <f t="shared" si="0"/>
        <v>1785.2</v>
      </c>
      <c r="AA4" s="458">
        <f t="shared" si="0"/>
        <v>2068.1999999999998</v>
      </c>
      <c r="AB4" s="458">
        <f t="shared" si="0"/>
        <v>2395.6</v>
      </c>
      <c r="AC4" s="458">
        <f t="shared" si="0"/>
        <v>2779.8</v>
      </c>
      <c r="AD4" s="458">
        <f t="shared" si="0"/>
        <v>3609</v>
      </c>
      <c r="AE4" s="458">
        <f t="shared" si="0"/>
        <v>4824.8999999999996</v>
      </c>
      <c r="AF4" s="458">
        <f t="shared" si="0"/>
        <v>5687.1</v>
      </c>
      <c r="AG4" s="458">
        <f t="shared" si="0"/>
        <v>6627.5</v>
      </c>
      <c r="AH4" s="458">
        <f t="shared" si="0"/>
        <v>7589</v>
      </c>
      <c r="AI4" s="458">
        <f t="shared" si="0"/>
        <v>8852</v>
      </c>
      <c r="AJ4" s="458">
        <f t="shared" ref="AJ4:BO4" si="1">SUM(AJ5,AJ12)</f>
        <v>10564</v>
      </c>
      <c r="AK4" s="458">
        <f t="shared" si="1"/>
        <v>12165</v>
      </c>
      <c r="AL4" s="458">
        <f t="shared" si="1"/>
        <v>13589</v>
      </c>
      <c r="AM4" s="458">
        <f t="shared" si="1"/>
        <v>14654</v>
      </c>
      <c r="AN4" s="458">
        <f t="shared" si="1"/>
        <v>15307</v>
      </c>
      <c r="AO4" s="458">
        <f t="shared" si="1"/>
        <v>16625</v>
      </c>
      <c r="AP4" s="458">
        <f t="shared" si="1"/>
        <v>17816.453000000001</v>
      </c>
      <c r="AQ4" s="458">
        <f t="shared" si="1"/>
        <v>18685.544999999998</v>
      </c>
      <c r="AR4" s="458">
        <f t="shared" si="1"/>
        <v>19273.72</v>
      </c>
      <c r="AS4" s="458">
        <f t="shared" si="1"/>
        <v>20731.936000000002</v>
      </c>
      <c r="AT4" s="458">
        <f t="shared" si="1"/>
        <v>22734.863000000001</v>
      </c>
      <c r="AU4" s="458">
        <f t="shared" si="1"/>
        <v>25578.864000000001</v>
      </c>
      <c r="AV4" s="458">
        <f t="shared" si="1"/>
        <v>26741.489000000001</v>
      </c>
      <c r="AW4" s="458">
        <f t="shared" si="1"/>
        <v>28219.280000000002</v>
      </c>
      <c r="AX4" s="458">
        <f t="shared" si="1"/>
        <v>28779.506000000001</v>
      </c>
      <c r="AY4" s="458">
        <f t="shared" si="1"/>
        <v>29998.344000000005</v>
      </c>
      <c r="AZ4" s="458">
        <f t="shared" si="1"/>
        <v>32024.285999999996</v>
      </c>
      <c r="BA4" s="458">
        <f t="shared" si="1"/>
        <v>33586</v>
      </c>
      <c r="BB4" s="458">
        <f t="shared" si="1"/>
        <v>35603.290999999997</v>
      </c>
      <c r="BC4" s="458">
        <f t="shared" si="1"/>
        <v>37802.438000000002</v>
      </c>
      <c r="BD4" s="458">
        <f t="shared" si="1"/>
        <v>38745.199999999997</v>
      </c>
      <c r="BE4" s="458">
        <f t="shared" si="1"/>
        <v>41921.603135450001</v>
      </c>
      <c r="BF4" s="458">
        <f t="shared" si="1"/>
        <v>44367.258565528275</v>
      </c>
      <c r="BG4" s="458">
        <f t="shared" si="1"/>
        <v>46506.352382756908</v>
      </c>
      <c r="BH4" s="458">
        <f t="shared" si="1"/>
        <v>48801.804999999993</v>
      </c>
      <c r="BI4" s="458">
        <f t="shared" si="1"/>
        <v>51422.462685709994</v>
      </c>
      <c r="BJ4" s="458">
        <f t="shared" si="1"/>
        <v>53663.45674691999</v>
      </c>
      <c r="BK4" s="458">
        <f t="shared" si="1"/>
        <v>57593.742352232308</v>
      </c>
      <c r="BL4" s="458">
        <f t="shared" si="1"/>
        <v>61584.34965923</v>
      </c>
      <c r="BM4" s="458">
        <f t="shared" si="1"/>
        <v>66895.841990320012</v>
      </c>
      <c r="BN4" s="458">
        <f t="shared" si="1"/>
        <v>69835.141333070016</v>
      </c>
      <c r="BO4" s="458">
        <f t="shared" si="1"/>
        <v>74150.519898250015</v>
      </c>
      <c r="BP4" s="458">
        <f t="shared" ref="BP4:BX4" si="2">SUM(BP5,BP12)</f>
        <v>79809.006438810029</v>
      </c>
      <c r="BQ4" s="458">
        <f t="shared" si="2"/>
        <v>83110.340476999991</v>
      </c>
      <c r="BR4" s="458">
        <f t="shared" si="2"/>
        <v>86515.830873260042</v>
      </c>
      <c r="BS4" s="458">
        <f t="shared" si="2"/>
        <v>89706.286451690496</v>
      </c>
      <c r="BT4" s="458">
        <f t="shared" si="2"/>
        <v>92110.910208820133</v>
      </c>
      <c r="BU4" s="458">
        <f t="shared" si="2"/>
        <v>95263.195360746045</v>
      </c>
      <c r="BV4" s="458">
        <f t="shared" si="2"/>
        <v>98703.204235883473</v>
      </c>
      <c r="BW4" s="458">
        <f t="shared" si="2"/>
        <v>101799.8013460721</v>
      </c>
      <c r="BX4" s="457">
        <f t="shared" si="2"/>
        <v>105258.64500327557</v>
      </c>
    </row>
    <row r="5" spans="1:76" ht="26.1" customHeight="1">
      <c r="A5" s="316"/>
      <c r="B5" s="37" t="s">
        <v>652</v>
      </c>
      <c r="C5" s="490"/>
      <c r="D5" s="456">
        <f t="shared" ref="D5:AI5" si="3">SUM(D6:D9)</f>
        <v>176.4</v>
      </c>
      <c r="E5" s="456">
        <f t="shared" si="3"/>
        <v>248.9</v>
      </c>
      <c r="F5" s="456">
        <f t="shared" si="3"/>
        <v>248.6</v>
      </c>
      <c r="G5" s="456">
        <f t="shared" si="3"/>
        <v>275.2</v>
      </c>
      <c r="H5" s="456">
        <f t="shared" si="3"/>
        <v>315.5</v>
      </c>
      <c r="I5" s="456">
        <f t="shared" si="3"/>
        <v>334.1</v>
      </c>
      <c r="J5" s="456">
        <f t="shared" si="3"/>
        <v>348.1</v>
      </c>
      <c r="K5" s="456">
        <f t="shared" si="3"/>
        <v>432.5</v>
      </c>
      <c r="L5" s="456">
        <f t="shared" si="3"/>
        <v>447.9</v>
      </c>
      <c r="M5" s="456">
        <f t="shared" si="3"/>
        <v>482.1</v>
      </c>
      <c r="N5" s="456">
        <f t="shared" si="3"/>
        <v>617.4</v>
      </c>
      <c r="O5" s="456">
        <f t="shared" si="3"/>
        <v>657</v>
      </c>
      <c r="P5" s="456">
        <f t="shared" si="3"/>
        <v>676.9</v>
      </c>
      <c r="Q5" s="456">
        <f t="shared" si="3"/>
        <v>783.9</v>
      </c>
      <c r="R5" s="456">
        <f t="shared" si="3"/>
        <v>807.1</v>
      </c>
      <c r="S5" s="456">
        <f t="shared" si="3"/>
        <v>958.8</v>
      </c>
      <c r="T5" s="456">
        <f t="shared" si="3"/>
        <v>1014.7</v>
      </c>
      <c r="U5" s="456">
        <f t="shared" si="3"/>
        <v>1237.8</v>
      </c>
      <c r="V5" s="456">
        <f t="shared" si="3"/>
        <v>1271.5999999999999</v>
      </c>
      <c r="W5" s="456">
        <f t="shared" si="3"/>
        <v>1384.6</v>
      </c>
      <c r="X5" s="456">
        <f t="shared" si="3"/>
        <v>1543.3</v>
      </c>
      <c r="Y5" s="456">
        <f t="shared" si="3"/>
        <v>1626.9</v>
      </c>
      <c r="Z5" s="456">
        <f t="shared" si="3"/>
        <v>1777.8</v>
      </c>
      <c r="AA5" s="456">
        <f t="shared" si="3"/>
        <v>2045.3</v>
      </c>
      <c r="AB5" s="456">
        <f t="shared" si="3"/>
        <v>2368.6</v>
      </c>
      <c r="AC5" s="456">
        <f t="shared" si="3"/>
        <v>2752</v>
      </c>
      <c r="AD5" s="456">
        <f t="shared" si="3"/>
        <v>3578.4</v>
      </c>
      <c r="AE5" s="456">
        <f t="shared" si="3"/>
        <v>4791</v>
      </c>
      <c r="AF5" s="456">
        <f t="shared" si="3"/>
        <v>5651.3</v>
      </c>
      <c r="AG5" s="456">
        <f t="shared" si="3"/>
        <v>6591.6</v>
      </c>
      <c r="AH5" s="456">
        <f t="shared" si="3"/>
        <v>7552</v>
      </c>
      <c r="AI5" s="456">
        <f t="shared" si="3"/>
        <v>8816</v>
      </c>
      <c r="AJ5" s="456">
        <f t="shared" ref="AJ5:BO5" si="4">SUM(AJ6:AJ9)</f>
        <v>10526</v>
      </c>
      <c r="AK5" s="456">
        <f t="shared" si="4"/>
        <v>12126</v>
      </c>
      <c r="AL5" s="456">
        <f t="shared" si="4"/>
        <v>13549</v>
      </c>
      <c r="AM5" s="456">
        <f t="shared" si="4"/>
        <v>14613</v>
      </c>
      <c r="AN5" s="456">
        <f t="shared" si="4"/>
        <v>15268</v>
      </c>
      <c r="AO5" s="456">
        <f t="shared" si="4"/>
        <v>16584</v>
      </c>
      <c r="AP5" s="456">
        <f t="shared" si="4"/>
        <v>17779.453000000001</v>
      </c>
      <c r="AQ5" s="456">
        <f t="shared" si="4"/>
        <v>18648.391</v>
      </c>
      <c r="AR5" s="456">
        <f t="shared" si="4"/>
        <v>19237.593000000001</v>
      </c>
      <c r="AS5" s="456">
        <f t="shared" si="4"/>
        <v>20697.363000000001</v>
      </c>
      <c r="AT5" s="456">
        <f t="shared" si="4"/>
        <v>22699.034</v>
      </c>
      <c r="AU5" s="456">
        <f t="shared" si="4"/>
        <v>25543.024000000001</v>
      </c>
      <c r="AV5" s="456">
        <f t="shared" si="4"/>
        <v>26705.927</v>
      </c>
      <c r="AW5" s="456">
        <f t="shared" si="4"/>
        <v>28183.114000000001</v>
      </c>
      <c r="AX5" s="456">
        <f t="shared" si="4"/>
        <v>28744.81</v>
      </c>
      <c r="AY5" s="456">
        <f t="shared" si="4"/>
        <v>29962.569000000003</v>
      </c>
      <c r="AZ5" s="456">
        <f t="shared" si="4"/>
        <v>31994.560999999998</v>
      </c>
      <c r="BA5" s="456">
        <f t="shared" si="4"/>
        <v>33556.756999999998</v>
      </c>
      <c r="BB5" s="456">
        <f t="shared" si="4"/>
        <v>35574.510999999999</v>
      </c>
      <c r="BC5" s="456">
        <f t="shared" si="4"/>
        <v>37774.760999999999</v>
      </c>
      <c r="BD5" s="456">
        <f t="shared" si="4"/>
        <v>38717.656999999999</v>
      </c>
      <c r="BE5" s="456">
        <f t="shared" si="4"/>
        <v>41893.0018538</v>
      </c>
      <c r="BF5" s="456">
        <f t="shared" si="4"/>
        <v>44338.400971748277</v>
      </c>
      <c r="BG5" s="456">
        <f t="shared" si="4"/>
        <v>46476.654559836905</v>
      </c>
      <c r="BH5" s="456">
        <f t="shared" si="4"/>
        <v>48771.517999999996</v>
      </c>
      <c r="BI5" s="456">
        <f t="shared" si="4"/>
        <v>51391.939927299994</v>
      </c>
      <c r="BJ5" s="456">
        <f t="shared" si="4"/>
        <v>53629.367547699992</v>
      </c>
      <c r="BK5" s="456">
        <f t="shared" si="4"/>
        <v>57554.148143162311</v>
      </c>
      <c r="BL5" s="456">
        <f t="shared" si="4"/>
        <v>61539.334872430001</v>
      </c>
      <c r="BM5" s="456">
        <f t="shared" si="4"/>
        <v>66848.160442100008</v>
      </c>
      <c r="BN5" s="456">
        <f t="shared" si="4"/>
        <v>69777.042747120009</v>
      </c>
      <c r="BO5" s="456">
        <f t="shared" si="4"/>
        <v>74087.953530660016</v>
      </c>
      <c r="BP5" s="456">
        <f t="shared" ref="BP5:BS5" si="5">SUM(BP6:BP9)</f>
        <v>79733.982094140025</v>
      </c>
      <c r="BQ5" s="456">
        <f t="shared" si="5"/>
        <v>83014.68745279999</v>
      </c>
      <c r="BR5" s="456">
        <f t="shared" si="5"/>
        <v>86427.717722980044</v>
      </c>
      <c r="BS5" s="456">
        <f t="shared" si="5"/>
        <v>89614.536537037973</v>
      </c>
      <c r="BT5" s="456">
        <f>SUM(BT6:BT11)</f>
        <v>92015.520507634312</v>
      </c>
      <c r="BU5" s="456">
        <f>SUM(BU6:BU11)</f>
        <v>95165.447002606088</v>
      </c>
      <c r="BV5" s="456">
        <f>SUM(BV6:BV11)</f>
        <v>98599.23153084873</v>
      </c>
      <c r="BW5" s="456">
        <f>SUM(BW6:BW11)</f>
        <v>101686.37089725636</v>
      </c>
      <c r="BX5" s="455">
        <f>SUM(BX6:BX11)</f>
        <v>105137.46742824947</v>
      </c>
    </row>
    <row r="6" spans="1:76">
      <c r="A6" s="316"/>
      <c r="B6" s="214" t="s">
        <v>651</v>
      </c>
      <c r="C6" s="336"/>
      <c r="D6" s="471">
        <v>176.4</v>
      </c>
      <c r="E6" s="471">
        <v>248.9</v>
      </c>
      <c r="F6" s="471">
        <v>248.6</v>
      </c>
      <c r="G6" s="471">
        <v>275.2</v>
      </c>
      <c r="H6" s="471">
        <v>315.5</v>
      </c>
      <c r="I6" s="471">
        <v>334.1</v>
      </c>
      <c r="J6" s="471">
        <v>348.1</v>
      </c>
      <c r="K6" s="471">
        <v>432.5</v>
      </c>
      <c r="L6" s="471">
        <v>447.9</v>
      </c>
      <c r="M6" s="471">
        <v>482.1</v>
      </c>
      <c r="N6" s="471">
        <v>617.4</v>
      </c>
      <c r="O6" s="471">
        <v>657</v>
      </c>
      <c r="P6" s="471">
        <v>676.9</v>
      </c>
      <c r="Q6" s="471">
        <v>783.9</v>
      </c>
      <c r="R6" s="471">
        <v>807.1</v>
      </c>
      <c r="S6" s="471">
        <v>958.8</v>
      </c>
      <c r="T6" s="471">
        <v>1014.7</v>
      </c>
      <c r="U6" s="471">
        <v>1237.8</v>
      </c>
      <c r="V6" s="471">
        <v>1271.5999999999999</v>
      </c>
      <c r="W6" s="471">
        <v>1384.6</v>
      </c>
      <c r="X6" s="471">
        <v>1543.3</v>
      </c>
      <c r="Y6" s="471">
        <v>1626.9</v>
      </c>
      <c r="Z6" s="471">
        <v>1777.8</v>
      </c>
      <c r="AA6" s="471">
        <v>2045.3</v>
      </c>
      <c r="AB6" s="471">
        <v>2368.6</v>
      </c>
      <c r="AC6" s="471">
        <v>2752</v>
      </c>
      <c r="AD6" s="471">
        <v>3578.4</v>
      </c>
      <c r="AE6" s="471">
        <v>4791</v>
      </c>
      <c r="AF6" s="471">
        <v>5651.3</v>
      </c>
      <c r="AG6" s="471">
        <v>6591.6</v>
      </c>
      <c r="AH6" s="471">
        <v>7552</v>
      </c>
      <c r="AI6" s="471">
        <v>8815</v>
      </c>
      <c r="AJ6" s="471">
        <v>10518</v>
      </c>
      <c r="AK6" s="471">
        <v>12107</v>
      </c>
      <c r="AL6" s="471">
        <v>13509</v>
      </c>
      <c r="AM6" s="471">
        <v>14553</v>
      </c>
      <c r="AN6" s="471">
        <v>15181</v>
      </c>
      <c r="AO6" s="471">
        <v>16443</v>
      </c>
      <c r="AP6" s="471">
        <v>17560.36</v>
      </c>
      <c r="AQ6" s="471">
        <v>18355.971000000001</v>
      </c>
      <c r="AR6" s="471">
        <v>18857.098000000002</v>
      </c>
      <c r="AS6" s="471">
        <v>20171.257000000001</v>
      </c>
      <c r="AT6" s="471">
        <v>21972.580999999998</v>
      </c>
      <c r="AU6" s="471">
        <v>24450.99</v>
      </c>
      <c r="AV6" s="471">
        <v>25364.328000000001</v>
      </c>
      <c r="AW6" s="471">
        <v>26546.062000000002</v>
      </c>
      <c r="AX6" s="471">
        <v>26859.15</v>
      </c>
      <c r="AY6" s="471">
        <v>27740.434000000001</v>
      </c>
      <c r="AZ6" s="471">
        <v>29238.920999999998</v>
      </c>
      <c r="BA6" s="471">
        <v>30391.121999999999</v>
      </c>
      <c r="BB6" s="471">
        <v>31914.134999999998</v>
      </c>
      <c r="BC6" s="471">
        <v>33377.665495317</v>
      </c>
      <c r="BD6" s="471">
        <v>32886.690685359994</v>
      </c>
      <c r="BE6" s="471">
        <v>35420.719669182879</v>
      </c>
      <c r="BF6" s="471">
        <v>37284.042076120684</v>
      </c>
      <c r="BG6" s="471">
        <v>38505.283116754588</v>
      </c>
      <c r="BH6" s="471">
        <v>40026.295326250001</v>
      </c>
      <c r="BI6" s="471">
        <v>41780.351999849998</v>
      </c>
      <c r="BJ6" s="471">
        <v>43129.110323089997</v>
      </c>
      <c r="BK6" s="471">
        <v>45774.817325406155</v>
      </c>
      <c r="BL6" s="471">
        <v>48323.221362397162</v>
      </c>
      <c r="BM6" s="471">
        <v>51848.801061122263</v>
      </c>
      <c r="BN6" s="471">
        <v>54097.476088878946</v>
      </c>
      <c r="BO6" s="471">
        <v>57360.707342025926</v>
      </c>
      <c r="BP6" s="471">
        <v>61155.804856264447</v>
      </c>
      <c r="BQ6" s="471">
        <v>63491.474743577586</v>
      </c>
      <c r="BR6" s="471">
        <v>65863.2869627162</v>
      </c>
      <c r="BS6" s="471">
        <v>68359.366759479133</v>
      </c>
      <c r="BT6" s="471">
        <v>69342.567537731535</v>
      </c>
      <c r="BU6" s="471">
        <v>69341.446624353703</v>
      </c>
      <c r="BV6" s="471">
        <v>69563.727061698053</v>
      </c>
      <c r="BW6" s="471">
        <v>69781.286992643363</v>
      </c>
      <c r="BX6" s="470">
        <v>69650.444224582039</v>
      </c>
    </row>
    <row r="7" spans="1:76">
      <c r="A7" s="316"/>
      <c r="B7" s="214" t="s">
        <v>292</v>
      </c>
      <c r="C7" s="382"/>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471">
        <v>1099.6683146400001</v>
      </c>
      <c r="BE7" s="471">
        <v>1144.4988485600004</v>
      </c>
      <c r="BF7" s="471">
        <v>1185.4171848499998</v>
      </c>
      <c r="BG7" s="471">
        <v>1322.9499594399999</v>
      </c>
      <c r="BH7" s="471">
        <v>1382.4806737499998</v>
      </c>
      <c r="BI7" s="471">
        <v>1450.2460951499997</v>
      </c>
      <c r="BJ7" s="471">
        <v>1507.2713076100001</v>
      </c>
      <c r="BK7" s="471">
        <v>1595.1330525061512</v>
      </c>
      <c r="BL7" s="471">
        <v>1696.1175015328326</v>
      </c>
      <c r="BM7" s="471">
        <v>1803.6566907777408</v>
      </c>
      <c r="BN7" s="471">
        <v>1841.4891045270388</v>
      </c>
      <c r="BO7" s="471">
        <v>1928.517541864087</v>
      </c>
      <c r="BP7" s="471">
        <v>2057.8452180005802</v>
      </c>
      <c r="BQ7" s="471">
        <v>2120.523072903236</v>
      </c>
      <c r="BR7" s="471">
        <v>2184.7987150438335</v>
      </c>
      <c r="BS7" s="471">
        <v>2221.442112193989</v>
      </c>
      <c r="BT7" s="471">
        <v>2178.2307573869125</v>
      </c>
      <c r="BU7" s="471">
        <v>2130.4268757196223</v>
      </c>
      <c r="BV7" s="471">
        <v>2087.7450730093783</v>
      </c>
      <c r="BW7" s="471">
        <v>2045.4757919757913</v>
      </c>
      <c r="BX7" s="470">
        <v>1990.8539165948573</v>
      </c>
    </row>
    <row r="8" spans="1:76">
      <c r="A8" s="316"/>
      <c r="B8" s="214" t="s">
        <v>650</v>
      </c>
      <c r="C8" s="382"/>
      <c r="D8" s="471">
        <v>0</v>
      </c>
      <c r="E8" s="471">
        <v>0</v>
      </c>
      <c r="F8" s="471">
        <v>0</v>
      </c>
      <c r="G8" s="471">
        <v>0</v>
      </c>
      <c r="H8" s="471">
        <v>0</v>
      </c>
      <c r="I8" s="471">
        <v>0</v>
      </c>
      <c r="J8" s="471">
        <v>0</v>
      </c>
      <c r="K8" s="471">
        <v>0</v>
      </c>
      <c r="L8" s="471">
        <v>0</v>
      </c>
      <c r="M8" s="471">
        <v>0</v>
      </c>
      <c r="N8" s="471">
        <v>0</v>
      </c>
      <c r="O8" s="471">
        <v>0</v>
      </c>
      <c r="P8" s="471">
        <v>0</v>
      </c>
      <c r="Q8" s="471">
        <v>0</v>
      </c>
      <c r="R8" s="471">
        <v>0</v>
      </c>
      <c r="S8" s="471">
        <v>0</v>
      </c>
      <c r="T8" s="471">
        <v>0</v>
      </c>
      <c r="U8" s="471">
        <v>0</v>
      </c>
      <c r="V8" s="471">
        <v>0</v>
      </c>
      <c r="W8" s="471">
        <v>0</v>
      </c>
      <c r="X8" s="471">
        <v>0</v>
      </c>
      <c r="Y8" s="471">
        <v>0</v>
      </c>
      <c r="Z8" s="471">
        <v>0</v>
      </c>
      <c r="AA8" s="471">
        <v>0</v>
      </c>
      <c r="AB8" s="471">
        <v>0</v>
      </c>
      <c r="AC8" s="471">
        <v>0</v>
      </c>
      <c r="AD8" s="471">
        <v>0</v>
      </c>
      <c r="AE8" s="471">
        <v>0</v>
      </c>
      <c r="AF8" s="471">
        <v>0</v>
      </c>
      <c r="AG8" s="471">
        <v>0</v>
      </c>
      <c r="AH8" s="471">
        <v>0</v>
      </c>
      <c r="AI8" s="471">
        <v>0</v>
      </c>
      <c r="AJ8" s="471">
        <v>0</v>
      </c>
      <c r="AK8" s="471">
        <v>0</v>
      </c>
      <c r="AL8" s="471">
        <v>0</v>
      </c>
      <c r="AM8" s="471">
        <v>0</v>
      </c>
      <c r="AN8" s="471">
        <v>0</v>
      </c>
      <c r="AO8" s="471">
        <v>0</v>
      </c>
      <c r="AP8" s="471">
        <v>0</v>
      </c>
      <c r="AQ8" s="471">
        <v>0</v>
      </c>
      <c r="AR8" s="471">
        <v>0</v>
      </c>
      <c r="AS8" s="471">
        <v>0</v>
      </c>
      <c r="AT8" s="471">
        <v>0</v>
      </c>
      <c r="AU8" s="471">
        <v>0</v>
      </c>
      <c r="AV8" s="471">
        <v>0</v>
      </c>
      <c r="AW8" s="471">
        <v>0</v>
      </c>
      <c r="AX8" s="471">
        <v>0</v>
      </c>
      <c r="AY8" s="471">
        <v>0</v>
      </c>
      <c r="AZ8" s="471">
        <v>0</v>
      </c>
      <c r="BA8" s="471">
        <v>0</v>
      </c>
      <c r="BB8" s="471">
        <v>0</v>
      </c>
      <c r="BC8" s="471">
        <v>0</v>
      </c>
      <c r="BD8" s="471">
        <v>0</v>
      </c>
      <c r="BE8" s="471">
        <v>0</v>
      </c>
      <c r="BF8" s="471">
        <v>0</v>
      </c>
      <c r="BG8" s="471">
        <v>0</v>
      </c>
      <c r="BH8" s="471">
        <v>0</v>
      </c>
      <c r="BI8" s="471">
        <v>0</v>
      </c>
      <c r="BJ8" s="471">
        <v>41.005154839999996</v>
      </c>
      <c r="BK8" s="471">
        <v>158.65031815</v>
      </c>
      <c r="BL8" s="471">
        <v>347.99640159999996</v>
      </c>
      <c r="BM8" s="471">
        <v>499.48331779</v>
      </c>
      <c r="BN8" s="471">
        <v>763.72664662801776</v>
      </c>
      <c r="BO8" s="471">
        <v>632.22697060000007</v>
      </c>
      <c r="BP8" s="471">
        <v>753.45013339999991</v>
      </c>
      <c r="BQ8" s="471">
        <v>738.99857426000017</v>
      </c>
      <c r="BR8" s="471">
        <v>745.25181138026528</v>
      </c>
      <c r="BS8" s="471">
        <v>748.11624690918609</v>
      </c>
      <c r="BT8" s="471">
        <v>724.72866264492154</v>
      </c>
      <c r="BU8" s="471">
        <v>712.49358471901314</v>
      </c>
      <c r="BV8" s="471">
        <v>632.16813532158278</v>
      </c>
      <c r="BW8" s="471">
        <v>525.20622894535484</v>
      </c>
      <c r="BX8" s="470">
        <v>426.24069424608774</v>
      </c>
    </row>
    <row r="9" spans="1:76">
      <c r="A9" s="334"/>
      <c r="B9" s="214" t="s">
        <v>649</v>
      </c>
      <c r="C9" s="487"/>
      <c r="D9" s="471">
        <v>0</v>
      </c>
      <c r="E9" s="471">
        <v>0</v>
      </c>
      <c r="F9" s="471">
        <v>0</v>
      </c>
      <c r="G9" s="471">
        <v>0</v>
      </c>
      <c r="H9" s="471">
        <v>0</v>
      </c>
      <c r="I9" s="471">
        <v>0</v>
      </c>
      <c r="J9" s="471">
        <v>0</v>
      </c>
      <c r="K9" s="471">
        <v>0</v>
      </c>
      <c r="L9" s="471">
        <v>0</v>
      </c>
      <c r="M9" s="471">
        <v>0</v>
      </c>
      <c r="N9" s="471">
        <v>0</v>
      </c>
      <c r="O9" s="471">
        <v>0</v>
      </c>
      <c r="P9" s="471">
        <v>0</v>
      </c>
      <c r="Q9" s="471">
        <v>0</v>
      </c>
      <c r="R9" s="471">
        <v>0</v>
      </c>
      <c r="S9" s="471">
        <v>0</v>
      </c>
      <c r="T9" s="471">
        <v>0</v>
      </c>
      <c r="U9" s="471">
        <v>0</v>
      </c>
      <c r="V9" s="471">
        <v>0</v>
      </c>
      <c r="W9" s="471">
        <v>0</v>
      </c>
      <c r="X9" s="471">
        <v>0</v>
      </c>
      <c r="Y9" s="471">
        <v>0</v>
      </c>
      <c r="Z9" s="471">
        <v>0</v>
      </c>
      <c r="AA9" s="471">
        <v>0</v>
      </c>
      <c r="AB9" s="471">
        <v>0</v>
      </c>
      <c r="AC9" s="471">
        <v>0</v>
      </c>
      <c r="AD9" s="471">
        <v>0</v>
      </c>
      <c r="AE9" s="471">
        <v>0</v>
      </c>
      <c r="AF9" s="471">
        <v>0</v>
      </c>
      <c r="AG9" s="471">
        <v>0</v>
      </c>
      <c r="AH9" s="471">
        <v>0</v>
      </c>
      <c r="AI9" s="471">
        <v>1</v>
      </c>
      <c r="AJ9" s="471">
        <v>8</v>
      </c>
      <c r="AK9" s="471">
        <v>19</v>
      </c>
      <c r="AL9" s="471">
        <v>40</v>
      </c>
      <c r="AM9" s="471">
        <v>60</v>
      </c>
      <c r="AN9" s="471">
        <v>87</v>
      </c>
      <c r="AO9" s="471">
        <v>141</v>
      </c>
      <c r="AP9" s="471">
        <v>219.09299999999999</v>
      </c>
      <c r="AQ9" s="471">
        <v>292.42</v>
      </c>
      <c r="AR9" s="471">
        <v>380.495</v>
      </c>
      <c r="AS9" s="471">
        <v>526.10599999999999</v>
      </c>
      <c r="AT9" s="471">
        <v>726.45299999999997</v>
      </c>
      <c r="AU9" s="471">
        <v>1092.0340000000001</v>
      </c>
      <c r="AV9" s="471">
        <v>1341.5989999999999</v>
      </c>
      <c r="AW9" s="471">
        <v>1637.0519999999999</v>
      </c>
      <c r="AX9" s="471">
        <v>1885.66</v>
      </c>
      <c r="AY9" s="471">
        <v>2222.1350000000002</v>
      </c>
      <c r="AZ9" s="471">
        <v>2755.64</v>
      </c>
      <c r="BA9" s="471">
        <v>3165.6350000000002</v>
      </c>
      <c r="BB9" s="471">
        <v>3660.3760000000002</v>
      </c>
      <c r="BC9" s="471">
        <v>4397.0955046829995</v>
      </c>
      <c r="BD9" s="471">
        <v>4731.2979999999998</v>
      </c>
      <c r="BE9" s="471">
        <v>5327.7833360571276</v>
      </c>
      <c r="BF9" s="471">
        <v>5868.9417107775953</v>
      </c>
      <c r="BG9" s="471">
        <v>6648.4214836423171</v>
      </c>
      <c r="BH9" s="471">
        <v>7362.7420000000002</v>
      </c>
      <c r="BI9" s="471">
        <v>8161.3418322999996</v>
      </c>
      <c r="BJ9" s="471">
        <v>8951.9807621599994</v>
      </c>
      <c r="BK9" s="471">
        <v>10025.547447100002</v>
      </c>
      <c r="BL9" s="471">
        <v>11171.999606900003</v>
      </c>
      <c r="BM9" s="471">
        <v>12696.219372410003</v>
      </c>
      <c r="BN9" s="471">
        <v>13074.350907085996</v>
      </c>
      <c r="BO9" s="471">
        <v>14166.501676169999</v>
      </c>
      <c r="BP9" s="471">
        <v>15766.881886475003</v>
      </c>
      <c r="BQ9" s="471">
        <v>16663.691062059166</v>
      </c>
      <c r="BR9" s="471">
        <v>17634.380233839744</v>
      </c>
      <c r="BS9" s="471">
        <v>18285.611418455668</v>
      </c>
      <c r="BT9" s="471">
        <v>18212.608423065078</v>
      </c>
      <c r="BU9" s="471">
        <v>18121.950220070597</v>
      </c>
      <c r="BV9" s="471">
        <v>18076.665262348521</v>
      </c>
      <c r="BW9" s="471">
        <v>18057.983592930777</v>
      </c>
      <c r="BX9" s="470">
        <v>17932.557754897414</v>
      </c>
    </row>
    <row r="10" spans="1:76">
      <c r="A10" s="334"/>
      <c r="B10" s="214" t="s">
        <v>290</v>
      </c>
      <c r="C10" s="487"/>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1"/>
      <c r="AG10" s="471"/>
      <c r="AH10" s="471"/>
      <c r="AI10" s="471"/>
      <c r="AJ10" s="471"/>
      <c r="AK10" s="471"/>
      <c r="AL10" s="471"/>
      <c r="AM10" s="471"/>
      <c r="AN10" s="471"/>
      <c r="AO10" s="471"/>
      <c r="AP10" s="471"/>
      <c r="AQ10" s="471"/>
      <c r="AR10" s="471"/>
      <c r="AS10" s="471"/>
      <c r="AT10" s="471"/>
      <c r="AU10" s="471"/>
      <c r="AV10" s="471"/>
      <c r="AW10" s="471"/>
      <c r="AX10" s="471"/>
      <c r="AY10" s="471"/>
      <c r="AZ10" s="471"/>
      <c r="BA10" s="471"/>
      <c r="BB10" s="471"/>
      <c r="BC10" s="471"/>
      <c r="BD10" s="471"/>
      <c r="BE10" s="471"/>
      <c r="BF10" s="471"/>
      <c r="BG10" s="471"/>
      <c r="BH10" s="471"/>
      <c r="BI10" s="471"/>
      <c r="BJ10" s="471"/>
      <c r="BK10" s="471"/>
      <c r="BL10" s="471"/>
      <c r="BM10" s="471"/>
      <c r="BN10" s="471"/>
      <c r="BO10" s="471"/>
      <c r="BP10" s="471"/>
      <c r="BQ10" s="471"/>
      <c r="BR10" s="471"/>
      <c r="BS10" s="471"/>
      <c r="BT10" s="471">
        <v>1467.0026686326121</v>
      </c>
      <c r="BU10" s="471">
        <v>4588.6728509382328</v>
      </c>
      <c r="BV10" s="471">
        <v>7790.7778060419187</v>
      </c>
      <c r="BW10" s="471">
        <v>10702.957038829039</v>
      </c>
      <c r="BX10" s="470">
        <v>14421.472790678987</v>
      </c>
    </row>
    <row r="11" spans="1:76">
      <c r="A11" s="334"/>
      <c r="B11" s="214" t="s">
        <v>289</v>
      </c>
      <c r="C11" s="487"/>
      <c r="D11" s="471"/>
      <c r="E11" s="471"/>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1"/>
      <c r="AL11" s="471"/>
      <c r="AM11" s="471"/>
      <c r="AN11" s="471"/>
      <c r="AO11" s="471"/>
      <c r="AP11" s="471"/>
      <c r="AQ11" s="471"/>
      <c r="AR11" s="471"/>
      <c r="AS11" s="471"/>
      <c r="AT11" s="471"/>
      <c r="AU11" s="471"/>
      <c r="AV11" s="471"/>
      <c r="AW11" s="471"/>
      <c r="AX11" s="471"/>
      <c r="AY11" s="471"/>
      <c r="AZ11" s="471"/>
      <c r="BA11" s="471"/>
      <c r="BB11" s="471"/>
      <c r="BC11" s="471"/>
      <c r="BD11" s="471"/>
      <c r="BE11" s="471"/>
      <c r="BF11" s="471"/>
      <c r="BG11" s="471"/>
      <c r="BH11" s="471"/>
      <c r="BI11" s="471"/>
      <c r="BJ11" s="471"/>
      <c r="BK11" s="471"/>
      <c r="BL11" s="471"/>
      <c r="BM11" s="471"/>
      <c r="BN11" s="471"/>
      <c r="BO11" s="471"/>
      <c r="BP11" s="471"/>
      <c r="BQ11" s="471"/>
      <c r="BR11" s="471"/>
      <c r="BS11" s="471"/>
      <c r="BT11" s="471">
        <v>90.382458173243961</v>
      </c>
      <c r="BU11" s="471">
        <v>270.4568468049257</v>
      </c>
      <c r="BV11" s="471">
        <v>448.14819242927581</v>
      </c>
      <c r="BW11" s="471">
        <v>573.46125193202556</v>
      </c>
      <c r="BX11" s="470">
        <v>715.89804725007468</v>
      </c>
    </row>
    <row r="12" spans="1:76">
      <c r="A12" s="334"/>
      <c r="B12" s="485" t="s">
        <v>648</v>
      </c>
      <c r="C12" s="485"/>
      <c r="D12" s="471">
        <v>0</v>
      </c>
      <c r="E12" s="471">
        <v>0</v>
      </c>
      <c r="F12" s="471">
        <v>0</v>
      </c>
      <c r="G12" s="471">
        <v>0</v>
      </c>
      <c r="H12" s="471">
        <v>0</v>
      </c>
      <c r="I12" s="471">
        <v>0</v>
      </c>
      <c r="J12" s="471">
        <v>0</v>
      </c>
      <c r="K12" s="471">
        <v>0</v>
      </c>
      <c r="L12" s="471">
        <v>0</v>
      </c>
      <c r="M12" s="471">
        <v>0</v>
      </c>
      <c r="N12" s="471">
        <v>0</v>
      </c>
      <c r="O12" s="471">
        <v>0</v>
      </c>
      <c r="P12" s="471">
        <v>0</v>
      </c>
      <c r="Q12" s="471">
        <v>0</v>
      </c>
      <c r="R12" s="471">
        <v>0</v>
      </c>
      <c r="S12" s="471">
        <v>0</v>
      </c>
      <c r="T12" s="471">
        <v>0</v>
      </c>
      <c r="U12" s="471">
        <v>0</v>
      </c>
      <c r="V12" s="471">
        <v>0</v>
      </c>
      <c r="W12" s="471">
        <v>0</v>
      </c>
      <c r="X12" s="471">
        <v>0</v>
      </c>
      <c r="Y12" s="471">
        <v>0</v>
      </c>
      <c r="Z12" s="471">
        <v>7.4</v>
      </c>
      <c r="AA12" s="471">
        <v>22.9</v>
      </c>
      <c r="AB12" s="471">
        <v>27</v>
      </c>
      <c r="AC12" s="471">
        <v>27.8</v>
      </c>
      <c r="AD12" s="471">
        <v>30.6</v>
      </c>
      <c r="AE12" s="471">
        <v>33.9</v>
      </c>
      <c r="AF12" s="471">
        <v>35.799999999999997</v>
      </c>
      <c r="AG12" s="471">
        <v>35.9</v>
      </c>
      <c r="AH12" s="471">
        <v>37</v>
      </c>
      <c r="AI12" s="471">
        <v>36</v>
      </c>
      <c r="AJ12" s="471">
        <v>38</v>
      </c>
      <c r="AK12" s="471">
        <v>39</v>
      </c>
      <c r="AL12" s="471">
        <v>40</v>
      </c>
      <c r="AM12" s="471">
        <v>41</v>
      </c>
      <c r="AN12" s="471">
        <v>39</v>
      </c>
      <c r="AO12" s="471">
        <v>41</v>
      </c>
      <c r="AP12" s="471">
        <v>37</v>
      </c>
      <c r="AQ12" s="471">
        <v>37.154000000000003</v>
      </c>
      <c r="AR12" s="471">
        <v>36.127000000000002</v>
      </c>
      <c r="AS12" s="471">
        <v>34.573</v>
      </c>
      <c r="AT12" s="471">
        <v>35.829000000000001</v>
      </c>
      <c r="AU12" s="471">
        <v>35.840000000000003</v>
      </c>
      <c r="AV12" s="471">
        <v>35.561999999999998</v>
      </c>
      <c r="AW12" s="471">
        <v>36.165999999999997</v>
      </c>
      <c r="AX12" s="471">
        <v>34.695999999999998</v>
      </c>
      <c r="AY12" s="471">
        <v>35.774999999999999</v>
      </c>
      <c r="AZ12" s="471">
        <v>29.725000000000001</v>
      </c>
      <c r="BA12" s="471">
        <v>29.242999999999999</v>
      </c>
      <c r="BB12" s="471">
        <v>28.78</v>
      </c>
      <c r="BC12" s="471">
        <v>27.677</v>
      </c>
      <c r="BD12" s="471">
        <v>27.542999999999999</v>
      </c>
      <c r="BE12" s="471">
        <v>28.601281650000001</v>
      </c>
      <c r="BF12" s="471">
        <v>28.857593779999998</v>
      </c>
      <c r="BG12" s="471">
        <v>29.69782292</v>
      </c>
      <c r="BH12" s="471">
        <v>30.286999999999999</v>
      </c>
      <c r="BI12" s="471">
        <v>30.522758409999998</v>
      </c>
      <c r="BJ12" s="471">
        <v>34.089199220000005</v>
      </c>
      <c r="BK12" s="471">
        <v>39.594209070000005</v>
      </c>
      <c r="BL12" s="471">
        <v>45.014786799999996</v>
      </c>
      <c r="BM12" s="471">
        <v>47.681548220000018</v>
      </c>
      <c r="BN12" s="471">
        <v>58.09858595</v>
      </c>
      <c r="BO12" s="471">
        <v>62.566367589999992</v>
      </c>
      <c r="BP12" s="471">
        <v>75.024344669999962</v>
      </c>
      <c r="BQ12" s="471">
        <v>95.653024200000061</v>
      </c>
      <c r="BR12" s="471">
        <v>88.113150280000013</v>
      </c>
      <c r="BS12" s="471">
        <v>91.749914652519948</v>
      </c>
      <c r="BT12" s="471">
        <v>95.389701185825828</v>
      </c>
      <c r="BU12" s="471">
        <v>97.748358139960359</v>
      </c>
      <c r="BV12" s="471">
        <v>103.9727050347484</v>
      </c>
      <c r="BW12" s="471">
        <v>113.43044881574122</v>
      </c>
      <c r="BX12" s="470">
        <v>121.17757502609943</v>
      </c>
    </row>
    <row r="13" spans="1:76" ht="26.1" customHeight="1">
      <c r="A13" s="316"/>
      <c r="B13" s="37" t="s">
        <v>647</v>
      </c>
      <c r="C13" s="336"/>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456">
        <v>1396.9807118136234</v>
      </c>
      <c r="BE13" s="456">
        <v>1514.0330256590748</v>
      </c>
      <c r="BF13" s="456">
        <v>1622.685744422949</v>
      </c>
      <c r="BG13" s="456">
        <v>1753.5941622288271</v>
      </c>
      <c r="BH13" s="456">
        <v>1890.9482456924106</v>
      </c>
      <c r="BI13" s="456">
        <v>2035.6212325466122</v>
      </c>
      <c r="BJ13" s="456">
        <v>2173.936356712717</v>
      </c>
      <c r="BK13" s="456">
        <v>2333.216346707105</v>
      </c>
      <c r="BL13" s="456">
        <v>2511.1234542366046</v>
      </c>
      <c r="BM13" s="456">
        <v>2753.6384223247896</v>
      </c>
      <c r="BN13" s="456">
        <v>3016.111988087519</v>
      </c>
      <c r="BO13" s="456">
        <v>3174.4124856362937</v>
      </c>
      <c r="BP13" s="456">
        <v>3407.6090213536304</v>
      </c>
      <c r="BQ13" s="456">
        <v>3482.1059151541899</v>
      </c>
      <c r="BR13" s="456">
        <v>3677.9968933946316</v>
      </c>
      <c r="BS13" s="456">
        <v>3861.1644409766163</v>
      </c>
      <c r="BT13" s="456">
        <v>4006.5252673207542</v>
      </c>
      <c r="BU13" s="456">
        <v>4196.3196865680411</v>
      </c>
      <c r="BV13" s="456">
        <v>4372.0019592972867</v>
      </c>
      <c r="BW13" s="456">
        <v>4527.3174877159754</v>
      </c>
      <c r="BX13" s="455">
        <v>4683.9381859500882</v>
      </c>
    </row>
    <row r="14" spans="1:76" ht="15.75" customHeight="1" thickBot="1">
      <c r="A14" s="316"/>
      <c r="B14" s="486"/>
      <c r="C14" s="336"/>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6"/>
    </row>
    <row r="15" spans="1:76" ht="26.1" customHeight="1">
      <c r="A15" s="489"/>
      <c r="B15" s="41" t="s">
        <v>655</v>
      </c>
      <c r="C15" s="405"/>
      <c r="D15" s="164" t="s">
        <v>151</v>
      </c>
      <c r="E15" s="164" t="s">
        <v>150</v>
      </c>
      <c r="F15" s="164" t="s">
        <v>149</v>
      </c>
      <c r="G15" s="164" t="s">
        <v>148</v>
      </c>
      <c r="H15" s="164" t="s">
        <v>147</v>
      </c>
      <c r="I15" s="164" t="s">
        <v>146</v>
      </c>
      <c r="J15" s="164" t="s">
        <v>145</v>
      </c>
      <c r="K15" s="164" t="s">
        <v>144</v>
      </c>
      <c r="L15" s="164" t="s">
        <v>143</v>
      </c>
      <c r="M15" s="164" t="s">
        <v>142</v>
      </c>
      <c r="N15" s="164" t="s">
        <v>141</v>
      </c>
      <c r="O15" s="164" t="s">
        <v>140</v>
      </c>
      <c r="P15" s="164" t="s">
        <v>139</v>
      </c>
      <c r="Q15" s="164" t="s">
        <v>138</v>
      </c>
      <c r="R15" s="164" t="s">
        <v>137</v>
      </c>
      <c r="S15" s="164" t="s">
        <v>136</v>
      </c>
      <c r="T15" s="164" t="s">
        <v>135</v>
      </c>
      <c r="U15" s="164" t="s">
        <v>134</v>
      </c>
      <c r="V15" s="164" t="s">
        <v>133</v>
      </c>
      <c r="W15" s="164" t="s">
        <v>132</v>
      </c>
      <c r="X15" s="164" t="s">
        <v>131</v>
      </c>
      <c r="Y15" s="164" t="s">
        <v>130</v>
      </c>
      <c r="Z15" s="164" t="s">
        <v>129</v>
      </c>
      <c r="AA15" s="164" t="s">
        <v>128</v>
      </c>
      <c r="AB15" s="164" t="s">
        <v>127</v>
      </c>
      <c r="AC15" s="164" t="s">
        <v>126</v>
      </c>
      <c r="AD15" s="164" t="s">
        <v>125</v>
      </c>
      <c r="AE15" s="164" t="s">
        <v>124</v>
      </c>
      <c r="AF15" s="164" t="s">
        <v>123</v>
      </c>
      <c r="AG15" s="164" t="s">
        <v>122</v>
      </c>
      <c r="AH15" s="164" t="s">
        <v>121</v>
      </c>
      <c r="AI15" s="164" t="s">
        <v>120</v>
      </c>
      <c r="AJ15" s="164" t="s">
        <v>119</v>
      </c>
      <c r="AK15" s="164" t="s">
        <v>118</v>
      </c>
      <c r="AL15" s="164" t="s">
        <v>117</v>
      </c>
      <c r="AM15" s="164" t="s">
        <v>116</v>
      </c>
      <c r="AN15" s="164" t="s">
        <v>115</v>
      </c>
      <c r="AO15" s="164" t="s">
        <v>114</v>
      </c>
      <c r="AP15" s="164" t="s">
        <v>113</v>
      </c>
      <c r="AQ15" s="164" t="s">
        <v>112</v>
      </c>
      <c r="AR15" s="164" t="s">
        <v>111</v>
      </c>
      <c r="AS15" s="164" t="s">
        <v>110</v>
      </c>
      <c r="AT15" s="164" t="s">
        <v>109</v>
      </c>
      <c r="AU15" s="164" t="s">
        <v>108</v>
      </c>
      <c r="AV15" s="164" t="s">
        <v>107</v>
      </c>
      <c r="AW15" s="164" t="s">
        <v>106</v>
      </c>
      <c r="AX15" s="164" t="s">
        <v>105</v>
      </c>
      <c r="AY15" s="164" t="s">
        <v>104</v>
      </c>
      <c r="AZ15" s="164" t="s">
        <v>103</v>
      </c>
      <c r="BA15" s="164" t="s">
        <v>102</v>
      </c>
      <c r="BB15" s="164" t="s">
        <v>101</v>
      </c>
      <c r="BC15" s="164" t="s">
        <v>100</v>
      </c>
      <c r="BD15" s="164" t="s">
        <v>99</v>
      </c>
      <c r="BE15" s="164" t="s">
        <v>98</v>
      </c>
      <c r="BF15" s="164" t="s">
        <v>97</v>
      </c>
      <c r="BG15" s="164" t="s">
        <v>96</v>
      </c>
      <c r="BH15" s="164" t="s">
        <v>95</v>
      </c>
      <c r="BI15" s="164" t="s">
        <v>94</v>
      </c>
      <c r="BJ15" s="164" t="s">
        <v>93</v>
      </c>
      <c r="BK15" s="164" t="s">
        <v>92</v>
      </c>
      <c r="BL15" s="164" t="s">
        <v>91</v>
      </c>
      <c r="BM15" s="164" t="s">
        <v>90</v>
      </c>
      <c r="BN15" s="164" t="s">
        <v>89</v>
      </c>
      <c r="BO15" s="164" t="s">
        <v>88</v>
      </c>
      <c r="BP15" s="164" t="s">
        <v>87</v>
      </c>
      <c r="BQ15" s="164" t="s">
        <v>86</v>
      </c>
      <c r="BR15" s="164" t="s">
        <v>85</v>
      </c>
      <c r="BS15" s="164" t="s">
        <v>84</v>
      </c>
      <c r="BT15" s="164" t="s">
        <v>83</v>
      </c>
      <c r="BU15" s="164" t="s">
        <v>82</v>
      </c>
      <c r="BV15" s="164" t="s">
        <v>81</v>
      </c>
      <c r="BW15" s="164" t="s">
        <v>80</v>
      </c>
      <c r="BX15" s="300" t="s">
        <v>79</v>
      </c>
    </row>
    <row r="16" spans="1:76" ht="15.75">
      <c r="A16" s="489"/>
      <c r="B16" s="338" t="s">
        <v>409</v>
      </c>
      <c r="C16" s="337"/>
      <c r="D16" s="304" t="s">
        <v>77</v>
      </c>
      <c r="E16" s="304" t="s">
        <v>77</v>
      </c>
      <c r="F16" s="304" t="s">
        <v>77</v>
      </c>
      <c r="G16" s="304" t="s">
        <v>77</v>
      </c>
      <c r="H16" s="304" t="s">
        <v>77</v>
      </c>
      <c r="I16" s="304" t="s">
        <v>77</v>
      </c>
      <c r="J16" s="304" t="s">
        <v>77</v>
      </c>
      <c r="K16" s="304" t="s">
        <v>77</v>
      </c>
      <c r="L16" s="304" t="s">
        <v>77</v>
      </c>
      <c r="M16" s="304" t="s">
        <v>77</v>
      </c>
      <c r="N16" s="304" t="s">
        <v>77</v>
      </c>
      <c r="O16" s="304" t="s">
        <v>77</v>
      </c>
      <c r="P16" s="304" t="s">
        <v>77</v>
      </c>
      <c r="Q16" s="304" t="s">
        <v>77</v>
      </c>
      <c r="R16" s="304" t="s">
        <v>77</v>
      </c>
      <c r="S16" s="304" t="s">
        <v>77</v>
      </c>
      <c r="T16" s="304" t="s">
        <v>77</v>
      </c>
      <c r="U16" s="304" t="s">
        <v>77</v>
      </c>
      <c r="V16" s="304" t="s">
        <v>77</v>
      </c>
      <c r="W16" s="304" t="s">
        <v>77</v>
      </c>
      <c r="X16" s="304" t="s">
        <v>77</v>
      </c>
      <c r="Y16" s="304" t="s">
        <v>77</v>
      </c>
      <c r="Z16" s="304" t="s">
        <v>77</v>
      </c>
      <c r="AA16" s="304" t="s">
        <v>77</v>
      </c>
      <c r="AB16" s="304" t="s">
        <v>77</v>
      </c>
      <c r="AC16" s="304" t="s">
        <v>77</v>
      </c>
      <c r="AD16" s="304" t="s">
        <v>77</v>
      </c>
      <c r="AE16" s="304" t="s">
        <v>77</v>
      </c>
      <c r="AF16" s="304" t="s">
        <v>77</v>
      </c>
      <c r="AG16" s="304" t="s">
        <v>77</v>
      </c>
      <c r="AH16" s="304" t="s">
        <v>77</v>
      </c>
      <c r="AI16" s="304" t="s">
        <v>77</v>
      </c>
      <c r="AJ16" s="304" t="s">
        <v>77</v>
      </c>
      <c r="AK16" s="304" t="s">
        <v>77</v>
      </c>
      <c r="AL16" s="304" t="s">
        <v>77</v>
      </c>
      <c r="AM16" s="304" t="s">
        <v>77</v>
      </c>
      <c r="AN16" s="304" t="s">
        <v>77</v>
      </c>
      <c r="AO16" s="304" t="s">
        <v>77</v>
      </c>
      <c r="AP16" s="304" t="s">
        <v>77</v>
      </c>
      <c r="AQ16" s="304" t="s">
        <v>77</v>
      </c>
      <c r="AR16" s="304" t="s">
        <v>77</v>
      </c>
      <c r="AS16" s="304" t="s">
        <v>77</v>
      </c>
      <c r="AT16" s="304" t="s">
        <v>77</v>
      </c>
      <c r="AU16" s="304" t="s">
        <v>77</v>
      </c>
      <c r="AV16" s="304" t="s">
        <v>77</v>
      </c>
      <c r="AW16" s="304" t="s">
        <v>77</v>
      </c>
      <c r="AX16" s="304" t="s">
        <v>77</v>
      </c>
      <c r="AY16" s="304" t="s">
        <v>77</v>
      </c>
      <c r="AZ16" s="304" t="s">
        <v>77</v>
      </c>
      <c r="BA16" s="304" t="s">
        <v>77</v>
      </c>
      <c r="BB16" s="304" t="s">
        <v>77</v>
      </c>
      <c r="BC16" s="304" t="s">
        <v>77</v>
      </c>
      <c r="BD16" s="304" t="s">
        <v>77</v>
      </c>
      <c r="BE16" s="304" t="s">
        <v>77</v>
      </c>
      <c r="BF16" s="304" t="s">
        <v>77</v>
      </c>
      <c r="BG16" s="304" t="s">
        <v>77</v>
      </c>
      <c r="BH16" s="304" t="s">
        <v>77</v>
      </c>
      <c r="BI16" s="304" t="s">
        <v>77</v>
      </c>
      <c r="BJ16" s="304" t="s">
        <v>77</v>
      </c>
      <c r="BK16" s="304" t="s">
        <v>77</v>
      </c>
      <c r="BL16" s="304" t="s">
        <v>77</v>
      </c>
      <c r="BM16" s="304" t="s">
        <v>77</v>
      </c>
      <c r="BN16" s="304" t="s">
        <v>77</v>
      </c>
      <c r="BO16" s="304" t="s">
        <v>77</v>
      </c>
      <c r="BP16" s="304" t="s">
        <v>77</v>
      </c>
      <c r="BQ16" s="304" t="s">
        <v>77</v>
      </c>
      <c r="BR16" s="304" t="s">
        <v>77</v>
      </c>
      <c r="BS16" s="304" t="s">
        <v>76</v>
      </c>
      <c r="BT16" s="278" t="s">
        <v>76</v>
      </c>
      <c r="BU16" s="278" t="s">
        <v>76</v>
      </c>
      <c r="BV16" s="278" t="s">
        <v>76</v>
      </c>
      <c r="BW16" s="278" t="s">
        <v>76</v>
      </c>
      <c r="BX16" s="277" t="s">
        <v>76</v>
      </c>
    </row>
    <row r="17" spans="1:76" s="318" customFormat="1" ht="24" customHeight="1">
      <c r="A17" s="488"/>
      <c r="B17" s="41" t="s">
        <v>67</v>
      </c>
      <c r="C17" s="321"/>
      <c r="D17" s="458">
        <f t="shared" ref="D17:AI17" si="6">SUM(D18,D25)</f>
        <v>5276.5881830297676</v>
      </c>
      <c r="E17" s="458">
        <f t="shared" si="6"/>
        <v>7259.1226121723703</v>
      </c>
      <c r="F17" s="458">
        <f t="shared" si="6"/>
        <v>7073.5347975425593</v>
      </c>
      <c r="G17" s="458">
        <f t="shared" si="6"/>
        <v>7296.5066031258848</v>
      </c>
      <c r="H17" s="458">
        <f t="shared" si="6"/>
        <v>7667.9161113579166</v>
      </c>
      <c r="I17" s="458">
        <f t="shared" si="6"/>
        <v>7954.2570648872634</v>
      </c>
      <c r="J17" s="458">
        <f t="shared" si="6"/>
        <v>8121.817858729456</v>
      </c>
      <c r="K17" s="458">
        <f t="shared" si="6"/>
        <v>9702.9098178587301</v>
      </c>
      <c r="L17" s="458">
        <f t="shared" si="6"/>
        <v>9463.9958158995814</v>
      </c>
      <c r="M17" s="458">
        <f t="shared" si="6"/>
        <v>9740.3680736147235</v>
      </c>
      <c r="N17" s="458">
        <f t="shared" si="6"/>
        <v>12186.320109439122</v>
      </c>
      <c r="O17" s="458">
        <f t="shared" si="6"/>
        <v>12922.492697176242</v>
      </c>
      <c r="P17" s="458">
        <f t="shared" si="6"/>
        <v>13059.579751671441</v>
      </c>
      <c r="Q17" s="458">
        <f t="shared" si="6"/>
        <v>14661.833333333332</v>
      </c>
      <c r="R17" s="458">
        <f t="shared" si="6"/>
        <v>14645.544376572045</v>
      </c>
      <c r="S17" s="458">
        <f t="shared" si="6"/>
        <v>17109.328621908127</v>
      </c>
      <c r="T17" s="458">
        <f t="shared" si="6"/>
        <v>17340.896785109984</v>
      </c>
      <c r="U17" s="458">
        <f t="shared" si="6"/>
        <v>20134.933161539699</v>
      </c>
      <c r="V17" s="458">
        <f t="shared" si="6"/>
        <v>19749.59249577118</v>
      </c>
      <c r="W17" s="458">
        <f t="shared" si="6"/>
        <v>20959.922062350117</v>
      </c>
      <c r="X17" s="458">
        <f t="shared" si="6"/>
        <v>22299.470672389125</v>
      </c>
      <c r="Y17" s="458">
        <f t="shared" si="6"/>
        <v>22100.457296570279</v>
      </c>
      <c r="Z17" s="458">
        <f t="shared" si="6"/>
        <v>22145.074920167041</v>
      </c>
      <c r="AA17" s="458">
        <f t="shared" si="6"/>
        <v>23892.05078348393</v>
      </c>
      <c r="AB17" s="458">
        <f t="shared" si="6"/>
        <v>25603.767195767196</v>
      </c>
      <c r="AC17" s="458">
        <f t="shared" si="6"/>
        <v>27444.750733137829</v>
      </c>
      <c r="AD17" s="458">
        <f t="shared" si="6"/>
        <v>29863.100114697692</v>
      </c>
      <c r="AE17" s="458">
        <f t="shared" si="6"/>
        <v>32121.475182914772</v>
      </c>
      <c r="AF17" s="458">
        <f t="shared" si="6"/>
        <v>33401.005989416764</v>
      </c>
      <c r="AG17" s="458">
        <f t="shared" si="6"/>
        <v>34262.041255054515</v>
      </c>
      <c r="AH17" s="458">
        <f t="shared" si="6"/>
        <v>35393.840044329518</v>
      </c>
      <c r="AI17" s="458">
        <f t="shared" si="6"/>
        <v>35385.577455869548</v>
      </c>
      <c r="AJ17" s="458">
        <f t="shared" ref="AJ17:BO17" si="7">SUM(AJ18,AJ25)</f>
        <v>35563.095793613757</v>
      </c>
      <c r="AK17" s="458">
        <f t="shared" si="7"/>
        <v>37325.019746035607</v>
      </c>
      <c r="AL17" s="458">
        <f t="shared" si="7"/>
        <v>39058.851987819791</v>
      </c>
      <c r="AM17" s="458">
        <f t="shared" si="7"/>
        <v>40315.264763565043</v>
      </c>
      <c r="AN17" s="458">
        <f t="shared" si="7"/>
        <v>39810.655611062473</v>
      </c>
      <c r="AO17" s="458">
        <f t="shared" si="7"/>
        <v>40764.366002282048</v>
      </c>
      <c r="AP17" s="458">
        <f t="shared" si="7"/>
        <v>42028.769193039821</v>
      </c>
      <c r="AQ17" s="458">
        <f t="shared" si="7"/>
        <v>41768.807848084463</v>
      </c>
      <c r="AR17" s="458">
        <f t="shared" si="7"/>
        <v>40405.282909211681</v>
      </c>
      <c r="AS17" s="458">
        <f t="shared" si="7"/>
        <v>40321.302035393121</v>
      </c>
      <c r="AT17" s="458">
        <f t="shared" si="7"/>
        <v>40839.860613606041</v>
      </c>
      <c r="AU17" s="458">
        <f t="shared" si="7"/>
        <v>43401.348408231839</v>
      </c>
      <c r="AV17" s="458">
        <f t="shared" si="7"/>
        <v>44247.151734080377</v>
      </c>
      <c r="AW17" s="458">
        <f t="shared" si="7"/>
        <v>45574.647094566506</v>
      </c>
      <c r="AX17" s="458">
        <f t="shared" si="7"/>
        <v>45935.871961819277</v>
      </c>
      <c r="AY17" s="458">
        <f t="shared" si="7"/>
        <v>46525.486686526827</v>
      </c>
      <c r="AZ17" s="458">
        <f t="shared" si="7"/>
        <v>47650.273074146644</v>
      </c>
      <c r="BA17" s="458">
        <f t="shared" si="7"/>
        <v>49100.206985395227</v>
      </c>
      <c r="BB17" s="458">
        <f t="shared" si="7"/>
        <v>51235.785805881686</v>
      </c>
      <c r="BC17" s="458">
        <f t="shared" si="7"/>
        <v>53838.995967059614</v>
      </c>
      <c r="BD17" s="458">
        <f t="shared" si="7"/>
        <v>53943.333700926327</v>
      </c>
      <c r="BE17" s="458">
        <f t="shared" si="7"/>
        <v>57493.91554886278</v>
      </c>
      <c r="BF17" s="458">
        <f t="shared" si="7"/>
        <v>59287.834605042954</v>
      </c>
      <c r="BG17" s="458">
        <f t="shared" si="7"/>
        <v>60906.129208107363</v>
      </c>
      <c r="BH17" s="458">
        <f t="shared" si="7"/>
        <v>61958.471773534628</v>
      </c>
      <c r="BI17" s="458">
        <f t="shared" si="7"/>
        <v>63511.693442454409</v>
      </c>
      <c r="BJ17" s="458">
        <f t="shared" si="7"/>
        <v>64530.063951792064</v>
      </c>
      <c r="BK17" s="458">
        <f t="shared" si="7"/>
        <v>67287.078977159777</v>
      </c>
      <c r="BL17" s="458">
        <f t="shared" si="7"/>
        <v>70187.534592442214</v>
      </c>
      <c r="BM17" s="458">
        <f t="shared" si="7"/>
        <v>74319.719737131047</v>
      </c>
      <c r="BN17" s="458">
        <f t="shared" si="7"/>
        <v>75495.833909256107</v>
      </c>
      <c r="BO17" s="458">
        <f t="shared" si="7"/>
        <v>78751.643126880925</v>
      </c>
      <c r="BP17" s="458">
        <f t="shared" ref="BP17:BX17" si="8">SUM(BP18,BP25)</f>
        <v>83414.840018211122</v>
      </c>
      <c r="BQ17" s="458">
        <f t="shared" si="8"/>
        <v>85110.867197057538</v>
      </c>
      <c r="BR17" s="458">
        <f t="shared" si="8"/>
        <v>87380.989181992642</v>
      </c>
      <c r="BS17" s="458">
        <f t="shared" si="8"/>
        <v>89706.286451690496</v>
      </c>
      <c r="BT17" s="458">
        <f t="shared" si="8"/>
        <v>90571.199812015853</v>
      </c>
      <c r="BU17" s="458">
        <f t="shared" si="8"/>
        <v>92014.530352133632</v>
      </c>
      <c r="BV17" s="458">
        <f t="shared" si="8"/>
        <v>93559.595742815553</v>
      </c>
      <c r="BW17" s="458">
        <f t="shared" si="8"/>
        <v>94510.111056484166</v>
      </c>
      <c r="BX17" s="457">
        <f t="shared" si="8"/>
        <v>95337.827798451646</v>
      </c>
    </row>
    <row r="18" spans="1:76" ht="26.1" customHeight="1">
      <c r="A18" s="334"/>
      <c r="B18" s="37" t="s">
        <v>652</v>
      </c>
      <c r="C18" s="336"/>
      <c r="D18" s="456">
        <f t="shared" ref="D18:AI18" si="9">SUM(D19:D22)</f>
        <v>5276.5881830297676</v>
      </c>
      <c r="E18" s="456">
        <f t="shared" si="9"/>
        <v>7259.1226121723703</v>
      </c>
      <c r="F18" s="456">
        <f t="shared" si="9"/>
        <v>7073.5347975425593</v>
      </c>
      <c r="G18" s="456">
        <f t="shared" si="9"/>
        <v>7296.5066031258848</v>
      </c>
      <c r="H18" s="456">
        <f t="shared" si="9"/>
        <v>7667.9161113579166</v>
      </c>
      <c r="I18" s="456">
        <f t="shared" si="9"/>
        <v>7954.2570648872634</v>
      </c>
      <c r="J18" s="456">
        <f t="shared" si="9"/>
        <v>8121.817858729456</v>
      </c>
      <c r="K18" s="456">
        <f t="shared" si="9"/>
        <v>9702.9098178587301</v>
      </c>
      <c r="L18" s="456">
        <f t="shared" si="9"/>
        <v>9463.9958158995814</v>
      </c>
      <c r="M18" s="456">
        <f t="shared" si="9"/>
        <v>9740.3680736147235</v>
      </c>
      <c r="N18" s="456">
        <f t="shared" si="9"/>
        <v>12186.320109439122</v>
      </c>
      <c r="O18" s="456">
        <f t="shared" si="9"/>
        <v>12922.492697176242</v>
      </c>
      <c r="P18" s="456">
        <f t="shared" si="9"/>
        <v>13059.579751671441</v>
      </c>
      <c r="Q18" s="456">
        <f t="shared" si="9"/>
        <v>14661.833333333332</v>
      </c>
      <c r="R18" s="456">
        <f t="shared" si="9"/>
        <v>14645.544376572045</v>
      </c>
      <c r="S18" s="456">
        <f t="shared" si="9"/>
        <v>17109.328621908127</v>
      </c>
      <c r="T18" s="456">
        <f t="shared" si="9"/>
        <v>17340.896785109984</v>
      </c>
      <c r="U18" s="456">
        <f t="shared" si="9"/>
        <v>20134.933161539699</v>
      </c>
      <c r="V18" s="456">
        <f t="shared" si="9"/>
        <v>19749.59249577118</v>
      </c>
      <c r="W18" s="456">
        <f t="shared" si="9"/>
        <v>20959.922062350117</v>
      </c>
      <c r="X18" s="456">
        <f t="shared" si="9"/>
        <v>22299.470672389125</v>
      </c>
      <c r="Y18" s="456">
        <f t="shared" si="9"/>
        <v>22100.457296570279</v>
      </c>
      <c r="Z18" s="456">
        <f t="shared" si="9"/>
        <v>22053.279292557116</v>
      </c>
      <c r="AA18" s="456">
        <f t="shared" si="9"/>
        <v>23627.507720462083</v>
      </c>
      <c r="AB18" s="456">
        <f t="shared" si="9"/>
        <v>25315.195767195768</v>
      </c>
      <c r="AC18" s="456">
        <f t="shared" si="9"/>
        <v>27170.283479960897</v>
      </c>
      <c r="AD18" s="456">
        <f t="shared" si="9"/>
        <v>29609.896772079308</v>
      </c>
      <c r="AE18" s="456">
        <f t="shared" si="9"/>
        <v>31895.788016610641</v>
      </c>
      <c r="AF18" s="456">
        <f t="shared" si="9"/>
        <v>33190.748386346459</v>
      </c>
      <c r="AG18" s="456">
        <f t="shared" si="9"/>
        <v>34076.449813175008</v>
      </c>
      <c r="AH18" s="456">
        <f t="shared" si="9"/>
        <v>35221.278167713339</v>
      </c>
      <c r="AI18" s="456">
        <f t="shared" si="9"/>
        <v>35241.668645610705</v>
      </c>
      <c r="AJ18" s="456">
        <f t="shared" ref="AJ18:BO18" si="10">SUM(AJ19:AJ22)</f>
        <v>35435.170988600759</v>
      </c>
      <c r="AK18" s="456">
        <f t="shared" si="10"/>
        <v>37205.358770277664</v>
      </c>
      <c r="AL18" s="456">
        <f t="shared" si="10"/>
        <v>38943.880019351709</v>
      </c>
      <c r="AM18" s="456">
        <f t="shared" si="10"/>
        <v>40202.46785792111</v>
      </c>
      <c r="AN18" s="456">
        <f t="shared" si="10"/>
        <v>39709.223875984964</v>
      </c>
      <c r="AO18" s="456">
        <f t="shared" si="10"/>
        <v>40663.834332742583</v>
      </c>
      <c r="AP18" s="456">
        <f t="shared" si="10"/>
        <v>41941.486698586945</v>
      </c>
      <c r="AQ18" s="456">
        <f t="shared" si="10"/>
        <v>41685.755505389199</v>
      </c>
      <c r="AR18" s="456">
        <f t="shared" si="10"/>
        <v>40329.54653576322</v>
      </c>
      <c r="AS18" s="456">
        <f t="shared" si="10"/>
        <v>40254.06140840731</v>
      </c>
      <c r="AT18" s="456">
        <f t="shared" si="10"/>
        <v>40775.499048465979</v>
      </c>
      <c r="AU18" s="456">
        <f t="shared" si="10"/>
        <v>43340.536312473756</v>
      </c>
      <c r="AV18" s="456">
        <f t="shared" si="10"/>
        <v>44188.309939221181</v>
      </c>
      <c r="AW18" s="456">
        <f t="shared" si="10"/>
        <v>45516.238351082546</v>
      </c>
      <c r="AX18" s="456">
        <f t="shared" si="10"/>
        <v>45880.492588261324</v>
      </c>
      <c r="AY18" s="456">
        <f t="shared" si="10"/>
        <v>46470.001980897396</v>
      </c>
      <c r="AZ18" s="456">
        <f t="shared" si="10"/>
        <v>47606.044004773197</v>
      </c>
      <c r="BA18" s="456">
        <f t="shared" si="10"/>
        <v>49057.455917900617</v>
      </c>
      <c r="BB18" s="456">
        <f t="shared" si="10"/>
        <v>51194.369243702269</v>
      </c>
      <c r="BC18" s="456">
        <f t="shared" si="10"/>
        <v>53799.577824468382</v>
      </c>
      <c r="BD18" s="456">
        <f t="shared" si="10"/>
        <v>53904.986725297742</v>
      </c>
      <c r="BE18" s="456">
        <f t="shared" si="10"/>
        <v>57454.689957549839</v>
      </c>
      <c r="BF18" s="456">
        <f t="shared" si="10"/>
        <v>59249.272288991779</v>
      </c>
      <c r="BG18" s="456">
        <f t="shared" si="10"/>
        <v>60867.236038738192</v>
      </c>
      <c r="BH18" s="456">
        <f t="shared" si="10"/>
        <v>61920.019584427995</v>
      </c>
      <c r="BI18" s="456">
        <f t="shared" si="10"/>
        <v>63473.99489645123</v>
      </c>
      <c r="BJ18" s="456">
        <f t="shared" si="10"/>
        <v>64489.071843957747</v>
      </c>
      <c r="BK18" s="456">
        <f t="shared" si="10"/>
        <v>67240.820849732714</v>
      </c>
      <c r="BL18" s="456">
        <f t="shared" si="10"/>
        <v>70136.231348628178</v>
      </c>
      <c r="BM18" s="456">
        <f t="shared" si="10"/>
        <v>74266.746649493463</v>
      </c>
      <c r="BN18" s="456">
        <f t="shared" si="10"/>
        <v>75433.025971711817</v>
      </c>
      <c r="BO18" s="456">
        <f t="shared" si="10"/>
        <v>78685.194445752946</v>
      </c>
      <c r="BP18" s="456">
        <f t="shared" ref="BP18:BS18" si="11">SUM(BP19:BP22)</f>
        <v>83336.426014737503</v>
      </c>
      <c r="BQ18" s="456">
        <f t="shared" si="11"/>
        <v>85012.911734560839</v>
      </c>
      <c r="BR18" s="456">
        <f t="shared" si="11"/>
        <v>87291.994900209844</v>
      </c>
      <c r="BS18" s="456">
        <f t="shared" si="11"/>
        <v>89614.536537037973</v>
      </c>
      <c r="BT18" s="456">
        <f>SUM(BT19:BT24)</f>
        <v>90477.404628942284</v>
      </c>
      <c r="BU18" s="456">
        <f>SUM(BU19:BU24)</f>
        <v>91920.115408010868</v>
      </c>
      <c r="BV18" s="456">
        <f>SUM(BV19:BV24)</f>
        <v>93461.041249811547</v>
      </c>
      <c r="BW18" s="456">
        <f>SUM(BW19:BW24)</f>
        <v>94404.803146517632</v>
      </c>
      <c r="BX18" s="455">
        <f>SUM(BX19:BX24)</f>
        <v>95228.07142850681</v>
      </c>
    </row>
    <row r="19" spans="1:76">
      <c r="A19" s="334"/>
      <c r="B19" s="214" t="s">
        <v>651</v>
      </c>
      <c r="C19" s="336"/>
      <c r="D19" s="315">
        <v>5276.5881830297676</v>
      </c>
      <c r="E19" s="315">
        <v>7259.1226121723703</v>
      </c>
      <c r="F19" s="315">
        <v>7073.5347975425593</v>
      </c>
      <c r="G19" s="315">
        <v>7296.5066031258848</v>
      </c>
      <c r="H19" s="315">
        <v>7667.9161113579166</v>
      </c>
      <c r="I19" s="315">
        <v>7954.2570648872634</v>
      </c>
      <c r="J19" s="315">
        <v>8121.817858729456</v>
      </c>
      <c r="K19" s="315">
        <v>9702.9098178587301</v>
      </c>
      <c r="L19" s="315">
        <v>9463.9958158995814</v>
      </c>
      <c r="M19" s="315">
        <v>9740.3680736147235</v>
      </c>
      <c r="N19" s="315">
        <v>12186.320109439122</v>
      </c>
      <c r="O19" s="315">
        <v>12922.492697176242</v>
      </c>
      <c r="P19" s="315">
        <v>13059.579751671441</v>
      </c>
      <c r="Q19" s="315">
        <v>14661.833333333332</v>
      </c>
      <c r="R19" s="315">
        <v>14645.544376572045</v>
      </c>
      <c r="S19" s="315">
        <v>17109.328621908127</v>
      </c>
      <c r="T19" s="315">
        <v>17340.896785109984</v>
      </c>
      <c r="U19" s="315">
        <v>20134.933161539699</v>
      </c>
      <c r="V19" s="315">
        <v>19749.59249577118</v>
      </c>
      <c r="W19" s="315">
        <v>20959.922062350117</v>
      </c>
      <c r="X19" s="315">
        <v>22299.470672389125</v>
      </c>
      <c r="Y19" s="315">
        <v>22100.457296570279</v>
      </c>
      <c r="Z19" s="315">
        <v>22053.279292557116</v>
      </c>
      <c r="AA19" s="315">
        <v>23627.507720462083</v>
      </c>
      <c r="AB19" s="315">
        <v>25315.195767195768</v>
      </c>
      <c r="AC19" s="315">
        <v>27170.283479960897</v>
      </c>
      <c r="AD19" s="315">
        <v>29609.896772079308</v>
      </c>
      <c r="AE19" s="315">
        <v>31895.788016610641</v>
      </c>
      <c r="AF19" s="315">
        <v>33190.748386346459</v>
      </c>
      <c r="AG19" s="315">
        <v>34076.449813175008</v>
      </c>
      <c r="AH19" s="315">
        <v>35221.278167713339</v>
      </c>
      <c r="AI19" s="315">
        <v>35237.671178659068</v>
      </c>
      <c r="AJ19" s="315">
        <v>35408.239450703288</v>
      </c>
      <c r="AK19" s="315">
        <v>37147.062397472509</v>
      </c>
      <c r="AL19" s="315">
        <v>38828.908050883627</v>
      </c>
      <c r="AM19" s="315">
        <v>40037.399215515361</v>
      </c>
      <c r="AN19" s="315">
        <v>39482.953082350519</v>
      </c>
      <c r="AO19" s="315">
        <v>40318.103469204434</v>
      </c>
      <c r="AP19" s="315">
        <v>41424.649305150066</v>
      </c>
      <c r="AQ19" s="315">
        <v>41032.093287298325</v>
      </c>
      <c r="AR19" s="315">
        <v>39531.879654614146</v>
      </c>
      <c r="AS19" s="315">
        <v>39230.843946775531</v>
      </c>
      <c r="AT19" s="315">
        <v>39470.532343263665</v>
      </c>
      <c r="AU19" s="315">
        <v>41487.610079798411</v>
      </c>
      <c r="AV19" s="315">
        <v>41968.465916351306</v>
      </c>
      <c r="AW19" s="315">
        <v>42872.369791166973</v>
      </c>
      <c r="AX19" s="315">
        <v>42870.731533866434</v>
      </c>
      <c r="AY19" s="315">
        <v>43023.614661711865</v>
      </c>
      <c r="AZ19" s="315">
        <v>43505.812121569259</v>
      </c>
      <c r="BA19" s="315">
        <v>44429.535542142512</v>
      </c>
      <c r="BB19" s="315">
        <v>45926.815727231282</v>
      </c>
      <c r="BC19" s="315">
        <v>47537.145566966792</v>
      </c>
      <c r="BD19" s="315">
        <v>45786.774360682612</v>
      </c>
      <c r="BE19" s="315">
        <v>48578.196276512281</v>
      </c>
      <c r="BF19" s="315">
        <v>49822.553646214568</v>
      </c>
      <c r="BG19" s="315">
        <v>50427.68629546056</v>
      </c>
      <c r="BH19" s="315">
        <v>50817.138611381728</v>
      </c>
      <c r="BI19" s="315">
        <v>51602.758202199322</v>
      </c>
      <c r="BJ19" s="315">
        <v>51862.560037052208</v>
      </c>
      <c r="BK19" s="315">
        <v>53478.965296310256</v>
      </c>
      <c r="BL19" s="315">
        <v>55073.858695577896</v>
      </c>
      <c r="BM19" s="315">
        <v>57602.808319932112</v>
      </c>
      <c r="BN19" s="315">
        <v>58482.505966977144</v>
      </c>
      <c r="BO19" s="315">
        <v>60920.003801770974</v>
      </c>
      <c r="BP19" s="315">
        <v>63918.872141096399</v>
      </c>
      <c r="BQ19" s="315">
        <v>65019.761007253015</v>
      </c>
      <c r="BR19" s="315">
        <v>66521.919832343367</v>
      </c>
      <c r="BS19" s="315">
        <v>68359.366759479133</v>
      </c>
      <c r="BT19" s="315">
        <v>68183.448906324033</v>
      </c>
      <c r="BU19" s="315">
        <v>66976.764960652901</v>
      </c>
      <c r="BV19" s="315">
        <v>65938.631198863557</v>
      </c>
      <c r="BW19" s="315">
        <v>64784.381660225961</v>
      </c>
      <c r="BX19" s="314">
        <v>63085.764189366317</v>
      </c>
    </row>
    <row r="20" spans="1:76">
      <c r="A20" s="334"/>
      <c r="B20" s="214" t="s">
        <v>292</v>
      </c>
      <c r="C20" s="382"/>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15">
        <v>0</v>
      </c>
      <c r="V20" s="315">
        <v>0</v>
      </c>
      <c r="W20" s="315">
        <v>0</v>
      </c>
      <c r="X20" s="315">
        <v>0</v>
      </c>
      <c r="Y20" s="315">
        <v>0</v>
      </c>
      <c r="Z20" s="315">
        <v>0</v>
      </c>
      <c r="AA20" s="315">
        <v>0</v>
      </c>
      <c r="AB20" s="315">
        <v>0</v>
      </c>
      <c r="AC20" s="315">
        <v>0</v>
      </c>
      <c r="AD20" s="315">
        <v>0</v>
      </c>
      <c r="AE20" s="315">
        <v>0</v>
      </c>
      <c r="AF20" s="315">
        <v>0</v>
      </c>
      <c r="AG20" s="315">
        <v>0</v>
      </c>
      <c r="AH20" s="315">
        <v>0</v>
      </c>
      <c r="AI20" s="315">
        <v>0</v>
      </c>
      <c r="AJ20" s="315">
        <v>0</v>
      </c>
      <c r="AK20" s="315">
        <v>0</v>
      </c>
      <c r="AL20" s="315">
        <v>0</v>
      </c>
      <c r="AM20" s="315">
        <v>0</v>
      </c>
      <c r="AN20" s="315">
        <v>0</v>
      </c>
      <c r="AO20" s="315">
        <v>0</v>
      </c>
      <c r="AP20" s="315">
        <v>0</v>
      </c>
      <c r="AQ20" s="315">
        <v>0</v>
      </c>
      <c r="AR20" s="315">
        <v>0</v>
      </c>
      <c r="AS20" s="315">
        <v>0</v>
      </c>
      <c r="AT20" s="315">
        <v>0</v>
      </c>
      <c r="AU20" s="315">
        <v>0</v>
      </c>
      <c r="AV20" s="315">
        <v>0</v>
      </c>
      <c r="AW20" s="315">
        <v>0</v>
      </c>
      <c r="AX20" s="315">
        <v>0</v>
      </c>
      <c r="AY20" s="315">
        <v>0</v>
      </c>
      <c r="AZ20" s="315">
        <v>0</v>
      </c>
      <c r="BA20" s="315">
        <v>0</v>
      </c>
      <c r="BB20" s="315">
        <v>0</v>
      </c>
      <c r="BC20" s="315">
        <v>0</v>
      </c>
      <c r="BD20" s="315">
        <v>1531.0225487792238</v>
      </c>
      <c r="BE20" s="315">
        <v>1569.6374953093264</v>
      </c>
      <c r="BF20" s="315">
        <v>1584.0694301533433</v>
      </c>
      <c r="BG20" s="315">
        <v>1732.5753802912309</v>
      </c>
      <c r="BH20" s="315">
        <v>1755.1889689735144</v>
      </c>
      <c r="BI20" s="315">
        <v>1791.1935874062974</v>
      </c>
      <c r="BJ20" s="315">
        <v>1812.4869281432755</v>
      </c>
      <c r="BK20" s="315">
        <v>1863.6025251951564</v>
      </c>
      <c r="BL20" s="315">
        <v>1933.0610207043117</v>
      </c>
      <c r="BM20" s="315">
        <v>2003.8205032235023</v>
      </c>
      <c r="BN20" s="315">
        <v>1990.7564147112816</v>
      </c>
      <c r="BO20" s="315">
        <v>2048.1842262092428</v>
      </c>
      <c r="BP20" s="315">
        <v>2150.8202808334395</v>
      </c>
      <c r="BQ20" s="315">
        <v>2171.5656151849089</v>
      </c>
      <c r="BR20" s="315">
        <v>2206.6467021942717</v>
      </c>
      <c r="BS20" s="315">
        <v>2221.442112193989</v>
      </c>
      <c r="BT20" s="315">
        <v>2141.8198204394421</v>
      </c>
      <c r="BU20" s="315">
        <v>2057.7750691289557</v>
      </c>
      <c r="BV20" s="315">
        <v>1978.9487743276402</v>
      </c>
      <c r="BW20" s="315">
        <v>1899.0031582261142</v>
      </c>
      <c r="BX20" s="314">
        <v>1803.2123429508995</v>
      </c>
    </row>
    <row r="21" spans="1:76">
      <c r="A21" s="334"/>
      <c r="B21" s="214" t="s">
        <v>650</v>
      </c>
      <c r="C21" s="382"/>
      <c r="D21" s="315">
        <v>0</v>
      </c>
      <c r="E21" s="315">
        <v>0</v>
      </c>
      <c r="F21" s="315">
        <v>0</v>
      </c>
      <c r="G21" s="315">
        <v>0</v>
      </c>
      <c r="H21" s="315">
        <v>0</v>
      </c>
      <c r="I21" s="315">
        <v>0</v>
      </c>
      <c r="J21" s="315">
        <v>0</v>
      </c>
      <c r="K21" s="315">
        <v>0</v>
      </c>
      <c r="L21" s="315">
        <v>0</v>
      </c>
      <c r="M21" s="315">
        <v>0</v>
      </c>
      <c r="N21" s="315">
        <v>0</v>
      </c>
      <c r="O21" s="315">
        <v>0</v>
      </c>
      <c r="P21" s="315">
        <v>0</v>
      </c>
      <c r="Q21" s="315">
        <v>0</v>
      </c>
      <c r="R21" s="315">
        <v>0</v>
      </c>
      <c r="S21" s="315">
        <v>0</v>
      </c>
      <c r="T21" s="315">
        <v>0</v>
      </c>
      <c r="U21" s="315">
        <v>0</v>
      </c>
      <c r="V21" s="315">
        <v>0</v>
      </c>
      <c r="W21" s="315">
        <v>0</v>
      </c>
      <c r="X21" s="315">
        <v>0</v>
      </c>
      <c r="Y21" s="315">
        <v>0</v>
      </c>
      <c r="Z21" s="315">
        <v>0</v>
      </c>
      <c r="AA21" s="315">
        <v>0</v>
      </c>
      <c r="AB21" s="315">
        <v>0</v>
      </c>
      <c r="AC21" s="315">
        <v>0</v>
      </c>
      <c r="AD21" s="315">
        <v>0</v>
      </c>
      <c r="AE21" s="315">
        <v>0</v>
      </c>
      <c r="AF21" s="315">
        <v>0</v>
      </c>
      <c r="AG21" s="315">
        <v>0</v>
      </c>
      <c r="AH21" s="315">
        <v>0</v>
      </c>
      <c r="AI21" s="315">
        <v>0</v>
      </c>
      <c r="AJ21" s="315">
        <v>0</v>
      </c>
      <c r="AK21" s="315">
        <v>0</v>
      </c>
      <c r="AL21" s="315">
        <v>0</v>
      </c>
      <c r="AM21" s="315">
        <v>0</v>
      </c>
      <c r="AN21" s="315">
        <v>0</v>
      </c>
      <c r="AO21" s="315">
        <v>0</v>
      </c>
      <c r="AP21" s="315">
        <v>0</v>
      </c>
      <c r="AQ21" s="315">
        <v>0</v>
      </c>
      <c r="AR21" s="315">
        <v>0</v>
      </c>
      <c r="AS21" s="315">
        <v>0</v>
      </c>
      <c r="AT21" s="315">
        <v>0</v>
      </c>
      <c r="AU21" s="315">
        <v>0</v>
      </c>
      <c r="AV21" s="315">
        <v>0</v>
      </c>
      <c r="AW21" s="315">
        <v>0</v>
      </c>
      <c r="AX21" s="315">
        <v>0</v>
      </c>
      <c r="AY21" s="315">
        <v>0</v>
      </c>
      <c r="AZ21" s="315">
        <v>0</v>
      </c>
      <c r="BA21" s="315">
        <v>0</v>
      </c>
      <c r="BB21" s="315">
        <v>0</v>
      </c>
      <c r="BC21" s="315">
        <v>0</v>
      </c>
      <c r="BD21" s="315">
        <v>0</v>
      </c>
      <c r="BE21" s="315">
        <v>0</v>
      </c>
      <c r="BF21" s="315">
        <v>0</v>
      </c>
      <c r="BG21" s="315">
        <v>0</v>
      </c>
      <c r="BH21" s="315">
        <v>0</v>
      </c>
      <c r="BI21" s="315">
        <v>0</v>
      </c>
      <c r="BJ21" s="315">
        <v>49.308513177921697</v>
      </c>
      <c r="BK21" s="315">
        <v>185.35202004800465</v>
      </c>
      <c r="BL21" s="315">
        <v>396.61065856014437</v>
      </c>
      <c r="BM21" s="315">
        <v>554.91431286411989</v>
      </c>
      <c r="BN21" s="315">
        <v>825.63275401575333</v>
      </c>
      <c r="BO21" s="315">
        <v>671.45736580405685</v>
      </c>
      <c r="BP21" s="315">
        <v>787.49160205931651</v>
      </c>
      <c r="BQ21" s="315">
        <v>756.7868107827552</v>
      </c>
      <c r="BR21" s="315">
        <v>752.70432949406791</v>
      </c>
      <c r="BS21" s="315">
        <v>748.11624690918609</v>
      </c>
      <c r="BT21" s="315">
        <v>712.61422088979509</v>
      </c>
      <c r="BU21" s="315">
        <v>688.19613207980376</v>
      </c>
      <c r="BV21" s="315">
        <v>599.22467198561856</v>
      </c>
      <c r="BW21" s="315">
        <v>487.59720911869908</v>
      </c>
      <c r="BX21" s="314">
        <v>386.06673976718406</v>
      </c>
    </row>
    <row r="22" spans="1:76">
      <c r="A22" s="334"/>
      <c r="B22" s="214" t="s">
        <v>649</v>
      </c>
      <c r="C22" s="487"/>
      <c r="D22" s="315">
        <v>0</v>
      </c>
      <c r="E22" s="315">
        <v>0</v>
      </c>
      <c r="F22" s="315">
        <v>0</v>
      </c>
      <c r="G22" s="315">
        <v>0</v>
      </c>
      <c r="H22" s="315">
        <v>0</v>
      </c>
      <c r="I22" s="315">
        <v>0</v>
      </c>
      <c r="J22" s="315">
        <v>0</v>
      </c>
      <c r="K22" s="315">
        <v>0</v>
      </c>
      <c r="L22" s="315">
        <v>0</v>
      </c>
      <c r="M22" s="315">
        <v>0</v>
      </c>
      <c r="N22" s="315">
        <v>0</v>
      </c>
      <c r="O22" s="315">
        <v>0</v>
      </c>
      <c r="P22" s="315">
        <v>0</v>
      </c>
      <c r="Q22" s="315">
        <v>0</v>
      </c>
      <c r="R22" s="315">
        <v>0</v>
      </c>
      <c r="S22" s="315">
        <v>0</v>
      </c>
      <c r="T22" s="315">
        <v>0</v>
      </c>
      <c r="U22" s="315">
        <v>0</v>
      </c>
      <c r="V22" s="315">
        <v>0</v>
      </c>
      <c r="W22" s="315">
        <v>0</v>
      </c>
      <c r="X22" s="315">
        <v>0</v>
      </c>
      <c r="Y22" s="315">
        <v>0</v>
      </c>
      <c r="Z22" s="315">
        <v>0</v>
      </c>
      <c r="AA22" s="315">
        <v>0</v>
      </c>
      <c r="AB22" s="315">
        <v>0</v>
      </c>
      <c r="AC22" s="315">
        <v>0</v>
      </c>
      <c r="AD22" s="315">
        <v>0</v>
      </c>
      <c r="AE22" s="315">
        <v>0</v>
      </c>
      <c r="AF22" s="315">
        <v>0</v>
      </c>
      <c r="AG22" s="315">
        <v>0</v>
      </c>
      <c r="AH22" s="315">
        <v>0</v>
      </c>
      <c r="AI22" s="315">
        <v>3.9974669516346077</v>
      </c>
      <c r="AJ22" s="315">
        <v>26.931537897473504</v>
      </c>
      <c r="AK22" s="315">
        <v>58.296372805152195</v>
      </c>
      <c r="AL22" s="315">
        <v>114.97196846808389</v>
      </c>
      <c r="AM22" s="315">
        <v>165.06864240575285</v>
      </c>
      <c r="AN22" s="315">
        <v>226.27079363444403</v>
      </c>
      <c r="AO22" s="315">
        <v>345.73086353815154</v>
      </c>
      <c r="AP22" s="315">
        <v>516.83739343687955</v>
      </c>
      <c r="AQ22" s="315">
        <v>653.66221809087494</v>
      </c>
      <c r="AR22" s="315">
        <v>797.6668811490722</v>
      </c>
      <c r="AS22" s="315">
        <v>1023.2174616317806</v>
      </c>
      <c r="AT22" s="315">
        <v>1304.9667052023119</v>
      </c>
      <c r="AU22" s="315">
        <v>1852.9262326753467</v>
      </c>
      <c r="AV22" s="315">
        <v>2219.8440228698742</v>
      </c>
      <c r="AW22" s="315">
        <v>2643.868559915571</v>
      </c>
      <c r="AX22" s="315">
        <v>3009.7610543948927</v>
      </c>
      <c r="AY22" s="315">
        <v>3446.3873191855291</v>
      </c>
      <c r="AZ22" s="315">
        <v>4100.2318832039364</v>
      </c>
      <c r="BA22" s="315">
        <v>4627.9203757581017</v>
      </c>
      <c r="BB22" s="315">
        <v>5267.5535164709909</v>
      </c>
      <c r="BC22" s="315">
        <v>6262.4322575015931</v>
      </c>
      <c r="BD22" s="315">
        <v>6587.1898158359063</v>
      </c>
      <c r="BE22" s="315">
        <v>7306.8561857282302</v>
      </c>
      <c r="BF22" s="315">
        <v>7842.6492126238682</v>
      </c>
      <c r="BG22" s="315">
        <v>8706.9743629863988</v>
      </c>
      <c r="BH22" s="315">
        <v>9347.6920040727582</v>
      </c>
      <c r="BI22" s="315">
        <v>10080.043106845611</v>
      </c>
      <c r="BJ22" s="315">
        <v>10764.71636558434</v>
      </c>
      <c r="BK22" s="315">
        <v>11712.901008179297</v>
      </c>
      <c r="BL22" s="315">
        <v>12732.70097378583</v>
      </c>
      <c r="BM22" s="315">
        <v>14105.203513473731</v>
      </c>
      <c r="BN22" s="315">
        <v>14134.130836007638</v>
      </c>
      <c r="BO22" s="315">
        <v>15045.549051968683</v>
      </c>
      <c r="BP22" s="315">
        <v>16479.241990748342</v>
      </c>
      <c r="BQ22" s="315">
        <v>17064.798301340172</v>
      </c>
      <c r="BR22" s="315">
        <v>17810.724036178141</v>
      </c>
      <c r="BS22" s="315">
        <v>18285.611418455668</v>
      </c>
      <c r="BT22" s="315">
        <v>17908.169540870284</v>
      </c>
      <c r="BU22" s="315">
        <v>17503.955564896369</v>
      </c>
      <c r="BV22" s="315">
        <v>17134.656442173262</v>
      </c>
      <c r="BW22" s="315">
        <v>16764.885709572238</v>
      </c>
      <c r="BX22" s="314">
        <v>16242.381831620532</v>
      </c>
    </row>
    <row r="23" spans="1:76">
      <c r="A23" s="334"/>
      <c r="B23" s="214" t="s">
        <v>290</v>
      </c>
      <c r="C23" s="487"/>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v>1442.4805001303955</v>
      </c>
      <c r="BU23" s="315">
        <v>4432.189952476112</v>
      </c>
      <c r="BV23" s="315">
        <v>7384.7858101286392</v>
      </c>
      <c r="BW23" s="315">
        <v>9936.5386277498983</v>
      </c>
      <c r="BX23" s="314">
        <v>13062.222960166579</v>
      </c>
    </row>
    <row r="24" spans="1:76">
      <c r="A24" s="334"/>
      <c r="B24" s="214" t="s">
        <v>289</v>
      </c>
      <c r="C24" s="487"/>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v>88.871640288342149</v>
      </c>
      <c r="BU24" s="315">
        <v>261.23372877673438</v>
      </c>
      <c r="BV24" s="315">
        <v>424.79435233282379</v>
      </c>
      <c r="BW24" s="315">
        <v>532.39678162473535</v>
      </c>
      <c r="BX24" s="314">
        <v>648.42336463528932</v>
      </c>
    </row>
    <row r="25" spans="1:76">
      <c r="A25" s="334"/>
      <c r="B25" s="485" t="s">
        <v>648</v>
      </c>
      <c r="C25" s="485"/>
      <c r="D25" s="315">
        <v>0</v>
      </c>
      <c r="E25" s="315">
        <v>0</v>
      </c>
      <c r="F25" s="315">
        <v>0</v>
      </c>
      <c r="G25" s="315">
        <v>0</v>
      </c>
      <c r="H25" s="315">
        <v>0</v>
      </c>
      <c r="I25" s="315">
        <v>0</v>
      </c>
      <c r="J25" s="315">
        <v>0</v>
      </c>
      <c r="K25" s="315">
        <v>0</v>
      </c>
      <c r="L25" s="315">
        <v>0</v>
      </c>
      <c r="M25" s="315">
        <v>0</v>
      </c>
      <c r="N25" s="315">
        <v>0</v>
      </c>
      <c r="O25" s="315">
        <v>0</v>
      </c>
      <c r="P25" s="315">
        <v>0</v>
      </c>
      <c r="Q25" s="315">
        <v>0</v>
      </c>
      <c r="R25" s="315">
        <v>0</v>
      </c>
      <c r="S25" s="315">
        <v>0</v>
      </c>
      <c r="T25" s="315">
        <v>0</v>
      </c>
      <c r="U25" s="315">
        <v>0</v>
      </c>
      <c r="V25" s="315">
        <v>0</v>
      </c>
      <c r="W25" s="315">
        <v>0</v>
      </c>
      <c r="X25" s="315">
        <v>0</v>
      </c>
      <c r="Y25" s="315">
        <v>0</v>
      </c>
      <c r="Z25" s="315">
        <v>91.795627609923869</v>
      </c>
      <c r="AA25" s="315">
        <v>264.54306302184602</v>
      </c>
      <c r="AB25" s="315">
        <v>288.57142857142856</v>
      </c>
      <c r="AC25" s="315">
        <v>274.46725317693057</v>
      </c>
      <c r="AD25" s="315">
        <v>253.20334261838443</v>
      </c>
      <c r="AE25" s="315">
        <v>225.68716630413289</v>
      </c>
      <c r="AF25" s="315">
        <v>210.25760307030296</v>
      </c>
      <c r="AG25" s="315">
        <v>185.59144187951068</v>
      </c>
      <c r="AH25" s="315">
        <v>172.56187661618029</v>
      </c>
      <c r="AI25" s="315">
        <v>143.90881025884588</v>
      </c>
      <c r="AJ25" s="315">
        <v>127.92480501299914</v>
      </c>
      <c r="AK25" s="315">
        <v>119.66097575794397</v>
      </c>
      <c r="AL25" s="315">
        <v>114.97196846808389</v>
      </c>
      <c r="AM25" s="315">
        <v>112.79690564393113</v>
      </c>
      <c r="AN25" s="315">
        <v>101.4317350775094</v>
      </c>
      <c r="AO25" s="315">
        <v>100.5316695394625</v>
      </c>
      <c r="AP25" s="315">
        <v>87.282494452878666</v>
      </c>
      <c r="AQ25" s="315">
        <v>83.052342695261501</v>
      </c>
      <c r="AR25" s="315">
        <v>75.736373448461961</v>
      </c>
      <c r="AS25" s="315">
        <v>67.240626985808092</v>
      </c>
      <c r="AT25" s="315">
        <v>64.36156514006224</v>
      </c>
      <c r="AU25" s="315">
        <v>60.812095758084844</v>
      </c>
      <c r="AV25" s="315">
        <v>58.841794859193001</v>
      </c>
      <c r="AW25" s="315">
        <v>58.40874348396175</v>
      </c>
      <c r="AX25" s="315">
        <v>55.379373557950629</v>
      </c>
      <c r="AY25" s="315">
        <v>55.484705629433982</v>
      </c>
      <c r="AZ25" s="315">
        <v>44.22906937344392</v>
      </c>
      <c r="BA25" s="315">
        <v>42.751067494608243</v>
      </c>
      <c r="BB25" s="315">
        <v>41.416562179414115</v>
      </c>
      <c r="BC25" s="315">
        <v>39.418142591234705</v>
      </c>
      <c r="BD25" s="315">
        <v>38.346975628584033</v>
      </c>
      <c r="BE25" s="315">
        <v>39.225591312937915</v>
      </c>
      <c r="BF25" s="315">
        <v>38.562316051176211</v>
      </c>
      <c r="BG25" s="315">
        <v>38.893169369173123</v>
      </c>
      <c r="BH25" s="315">
        <v>38.45218910663332</v>
      </c>
      <c r="BI25" s="315">
        <v>37.698546003179452</v>
      </c>
      <c r="BJ25" s="315">
        <v>40.992107834317558</v>
      </c>
      <c r="BK25" s="315">
        <v>46.258127427067677</v>
      </c>
      <c r="BL25" s="315">
        <v>51.303243814037458</v>
      </c>
      <c r="BM25" s="315">
        <v>52.973087637579631</v>
      </c>
      <c r="BN25" s="315">
        <v>62.807937544285913</v>
      </c>
      <c r="BO25" s="315">
        <v>66.448681127982411</v>
      </c>
      <c r="BP25" s="315">
        <v>78.414003473622088</v>
      </c>
      <c r="BQ25" s="315">
        <v>97.955462496704783</v>
      </c>
      <c r="BR25" s="315">
        <v>88.994281782800016</v>
      </c>
      <c r="BS25" s="315">
        <v>91.749914652519948</v>
      </c>
      <c r="BT25" s="315">
        <v>93.79518307357506</v>
      </c>
      <c r="BU25" s="315">
        <v>94.414944122762137</v>
      </c>
      <c r="BV25" s="315">
        <v>98.554493004003049</v>
      </c>
      <c r="BW25" s="315">
        <v>105.3079099665275</v>
      </c>
      <c r="BX25" s="314">
        <v>109.7563699448412</v>
      </c>
    </row>
    <row r="26" spans="1:76" ht="26.1" customHeight="1">
      <c r="A26" s="334"/>
      <c r="B26" s="37" t="s">
        <v>647</v>
      </c>
      <c r="C26" s="336"/>
      <c r="D26" s="315">
        <v>0</v>
      </c>
      <c r="E26" s="315">
        <v>0</v>
      </c>
      <c r="F26" s="315">
        <v>0</v>
      </c>
      <c r="G26" s="315">
        <v>0</v>
      </c>
      <c r="H26" s="315">
        <v>0</v>
      </c>
      <c r="I26" s="315">
        <v>0</v>
      </c>
      <c r="J26" s="315">
        <v>0</v>
      </c>
      <c r="K26" s="315">
        <v>0</v>
      </c>
      <c r="L26" s="315">
        <v>0</v>
      </c>
      <c r="M26" s="315">
        <v>0</v>
      </c>
      <c r="N26" s="315">
        <v>0</v>
      </c>
      <c r="O26" s="315">
        <v>0</v>
      </c>
      <c r="P26" s="315">
        <v>0</v>
      </c>
      <c r="Q26" s="315">
        <v>0</v>
      </c>
      <c r="R26" s="315">
        <v>0</v>
      </c>
      <c r="S26" s="315">
        <v>0</v>
      </c>
      <c r="T26" s="315">
        <v>0</v>
      </c>
      <c r="U26" s="315">
        <v>0</v>
      </c>
      <c r="V26" s="315">
        <v>0</v>
      </c>
      <c r="W26" s="315">
        <v>0</v>
      </c>
      <c r="X26" s="315">
        <v>0</v>
      </c>
      <c r="Y26" s="315">
        <v>0</v>
      </c>
      <c r="Z26" s="315">
        <v>0</v>
      </c>
      <c r="AA26" s="315">
        <v>0</v>
      </c>
      <c r="AB26" s="315">
        <v>0</v>
      </c>
      <c r="AC26" s="315">
        <v>0</v>
      </c>
      <c r="AD26" s="315">
        <v>0</v>
      </c>
      <c r="AE26" s="315">
        <v>0</v>
      </c>
      <c r="AF26" s="315">
        <v>0</v>
      </c>
      <c r="AG26" s="315">
        <v>0</v>
      </c>
      <c r="AH26" s="315">
        <v>0</v>
      </c>
      <c r="AI26" s="315">
        <v>0</v>
      </c>
      <c r="AJ26" s="315">
        <v>0</v>
      </c>
      <c r="AK26" s="315">
        <v>0</v>
      </c>
      <c r="AL26" s="315">
        <v>0</v>
      </c>
      <c r="AM26" s="315">
        <v>0</v>
      </c>
      <c r="AN26" s="315">
        <v>0</v>
      </c>
      <c r="AO26" s="315">
        <v>0</v>
      </c>
      <c r="AP26" s="315">
        <v>0</v>
      </c>
      <c r="AQ26" s="315">
        <v>0</v>
      </c>
      <c r="AR26" s="315">
        <v>0</v>
      </c>
      <c r="AS26" s="315">
        <v>0</v>
      </c>
      <c r="AT26" s="315">
        <v>0</v>
      </c>
      <c r="AU26" s="315">
        <v>0</v>
      </c>
      <c r="AV26" s="315">
        <v>0</v>
      </c>
      <c r="AW26" s="315">
        <v>0</v>
      </c>
      <c r="AX26" s="315">
        <v>0</v>
      </c>
      <c r="AY26" s="315">
        <v>0</v>
      </c>
      <c r="AZ26" s="315">
        <v>0</v>
      </c>
      <c r="BA26" s="315">
        <v>0</v>
      </c>
      <c r="BB26" s="315">
        <v>0</v>
      </c>
      <c r="BC26" s="315">
        <v>0</v>
      </c>
      <c r="BD26" s="315">
        <v>1944.958258342192</v>
      </c>
      <c r="BE26" s="315">
        <v>2076.4398401983399</v>
      </c>
      <c r="BF26" s="315">
        <v>2168.3900953496582</v>
      </c>
      <c r="BG26" s="315">
        <v>2296.5600859054157</v>
      </c>
      <c r="BH26" s="315">
        <v>2400.7362741183047</v>
      </c>
      <c r="BI26" s="315">
        <v>2514.1882542000344</v>
      </c>
      <c r="BJ26" s="315">
        <v>2614.1486335363415</v>
      </c>
      <c r="BK26" s="315">
        <v>2725.9092078359467</v>
      </c>
      <c r="BL26" s="315">
        <v>2861.9213369205268</v>
      </c>
      <c r="BM26" s="315">
        <v>3059.2280434139293</v>
      </c>
      <c r="BN26" s="315">
        <v>3260.591807473636</v>
      </c>
      <c r="BO26" s="315">
        <v>3371.3883537078796</v>
      </c>
      <c r="BP26" s="315">
        <v>3561.5674726981879</v>
      </c>
      <c r="BQ26" s="315">
        <v>3565.9227529310033</v>
      </c>
      <c r="BR26" s="315">
        <v>3714.7768623285779</v>
      </c>
      <c r="BS26" s="315">
        <v>3861.1644409766163</v>
      </c>
      <c r="BT26" s="315">
        <v>3939.552868555314</v>
      </c>
      <c r="BU26" s="315">
        <v>4053.2168137420645</v>
      </c>
      <c r="BV26" s="315">
        <v>4144.1687639755919</v>
      </c>
      <c r="BW26" s="315">
        <v>4203.1248872226724</v>
      </c>
      <c r="BX26" s="314">
        <v>4242.4685609130256</v>
      </c>
    </row>
    <row r="27" spans="1:76" ht="15.75" customHeight="1" thickBot="1">
      <c r="A27" s="334"/>
      <c r="B27" s="486"/>
      <c r="C27" s="336"/>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4"/>
    </row>
    <row r="28" spans="1:76" ht="39.75" customHeight="1">
      <c r="A28" s="347"/>
      <c r="B28" s="326" t="s">
        <v>654</v>
      </c>
      <c r="C28" s="325"/>
      <c r="D28" s="324" t="s">
        <v>485</v>
      </c>
      <c r="E28" s="324" t="s">
        <v>484</v>
      </c>
      <c r="F28" s="324" t="s">
        <v>483</v>
      </c>
      <c r="G28" s="324" t="s">
        <v>482</v>
      </c>
      <c r="H28" s="324" t="s">
        <v>481</v>
      </c>
      <c r="I28" s="324" t="s">
        <v>480</v>
      </c>
      <c r="J28" s="324" t="s">
        <v>479</v>
      </c>
      <c r="K28" s="324" t="s">
        <v>478</v>
      </c>
      <c r="L28" s="324" t="s">
        <v>477</v>
      </c>
      <c r="M28" s="324" t="s">
        <v>476</v>
      </c>
      <c r="N28" s="324" t="s">
        <v>475</v>
      </c>
      <c r="O28" s="324" t="s">
        <v>474</v>
      </c>
      <c r="P28" s="324" t="s">
        <v>473</v>
      </c>
      <c r="Q28" s="324" t="s">
        <v>472</v>
      </c>
      <c r="R28" s="324" t="s">
        <v>471</v>
      </c>
      <c r="S28" s="324" t="s">
        <v>470</v>
      </c>
      <c r="T28" s="324" t="s">
        <v>469</v>
      </c>
      <c r="U28" s="324" t="s">
        <v>468</v>
      </c>
      <c r="V28" s="324" t="s">
        <v>467</v>
      </c>
      <c r="W28" s="324" t="s">
        <v>466</v>
      </c>
      <c r="X28" s="324" t="s">
        <v>465</v>
      </c>
      <c r="Y28" s="324" t="s">
        <v>464</v>
      </c>
      <c r="Z28" s="324" t="s">
        <v>463</v>
      </c>
      <c r="AA28" s="324" t="s">
        <v>462</v>
      </c>
      <c r="AB28" s="324" t="s">
        <v>461</v>
      </c>
      <c r="AC28" s="324" t="s">
        <v>460</v>
      </c>
      <c r="AD28" s="324" t="s">
        <v>459</v>
      </c>
      <c r="AE28" s="324" t="s">
        <v>458</v>
      </c>
      <c r="AF28" s="324" t="s">
        <v>457</v>
      </c>
      <c r="AG28" s="324" t="s">
        <v>456</v>
      </c>
      <c r="AH28" s="324" t="s">
        <v>455</v>
      </c>
      <c r="AI28" s="324" t="s">
        <v>454</v>
      </c>
      <c r="AJ28" s="324" t="s">
        <v>453</v>
      </c>
      <c r="AK28" s="324" t="s">
        <v>452</v>
      </c>
      <c r="AL28" s="324" t="s">
        <v>451</v>
      </c>
      <c r="AM28" s="324" t="s">
        <v>450</v>
      </c>
      <c r="AN28" s="324" t="s">
        <v>449</v>
      </c>
      <c r="AO28" s="324" t="s">
        <v>448</v>
      </c>
      <c r="AP28" s="324" t="s">
        <v>447</v>
      </c>
      <c r="AQ28" s="324" t="s">
        <v>446</v>
      </c>
      <c r="AR28" s="324" t="s">
        <v>445</v>
      </c>
      <c r="AS28" s="324" t="s">
        <v>444</v>
      </c>
      <c r="AT28" s="324" t="s">
        <v>443</v>
      </c>
      <c r="AU28" s="324" t="s">
        <v>442</v>
      </c>
      <c r="AV28" s="324" t="s">
        <v>441</v>
      </c>
      <c r="AW28" s="324" t="s">
        <v>440</v>
      </c>
      <c r="AX28" s="324" t="s">
        <v>439</v>
      </c>
      <c r="AY28" s="324" t="s">
        <v>438</v>
      </c>
      <c r="AZ28" s="324" t="s">
        <v>437</v>
      </c>
      <c r="BA28" s="324" t="s">
        <v>436</v>
      </c>
      <c r="BB28" s="324" t="s">
        <v>435</v>
      </c>
      <c r="BC28" s="324" t="s">
        <v>434</v>
      </c>
      <c r="BD28" s="324" t="s">
        <v>433</v>
      </c>
      <c r="BE28" s="324" t="s">
        <v>432</v>
      </c>
      <c r="BF28" s="324" t="s">
        <v>431</v>
      </c>
      <c r="BG28" s="324" t="s">
        <v>430</v>
      </c>
      <c r="BH28" s="324" t="s">
        <v>429</v>
      </c>
      <c r="BI28" s="324" t="s">
        <v>428</v>
      </c>
      <c r="BJ28" s="324" t="s">
        <v>427</v>
      </c>
      <c r="BK28" s="324" t="s">
        <v>426</v>
      </c>
      <c r="BL28" s="324" t="s">
        <v>425</v>
      </c>
      <c r="BM28" s="324" t="s">
        <v>424</v>
      </c>
      <c r="BN28" s="324" t="s">
        <v>423</v>
      </c>
      <c r="BO28" s="324" t="s">
        <v>422</v>
      </c>
      <c r="BP28" s="324" t="s">
        <v>421</v>
      </c>
      <c r="BQ28" s="324" t="s">
        <v>420</v>
      </c>
      <c r="BR28" s="324" t="s">
        <v>419</v>
      </c>
      <c r="BS28" s="324" t="s">
        <v>418</v>
      </c>
      <c r="BT28" s="324" t="s">
        <v>417</v>
      </c>
      <c r="BU28" s="323" t="s">
        <v>416</v>
      </c>
      <c r="BV28" s="323" t="s">
        <v>415</v>
      </c>
      <c r="BW28" s="323" t="s">
        <v>414</v>
      </c>
      <c r="BX28" s="322" t="s">
        <v>413</v>
      </c>
    </row>
    <row r="29" spans="1:76" s="318" customFormat="1" ht="26.1" customHeight="1">
      <c r="A29" s="385"/>
      <c r="B29" s="41" t="s">
        <v>653</v>
      </c>
      <c r="C29" s="321"/>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v>11004</v>
      </c>
      <c r="BE29" s="273">
        <v>11095</v>
      </c>
      <c r="BF29" s="273">
        <v>11195</v>
      </c>
      <c r="BG29" s="273">
        <v>11320</v>
      </c>
      <c r="BH29" s="273">
        <v>11477</v>
      </c>
      <c r="BI29" s="273">
        <v>11585</v>
      </c>
      <c r="BJ29" s="273">
        <v>11715</v>
      </c>
      <c r="BK29" s="273">
        <v>11938</v>
      </c>
      <c r="BL29" s="273">
        <v>12160</v>
      </c>
      <c r="BM29" s="273">
        <v>12410</v>
      </c>
      <c r="BN29" s="273">
        <v>12566</v>
      </c>
      <c r="BO29" s="273">
        <v>12667</v>
      </c>
      <c r="BP29" s="273">
        <v>12810</v>
      </c>
      <c r="BQ29" s="273">
        <v>12888</v>
      </c>
      <c r="BR29" s="273">
        <v>12926</v>
      </c>
      <c r="BS29" s="273">
        <v>12982</v>
      </c>
      <c r="BT29" s="273">
        <v>12988</v>
      </c>
      <c r="BU29" s="273">
        <v>12958</v>
      </c>
      <c r="BV29" s="273">
        <v>12888</v>
      </c>
      <c r="BW29" s="273">
        <v>12748</v>
      </c>
      <c r="BX29" s="272">
        <v>12677</v>
      </c>
    </row>
    <row r="30" spans="1:76" ht="26.1" customHeight="1">
      <c r="A30" s="316"/>
      <c r="B30" s="37" t="s">
        <v>652</v>
      </c>
      <c r="C30" s="316"/>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f t="shared" ref="BD30:BX30" si="12">BD29-BD37</f>
        <v>10981</v>
      </c>
      <c r="BE30" s="177">
        <f t="shared" si="12"/>
        <v>11072</v>
      </c>
      <c r="BF30" s="177">
        <f t="shared" si="12"/>
        <v>11171</v>
      </c>
      <c r="BG30" s="177">
        <f t="shared" si="12"/>
        <v>11297</v>
      </c>
      <c r="BH30" s="177">
        <f t="shared" si="12"/>
        <v>11454</v>
      </c>
      <c r="BI30" s="177">
        <f t="shared" si="12"/>
        <v>11562</v>
      </c>
      <c r="BJ30" s="177">
        <f t="shared" si="12"/>
        <v>11692</v>
      </c>
      <c r="BK30" s="177">
        <f t="shared" si="12"/>
        <v>11913</v>
      </c>
      <c r="BL30" s="177">
        <f t="shared" si="12"/>
        <v>12134</v>
      </c>
      <c r="BM30" s="177">
        <f t="shared" si="12"/>
        <v>12382</v>
      </c>
      <c r="BN30" s="177">
        <f t="shared" si="12"/>
        <v>12537</v>
      </c>
      <c r="BO30" s="177">
        <f t="shared" si="12"/>
        <v>12634</v>
      </c>
      <c r="BP30" s="177">
        <f t="shared" si="12"/>
        <v>12775</v>
      </c>
      <c r="BQ30" s="177">
        <f t="shared" si="12"/>
        <v>12846</v>
      </c>
      <c r="BR30" s="177">
        <f t="shared" si="12"/>
        <v>12880</v>
      </c>
      <c r="BS30" s="177">
        <f t="shared" si="12"/>
        <v>12933</v>
      </c>
      <c r="BT30" s="177">
        <f t="shared" si="12"/>
        <v>12938</v>
      </c>
      <c r="BU30" s="177">
        <f t="shared" si="12"/>
        <v>12906</v>
      </c>
      <c r="BV30" s="177">
        <f t="shared" si="12"/>
        <v>12832</v>
      </c>
      <c r="BW30" s="177">
        <f t="shared" si="12"/>
        <v>12688</v>
      </c>
      <c r="BX30" s="176">
        <f t="shared" si="12"/>
        <v>12613</v>
      </c>
    </row>
    <row r="31" spans="1:76">
      <c r="A31" s="316"/>
      <c r="B31" s="214" t="s">
        <v>651</v>
      </c>
      <c r="C31" s="316"/>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v>10875</v>
      </c>
      <c r="BE31" s="177">
        <v>11018</v>
      </c>
      <c r="BF31" s="177">
        <v>11102</v>
      </c>
      <c r="BG31" s="177">
        <v>11231</v>
      </c>
      <c r="BH31" s="177">
        <v>11384</v>
      </c>
      <c r="BI31" s="177">
        <v>11492</v>
      </c>
      <c r="BJ31" s="177">
        <v>11617</v>
      </c>
      <c r="BK31" s="177">
        <v>11837</v>
      </c>
      <c r="BL31" s="177">
        <v>12053</v>
      </c>
      <c r="BM31" s="177">
        <v>12285</v>
      </c>
      <c r="BN31" s="177">
        <v>12460</v>
      </c>
      <c r="BO31" s="177">
        <v>12556</v>
      </c>
      <c r="BP31" s="177">
        <v>12737</v>
      </c>
      <c r="BQ31" s="177">
        <v>12814</v>
      </c>
      <c r="BR31" s="177">
        <v>12857</v>
      </c>
      <c r="BS31" s="177">
        <v>12917</v>
      </c>
      <c r="BT31" s="177">
        <v>12712</v>
      </c>
      <c r="BU31" s="177">
        <v>12278</v>
      </c>
      <c r="BV31" s="177">
        <v>11830</v>
      </c>
      <c r="BW31" s="177">
        <v>11370</v>
      </c>
      <c r="BX31" s="176">
        <v>10905</v>
      </c>
    </row>
    <row r="32" spans="1:76">
      <c r="A32" s="316"/>
      <c r="B32" s="214" t="s">
        <v>292</v>
      </c>
      <c r="C32" s="316"/>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v>8670</v>
      </c>
      <c r="BE32" s="177">
        <v>8834</v>
      </c>
      <c r="BF32" s="177">
        <v>8961</v>
      </c>
      <c r="BG32" s="177">
        <v>9117</v>
      </c>
      <c r="BH32" s="177">
        <v>9296</v>
      </c>
      <c r="BI32" s="177">
        <v>9439</v>
      </c>
      <c r="BJ32" s="177">
        <v>9594</v>
      </c>
      <c r="BK32" s="177">
        <v>9842</v>
      </c>
      <c r="BL32" s="177">
        <v>10087</v>
      </c>
      <c r="BM32" s="177">
        <v>10358</v>
      </c>
      <c r="BN32" s="177">
        <v>10563</v>
      </c>
      <c r="BO32" s="177">
        <v>10702</v>
      </c>
      <c r="BP32" s="177">
        <v>10874</v>
      </c>
      <c r="BQ32" s="177">
        <v>10984</v>
      </c>
      <c r="BR32" s="177">
        <v>11081</v>
      </c>
      <c r="BS32" s="177">
        <v>11190</v>
      </c>
      <c r="BT32" s="177">
        <v>11057</v>
      </c>
      <c r="BU32" s="177">
        <v>10717</v>
      </c>
      <c r="BV32" s="177">
        <v>10354</v>
      </c>
      <c r="BW32" s="177">
        <v>9975</v>
      </c>
      <c r="BX32" s="176">
        <v>9592</v>
      </c>
    </row>
    <row r="33" spans="1:76">
      <c r="A33" s="316"/>
      <c r="B33" s="214" t="s">
        <v>650</v>
      </c>
      <c r="C33" s="316"/>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v>8</v>
      </c>
      <c r="BK33" s="177">
        <v>24</v>
      </c>
      <c r="BL33" s="177">
        <v>46</v>
      </c>
      <c r="BM33" s="177">
        <v>58</v>
      </c>
      <c r="BN33" s="177">
        <v>66</v>
      </c>
      <c r="BO33" s="177">
        <v>59</v>
      </c>
      <c r="BP33" s="177">
        <v>56</v>
      </c>
      <c r="BQ33" s="177">
        <v>58</v>
      </c>
      <c r="BR33" s="177">
        <v>54</v>
      </c>
      <c r="BS33" s="177">
        <v>49</v>
      </c>
      <c r="BT33" s="177">
        <v>46</v>
      </c>
      <c r="BU33" s="177">
        <v>44</v>
      </c>
      <c r="BV33" s="177">
        <v>33</v>
      </c>
      <c r="BW33" s="177">
        <v>23</v>
      </c>
      <c r="BX33" s="176">
        <v>16</v>
      </c>
    </row>
    <row r="34" spans="1:76">
      <c r="A34" s="334"/>
      <c r="B34" s="214" t="s">
        <v>649</v>
      </c>
      <c r="C34" s="316"/>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v>6276</v>
      </c>
      <c r="BE34" s="177">
        <v>6589</v>
      </c>
      <c r="BF34" s="177">
        <v>6851</v>
      </c>
      <c r="BG34" s="177">
        <v>7122</v>
      </c>
      <c r="BH34" s="177">
        <v>7425</v>
      </c>
      <c r="BI34" s="177">
        <v>7700</v>
      </c>
      <c r="BJ34" s="177">
        <v>7963</v>
      </c>
      <c r="BK34" s="177">
        <v>8324</v>
      </c>
      <c r="BL34" s="177">
        <v>8673</v>
      </c>
      <c r="BM34" s="177">
        <v>9052</v>
      </c>
      <c r="BN34" s="177">
        <v>9320</v>
      </c>
      <c r="BO34" s="177">
        <v>9549</v>
      </c>
      <c r="BP34" s="177">
        <v>9848</v>
      </c>
      <c r="BQ34" s="177">
        <v>10021</v>
      </c>
      <c r="BR34" s="177">
        <v>10198</v>
      </c>
      <c r="BS34" s="177">
        <v>10373</v>
      </c>
      <c r="BT34" s="177">
        <v>10300</v>
      </c>
      <c r="BU34" s="177">
        <v>10021</v>
      </c>
      <c r="BV34" s="177">
        <v>9726</v>
      </c>
      <c r="BW34" s="177">
        <v>9408</v>
      </c>
      <c r="BX34" s="176">
        <v>9087</v>
      </c>
    </row>
    <row r="35" spans="1:76">
      <c r="A35" s="334"/>
      <c r="B35" s="214" t="s">
        <v>290</v>
      </c>
      <c r="C35" s="316"/>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v>215</v>
      </c>
      <c r="BU35" s="177">
        <v>623</v>
      </c>
      <c r="BV35" s="177">
        <v>1003</v>
      </c>
      <c r="BW35" s="177">
        <v>1318</v>
      </c>
      <c r="BX35" s="176">
        <v>1708</v>
      </c>
    </row>
    <row r="36" spans="1:76">
      <c r="A36" s="334"/>
      <c r="B36" s="214" t="s">
        <v>289</v>
      </c>
      <c r="C36" s="316"/>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v>74</v>
      </c>
      <c r="BU36" s="177">
        <v>211</v>
      </c>
      <c r="BV36" s="177">
        <v>337</v>
      </c>
      <c r="BW36" s="177">
        <v>424</v>
      </c>
      <c r="BX36" s="176">
        <v>523</v>
      </c>
    </row>
    <row r="37" spans="1:76">
      <c r="A37" s="334"/>
      <c r="B37" s="485" t="s">
        <v>648</v>
      </c>
      <c r="C37" s="316"/>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v>23</v>
      </c>
      <c r="BE37" s="177">
        <v>23</v>
      </c>
      <c r="BF37" s="177">
        <v>24</v>
      </c>
      <c r="BG37" s="177">
        <v>23</v>
      </c>
      <c r="BH37" s="177">
        <v>23</v>
      </c>
      <c r="BI37" s="177">
        <v>23</v>
      </c>
      <c r="BJ37" s="177">
        <v>23</v>
      </c>
      <c r="BK37" s="177">
        <v>25</v>
      </c>
      <c r="BL37" s="177">
        <v>26</v>
      </c>
      <c r="BM37" s="177">
        <v>28</v>
      </c>
      <c r="BN37" s="177">
        <v>29</v>
      </c>
      <c r="BO37" s="177">
        <v>33</v>
      </c>
      <c r="BP37" s="177">
        <v>35</v>
      </c>
      <c r="BQ37" s="177">
        <v>42</v>
      </c>
      <c r="BR37" s="177">
        <v>46</v>
      </c>
      <c r="BS37" s="177">
        <v>49</v>
      </c>
      <c r="BT37" s="177">
        <v>50</v>
      </c>
      <c r="BU37" s="177">
        <v>52</v>
      </c>
      <c r="BV37" s="177">
        <v>56</v>
      </c>
      <c r="BW37" s="177">
        <v>60</v>
      </c>
      <c r="BX37" s="176">
        <v>64</v>
      </c>
    </row>
    <row r="38" spans="1:76" ht="26.1" customHeight="1">
      <c r="A38" s="334"/>
      <c r="B38" s="485" t="s">
        <v>647</v>
      </c>
      <c r="C38" s="316"/>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v>864</v>
      </c>
      <c r="BE38" s="177">
        <v>889</v>
      </c>
      <c r="BF38" s="177">
        <v>923</v>
      </c>
      <c r="BG38" s="177">
        <v>957</v>
      </c>
      <c r="BH38" s="177">
        <v>991</v>
      </c>
      <c r="BI38" s="177">
        <v>1015</v>
      </c>
      <c r="BJ38" s="177">
        <v>1046</v>
      </c>
      <c r="BK38" s="177">
        <v>1079</v>
      </c>
      <c r="BL38" s="177">
        <v>1109</v>
      </c>
      <c r="BM38" s="177">
        <v>1139</v>
      </c>
      <c r="BN38" s="177">
        <v>1165</v>
      </c>
      <c r="BO38" s="177">
        <v>1180</v>
      </c>
      <c r="BP38" s="177">
        <v>1195</v>
      </c>
      <c r="BQ38" s="177">
        <v>1209</v>
      </c>
      <c r="BR38" s="177">
        <v>1211</v>
      </c>
      <c r="BS38" s="177">
        <v>1213</v>
      </c>
      <c r="BT38" s="177">
        <v>1210</v>
      </c>
      <c r="BU38" s="177">
        <v>1207</v>
      </c>
      <c r="BV38" s="177">
        <v>1196</v>
      </c>
      <c r="BW38" s="177">
        <v>1181</v>
      </c>
      <c r="BX38" s="176">
        <v>1168</v>
      </c>
    </row>
    <row r="39" spans="1:76" ht="15.75" customHeight="1" thickBot="1">
      <c r="A39" s="266"/>
      <c r="B39" s="159"/>
      <c r="C39" s="266"/>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474"/>
      <c r="AO39" s="474"/>
      <c r="AP39" s="474"/>
      <c r="AQ39" s="474"/>
      <c r="AR39" s="474"/>
      <c r="AS39" s="474"/>
      <c r="AT39" s="474"/>
      <c r="AU39" s="474"/>
      <c r="AV39" s="474"/>
      <c r="AW39" s="474"/>
      <c r="AX39" s="474"/>
      <c r="AY39" s="474"/>
      <c r="AZ39" s="474"/>
      <c r="BA39" s="474"/>
      <c r="BB39" s="474"/>
      <c r="BC39" s="474"/>
      <c r="BD39" s="474"/>
      <c r="BE39" s="474"/>
      <c r="BF39" s="474"/>
      <c r="BG39" s="474"/>
      <c r="BH39" s="474"/>
      <c r="BI39" s="474"/>
      <c r="BJ39" s="474"/>
      <c r="BK39" s="474"/>
      <c r="BL39" s="474"/>
      <c r="BM39" s="474"/>
      <c r="BN39" s="474"/>
      <c r="BO39" s="474"/>
      <c r="BP39" s="474"/>
      <c r="BQ39" s="474"/>
      <c r="BR39" s="474"/>
      <c r="BS39" s="474"/>
      <c r="BT39" s="474"/>
      <c r="BU39" s="474"/>
      <c r="BV39" s="474"/>
      <c r="BW39" s="484"/>
      <c r="BX39" s="48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8"/>
  <sheetViews>
    <sheetView zoomScale="85" zoomScaleNormal="85" workbookViewId="0">
      <pane xSplit="3" topLeftCell="BN1" activePane="topRight" state="frozen"/>
      <selection pane="topRight" activeCell="C1" sqref="C1"/>
    </sheetView>
  </sheetViews>
  <sheetFormatPr defaultColWidth="12.7109375" defaultRowHeight="15"/>
  <cols>
    <col min="1" max="1" width="20.7109375" style="264" customWidth="1"/>
    <col min="2" max="2" width="75.7109375" style="264" customWidth="1"/>
    <col min="3" max="3" width="25.7109375" style="264" customWidth="1"/>
    <col min="4" max="75" width="12.7109375" style="262" customWidth="1"/>
    <col min="76" max="76" width="12.7109375" style="261" customWidth="1"/>
    <col min="77" max="16384" width="12.7109375" style="261"/>
  </cols>
  <sheetData>
    <row r="1" spans="1:76" s="308" customFormat="1" ht="24.95" customHeight="1" thickBot="1">
      <c r="A1" s="30" t="s">
        <v>64</v>
      </c>
      <c r="B1" s="77" t="s">
        <v>153</v>
      </c>
      <c r="C1" s="76"/>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09"/>
      <c r="BW1" s="309"/>
      <c r="BX1" s="309"/>
    </row>
    <row r="2" spans="1:76" ht="15.75" customHeight="1">
      <c r="A2" s="26" t="str">
        <f>Notes!A2</f>
        <v>Summer Budget</v>
      </c>
      <c r="B2" s="26" t="s">
        <v>668</v>
      </c>
      <c r="C2" s="405"/>
      <c r="D2" s="164" t="s">
        <v>151</v>
      </c>
      <c r="E2" s="164" t="s">
        <v>150</v>
      </c>
      <c r="F2" s="164" t="s">
        <v>149</v>
      </c>
      <c r="G2" s="164" t="s">
        <v>148</v>
      </c>
      <c r="H2" s="164" t="s">
        <v>147</v>
      </c>
      <c r="I2" s="164" t="s">
        <v>146</v>
      </c>
      <c r="J2" s="164" t="s">
        <v>145</v>
      </c>
      <c r="K2" s="164" t="s">
        <v>144</v>
      </c>
      <c r="L2" s="164" t="s">
        <v>143</v>
      </c>
      <c r="M2" s="164" t="s">
        <v>142</v>
      </c>
      <c r="N2" s="164" t="s">
        <v>141</v>
      </c>
      <c r="O2" s="164" t="s">
        <v>140</v>
      </c>
      <c r="P2" s="164" t="s">
        <v>139</v>
      </c>
      <c r="Q2" s="164" t="s">
        <v>138</v>
      </c>
      <c r="R2" s="164" t="s">
        <v>137</v>
      </c>
      <c r="S2" s="164" t="s">
        <v>136</v>
      </c>
      <c r="T2" s="164" t="s">
        <v>135</v>
      </c>
      <c r="U2" s="164" t="s">
        <v>134</v>
      </c>
      <c r="V2" s="164" t="s">
        <v>133</v>
      </c>
      <c r="W2" s="164" t="s">
        <v>132</v>
      </c>
      <c r="X2" s="164" t="s">
        <v>131</v>
      </c>
      <c r="Y2" s="164" t="s">
        <v>130</v>
      </c>
      <c r="Z2" s="164" t="s">
        <v>129</v>
      </c>
      <c r="AA2" s="164" t="s">
        <v>128</v>
      </c>
      <c r="AB2" s="164" t="s">
        <v>127</v>
      </c>
      <c r="AC2" s="164" t="s">
        <v>126</v>
      </c>
      <c r="AD2" s="164" t="s">
        <v>125</v>
      </c>
      <c r="AE2" s="164" t="s">
        <v>124</v>
      </c>
      <c r="AF2" s="164" t="s">
        <v>123</v>
      </c>
      <c r="AG2" s="164" t="s">
        <v>122</v>
      </c>
      <c r="AH2" s="164" t="s">
        <v>121</v>
      </c>
      <c r="AI2" s="164" t="s">
        <v>120</v>
      </c>
      <c r="AJ2" s="164" t="s">
        <v>119</v>
      </c>
      <c r="AK2" s="164" t="s">
        <v>118</v>
      </c>
      <c r="AL2" s="164" t="s">
        <v>117</v>
      </c>
      <c r="AM2" s="164" t="s">
        <v>116</v>
      </c>
      <c r="AN2" s="164" t="s">
        <v>115</v>
      </c>
      <c r="AO2" s="164" t="s">
        <v>114</v>
      </c>
      <c r="AP2" s="164" t="s">
        <v>113</v>
      </c>
      <c r="AQ2" s="164" t="s">
        <v>112</v>
      </c>
      <c r="AR2" s="164" t="s">
        <v>111</v>
      </c>
      <c r="AS2" s="164" t="s">
        <v>110</v>
      </c>
      <c r="AT2" s="164" t="s">
        <v>109</v>
      </c>
      <c r="AU2" s="164" t="s">
        <v>108</v>
      </c>
      <c r="AV2" s="164" t="s">
        <v>107</v>
      </c>
      <c r="AW2" s="164" t="s">
        <v>106</v>
      </c>
      <c r="AX2" s="164" t="s">
        <v>105</v>
      </c>
      <c r="AY2" s="164" t="s">
        <v>104</v>
      </c>
      <c r="AZ2" s="164" t="s">
        <v>103</v>
      </c>
      <c r="BA2" s="164" t="s">
        <v>102</v>
      </c>
      <c r="BB2" s="164" t="s">
        <v>101</v>
      </c>
      <c r="BC2" s="164" t="s">
        <v>100</v>
      </c>
      <c r="BD2" s="164" t="s">
        <v>99</v>
      </c>
      <c r="BE2" s="164" t="s">
        <v>98</v>
      </c>
      <c r="BF2" s="164" t="s">
        <v>97</v>
      </c>
      <c r="BG2" s="164" t="s">
        <v>96</v>
      </c>
      <c r="BH2" s="164" t="s">
        <v>95</v>
      </c>
      <c r="BI2" s="164" t="s">
        <v>94</v>
      </c>
      <c r="BJ2" s="164" t="s">
        <v>93</v>
      </c>
      <c r="BK2" s="164" t="s">
        <v>92</v>
      </c>
      <c r="BL2" s="164" t="s">
        <v>91</v>
      </c>
      <c r="BM2" s="164" t="s">
        <v>90</v>
      </c>
      <c r="BN2" s="164" t="s">
        <v>89</v>
      </c>
      <c r="BO2" s="164" t="s">
        <v>88</v>
      </c>
      <c r="BP2" s="164" t="s">
        <v>87</v>
      </c>
      <c r="BQ2" s="164" t="s">
        <v>86</v>
      </c>
      <c r="BR2" s="164" t="s">
        <v>85</v>
      </c>
      <c r="BS2" s="164" t="s">
        <v>84</v>
      </c>
      <c r="BT2" s="164" t="s">
        <v>83</v>
      </c>
      <c r="BU2" s="301" t="s">
        <v>82</v>
      </c>
      <c r="BV2" s="301" t="s">
        <v>81</v>
      </c>
      <c r="BW2" s="301" t="s">
        <v>80</v>
      </c>
      <c r="BX2" s="300" t="s">
        <v>79</v>
      </c>
    </row>
    <row r="3" spans="1:76" ht="15.75">
      <c r="A3" s="70">
        <f>Notes!A3</f>
        <v>2015</v>
      </c>
      <c r="B3" s="306" t="s">
        <v>261</v>
      </c>
      <c r="C3" s="337"/>
      <c r="D3" s="304" t="s">
        <v>77</v>
      </c>
      <c r="E3" s="304" t="s">
        <v>77</v>
      </c>
      <c r="F3" s="304" t="s">
        <v>77</v>
      </c>
      <c r="G3" s="304" t="s">
        <v>77</v>
      </c>
      <c r="H3" s="304" t="s">
        <v>77</v>
      </c>
      <c r="I3" s="304" t="s">
        <v>77</v>
      </c>
      <c r="J3" s="304" t="s">
        <v>77</v>
      </c>
      <c r="K3" s="304" t="s">
        <v>77</v>
      </c>
      <c r="L3" s="304" t="s">
        <v>77</v>
      </c>
      <c r="M3" s="304" t="s">
        <v>77</v>
      </c>
      <c r="N3" s="304" t="s">
        <v>77</v>
      </c>
      <c r="O3" s="304" t="s">
        <v>77</v>
      </c>
      <c r="P3" s="304" t="s">
        <v>77</v>
      </c>
      <c r="Q3" s="304" t="s">
        <v>77</v>
      </c>
      <c r="R3" s="304" t="s">
        <v>77</v>
      </c>
      <c r="S3" s="304" t="s">
        <v>77</v>
      </c>
      <c r="T3" s="304" t="s">
        <v>77</v>
      </c>
      <c r="U3" s="304" t="s">
        <v>77</v>
      </c>
      <c r="V3" s="304" t="s">
        <v>77</v>
      </c>
      <c r="W3" s="304" t="s">
        <v>77</v>
      </c>
      <c r="X3" s="304" t="s">
        <v>77</v>
      </c>
      <c r="Y3" s="304" t="s">
        <v>77</v>
      </c>
      <c r="Z3" s="304" t="s">
        <v>77</v>
      </c>
      <c r="AA3" s="304" t="s">
        <v>77</v>
      </c>
      <c r="AB3" s="304" t="s">
        <v>77</v>
      </c>
      <c r="AC3" s="304" t="s">
        <v>77</v>
      </c>
      <c r="AD3" s="304" t="s">
        <v>77</v>
      </c>
      <c r="AE3" s="304" t="s">
        <v>77</v>
      </c>
      <c r="AF3" s="304" t="s">
        <v>77</v>
      </c>
      <c r="AG3" s="304" t="s">
        <v>77</v>
      </c>
      <c r="AH3" s="304" t="s">
        <v>77</v>
      </c>
      <c r="AI3" s="304" t="s">
        <v>77</v>
      </c>
      <c r="AJ3" s="304" t="s">
        <v>77</v>
      </c>
      <c r="AK3" s="304" t="s">
        <v>77</v>
      </c>
      <c r="AL3" s="304" t="s">
        <v>77</v>
      </c>
      <c r="AM3" s="304" t="s">
        <v>77</v>
      </c>
      <c r="AN3" s="304" t="s">
        <v>77</v>
      </c>
      <c r="AO3" s="304" t="s">
        <v>77</v>
      </c>
      <c r="AP3" s="304" t="s">
        <v>77</v>
      </c>
      <c r="AQ3" s="304" t="s">
        <v>77</v>
      </c>
      <c r="AR3" s="304" t="s">
        <v>77</v>
      </c>
      <c r="AS3" s="304" t="s">
        <v>77</v>
      </c>
      <c r="AT3" s="304" t="s">
        <v>77</v>
      </c>
      <c r="AU3" s="304" t="s">
        <v>77</v>
      </c>
      <c r="AV3" s="304" t="s">
        <v>77</v>
      </c>
      <c r="AW3" s="304" t="s">
        <v>77</v>
      </c>
      <c r="AX3" s="304" t="s">
        <v>77</v>
      </c>
      <c r="AY3" s="304" t="s">
        <v>77</v>
      </c>
      <c r="AZ3" s="304" t="s">
        <v>77</v>
      </c>
      <c r="BA3" s="304" t="s">
        <v>77</v>
      </c>
      <c r="BB3" s="304" t="s">
        <v>77</v>
      </c>
      <c r="BC3" s="304" t="s">
        <v>77</v>
      </c>
      <c r="BD3" s="304" t="s">
        <v>77</v>
      </c>
      <c r="BE3" s="304" t="s">
        <v>77</v>
      </c>
      <c r="BF3" s="304" t="s">
        <v>77</v>
      </c>
      <c r="BG3" s="304" t="s">
        <v>77</v>
      </c>
      <c r="BH3" s="304" t="s">
        <v>77</v>
      </c>
      <c r="BI3" s="304" t="s">
        <v>77</v>
      </c>
      <c r="BJ3" s="304" t="s">
        <v>77</v>
      </c>
      <c r="BK3" s="304" t="s">
        <v>77</v>
      </c>
      <c r="BL3" s="304" t="s">
        <v>77</v>
      </c>
      <c r="BM3" s="304" t="s">
        <v>77</v>
      </c>
      <c r="BN3" s="304" t="s">
        <v>77</v>
      </c>
      <c r="BO3" s="304" t="s">
        <v>77</v>
      </c>
      <c r="BP3" s="304" t="s">
        <v>77</v>
      </c>
      <c r="BQ3" s="304" t="s">
        <v>77</v>
      </c>
      <c r="BR3" s="304" t="s">
        <v>77</v>
      </c>
      <c r="BS3" s="304" t="s">
        <v>76</v>
      </c>
      <c r="BT3" s="278" t="s">
        <v>76</v>
      </c>
      <c r="BU3" s="278" t="s">
        <v>76</v>
      </c>
      <c r="BV3" s="278" t="s">
        <v>76</v>
      </c>
      <c r="BW3" s="278" t="s">
        <v>76</v>
      </c>
      <c r="BX3" s="277" t="s">
        <v>76</v>
      </c>
    </row>
    <row r="4" spans="1:76" s="318" customFormat="1" ht="24" customHeight="1">
      <c r="A4" s="340"/>
      <c r="B4" s="128" t="s">
        <v>67</v>
      </c>
      <c r="C4" s="395"/>
      <c r="D4" s="480">
        <f t="shared" ref="D4:AI4" si="0">SUM(D5,D11,D10)</f>
        <v>15.2</v>
      </c>
      <c r="E4" s="480">
        <f t="shared" si="0"/>
        <v>19.2</v>
      </c>
      <c r="F4" s="480">
        <f t="shared" si="0"/>
        <v>17</v>
      </c>
      <c r="G4" s="480">
        <f t="shared" si="0"/>
        <v>14.8</v>
      </c>
      <c r="H4" s="480">
        <f t="shared" si="0"/>
        <v>26.8</v>
      </c>
      <c r="I4" s="480">
        <f t="shared" si="0"/>
        <v>22.2</v>
      </c>
      <c r="J4" s="480">
        <f t="shared" si="0"/>
        <v>15.7</v>
      </c>
      <c r="K4" s="480">
        <f t="shared" si="0"/>
        <v>15.7</v>
      </c>
      <c r="L4" s="480">
        <f t="shared" si="0"/>
        <v>20.9</v>
      </c>
      <c r="M4" s="480">
        <f t="shared" si="0"/>
        <v>25.4</v>
      </c>
      <c r="N4" s="480">
        <f t="shared" si="0"/>
        <v>49.4</v>
      </c>
      <c r="O4" s="480">
        <f t="shared" si="0"/>
        <v>41.9</v>
      </c>
      <c r="P4" s="480">
        <f t="shared" si="0"/>
        <v>30.2</v>
      </c>
      <c r="Q4" s="480">
        <f t="shared" si="0"/>
        <v>36.299999999999997</v>
      </c>
      <c r="R4" s="480">
        <f t="shared" si="0"/>
        <v>64.5</v>
      </c>
      <c r="S4" s="480">
        <f t="shared" si="0"/>
        <v>64.599999999999994</v>
      </c>
      <c r="T4" s="480">
        <f t="shared" si="0"/>
        <v>44.9</v>
      </c>
      <c r="U4" s="480">
        <f t="shared" si="0"/>
        <v>49.2</v>
      </c>
      <c r="V4" s="480">
        <f t="shared" si="0"/>
        <v>78.3</v>
      </c>
      <c r="W4" s="480">
        <f t="shared" si="0"/>
        <v>121.7</v>
      </c>
      <c r="X4" s="480">
        <f t="shared" si="0"/>
        <v>123.3</v>
      </c>
      <c r="Y4" s="480">
        <f t="shared" si="0"/>
        <v>127.1</v>
      </c>
      <c r="Z4" s="480">
        <f t="shared" si="0"/>
        <v>150.4</v>
      </c>
      <c r="AA4" s="480">
        <f t="shared" si="0"/>
        <v>239.4</v>
      </c>
      <c r="AB4" s="480">
        <f t="shared" si="0"/>
        <v>209.1</v>
      </c>
      <c r="AC4" s="480">
        <f t="shared" si="0"/>
        <v>174.09</v>
      </c>
      <c r="AD4" s="480">
        <f t="shared" si="0"/>
        <v>214.12200000000001</v>
      </c>
      <c r="AE4" s="480">
        <f t="shared" si="0"/>
        <v>454.38499999999999</v>
      </c>
      <c r="AF4" s="480">
        <f t="shared" si="0"/>
        <v>558.846</v>
      </c>
      <c r="AG4" s="480">
        <f t="shared" si="0"/>
        <v>628.82600000000002</v>
      </c>
      <c r="AH4" s="480">
        <f t="shared" si="0"/>
        <v>1147</v>
      </c>
      <c r="AI4" s="480">
        <f t="shared" si="0"/>
        <v>1176</v>
      </c>
      <c r="AJ4" s="480">
        <f t="shared" ref="AJ4:BO4" si="1">SUM(AJ5,AJ11,AJ10)</f>
        <v>2074</v>
      </c>
      <c r="AK4" s="480">
        <f t="shared" si="1"/>
        <v>3214.04</v>
      </c>
      <c r="AL4" s="480">
        <f t="shared" si="1"/>
        <v>4067</v>
      </c>
      <c r="AM4" s="480">
        <f t="shared" si="1"/>
        <v>4754</v>
      </c>
      <c r="AN4" s="480">
        <f t="shared" si="1"/>
        <v>5308</v>
      </c>
      <c r="AO4" s="480">
        <f t="shared" si="1"/>
        <v>5803</v>
      </c>
      <c r="AP4" s="480">
        <f t="shared" si="1"/>
        <v>6070</v>
      </c>
      <c r="AQ4" s="480">
        <f t="shared" si="1"/>
        <v>5452.9279999999999</v>
      </c>
      <c r="AR4" s="480">
        <f t="shared" si="1"/>
        <v>4151.7449999999999</v>
      </c>
      <c r="AS4" s="480">
        <f t="shared" si="1"/>
        <v>3364.41</v>
      </c>
      <c r="AT4" s="480">
        <f t="shared" si="1"/>
        <v>3810.3180000000002</v>
      </c>
      <c r="AU4" s="480">
        <f t="shared" si="1"/>
        <v>5803.8150000000005</v>
      </c>
      <c r="AV4" s="480">
        <f t="shared" si="1"/>
        <v>7139.1579999999994</v>
      </c>
      <c r="AW4" s="480">
        <f t="shared" si="1"/>
        <v>7388.7640000000001</v>
      </c>
      <c r="AX4" s="480">
        <f t="shared" si="1"/>
        <v>6482.4830000000002</v>
      </c>
      <c r="AY4" s="480">
        <f t="shared" si="1"/>
        <v>5924.8270000000002</v>
      </c>
      <c r="AZ4" s="480">
        <f t="shared" si="1"/>
        <v>5112.2209999999995</v>
      </c>
      <c r="BA4" s="480">
        <f t="shared" si="1"/>
        <v>3893.4660000000003</v>
      </c>
      <c r="BB4" s="480">
        <f t="shared" si="1"/>
        <v>3557.6930000000002</v>
      </c>
      <c r="BC4" s="480">
        <f t="shared" si="1"/>
        <v>3255.0860000000002</v>
      </c>
      <c r="BD4" s="480">
        <f t="shared" si="1"/>
        <v>2882.2200000000003</v>
      </c>
      <c r="BE4" s="480">
        <f t="shared" si="1"/>
        <v>2605.5709014073173</v>
      </c>
      <c r="BF4" s="480">
        <f t="shared" si="1"/>
        <v>2624.1158686900003</v>
      </c>
      <c r="BG4" s="480">
        <f t="shared" si="1"/>
        <v>2559.18840136366</v>
      </c>
      <c r="BH4" s="480">
        <f t="shared" si="1"/>
        <v>2204.4830000000002</v>
      </c>
      <c r="BI4" s="480">
        <f t="shared" si="1"/>
        <v>2311.2043118300003</v>
      </c>
      <c r="BJ4" s="480">
        <f t="shared" si="1"/>
        <v>2439.7983671900001</v>
      </c>
      <c r="BK4" s="480">
        <f t="shared" si="1"/>
        <v>2241.4881393452138</v>
      </c>
      <c r="BL4" s="480">
        <f t="shared" si="1"/>
        <v>2856.8277160099997</v>
      </c>
      <c r="BM4" s="480">
        <f t="shared" si="1"/>
        <v>4684.0175697100003</v>
      </c>
      <c r="BN4" s="480">
        <f t="shared" si="1"/>
        <v>4473.4852258236315</v>
      </c>
      <c r="BO4" s="480">
        <f t="shared" si="1"/>
        <v>4933.9849943699983</v>
      </c>
      <c r="BP4" s="480">
        <f t="shared" ref="BP4:BX4" si="2">SUM(BP5,BP11,BP10)</f>
        <v>5169.8070100499999</v>
      </c>
      <c r="BQ4" s="480">
        <f t="shared" si="2"/>
        <v>4338.0295485261904</v>
      </c>
      <c r="BR4" s="480">
        <f t="shared" si="2"/>
        <v>3065.0410876799997</v>
      </c>
      <c r="BS4" s="480">
        <f t="shared" si="2"/>
        <v>2156.5056348380563</v>
      </c>
      <c r="BT4" s="480">
        <f t="shared" si="2"/>
        <v>2351.0022300552741</v>
      </c>
      <c r="BU4" s="480">
        <f t="shared" si="2"/>
        <v>2422.1060694653597</v>
      </c>
      <c r="BV4" s="480">
        <f t="shared" si="2"/>
        <v>2441.8922451827661</v>
      </c>
      <c r="BW4" s="480">
        <f t="shared" si="2"/>
        <v>2488.9385678404055</v>
      </c>
      <c r="BX4" s="272">
        <f t="shared" si="2"/>
        <v>2571.7262322319139</v>
      </c>
    </row>
    <row r="5" spans="1:76" ht="26.1" customHeight="1">
      <c r="A5" s="316"/>
      <c r="B5" s="37" t="s">
        <v>664</v>
      </c>
      <c r="C5" s="38"/>
      <c r="D5" s="432">
        <f t="shared" ref="D5:AI5" si="3">SUM(D6,D7)</f>
        <v>0</v>
      </c>
      <c r="E5" s="432">
        <f t="shared" si="3"/>
        <v>0</v>
      </c>
      <c r="F5" s="432">
        <f t="shared" si="3"/>
        <v>0</v>
      </c>
      <c r="G5" s="432">
        <f t="shared" si="3"/>
        <v>0</v>
      </c>
      <c r="H5" s="432">
        <f t="shared" si="3"/>
        <v>0</v>
      </c>
      <c r="I5" s="432">
        <f t="shared" si="3"/>
        <v>0</v>
      </c>
      <c r="J5" s="432">
        <f t="shared" si="3"/>
        <v>0</v>
      </c>
      <c r="K5" s="432">
        <f t="shared" si="3"/>
        <v>0</v>
      </c>
      <c r="L5" s="432">
        <f t="shared" si="3"/>
        <v>0</v>
      </c>
      <c r="M5" s="432">
        <f t="shared" si="3"/>
        <v>0</v>
      </c>
      <c r="N5" s="432">
        <f t="shared" si="3"/>
        <v>0</v>
      </c>
      <c r="O5" s="432">
        <f t="shared" si="3"/>
        <v>0</v>
      </c>
      <c r="P5" s="432">
        <f t="shared" si="3"/>
        <v>0</v>
      </c>
      <c r="Q5" s="432">
        <f t="shared" si="3"/>
        <v>0</v>
      </c>
      <c r="R5" s="432">
        <f t="shared" si="3"/>
        <v>0</v>
      </c>
      <c r="S5" s="432">
        <f t="shared" si="3"/>
        <v>0</v>
      </c>
      <c r="T5" s="432">
        <f t="shared" si="3"/>
        <v>0</v>
      </c>
      <c r="U5" s="432">
        <f t="shared" si="3"/>
        <v>0</v>
      </c>
      <c r="V5" s="432">
        <f t="shared" si="3"/>
        <v>0</v>
      </c>
      <c r="W5" s="432">
        <f t="shared" si="3"/>
        <v>0</v>
      </c>
      <c r="X5" s="432">
        <f t="shared" si="3"/>
        <v>0</v>
      </c>
      <c r="Y5" s="432">
        <f t="shared" si="3"/>
        <v>0</v>
      </c>
      <c r="Z5" s="432">
        <f t="shared" si="3"/>
        <v>0</v>
      </c>
      <c r="AA5" s="432">
        <f t="shared" si="3"/>
        <v>0</v>
      </c>
      <c r="AB5" s="432">
        <f t="shared" si="3"/>
        <v>0</v>
      </c>
      <c r="AC5" s="432">
        <f t="shared" si="3"/>
        <v>0</v>
      </c>
      <c r="AD5" s="432">
        <f t="shared" si="3"/>
        <v>0</v>
      </c>
      <c r="AE5" s="432">
        <f t="shared" si="3"/>
        <v>0</v>
      </c>
      <c r="AF5" s="432">
        <f t="shared" si="3"/>
        <v>0</v>
      </c>
      <c r="AG5" s="432">
        <f t="shared" si="3"/>
        <v>0</v>
      </c>
      <c r="AH5" s="432">
        <f t="shared" si="3"/>
        <v>0</v>
      </c>
      <c r="AI5" s="432">
        <f t="shared" si="3"/>
        <v>0</v>
      </c>
      <c r="AJ5" s="432">
        <f t="shared" ref="AJ5:BO5" si="4">SUM(AJ6,AJ7)</f>
        <v>0</v>
      </c>
      <c r="AK5" s="432">
        <f t="shared" si="4"/>
        <v>0</v>
      </c>
      <c r="AL5" s="432">
        <f t="shared" si="4"/>
        <v>0</v>
      </c>
      <c r="AM5" s="432">
        <f t="shared" si="4"/>
        <v>0</v>
      </c>
      <c r="AN5" s="432">
        <f t="shared" si="4"/>
        <v>0</v>
      </c>
      <c r="AO5" s="432">
        <f t="shared" si="4"/>
        <v>0</v>
      </c>
      <c r="AP5" s="432">
        <f t="shared" si="4"/>
        <v>0</v>
      </c>
      <c r="AQ5" s="432">
        <f t="shared" si="4"/>
        <v>0</v>
      </c>
      <c r="AR5" s="432">
        <f t="shared" si="4"/>
        <v>0</v>
      </c>
      <c r="AS5" s="432">
        <f t="shared" si="4"/>
        <v>0</v>
      </c>
      <c r="AT5" s="432">
        <f t="shared" si="4"/>
        <v>0</v>
      </c>
      <c r="AU5" s="432">
        <f t="shared" si="4"/>
        <v>0</v>
      </c>
      <c r="AV5" s="432">
        <f t="shared" si="4"/>
        <v>0</v>
      </c>
      <c r="AW5" s="432">
        <f t="shared" si="4"/>
        <v>0</v>
      </c>
      <c r="AX5" s="432">
        <f t="shared" si="4"/>
        <v>0</v>
      </c>
      <c r="AY5" s="432">
        <f t="shared" si="4"/>
        <v>0</v>
      </c>
      <c r="AZ5" s="432">
        <f t="shared" si="4"/>
        <v>2165.9229999999998</v>
      </c>
      <c r="BA5" s="432">
        <f t="shared" si="4"/>
        <v>3893.4660000000003</v>
      </c>
      <c r="BB5" s="432">
        <f t="shared" si="4"/>
        <v>3557.6930000000002</v>
      </c>
      <c r="BC5" s="432">
        <f t="shared" si="4"/>
        <v>3255.0860000000002</v>
      </c>
      <c r="BD5" s="432">
        <f t="shared" si="4"/>
        <v>2882.2200000000003</v>
      </c>
      <c r="BE5" s="432">
        <f t="shared" si="4"/>
        <v>2605.5709014073173</v>
      </c>
      <c r="BF5" s="432">
        <f t="shared" si="4"/>
        <v>2624.1158686900003</v>
      </c>
      <c r="BG5" s="432">
        <f t="shared" si="4"/>
        <v>2559.18840136366</v>
      </c>
      <c r="BH5" s="432">
        <f t="shared" si="4"/>
        <v>2204.4830000000002</v>
      </c>
      <c r="BI5" s="432">
        <f t="shared" si="4"/>
        <v>2311.2043118300003</v>
      </c>
      <c r="BJ5" s="432">
        <f t="shared" si="4"/>
        <v>2439.7983671900001</v>
      </c>
      <c r="BK5" s="432">
        <f t="shared" si="4"/>
        <v>2241.4881393452138</v>
      </c>
      <c r="BL5" s="432">
        <f t="shared" si="4"/>
        <v>2856.8277160099997</v>
      </c>
      <c r="BM5" s="432">
        <f t="shared" si="4"/>
        <v>4684.0175697100003</v>
      </c>
      <c r="BN5" s="432">
        <f t="shared" si="4"/>
        <v>4473.4852258236315</v>
      </c>
      <c r="BO5" s="432">
        <f t="shared" si="4"/>
        <v>4933.9849943699983</v>
      </c>
      <c r="BP5" s="432">
        <f t="shared" ref="BP5:BX5" si="5">SUM(BP6,BP7)</f>
        <v>5169.8070100499999</v>
      </c>
      <c r="BQ5" s="432">
        <f t="shared" si="5"/>
        <v>4338.0295485261904</v>
      </c>
      <c r="BR5" s="432">
        <f t="shared" si="5"/>
        <v>3065.0410876799997</v>
      </c>
      <c r="BS5" s="432">
        <f t="shared" si="5"/>
        <v>2156.5056348380563</v>
      </c>
      <c r="BT5" s="432">
        <f t="shared" si="5"/>
        <v>2351.0022300552741</v>
      </c>
      <c r="BU5" s="432">
        <f t="shared" si="5"/>
        <v>2422.1060694653597</v>
      </c>
      <c r="BV5" s="432">
        <f t="shared" si="5"/>
        <v>2441.8922451827661</v>
      </c>
      <c r="BW5" s="432">
        <f t="shared" si="5"/>
        <v>2488.9385678404055</v>
      </c>
      <c r="BX5" s="176">
        <f t="shared" si="5"/>
        <v>2571.7262322319139</v>
      </c>
    </row>
    <row r="6" spans="1:76">
      <c r="A6" s="316"/>
      <c r="B6" s="214" t="s">
        <v>217</v>
      </c>
      <c r="C6" s="38"/>
      <c r="D6" s="432">
        <v>0</v>
      </c>
      <c r="E6" s="432">
        <v>0</v>
      </c>
      <c r="F6" s="432">
        <v>0</v>
      </c>
      <c r="G6" s="432">
        <v>0</v>
      </c>
      <c r="H6" s="432">
        <v>0</v>
      </c>
      <c r="I6" s="432">
        <v>0</v>
      </c>
      <c r="J6" s="432">
        <v>0</v>
      </c>
      <c r="K6" s="432">
        <v>0</v>
      </c>
      <c r="L6" s="432">
        <v>0</v>
      </c>
      <c r="M6" s="432">
        <v>0</v>
      </c>
      <c r="N6" s="432">
        <v>0</v>
      </c>
      <c r="O6" s="432">
        <v>0</v>
      </c>
      <c r="P6" s="432">
        <v>0</v>
      </c>
      <c r="Q6" s="432">
        <v>0</v>
      </c>
      <c r="R6" s="432">
        <v>0</v>
      </c>
      <c r="S6" s="432">
        <v>0</v>
      </c>
      <c r="T6" s="432">
        <v>0</v>
      </c>
      <c r="U6" s="432">
        <v>0</v>
      </c>
      <c r="V6" s="432">
        <v>0</v>
      </c>
      <c r="W6" s="432">
        <v>0</v>
      </c>
      <c r="X6" s="432">
        <v>0</v>
      </c>
      <c r="Y6" s="432">
        <v>0</v>
      </c>
      <c r="Z6" s="432">
        <v>0</v>
      </c>
      <c r="AA6" s="432">
        <v>0</v>
      </c>
      <c r="AB6" s="432">
        <v>0</v>
      </c>
      <c r="AC6" s="432">
        <v>0</v>
      </c>
      <c r="AD6" s="432">
        <v>0</v>
      </c>
      <c r="AE6" s="432">
        <v>0</v>
      </c>
      <c r="AF6" s="432">
        <v>0</v>
      </c>
      <c r="AG6" s="432">
        <v>0</v>
      </c>
      <c r="AH6" s="432">
        <v>0</v>
      </c>
      <c r="AI6" s="432">
        <v>0</v>
      </c>
      <c r="AJ6" s="432">
        <v>0</v>
      </c>
      <c r="AK6" s="432">
        <v>0</v>
      </c>
      <c r="AL6" s="432">
        <v>0</v>
      </c>
      <c r="AM6" s="432">
        <v>0</v>
      </c>
      <c r="AN6" s="432">
        <v>0</v>
      </c>
      <c r="AO6" s="432">
        <v>0</v>
      </c>
      <c r="AP6" s="432">
        <v>0</v>
      </c>
      <c r="AQ6" s="432">
        <v>0</v>
      </c>
      <c r="AR6" s="432">
        <v>0</v>
      </c>
      <c r="AS6" s="432">
        <v>0</v>
      </c>
      <c r="AT6" s="432">
        <v>0</v>
      </c>
      <c r="AU6" s="432">
        <v>0</v>
      </c>
      <c r="AV6" s="432">
        <v>0</v>
      </c>
      <c r="AW6" s="432">
        <v>0</v>
      </c>
      <c r="AX6" s="432">
        <v>0</v>
      </c>
      <c r="AY6" s="432">
        <v>0</v>
      </c>
      <c r="AZ6" s="432">
        <v>332.70800000000008</v>
      </c>
      <c r="BA6" s="432">
        <v>475.00800000000004</v>
      </c>
      <c r="BB6" s="432">
        <v>474.24400000000003</v>
      </c>
      <c r="BC6" s="432">
        <v>459.01900000000001</v>
      </c>
      <c r="BD6" s="432">
        <v>446.95400000000001</v>
      </c>
      <c r="BE6" s="432">
        <v>469.76190140731705</v>
      </c>
      <c r="BF6" s="432">
        <v>518.64773074999994</v>
      </c>
      <c r="BG6" s="432">
        <v>507.20891397539998</v>
      </c>
      <c r="BH6" s="432">
        <v>445.23599999999999</v>
      </c>
      <c r="BI6" s="432">
        <v>486.24370455000002</v>
      </c>
      <c r="BJ6" s="432">
        <v>477.92547793</v>
      </c>
      <c r="BK6" s="432">
        <v>424.03039473491737</v>
      </c>
      <c r="BL6" s="432">
        <v>727.70019646000003</v>
      </c>
      <c r="BM6" s="432">
        <v>1088.6921164999999</v>
      </c>
      <c r="BN6" s="432">
        <v>801.16036899012533</v>
      </c>
      <c r="BO6" s="432">
        <v>749.87685299999998</v>
      </c>
      <c r="BP6" s="432">
        <v>662.33543288999988</v>
      </c>
      <c r="BQ6" s="432">
        <v>526.70929579000006</v>
      </c>
      <c r="BR6" s="432">
        <v>369.21073870999999</v>
      </c>
      <c r="BS6" s="432">
        <v>318.98404495045077</v>
      </c>
      <c r="BT6" s="432">
        <v>326.30669766721246</v>
      </c>
      <c r="BU6" s="432">
        <v>327.78726722094268</v>
      </c>
      <c r="BV6" s="432">
        <v>332.95357595892972</v>
      </c>
      <c r="BW6" s="432">
        <v>326.91110377925332</v>
      </c>
      <c r="BX6" s="176">
        <v>337.78418019634012</v>
      </c>
    </row>
    <row r="7" spans="1:76">
      <c r="A7" s="316"/>
      <c r="B7" s="214" t="s">
        <v>235</v>
      </c>
      <c r="C7" s="38"/>
      <c r="D7" s="432">
        <v>0</v>
      </c>
      <c r="E7" s="432">
        <v>0</v>
      </c>
      <c r="F7" s="432">
        <v>0</v>
      </c>
      <c r="G7" s="432">
        <v>0</v>
      </c>
      <c r="H7" s="432">
        <v>0</v>
      </c>
      <c r="I7" s="432">
        <v>0</v>
      </c>
      <c r="J7" s="432">
        <v>0</v>
      </c>
      <c r="K7" s="432">
        <v>0</v>
      </c>
      <c r="L7" s="432">
        <v>0</v>
      </c>
      <c r="M7" s="432">
        <v>0</v>
      </c>
      <c r="N7" s="432">
        <v>0</v>
      </c>
      <c r="O7" s="432">
        <v>0</v>
      </c>
      <c r="P7" s="432">
        <v>0</v>
      </c>
      <c r="Q7" s="432">
        <v>0</v>
      </c>
      <c r="R7" s="432">
        <v>0</v>
      </c>
      <c r="S7" s="432">
        <v>0</v>
      </c>
      <c r="T7" s="432">
        <v>0</v>
      </c>
      <c r="U7" s="432">
        <v>0</v>
      </c>
      <c r="V7" s="432">
        <v>0</v>
      </c>
      <c r="W7" s="432">
        <v>0</v>
      </c>
      <c r="X7" s="432">
        <v>0</v>
      </c>
      <c r="Y7" s="432">
        <v>0</v>
      </c>
      <c r="Z7" s="432">
        <v>0</v>
      </c>
      <c r="AA7" s="432">
        <v>0</v>
      </c>
      <c r="AB7" s="432">
        <v>0</v>
      </c>
      <c r="AC7" s="432">
        <v>0</v>
      </c>
      <c r="AD7" s="432">
        <v>0</v>
      </c>
      <c r="AE7" s="432">
        <v>0</v>
      </c>
      <c r="AF7" s="432">
        <v>0</v>
      </c>
      <c r="AG7" s="432">
        <v>0</v>
      </c>
      <c r="AH7" s="432">
        <v>0</v>
      </c>
      <c r="AI7" s="432">
        <v>0</v>
      </c>
      <c r="AJ7" s="432">
        <v>0</v>
      </c>
      <c r="AK7" s="432">
        <v>0</v>
      </c>
      <c r="AL7" s="432">
        <v>0</v>
      </c>
      <c r="AM7" s="432">
        <v>0</v>
      </c>
      <c r="AN7" s="432">
        <v>0</v>
      </c>
      <c r="AO7" s="432">
        <v>0</v>
      </c>
      <c r="AP7" s="432">
        <v>0</v>
      </c>
      <c r="AQ7" s="432">
        <v>0</v>
      </c>
      <c r="AR7" s="432">
        <v>0</v>
      </c>
      <c r="AS7" s="432">
        <v>0</v>
      </c>
      <c r="AT7" s="432">
        <v>0</v>
      </c>
      <c r="AU7" s="432">
        <v>0</v>
      </c>
      <c r="AV7" s="432">
        <v>0</v>
      </c>
      <c r="AW7" s="432">
        <v>0</v>
      </c>
      <c r="AX7" s="432">
        <v>0</v>
      </c>
      <c r="AY7" s="432">
        <v>0</v>
      </c>
      <c r="AZ7" s="432">
        <v>1833.2149999999999</v>
      </c>
      <c r="BA7" s="432">
        <v>3418.4580000000001</v>
      </c>
      <c r="BB7" s="432">
        <v>3083.4490000000001</v>
      </c>
      <c r="BC7" s="432">
        <v>2796.067</v>
      </c>
      <c r="BD7" s="432">
        <v>2435.2660000000001</v>
      </c>
      <c r="BE7" s="432">
        <v>2135.8090000000002</v>
      </c>
      <c r="BF7" s="432">
        <v>2105.4681379400004</v>
      </c>
      <c r="BG7" s="432">
        <v>2051.9794873882602</v>
      </c>
      <c r="BH7" s="432">
        <v>1759.2470000000001</v>
      </c>
      <c r="BI7" s="432">
        <v>1824.9606072800002</v>
      </c>
      <c r="BJ7" s="432">
        <v>1961.87288926</v>
      </c>
      <c r="BK7" s="432">
        <v>1817.4577446102965</v>
      </c>
      <c r="BL7" s="432">
        <v>2129.1275195499998</v>
      </c>
      <c r="BM7" s="432">
        <v>3595.32545321</v>
      </c>
      <c r="BN7" s="432">
        <v>3672.3248568335066</v>
      </c>
      <c r="BO7" s="432">
        <v>4184.1081413699985</v>
      </c>
      <c r="BP7" s="432">
        <v>4507.4715771600004</v>
      </c>
      <c r="BQ7" s="432">
        <v>3811.3202527361905</v>
      </c>
      <c r="BR7" s="432">
        <v>2695.8303489699997</v>
      </c>
      <c r="BS7" s="432">
        <v>1837.5215898876056</v>
      </c>
      <c r="BT7" s="432">
        <v>2024.6955323880616</v>
      </c>
      <c r="BU7" s="432">
        <v>2094.3188022444169</v>
      </c>
      <c r="BV7" s="432">
        <v>2108.9386692238363</v>
      </c>
      <c r="BW7" s="432">
        <v>2162.0274640611524</v>
      </c>
      <c r="BX7" s="176">
        <v>2233.9420520355739</v>
      </c>
    </row>
    <row r="8" spans="1:76">
      <c r="A8" s="316"/>
      <c r="B8" s="335" t="s">
        <v>350</v>
      </c>
      <c r="C8" s="37"/>
      <c r="D8" s="432">
        <v>0</v>
      </c>
      <c r="E8" s="432">
        <v>0</v>
      </c>
      <c r="F8" s="432">
        <v>0</v>
      </c>
      <c r="G8" s="432">
        <v>0</v>
      </c>
      <c r="H8" s="432">
        <v>0</v>
      </c>
      <c r="I8" s="432">
        <v>0</v>
      </c>
      <c r="J8" s="432">
        <v>0</v>
      </c>
      <c r="K8" s="432">
        <v>0</v>
      </c>
      <c r="L8" s="432">
        <v>0</v>
      </c>
      <c r="M8" s="432">
        <v>0</v>
      </c>
      <c r="N8" s="432">
        <v>0</v>
      </c>
      <c r="O8" s="432">
        <v>0</v>
      </c>
      <c r="P8" s="432">
        <v>0</v>
      </c>
      <c r="Q8" s="432">
        <v>0</v>
      </c>
      <c r="R8" s="432">
        <v>0</v>
      </c>
      <c r="S8" s="432">
        <v>0</v>
      </c>
      <c r="T8" s="432">
        <v>0</v>
      </c>
      <c r="U8" s="432">
        <v>0</v>
      </c>
      <c r="V8" s="432">
        <v>0</v>
      </c>
      <c r="W8" s="432">
        <v>0</v>
      </c>
      <c r="X8" s="432">
        <v>0</v>
      </c>
      <c r="Y8" s="432">
        <v>0</v>
      </c>
      <c r="Z8" s="432">
        <v>0</v>
      </c>
      <c r="AA8" s="432">
        <v>0</v>
      </c>
      <c r="AB8" s="432">
        <v>0</v>
      </c>
      <c r="AC8" s="432">
        <v>0</v>
      </c>
      <c r="AD8" s="432">
        <v>0</v>
      </c>
      <c r="AE8" s="432">
        <v>0</v>
      </c>
      <c r="AF8" s="432">
        <v>0</v>
      </c>
      <c r="AG8" s="432">
        <v>0</v>
      </c>
      <c r="AH8" s="432">
        <v>0</v>
      </c>
      <c r="AI8" s="432">
        <v>0</v>
      </c>
      <c r="AJ8" s="432">
        <v>0</v>
      </c>
      <c r="AK8" s="432">
        <v>0</v>
      </c>
      <c r="AL8" s="432">
        <v>0</v>
      </c>
      <c r="AM8" s="432">
        <v>0</v>
      </c>
      <c r="AN8" s="432">
        <v>0</v>
      </c>
      <c r="AO8" s="432">
        <v>0</v>
      </c>
      <c r="AP8" s="432">
        <v>0</v>
      </c>
      <c r="AQ8" s="432">
        <v>0</v>
      </c>
      <c r="AR8" s="432">
        <v>0</v>
      </c>
      <c r="AS8" s="432">
        <v>0</v>
      </c>
      <c r="AT8" s="432">
        <v>0</v>
      </c>
      <c r="AU8" s="432">
        <v>0</v>
      </c>
      <c r="AV8" s="432">
        <v>0</v>
      </c>
      <c r="AW8" s="432">
        <v>0</v>
      </c>
      <c r="AX8" s="432">
        <v>0</v>
      </c>
      <c r="AY8" s="432">
        <v>0</v>
      </c>
      <c r="AZ8" s="432">
        <v>214.28451982657336</v>
      </c>
      <c r="BA8" s="432">
        <v>330</v>
      </c>
      <c r="BB8" s="432">
        <v>305</v>
      </c>
      <c r="BC8" s="432">
        <v>285</v>
      </c>
      <c r="BD8" s="432">
        <v>305</v>
      </c>
      <c r="BE8" s="432">
        <v>284</v>
      </c>
      <c r="BF8" s="432">
        <v>289.81299999999999</v>
      </c>
      <c r="BG8" s="432">
        <v>255.8872903330878</v>
      </c>
      <c r="BH8" s="432">
        <v>142.881</v>
      </c>
      <c r="BI8" s="432">
        <v>24.123565300067376</v>
      </c>
      <c r="BJ8" s="432">
        <v>12.22461096189574</v>
      </c>
      <c r="BK8" s="432">
        <v>0</v>
      </c>
      <c r="BL8" s="432">
        <v>0</v>
      </c>
      <c r="BM8" s="432">
        <v>0</v>
      </c>
      <c r="BN8" s="432">
        <v>0</v>
      </c>
      <c r="BO8" s="432">
        <v>0</v>
      </c>
      <c r="BP8" s="432">
        <v>0</v>
      </c>
      <c r="BQ8" s="432">
        <v>0</v>
      </c>
      <c r="BR8" s="432">
        <v>0</v>
      </c>
      <c r="BS8" s="432">
        <v>0</v>
      </c>
      <c r="BT8" s="432">
        <v>0</v>
      </c>
      <c r="BU8" s="432">
        <v>0</v>
      </c>
      <c r="BV8" s="432">
        <v>0</v>
      </c>
      <c r="BW8" s="432">
        <v>0</v>
      </c>
      <c r="BX8" s="176">
        <v>0</v>
      </c>
    </row>
    <row r="9" spans="1:76">
      <c r="A9" s="334"/>
      <c r="B9" s="333" t="s">
        <v>344</v>
      </c>
      <c r="C9" s="136"/>
      <c r="D9" s="432">
        <v>0</v>
      </c>
      <c r="E9" s="432">
        <v>0</v>
      </c>
      <c r="F9" s="432">
        <v>0</v>
      </c>
      <c r="G9" s="432">
        <v>0</v>
      </c>
      <c r="H9" s="432">
        <v>0</v>
      </c>
      <c r="I9" s="432">
        <v>0</v>
      </c>
      <c r="J9" s="432">
        <v>0</v>
      </c>
      <c r="K9" s="432">
        <v>0</v>
      </c>
      <c r="L9" s="432">
        <v>0</v>
      </c>
      <c r="M9" s="432">
        <v>0</v>
      </c>
      <c r="N9" s="432">
        <v>0</v>
      </c>
      <c r="O9" s="432">
        <v>0</v>
      </c>
      <c r="P9" s="432">
        <v>0</v>
      </c>
      <c r="Q9" s="432">
        <v>0</v>
      </c>
      <c r="R9" s="432">
        <v>0</v>
      </c>
      <c r="S9" s="432">
        <v>0</v>
      </c>
      <c r="T9" s="432">
        <v>0</v>
      </c>
      <c r="U9" s="432">
        <v>0</v>
      </c>
      <c r="V9" s="432">
        <v>0</v>
      </c>
      <c r="W9" s="432">
        <v>0</v>
      </c>
      <c r="X9" s="432">
        <v>0</v>
      </c>
      <c r="Y9" s="432">
        <v>0</v>
      </c>
      <c r="Z9" s="432">
        <v>0</v>
      </c>
      <c r="AA9" s="432">
        <v>0</v>
      </c>
      <c r="AB9" s="432">
        <v>0</v>
      </c>
      <c r="AC9" s="432">
        <v>0</v>
      </c>
      <c r="AD9" s="432">
        <v>0</v>
      </c>
      <c r="AE9" s="432">
        <v>0</v>
      </c>
      <c r="AF9" s="432">
        <v>0</v>
      </c>
      <c r="AG9" s="432">
        <v>0</v>
      </c>
      <c r="AH9" s="432">
        <v>0</v>
      </c>
      <c r="AI9" s="432">
        <v>0</v>
      </c>
      <c r="AJ9" s="432">
        <v>0</v>
      </c>
      <c r="AK9" s="432">
        <v>0</v>
      </c>
      <c r="AL9" s="432">
        <v>0</v>
      </c>
      <c r="AM9" s="432">
        <v>0</v>
      </c>
      <c r="AN9" s="432">
        <v>0</v>
      </c>
      <c r="AO9" s="432">
        <v>0</v>
      </c>
      <c r="AP9" s="432">
        <v>0</v>
      </c>
      <c r="AQ9" s="432">
        <v>0</v>
      </c>
      <c r="AR9" s="432">
        <v>0</v>
      </c>
      <c r="AS9" s="432">
        <v>0</v>
      </c>
      <c r="AT9" s="432">
        <v>0</v>
      </c>
      <c r="AU9" s="432">
        <v>0</v>
      </c>
      <c r="AV9" s="432">
        <v>0</v>
      </c>
      <c r="AW9" s="432">
        <v>0</v>
      </c>
      <c r="AX9" s="432">
        <v>0</v>
      </c>
      <c r="AY9" s="432">
        <v>0</v>
      </c>
      <c r="AZ9" s="432">
        <v>1618.9304801734265</v>
      </c>
      <c r="BA9" s="432">
        <v>3088.4580000000001</v>
      </c>
      <c r="BB9" s="432">
        <v>2778.4490000000001</v>
      </c>
      <c r="BC9" s="432">
        <v>2511.067</v>
      </c>
      <c r="BD9" s="432">
        <v>2130.2660000000001</v>
      </c>
      <c r="BE9" s="432">
        <v>1851.8090000000002</v>
      </c>
      <c r="BF9" s="432">
        <v>1815.6551379400003</v>
      </c>
      <c r="BG9" s="432">
        <v>1796.0921970551724</v>
      </c>
      <c r="BH9" s="432">
        <v>1616.366</v>
      </c>
      <c r="BI9" s="432">
        <v>1800.8370419799328</v>
      </c>
      <c r="BJ9" s="432">
        <v>1949.6482782981043</v>
      </c>
      <c r="BK9" s="432">
        <v>1817.4577446102965</v>
      </c>
      <c r="BL9" s="432">
        <v>2129.1275195499998</v>
      </c>
      <c r="BM9" s="432">
        <v>3595.32545321</v>
      </c>
      <c r="BN9" s="432">
        <v>3672.3248568335066</v>
      </c>
      <c r="BO9" s="432">
        <v>4184.1081413699985</v>
      </c>
      <c r="BP9" s="432">
        <v>4507.4715771600004</v>
      </c>
      <c r="BQ9" s="432">
        <v>3811.3202527361905</v>
      </c>
      <c r="BR9" s="432">
        <v>2695.8303489699997</v>
      </c>
      <c r="BS9" s="432">
        <v>1837.5215898876056</v>
      </c>
      <c r="BT9" s="432">
        <v>2024.6955323880616</v>
      </c>
      <c r="BU9" s="432">
        <v>2094.3188022444169</v>
      </c>
      <c r="BV9" s="432">
        <v>2108.9386692238363</v>
      </c>
      <c r="BW9" s="432">
        <v>2162.0274640611524</v>
      </c>
      <c r="BX9" s="176">
        <v>2233.9420520355739</v>
      </c>
    </row>
    <row r="10" spans="1:76" ht="26.1" customHeight="1">
      <c r="A10" s="316"/>
      <c r="B10" s="37" t="s">
        <v>666</v>
      </c>
      <c r="C10" s="222"/>
      <c r="D10" s="432">
        <f>'Income Support'!D23</f>
        <v>0</v>
      </c>
      <c r="E10" s="432">
        <f>'Income Support'!E23</f>
        <v>0</v>
      </c>
      <c r="F10" s="432">
        <f>'Income Support'!F23</f>
        <v>0</v>
      </c>
      <c r="G10" s="432">
        <f>'Income Support'!G23</f>
        <v>0</v>
      </c>
      <c r="H10" s="432">
        <f>'Income Support'!H23</f>
        <v>0</v>
      </c>
      <c r="I10" s="432">
        <f>'Income Support'!I23</f>
        <v>0</v>
      </c>
      <c r="J10" s="432">
        <f>'Income Support'!J23</f>
        <v>0</v>
      </c>
      <c r="K10" s="432">
        <f>'Income Support'!K23</f>
        <v>0</v>
      </c>
      <c r="L10" s="432">
        <f>'Income Support'!L23</f>
        <v>0</v>
      </c>
      <c r="M10" s="432">
        <f>'Income Support'!M23</f>
        <v>0</v>
      </c>
      <c r="N10" s="432">
        <f>'Income Support'!N23</f>
        <v>0</v>
      </c>
      <c r="O10" s="432">
        <f>'Income Support'!O23</f>
        <v>0</v>
      </c>
      <c r="P10" s="432">
        <f>'Income Support'!P23</f>
        <v>0</v>
      </c>
      <c r="Q10" s="432">
        <f>'Income Support'!Q23</f>
        <v>0</v>
      </c>
      <c r="R10" s="432">
        <f>'Income Support'!R23</f>
        <v>0</v>
      </c>
      <c r="S10" s="432">
        <f>'Income Support'!S23</f>
        <v>0</v>
      </c>
      <c r="T10" s="432">
        <f>'Income Support'!T23</f>
        <v>0</v>
      </c>
      <c r="U10" s="432">
        <f>'Income Support'!U23</f>
        <v>0</v>
      </c>
      <c r="V10" s="432">
        <f>'Income Support'!V23</f>
        <v>0</v>
      </c>
      <c r="W10" s="432">
        <f>'Income Support'!W23</f>
        <v>0</v>
      </c>
      <c r="X10" s="432">
        <f>'Income Support'!X23</f>
        <v>0</v>
      </c>
      <c r="Y10" s="432">
        <f>'Income Support'!Y23</f>
        <v>0</v>
      </c>
      <c r="Z10" s="432">
        <f>'Income Support'!Z23</f>
        <v>0</v>
      </c>
      <c r="AA10" s="432">
        <f>'Income Support'!AA23</f>
        <v>0</v>
      </c>
      <c r="AB10" s="432">
        <f>'Income Support'!AB23</f>
        <v>0</v>
      </c>
      <c r="AC10" s="432">
        <f>'Income Support'!AC23</f>
        <v>0</v>
      </c>
      <c r="AD10" s="432">
        <f>'Income Support'!AD23</f>
        <v>0</v>
      </c>
      <c r="AE10" s="432">
        <f>'Income Support'!AE23</f>
        <v>0</v>
      </c>
      <c r="AF10" s="432">
        <f>'Income Support'!AF23</f>
        <v>0</v>
      </c>
      <c r="AG10" s="432">
        <f>'Income Support'!AG23</f>
        <v>0</v>
      </c>
      <c r="AH10" s="432">
        <f>'Income Support'!AH23</f>
        <v>515</v>
      </c>
      <c r="AI10" s="432">
        <f>'Income Support'!AI23</f>
        <v>523</v>
      </c>
      <c r="AJ10" s="432">
        <f>'Income Support'!AJ23</f>
        <v>794</v>
      </c>
      <c r="AK10" s="432">
        <f>'Income Support'!AK23</f>
        <v>1512.04</v>
      </c>
      <c r="AL10" s="432">
        <f>'Income Support'!AL23</f>
        <v>2567</v>
      </c>
      <c r="AM10" s="432">
        <f>'Income Support'!AM23</f>
        <v>3257</v>
      </c>
      <c r="AN10" s="432">
        <f>'Income Support'!AN23</f>
        <v>3730</v>
      </c>
      <c r="AO10" s="432">
        <f>'Income Support'!AO23</f>
        <v>4214</v>
      </c>
      <c r="AP10" s="432">
        <f>'Income Support'!AP23</f>
        <v>4336</v>
      </c>
      <c r="AQ10" s="432">
        <f>'Income Support'!AQ23</f>
        <v>3985</v>
      </c>
      <c r="AR10" s="432">
        <f>'Income Support'!AR23</f>
        <v>3045</v>
      </c>
      <c r="AS10" s="432">
        <f>'Income Support'!AS23</f>
        <v>2631</v>
      </c>
      <c r="AT10" s="432">
        <f>'Income Support'!AT23</f>
        <v>2940.4780000000001</v>
      </c>
      <c r="AU10" s="432">
        <f>'Income Support'!AU23</f>
        <v>4200</v>
      </c>
      <c r="AV10" s="432">
        <f>'Income Support'!AV23</f>
        <v>5379</v>
      </c>
      <c r="AW10" s="432">
        <f>'Income Support'!AW23</f>
        <v>5737</v>
      </c>
      <c r="AX10" s="432">
        <f>'Income Support'!AX23</f>
        <v>5183</v>
      </c>
      <c r="AY10" s="432">
        <f>'Income Support'!AY23</f>
        <v>4823</v>
      </c>
      <c r="AZ10" s="432">
        <f>'Income Support'!AZ23</f>
        <v>2359</v>
      </c>
      <c r="BA10" s="432">
        <f>'Income Support'!BA23</f>
        <v>0</v>
      </c>
      <c r="BB10" s="432">
        <f>'Income Support'!BB23</f>
        <v>0</v>
      </c>
      <c r="BC10" s="432">
        <f>'Income Support'!BC23</f>
        <v>0</v>
      </c>
      <c r="BD10" s="432">
        <f>'Income Support'!BD23</f>
        <v>0</v>
      </c>
      <c r="BE10" s="432">
        <f>'Income Support'!BE23</f>
        <v>0</v>
      </c>
      <c r="BF10" s="432">
        <f>'Income Support'!BF23</f>
        <v>0</v>
      </c>
      <c r="BG10" s="432">
        <f>'Income Support'!BG23</f>
        <v>0</v>
      </c>
      <c r="BH10" s="432">
        <f>'Income Support'!BH23</f>
        <v>0</v>
      </c>
      <c r="BI10" s="432">
        <f>'Income Support'!BI23</f>
        <v>0</v>
      </c>
      <c r="BJ10" s="432">
        <f>'Income Support'!BJ23</f>
        <v>0</v>
      </c>
      <c r="BK10" s="432">
        <f>'Income Support'!BK23</f>
        <v>0</v>
      </c>
      <c r="BL10" s="432">
        <f>'Income Support'!BL23</f>
        <v>0</v>
      </c>
      <c r="BM10" s="432">
        <f>'Income Support'!BM23</f>
        <v>0</v>
      </c>
      <c r="BN10" s="432">
        <f>'Income Support'!BN23</f>
        <v>0</v>
      </c>
      <c r="BO10" s="432">
        <f>'Income Support'!BO23</f>
        <v>0</v>
      </c>
      <c r="BP10" s="432">
        <f>'Income Support'!BP23</f>
        <v>0</v>
      </c>
      <c r="BQ10" s="432">
        <f>'Income Support'!BQ23</f>
        <v>0</v>
      </c>
      <c r="BR10" s="432">
        <f>'Income Support'!BR23</f>
        <v>0</v>
      </c>
      <c r="BS10" s="432">
        <f>'Income Support'!BS23</f>
        <v>0</v>
      </c>
      <c r="BT10" s="432">
        <f>'Income Support'!BT23</f>
        <v>0</v>
      </c>
      <c r="BU10" s="432">
        <f>'Income Support'!BU23</f>
        <v>0</v>
      </c>
      <c r="BV10" s="432">
        <f>'Income Support'!BV23</f>
        <v>0</v>
      </c>
      <c r="BW10" s="432">
        <f>'Income Support'!BW23</f>
        <v>0</v>
      </c>
      <c r="BX10" s="176">
        <f>'Income Support'!BX23</f>
        <v>0</v>
      </c>
    </row>
    <row r="11" spans="1:76" s="308" customFormat="1" ht="35.1" customHeight="1" thickBot="1">
      <c r="A11" s="331"/>
      <c r="B11" s="349" t="s">
        <v>211</v>
      </c>
      <c r="C11" s="329"/>
      <c r="D11" s="310">
        <v>15.2</v>
      </c>
      <c r="E11" s="310">
        <v>19.2</v>
      </c>
      <c r="F11" s="310">
        <v>17</v>
      </c>
      <c r="G11" s="310">
        <v>14.8</v>
      </c>
      <c r="H11" s="310">
        <v>26.8</v>
      </c>
      <c r="I11" s="310">
        <v>22.2</v>
      </c>
      <c r="J11" s="310">
        <v>15.7</v>
      </c>
      <c r="K11" s="310">
        <v>15.7</v>
      </c>
      <c r="L11" s="310">
        <v>20.9</v>
      </c>
      <c r="M11" s="310">
        <v>25.4</v>
      </c>
      <c r="N11" s="310">
        <v>49.4</v>
      </c>
      <c r="O11" s="310">
        <v>41.9</v>
      </c>
      <c r="P11" s="310">
        <v>30.2</v>
      </c>
      <c r="Q11" s="310">
        <v>36.299999999999997</v>
      </c>
      <c r="R11" s="310">
        <v>64.5</v>
      </c>
      <c r="S11" s="310">
        <v>64.599999999999994</v>
      </c>
      <c r="T11" s="310">
        <v>44.9</v>
      </c>
      <c r="U11" s="310">
        <v>49.2</v>
      </c>
      <c r="V11" s="310">
        <v>78.3</v>
      </c>
      <c r="W11" s="310">
        <v>121.7</v>
      </c>
      <c r="X11" s="310">
        <v>123.3</v>
      </c>
      <c r="Y11" s="310">
        <v>127.1</v>
      </c>
      <c r="Z11" s="310">
        <v>150.4</v>
      </c>
      <c r="AA11" s="310">
        <v>239.4</v>
      </c>
      <c r="AB11" s="310">
        <v>209.1</v>
      </c>
      <c r="AC11" s="310">
        <v>174.09</v>
      </c>
      <c r="AD11" s="310">
        <v>214.12200000000001</v>
      </c>
      <c r="AE11" s="310">
        <v>454.38499999999999</v>
      </c>
      <c r="AF11" s="310">
        <v>558.846</v>
      </c>
      <c r="AG11" s="310">
        <v>628.82600000000002</v>
      </c>
      <c r="AH11" s="310">
        <v>632</v>
      </c>
      <c r="AI11" s="310">
        <v>653</v>
      </c>
      <c r="AJ11" s="310">
        <v>1280</v>
      </c>
      <c r="AK11" s="310">
        <v>1702</v>
      </c>
      <c r="AL11" s="310">
        <v>1500</v>
      </c>
      <c r="AM11" s="310">
        <v>1497</v>
      </c>
      <c r="AN11" s="310">
        <v>1578</v>
      </c>
      <c r="AO11" s="310">
        <v>1589</v>
      </c>
      <c r="AP11" s="310">
        <v>1734</v>
      </c>
      <c r="AQ11" s="310">
        <v>1467.9280000000001</v>
      </c>
      <c r="AR11" s="310">
        <v>1106.7449999999999</v>
      </c>
      <c r="AS11" s="310">
        <v>733.41</v>
      </c>
      <c r="AT11" s="310">
        <v>869.84</v>
      </c>
      <c r="AU11" s="310">
        <v>1603.8150000000001</v>
      </c>
      <c r="AV11" s="310">
        <v>1760.1579999999999</v>
      </c>
      <c r="AW11" s="310">
        <v>1651.7639999999999</v>
      </c>
      <c r="AX11" s="310">
        <v>1299.4829999999999</v>
      </c>
      <c r="AY11" s="310">
        <v>1101.827</v>
      </c>
      <c r="AZ11" s="310">
        <v>587.298</v>
      </c>
      <c r="BA11" s="310">
        <v>0</v>
      </c>
      <c r="BB11" s="310">
        <v>0</v>
      </c>
      <c r="BC11" s="310">
        <v>0</v>
      </c>
      <c r="BD11" s="310">
        <v>0</v>
      </c>
      <c r="BE11" s="310">
        <v>0</v>
      </c>
      <c r="BF11" s="310">
        <v>0</v>
      </c>
      <c r="BG11" s="310">
        <v>0</v>
      </c>
      <c r="BH11" s="310">
        <v>0</v>
      </c>
      <c r="BI11" s="310">
        <v>0</v>
      </c>
      <c r="BJ11" s="310">
        <v>0</v>
      </c>
      <c r="BK11" s="310">
        <v>0</v>
      </c>
      <c r="BL11" s="310">
        <v>0</v>
      </c>
      <c r="BM11" s="310">
        <v>0</v>
      </c>
      <c r="BN11" s="310">
        <v>0</v>
      </c>
      <c r="BO11" s="310">
        <v>0</v>
      </c>
      <c r="BP11" s="310">
        <v>0</v>
      </c>
      <c r="BQ11" s="310">
        <v>0</v>
      </c>
      <c r="BR11" s="310">
        <v>0</v>
      </c>
      <c r="BS11" s="310">
        <v>0</v>
      </c>
      <c r="BT11" s="310">
        <v>0</v>
      </c>
      <c r="BU11" s="310">
        <v>0</v>
      </c>
      <c r="BV11" s="310">
        <v>0</v>
      </c>
      <c r="BW11" s="310">
        <v>0</v>
      </c>
      <c r="BX11" s="492">
        <v>0</v>
      </c>
    </row>
    <row r="12" spans="1:76" ht="26.1" customHeight="1">
      <c r="A12" s="489"/>
      <c r="B12" s="166" t="s">
        <v>667</v>
      </c>
      <c r="C12" s="316"/>
      <c r="D12" s="273" t="s">
        <v>151</v>
      </c>
      <c r="E12" s="273" t="s">
        <v>150</v>
      </c>
      <c r="F12" s="273" t="s">
        <v>149</v>
      </c>
      <c r="G12" s="273" t="s">
        <v>148</v>
      </c>
      <c r="H12" s="273" t="s">
        <v>147</v>
      </c>
      <c r="I12" s="273" t="s">
        <v>146</v>
      </c>
      <c r="J12" s="273" t="s">
        <v>145</v>
      </c>
      <c r="K12" s="273" t="s">
        <v>144</v>
      </c>
      <c r="L12" s="273" t="s">
        <v>143</v>
      </c>
      <c r="M12" s="273" t="s">
        <v>142</v>
      </c>
      <c r="N12" s="273" t="s">
        <v>141</v>
      </c>
      <c r="O12" s="273" t="s">
        <v>140</v>
      </c>
      <c r="P12" s="273" t="s">
        <v>139</v>
      </c>
      <c r="Q12" s="273" t="s">
        <v>138</v>
      </c>
      <c r="R12" s="273" t="s">
        <v>137</v>
      </c>
      <c r="S12" s="273" t="s">
        <v>136</v>
      </c>
      <c r="T12" s="273" t="s">
        <v>135</v>
      </c>
      <c r="U12" s="273" t="s">
        <v>134</v>
      </c>
      <c r="V12" s="273" t="s">
        <v>133</v>
      </c>
      <c r="W12" s="273" t="s">
        <v>132</v>
      </c>
      <c r="X12" s="273" t="s">
        <v>131</v>
      </c>
      <c r="Y12" s="273" t="s">
        <v>130</v>
      </c>
      <c r="Z12" s="273" t="s">
        <v>129</v>
      </c>
      <c r="AA12" s="273" t="s">
        <v>128</v>
      </c>
      <c r="AB12" s="273" t="s">
        <v>127</v>
      </c>
      <c r="AC12" s="273" t="s">
        <v>126</v>
      </c>
      <c r="AD12" s="273" t="s">
        <v>125</v>
      </c>
      <c r="AE12" s="273" t="s">
        <v>124</v>
      </c>
      <c r="AF12" s="273" t="s">
        <v>123</v>
      </c>
      <c r="AG12" s="273" t="s">
        <v>122</v>
      </c>
      <c r="AH12" s="273" t="s">
        <v>121</v>
      </c>
      <c r="AI12" s="273" t="s">
        <v>120</v>
      </c>
      <c r="AJ12" s="273" t="s">
        <v>119</v>
      </c>
      <c r="AK12" s="273" t="s">
        <v>118</v>
      </c>
      <c r="AL12" s="273" t="s">
        <v>117</v>
      </c>
      <c r="AM12" s="273" t="s">
        <v>116</v>
      </c>
      <c r="AN12" s="273" t="s">
        <v>115</v>
      </c>
      <c r="AO12" s="273" t="s">
        <v>114</v>
      </c>
      <c r="AP12" s="273" t="s">
        <v>113</v>
      </c>
      <c r="AQ12" s="273" t="s">
        <v>112</v>
      </c>
      <c r="AR12" s="273" t="s">
        <v>111</v>
      </c>
      <c r="AS12" s="273" t="s">
        <v>110</v>
      </c>
      <c r="AT12" s="273" t="s">
        <v>109</v>
      </c>
      <c r="AU12" s="273" t="s">
        <v>108</v>
      </c>
      <c r="AV12" s="273" t="s">
        <v>107</v>
      </c>
      <c r="AW12" s="273" t="s">
        <v>106</v>
      </c>
      <c r="AX12" s="273" t="s">
        <v>105</v>
      </c>
      <c r="AY12" s="273" t="s">
        <v>104</v>
      </c>
      <c r="AZ12" s="273" t="s">
        <v>103</v>
      </c>
      <c r="BA12" s="273" t="s">
        <v>102</v>
      </c>
      <c r="BB12" s="273" t="s">
        <v>101</v>
      </c>
      <c r="BC12" s="273" t="s">
        <v>100</v>
      </c>
      <c r="BD12" s="273" t="s">
        <v>99</v>
      </c>
      <c r="BE12" s="273" t="s">
        <v>98</v>
      </c>
      <c r="BF12" s="273" t="s">
        <v>97</v>
      </c>
      <c r="BG12" s="273" t="s">
        <v>96</v>
      </c>
      <c r="BH12" s="273" t="s">
        <v>95</v>
      </c>
      <c r="BI12" s="273" t="s">
        <v>94</v>
      </c>
      <c r="BJ12" s="273" t="s">
        <v>93</v>
      </c>
      <c r="BK12" s="273" t="s">
        <v>92</v>
      </c>
      <c r="BL12" s="273" t="s">
        <v>91</v>
      </c>
      <c r="BM12" s="273" t="s">
        <v>90</v>
      </c>
      <c r="BN12" s="273" t="s">
        <v>89</v>
      </c>
      <c r="BO12" s="273" t="s">
        <v>88</v>
      </c>
      <c r="BP12" s="273" t="s">
        <v>87</v>
      </c>
      <c r="BQ12" s="273" t="s">
        <v>86</v>
      </c>
      <c r="BR12" s="273" t="s">
        <v>85</v>
      </c>
      <c r="BS12" s="273" t="s">
        <v>84</v>
      </c>
      <c r="BT12" s="273" t="s">
        <v>83</v>
      </c>
      <c r="BU12" s="282" t="s">
        <v>82</v>
      </c>
      <c r="BV12" s="282" t="s">
        <v>81</v>
      </c>
      <c r="BW12" s="282" t="s">
        <v>80</v>
      </c>
      <c r="BX12" s="281" t="s">
        <v>79</v>
      </c>
    </row>
    <row r="13" spans="1:76" ht="15.75">
      <c r="A13" s="489"/>
      <c r="B13" s="338" t="s">
        <v>409</v>
      </c>
      <c r="C13" s="337"/>
      <c r="D13" s="304" t="s">
        <v>77</v>
      </c>
      <c r="E13" s="304" t="s">
        <v>77</v>
      </c>
      <c r="F13" s="304" t="s">
        <v>77</v>
      </c>
      <c r="G13" s="304" t="s">
        <v>77</v>
      </c>
      <c r="H13" s="304" t="s">
        <v>77</v>
      </c>
      <c r="I13" s="304" t="s">
        <v>77</v>
      </c>
      <c r="J13" s="304" t="s">
        <v>77</v>
      </c>
      <c r="K13" s="304" t="s">
        <v>77</v>
      </c>
      <c r="L13" s="304" t="s">
        <v>77</v>
      </c>
      <c r="M13" s="304" t="s">
        <v>77</v>
      </c>
      <c r="N13" s="304" t="s">
        <v>77</v>
      </c>
      <c r="O13" s="304" t="s">
        <v>77</v>
      </c>
      <c r="P13" s="304" t="s">
        <v>77</v>
      </c>
      <c r="Q13" s="304" t="s">
        <v>77</v>
      </c>
      <c r="R13" s="304" t="s">
        <v>77</v>
      </c>
      <c r="S13" s="304" t="s">
        <v>77</v>
      </c>
      <c r="T13" s="304" t="s">
        <v>77</v>
      </c>
      <c r="U13" s="304" t="s">
        <v>77</v>
      </c>
      <c r="V13" s="304" t="s">
        <v>77</v>
      </c>
      <c r="W13" s="304" t="s">
        <v>77</v>
      </c>
      <c r="X13" s="304" t="s">
        <v>77</v>
      </c>
      <c r="Y13" s="304" t="s">
        <v>77</v>
      </c>
      <c r="Z13" s="304" t="s">
        <v>77</v>
      </c>
      <c r="AA13" s="304" t="s">
        <v>77</v>
      </c>
      <c r="AB13" s="304" t="s">
        <v>77</v>
      </c>
      <c r="AC13" s="304" t="s">
        <v>77</v>
      </c>
      <c r="AD13" s="304" t="s">
        <v>77</v>
      </c>
      <c r="AE13" s="304" t="s">
        <v>77</v>
      </c>
      <c r="AF13" s="304" t="s">
        <v>77</v>
      </c>
      <c r="AG13" s="304" t="s">
        <v>77</v>
      </c>
      <c r="AH13" s="304" t="s">
        <v>77</v>
      </c>
      <c r="AI13" s="304" t="s">
        <v>77</v>
      </c>
      <c r="AJ13" s="304" t="s">
        <v>77</v>
      </c>
      <c r="AK13" s="304" t="s">
        <v>77</v>
      </c>
      <c r="AL13" s="304" t="s">
        <v>77</v>
      </c>
      <c r="AM13" s="304" t="s">
        <v>77</v>
      </c>
      <c r="AN13" s="304" t="s">
        <v>77</v>
      </c>
      <c r="AO13" s="304" t="s">
        <v>77</v>
      </c>
      <c r="AP13" s="304" t="s">
        <v>77</v>
      </c>
      <c r="AQ13" s="304" t="s">
        <v>77</v>
      </c>
      <c r="AR13" s="304" t="s">
        <v>77</v>
      </c>
      <c r="AS13" s="304" t="s">
        <v>77</v>
      </c>
      <c r="AT13" s="304" t="s">
        <v>77</v>
      </c>
      <c r="AU13" s="304" t="s">
        <v>77</v>
      </c>
      <c r="AV13" s="304" t="s">
        <v>77</v>
      </c>
      <c r="AW13" s="304" t="s">
        <v>77</v>
      </c>
      <c r="AX13" s="304" t="s">
        <v>77</v>
      </c>
      <c r="AY13" s="304" t="s">
        <v>77</v>
      </c>
      <c r="AZ13" s="304" t="s">
        <v>77</v>
      </c>
      <c r="BA13" s="304" t="s">
        <v>77</v>
      </c>
      <c r="BB13" s="304" t="s">
        <v>77</v>
      </c>
      <c r="BC13" s="304" t="s">
        <v>77</v>
      </c>
      <c r="BD13" s="304" t="s">
        <v>77</v>
      </c>
      <c r="BE13" s="304" t="s">
        <v>77</v>
      </c>
      <c r="BF13" s="304" t="s">
        <v>77</v>
      </c>
      <c r="BG13" s="304" t="s">
        <v>77</v>
      </c>
      <c r="BH13" s="304" t="s">
        <v>77</v>
      </c>
      <c r="BI13" s="304" t="s">
        <v>77</v>
      </c>
      <c r="BJ13" s="304" t="s">
        <v>77</v>
      </c>
      <c r="BK13" s="304" t="s">
        <v>77</v>
      </c>
      <c r="BL13" s="304" t="s">
        <v>77</v>
      </c>
      <c r="BM13" s="304" t="s">
        <v>77</v>
      </c>
      <c r="BN13" s="304" t="s">
        <v>77</v>
      </c>
      <c r="BO13" s="304" t="s">
        <v>77</v>
      </c>
      <c r="BP13" s="304" t="s">
        <v>77</v>
      </c>
      <c r="BQ13" s="304" t="s">
        <v>77</v>
      </c>
      <c r="BR13" s="304" t="s">
        <v>77</v>
      </c>
      <c r="BS13" s="304" t="s">
        <v>76</v>
      </c>
      <c r="BT13" s="278" t="s">
        <v>76</v>
      </c>
      <c r="BU13" s="278" t="s">
        <v>76</v>
      </c>
      <c r="BV13" s="278" t="s">
        <v>76</v>
      </c>
      <c r="BW13" s="278" t="s">
        <v>76</v>
      </c>
      <c r="BX13" s="277" t="s">
        <v>76</v>
      </c>
    </row>
    <row r="14" spans="1:76" s="318" customFormat="1" ht="24" customHeight="1">
      <c r="A14" s="488"/>
      <c r="B14" s="41" t="s">
        <v>67</v>
      </c>
      <c r="C14" s="395"/>
      <c r="D14" s="480">
        <f t="shared" ref="D14:AI14" si="6">SUM(D15,D21,D20)</f>
        <v>454.67199763068288</v>
      </c>
      <c r="E14" s="480">
        <f t="shared" si="6"/>
        <v>559.96446023989358</v>
      </c>
      <c r="F14" s="480">
        <f t="shared" si="6"/>
        <v>483.70913740234715</v>
      </c>
      <c r="G14" s="480">
        <f t="shared" si="6"/>
        <v>392.39933766810725</v>
      </c>
      <c r="H14" s="480">
        <f t="shared" si="6"/>
        <v>651.34754923737614</v>
      </c>
      <c r="I14" s="480">
        <f t="shared" si="6"/>
        <v>528.53788338969537</v>
      </c>
      <c r="J14" s="480">
        <f t="shared" si="6"/>
        <v>366.31008440693034</v>
      </c>
      <c r="K14" s="480">
        <f t="shared" si="6"/>
        <v>352.22123500666373</v>
      </c>
      <c r="L14" s="480">
        <f t="shared" si="6"/>
        <v>441.61087866108784</v>
      </c>
      <c r="M14" s="480">
        <f t="shared" si="6"/>
        <v>513.18263652730548</v>
      </c>
      <c r="N14" s="480">
        <f t="shared" si="6"/>
        <v>975.06351377760393</v>
      </c>
      <c r="O14" s="480">
        <f t="shared" si="6"/>
        <v>824.12852969815003</v>
      </c>
      <c r="P14" s="480">
        <f t="shared" si="6"/>
        <v>582.65520534861503</v>
      </c>
      <c r="Q14" s="480">
        <f t="shared" si="6"/>
        <v>678.94444444444434</v>
      </c>
      <c r="R14" s="480">
        <f t="shared" si="6"/>
        <v>1170.4096298957959</v>
      </c>
      <c r="S14" s="480">
        <f t="shared" si="6"/>
        <v>1152.7561837455828</v>
      </c>
      <c r="T14" s="480">
        <f t="shared" si="6"/>
        <v>767.32656514382393</v>
      </c>
      <c r="U14" s="480">
        <f t="shared" si="6"/>
        <v>800.32211306168472</v>
      </c>
      <c r="V14" s="480">
        <f t="shared" si="6"/>
        <v>1216.1002614178071</v>
      </c>
      <c r="W14" s="480">
        <f t="shared" si="6"/>
        <v>1842.2811750599519</v>
      </c>
      <c r="X14" s="480">
        <f t="shared" si="6"/>
        <v>1781.5879828326179</v>
      </c>
      <c r="Y14" s="480">
        <f t="shared" si="6"/>
        <v>1726.5770006724949</v>
      </c>
      <c r="Z14" s="480">
        <f t="shared" si="6"/>
        <v>1865.6841070989933</v>
      </c>
      <c r="AA14" s="480">
        <f t="shared" si="6"/>
        <v>2765.5724579663729</v>
      </c>
      <c r="AB14" s="480">
        <f t="shared" si="6"/>
        <v>2234.8253968253966</v>
      </c>
      <c r="AC14" s="480">
        <f t="shared" si="6"/>
        <v>1718.7771260997067</v>
      </c>
      <c r="AD14" s="480">
        <f t="shared" si="6"/>
        <v>1771.7779780435853</v>
      </c>
      <c r="AE14" s="480">
        <f t="shared" si="6"/>
        <v>3025.0402082921364</v>
      </c>
      <c r="AF14" s="480">
        <f t="shared" si="6"/>
        <v>3282.1681688666631</v>
      </c>
      <c r="AG14" s="480">
        <f t="shared" si="6"/>
        <v>3250.8279674463843</v>
      </c>
      <c r="AH14" s="480">
        <f t="shared" si="6"/>
        <v>5349.4181751015885</v>
      </c>
      <c r="AI14" s="480">
        <f t="shared" si="6"/>
        <v>4701.0211351222988</v>
      </c>
      <c r="AJ14" s="480">
        <f t="shared" ref="AJ14:BO14" si="7">SUM(AJ15,AJ21,AJ20)</f>
        <v>6982.001199920006</v>
      </c>
      <c r="AK14" s="480">
        <f t="shared" si="7"/>
        <v>9861.4144237195451</v>
      </c>
      <c r="AL14" s="480">
        <f t="shared" si="7"/>
        <v>11689.774893992429</v>
      </c>
      <c r="AM14" s="480">
        <f t="shared" si="7"/>
        <v>13078.938766615818</v>
      </c>
      <c r="AN14" s="480">
        <f t="shared" si="7"/>
        <v>13805.119225421022</v>
      </c>
      <c r="AO14" s="480">
        <f t="shared" si="7"/>
        <v>14228.909227743925</v>
      </c>
      <c r="AP14" s="480">
        <f t="shared" si="7"/>
        <v>14319.047062945228</v>
      </c>
      <c r="AQ14" s="480">
        <f t="shared" si="7"/>
        <v>12189.224442821414</v>
      </c>
      <c r="AR14" s="480">
        <f t="shared" si="7"/>
        <v>8703.687263896385</v>
      </c>
      <c r="AS14" s="480">
        <f t="shared" si="7"/>
        <v>6543.4020142111649</v>
      </c>
      <c r="AT14" s="480">
        <f t="shared" si="7"/>
        <v>6844.6797332147617</v>
      </c>
      <c r="AU14" s="480">
        <f t="shared" si="7"/>
        <v>9847.7163376732478</v>
      </c>
      <c r="AV14" s="480">
        <f t="shared" si="7"/>
        <v>11812.633443095625</v>
      </c>
      <c r="AW14" s="480">
        <f t="shared" si="7"/>
        <v>11932.987367680449</v>
      </c>
      <c r="AX14" s="480">
        <f t="shared" si="7"/>
        <v>10346.894386674674</v>
      </c>
      <c r="AY14" s="480">
        <f t="shared" si="7"/>
        <v>9189.0225576610064</v>
      </c>
      <c r="AZ14" s="480">
        <f t="shared" si="7"/>
        <v>7606.687208120331</v>
      </c>
      <c r="BA14" s="480">
        <f t="shared" si="7"/>
        <v>5691.9545790090751</v>
      </c>
      <c r="BB14" s="480">
        <f t="shared" si="7"/>
        <v>5119.7850364755504</v>
      </c>
      <c r="BC14" s="480">
        <f t="shared" si="7"/>
        <v>4635.9592475604941</v>
      </c>
      <c r="BD14" s="480">
        <f t="shared" si="7"/>
        <v>4012.7952690780767</v>
      </c>
      <c r="BE14" s="480">
        <f t="shared" si="7"/>
        <v>3573.4433360781463</v>
      </c>
      <c r="BF14" s="480">
        <f t="shared" si="7"/>
        <v>3506.5981680517857</v>
      </c>
      <c r="BG14" s="480">
        <f t="shared" si="7"/>
        <v>3351.5907280472211</v>
      </c>
      <c r="BH14" s="480">
        <f t="shared" si="7"/>
        <v>2798.7980717257683</v>
      </c>
      <c r="BI14" s="480">
        <f t="shared" si="7"/>
        <v>2854.5598959930298</v>
      </c>
      <c r="BJ14" s="480">
        <f t="shared" si="7"/>
        <v>2933.8464983116246</v>
      </c>
      <c r="BK14" s="480">
        <f t="shared" si="7"/>
        <v>2618.7426497844604</v>
      </c>
      <c r="BL14" s="480">
        <f t="shared" si="7"/>
        <v>3255.9196492553597</v>
      </c>
      <c r="BM14" s="480">
        <f t="shared" si="7"/>
        <v>5203.834239428782</v>
      </c>
      <c r="BN14" s="480">
        <f t="shared" si="7"/>
        <v>4836.0967151699915</v>
      </c>
      <c r="BO14" s="480">
        <f t="shared" si="7"/>
        <v>5240.1443173048074</v>
      </c>
      <c r="BP14" s="480">
        <f t="shared" ref="BP14:BX14" si="8">SUM(BP15,BP21,BP20)</f>
        <v>5403.3829502561211</v>
      </c>
      <c r="BQ14" s="480">
        <f t="shared" si="8"/>
        <v>4442.4490945708549</v>
      </c>
      <c r="BR14" s="480">
        <f t="shared" si="8"/>
        <v>3095.6914985567996</v>
      </c>
      <c r="BS14" s="480">
        <f t="shared" si="8"/>
        <v>2156.5056348380563</v>
      </c>
      <c r="BT14" s="480">
        <f t="shared" si="8"/>
        <v>2311.7032743906334</v>
      </c>
      <c r="BU14" s="480">
        <f t="shared" si="8"/>
        <v>2339.5074204779648</v>
      </c>
      <c r="BV14" s="480">
        <f t="shared" si="8"/>
        <v>2314.640675299966</v>
      </c>
      <c r="BW14" s="480">
        <f t="shared" si="8"/>
        <v>2310.7104075742841</v>
      </c>
      <c r="BX14" s="272">
        <f t="shared" si="8"/>
        <v>2329.3363947983294</v>
      </c>
    </row>
    <row r="15" spans="1:76" ht="26.1" customHeight="1">
      <c r="A15" s="334"/>
      <c r="B15" s="37" t="s">
        <v>664</v>
      </c>
      <c r="C15" s="38"/>
      <c r="D15" s="432">
        <f t="shared" ref="D15:AI15" si="9">SUM(D16,D17)</f>
        <v>0</v>
      </c>
      <c r="E15" s="432">
        <f t="shared" si="9"/>
        <v>0</v>
      </c>
      <c r="F15" s="432">
        <f t="shared" si="9"/>
        <v>0</v>
      </c>
      <c r="G15" s="432">
        <f t="shared" si="9"/>
        <v>0</v>
      </c>
      <c r="H15" s="432">
        <f t="shared" si="9"/>
        <v>0</v>
      </c>
      <c r="I15" s="432">
        <f t="shared" si="9"/>
        <v>0</v>
      </c>
      <c r="J15" s="432">
        <f t="shared" si="9"/>
        <v>0</v>
      </c>
      <c r="K15" s="432">
        <f t="shared" si="9"/>
        <v>0</v>
      </c>
      <c r="L15" s="432">
        <f t="shared" si="9"/>
        <v>0</v>
      </c>
      <c r="M15" s="432">
        <f t="shared" si="9"/>
        <v>0</v>
      </c>
      <c r="N15" s="432">
        <f t="shared" si="9"/>
        <v>0</v>
      </c>
      <c r="O15" s="432">
        <f t="shared" si="9"/>
        <v>0</v>
      </c>
      <c r="P15" s="432">
        <f t="shared" si="9"/>
        <v>0</v>
      </c>
      <c r="Q15" s="432">
        <f t="shared" si="9"/>
        <v>0</v>
      </c>
      <c r="R15" s="432">
        <f t="shared" si="9"/>
        <v>0</v>
      </c>
      <c r="S15" s="432">
        <f t="shared" si="9"/>
        <v>0</v>
      </c>
      <c r="T15" s="432">
        <f t="shared" si="9"/>
        <v>0</v>
      </c>
      <c r="U15" s="432">
        <f t="shared" si="9"/>
        <v>0</v>
      </c>
      <c r="V15" s="432">
        <f t="shared" si="9"/>
        <v>0</v>
      </c>
      <c r="W15" s="432">
        <f t="shared" si="9"/>
        <v>0</v>
      </c>
      <c r="X15" s="432">
        <f t="shared" si="9"/>
        <v>0</v>
      </c>
      <c r="Y15" s="432">
        <f t="shared" si="9"/>
        <v>0</v>
      </c>
      <c r="Z15" s="432">
        <f t="shared" si="9"/>
        <v>0</v>
      </c>
      <c r="AA15" s="432">
        <f t="shared" si="9"/>
        <v>0</v>
      </c>
      <c r="AB15" s="432">
        <f t="shared" si="9"/>
        <v>0</v>
      </c>
      <c r="AC15" s="432">
        <f t="shared" si="9"/>
        <v>0</v>
      </c>
      <c r="AD15" s="432">
        <f t="shared" si="9"/>
        <v>0</v>
      </c>
      <c r="AE15" s="432">
        <f t="shared" si="9"/>
        <v>0</v>
      </c>
      <c r="AF15" s="432">
        <f t="shared" si="9"/>
        <v>0</v>
      </c>
      <c r="AG15" s="432">
        <f t="shared" si="9"/>
        <v>0</v>
      </c>
      <c r="AH15" s="432">
        <f t="shared" si="9"/>
        <v>0</v>
      </c>
      <c r="AI15" s="432">
        <f t="shared" si="9"/>
        <v>0</v>
      </c>
      <c r="AJ15" s="432">
        <f t="shared" ref="AJ15:BO15" si="10">SUM(AJ16,AJ17)</f>
        <v>0</v>
      </c>
      <c r="AK15" s="432">
        <f t="shared" si="10"/>
        <v>0</v>
      </c>
      <c r="AL15" s="432">
        <f t="shared" si="10"/>
        <v>0</v>
      </c>
      <c r="AM15" s="432">
        <f t="shared" si="10"/>
        <v>0</v>
      </c>
      <c r="AN15" s="432">
        <f t="shared" si="10"/>
        <v>0</v>
      </c>
      <c r="AO15" s="432">
        <f t="shared" si="10"/>
        <v>0</v>
      </c>
      <c r="AP15" s="432">
        <f t="shared" si="10"/>
        <v>0</v>
      </c>
      <c r="AQ15" s="432">
        <f t="shared" si="10"/>
        <v>0</v>
      </c>
      <c r="AR15" s="432">
        <f t="shared" si="10"/>
        <v>0</v>
      </c>
      <c r="AS15" s="432">
        <f t="shared" si="10"/>
        <v>0</v>
      </c>
      <c r="AT15" s="432">
        <f t="shared" si="10"/>
        <v>0</v>
      </c>
      <c r="AU15" s="432">
        <f t="shared" si="10"/>
        <v>0</v>
      </c>
      <c r="AV15" s="432">
        <f t="shared" si="10"/>
        <v>0</v>
      </c>
      <c r="AW15" s="432">
        <f t="shared" si="10"/>
        <v>0</v>
      </c>
      <c r="AX15" s="432">
        <f t="shared" si="10"/>
        <v>0</v>
      </c>
      <c r="AY15" s="432">
        <f t="shared" si="10"/>
        <v>0</v>
      </c>
      <c r="AZ15" s="432">
        <f t="shared" si="10"/>
        <v>3222.7673212628351</v>
      </c>
      <c r="BA15" s="432">
        <f t="shared" si="10"/>
        <v>5691.9545790090751</v>
      </c>
      <c r="BB15" s="432">
        <f t="shared" si="10"/>
        <v>5119.7850364755504</v>
      </c>
      <c r="BC15" s="432">
        <f t="shared" si="10"/>
        <v>4635.9592475604941</v>
      </c>
      <c r="BD15" s="432">
        <f t="shared" si="10"/>
        <v>4012.7952690780767</v>
      </c>
      <c r="BE15" s="432">
        <f t="shared" si="10"/>
        <v>3573.4433360781463</v>
      </c>
      <c r="BF15" s="432">
        <f t="shared" si="10"/>
        <v>3506.5981680517857</v>
      </c>
      <c r="BG15" s="432">
        <f t="shared" si="10"/>
        <v>3351.5907280472211</v>
      </c>
      <c r="BH15" s="432">
        <f t="shared" si="10"/>
        <v>2798.7980717257683</v>
      </c>
      <c r="BI15" s="432">
        <f t="shared" si="10"/>
        <v>2854.5598959930298</v>
      </c>
      <c r="BJ15" s="432">
        <f t="shared" si="10"/>
        <v>2933.8464983116246</v>
      </c>
      <c r="BK15" s="432">
        <f t="shared" si="10"/>
        <v>2618.7426497844604</v>
      </c>
      <c r="BL15" s="432">
        <f t="shared" si="10"/>
        <v>3255.9196492553597</v>
      </c>
      <c r="BM15" s="432">
        <f t="shared" si="10"/>
        <v>5203.834239428782</v>
      </c>
      <c r="BN15" s="432">
        <f t="shared" si="10"/>
        <v>4836.0967151699915</v>
      </c>
      <c r="BO15" s="432">
        <f t="shared" si="10"/>
        <v>5240.1443173048074</v>
      </c>
      <c r="BP15" s="432">
        <f t="shared" ref="BP15:BX15" si="11">SUM(BP16,BP17)</f>
        <v>5403.3829502561211</v>
      </c>
      <c r="BQ15" s="432">
        <f t="shared" si="11"/>
        <v>4442.4490945708549</v>
      </c>
      <c r="BR15" s="432">
        <f t="shared" si="11"/>
        <v>3095.6914985567996</v>
      </c>
      <c r="BS15" s="432">
        <f t="shared" si="11"/>
        <v>2156.5056348380563</v>
      </c>
      <c r="BT15" s="432">
        <f t="shared" si="11"/>
        <v>2311.7032743906334</v>
      </c>
      <c r="BU15" s="432">
        <f t="shared" si="11"/>
        <v>2339.5074204779648</v>
      </c>
      <c r="BV15" s="432">
        <f t="shared" si="11"/>
        <v>2314.640675299966</v>
      </c>
      <c r="BW15" s="432">
        <f t="shared" si="11"/>
        <v>2310.7104075742841</v>
      </c>
      <c r="BX15" s="176">
        <f t="shared" si="11"/>
        <v>2329.3363947983294</v>
      </c>
    </row>
    <row r="16" spans="1:76">
      <c r="A16" s="334"/>
      <c r="B16" s="214" t="s">
        <v>217</v>
      </c>
      <c r="C16" s="38"/>
      <c r="D16" s="177">
        <v>0</v>
      </c>
      <c r="E16" s="177">
        <v>0</v>
      </c>
      <c r="F16" s="177">
        <v>0</v>
      </c>
      <c r="G16" s="177">
        <v>0</v>
      </c>
      <c r="H16" s="177">
        <v>0</v>
      </c>
      <c r="I16" s="177">
        <v>0</v>
      </c>
      <c r="J16" s="177">
        <v>0</v>
      </c>
      <c r="K16" s="177">
        <v>0</v>
      </c>
      <c r="L16" s="177">
        <v>0</v>
      </c>
      <c r="M16" s="177">
        <v>0</v>
      </c>
      <c r="N16" s="177">
        <v>0</v>
      </c>
      <c r="O16" s="177">
        <v>0</v>
      </c>
      <c r="P16" s="177">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177">
        <v>0</v>
      </c>
      <c r="AV16" s="177">
        <v>0</v>
      </c>
      <c r="AW16" s="177">
        <v>0</v>
      </c>
      <c r="AX16" s="177">
        <v>0</v>
      </c>
      <c r="AY16" s="177">
        <v>0</v>
      </c>
      <c r="AZ16" s="177">
        <v>495.05013332547628</v>
      </c>
      <c r="BA16" s="177">
        <v>694.42598462807769</v>
      </c>
      <c r="BB16" s="177">
        <v>682.47241536532556</v>
      </c>
      <c r="BC16" s="177">
        <v>653.74413390490167</v>
      </c>
      <c r="BD16" s="177">
        <v>622.2755017644464</v>
      </c>
      <c r="BE16" s="177">
        <v>644.26093153738282</v>
      </c>
      <c r="BF16" s="177">
        <v>693.06740765989264</v>
      </c>
      <c r="BG16" s="177">
        <v>664.25617291678532</v>
      </c>
      <c r="BH16" s="177">
        <v>565.26888992244164</v>
      </c>
      <c r="BI16" s="177">
        <v>600.55780078936107</v>
      </c>
      <c r="BJ16" s="177">
        <v>574.70322496106769</v>
      </c>
      <c r="BK16" s="177">
        <v>495.39699095693067</v>
      </c>
      <c r="BL16" s="177">
        <v>829.35815665154598</v>
      </c>
      <c r="BM16" s="177">
        <v>1209.5115416891244</v>
      </c>
      <c r="BN16" s="177">
        <v>866.10077673480532</v>
      </c>
      <c r="BO16" s="177">
        <v>796.40755584180692</v>
      </c>
      <c r="BP16" s="177">
        <v>692.260267834199</v>
      </c>
      <c r="BQ16" s="177">
        <v>539.38757401486419</v>
      </c>
      <c r="BR16" s="177">
        <v>372.9028460971</v>
      </c>
      <c r="BS16" s="177">
        <v>318.98404495045077</v>
      </c>
      <c r="BT16" s="177">
        <v>320.85221009558751</v>
      </c>
      <c r="BU16" s="177">
        <v>316.60906748434058</v>
      </c>
      <c r="BV16" s="177">
        <v>315.60274267689243</v>
      </c>
      <c r="BW16" s="177">
        <v>303.50162097803718</v>
      </c>
      <c r="BX16" s="176">
        <v>305.94741176458888</v>
      </c>
    </row>
    <row r="17" spans="1:76">
      <c r="A17" s="334"/>
      <c r="B17" s="214" t="s">
        <v>235</v>
      </c>
      <c r="C17" s="38"/>
      <c r="D17" s="177">
        <v>0</v>
      </c>
      <c r="E17" s="177">
        <v>0</v>
      </c>
      <c r="F17" s="177">
        <v>0</v>
      </c>
      <c r="G17" s="177">
        <v>0</v>
      </c>
      <c r="H17" s="177">
        <v>0</v>
      </c>
      <c r="I17" s="177">
        <v>0</v>
      </c>
      <c r="J17" s="177">
        <v>0</v>
      </c>
      <c r="K17" s="177">
        <v>0</v>
      </c>
      <c r="L17" s="177">
        <v>0</v>
      </c>
      <c r="M17" s="177">
        <v>0</v>
      </c>
      <c r="N17" s="177">
        <v>0</v>
      </c>
      <c r="O17" s="177">
        <v>0</v>
      </c>
      <c r="P17" s="177">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177">
        <v>0</v>
      </c>
      <c r="AV17" s="177">
        <v>0</v>
      </c>
      <c r="AW17" s="177">
        <v>0</v>
      </c>
      <c r="AX17" s="177">
        <v>0</v>
      </c>
      <c r="AY17" s="177">
        <v>0</v>
      </c>
      <c r="AZ17" s="177">
        <v>2727.7171879373586</v>
      </c>
      <c r="BA17" s="177">
        <v>4997.5285943809977</v>
      </c>
      <c r="BB17" s="177">
        <v>4437.3126211102253</v>
      </c>
      <c r="BC17" s="177">
        <v>3982.2151136555926</v>
      </c>
      <c r="BD17" s="177">
        <v>3390.5197673136304</v>
      </c>
      <c r="BE17" s="177">
        <v>2929.1824045407634</v>
      </c>
      <c r="BF17" s="177">
        <v>2813.5307603918932</v>
      </c>
      <c r="BG17" s="177">
        <v>2687.3345551304355</v>
      </c>
      <c r="BH17" s="177">
        <v>2233.5291818033265</v>
      </c>
      <c r="BI17" s="177">
        <v>2254.0020952036689</v>
      </c>
      <c r="BJ17" s="177">
        <v>2359.1432733505571</v>
      </c>
      <c r="BK17" s="177">
        <v>2123.3456588275299</v>
      </c>
      <c r="BL17" s="177">
        <v>2426.5614926038138</v>
      </c>
      <c r="BM17" s="177">
        <v>3994.3226977396575</v>
      </c>
      <c r="BN17" s="177">
        <v>3969.9959384351864</v>
      </c>
      <c r="BO17" s="177">
        <v>4443.7367614630002</v>
      </c>
      <c r="BP17" s="177">
        <v>4711.122682421922</v>
      </c>
      <c r="BQ17" s="177">
        <v>3903.0615205559911</v>
      </c>
      <c r="BR17" s="177">
        <v>2722.7886524596997</v>
      </c>
      <c r="BS17" s="177">
        <v>1837.5215898876056</v>
      </c>
      <c r="BT17" s="177">
        <v>1990.8510642950459</v>
      </c>
      <c r="BU17" s="177">
        <v>2022.8983529936243</v>
      </c>
      <c r="BV17" s="177">
        <v>1999.0379326230736</v>
      </c>
      <c r="BW17" s="177">
        <v>2007.2087865962469</v>
      </c>
      <c r="BX17" s="176">
        <v>2023.3889830337405</v>
      </c>
    </row>
    <row r="18" spans="1:76">
      <c r="A18" s="334"/>
      <c r="B18" s="335" t="s">
        <v>350</v>
      </c>
      <c r="C18" s="37"/>
      <c r="D18" s="177">
        <v>0</v>
      </c>
      <c r="E18" s="177">
        <v>0</v>
      </c>
      <c r="F18" s="177">
        <v>0</v>
      </c>
      <c r="G18" s="177">
        <v>0</v>
      </c>
      <c r="H18" s="177">
        <v>0</v>
      </c>
      <c r="I18" s="177">
        <v>0</v>
      </c>
      <c r="J18" s="177">
        <v>0</v>
      </c>
      <c r="K18" s="177">
        <v>0</v>
      </c>
      <c r="L18" s="177">
        <v>0</v>
      </c>
      <c r="M18" s="177">
        <v>0</v>
      </c>
      <c r="N18" s="177">
        <v>0</v>
      </c>
      <c r="O18" s="177">
        <v>0</v>
      </c>
      <c r="P18" s="177">
        <v>0</v>
      </c>
      <c r="Q18" s="177">
        <v>0</v>
      </c>
      <c r="R18" s="177">
        <v>0</v>
      </c>
      <c r="S18" s="177">
        <v>0</v>
      </c>
      <c r="T18" s="177">
        <v>0</v>
      </c>
      <c r="U18" s="177">
        <v>0</v>
      </c>
      <c r="V18" s="177">
        <v>0</v>
      </c>
      <c r="W18" s="177">
        <v>0</v>
      </c>
      <c r="X18" s="177">
        <v>0</v>
      </c>
      <c r="Y18" s="177">
        <v>0</v>
      </c>
      <c r="Z18" s="177">
        <v>0</v>
      </c>
      <c r="AA18" s="177">
        <v>0</v>
      </c>
      <c r="AB18" s="177">
        <v>0</v>
      </c>
      <c r="AC18" s="177">
        <v>0</v>
      </c>
      <c r="AD18" s="177">
        <v>0</v>
      </c>
      <c r="AE18" s="177">
        <v>0</v>
      </c>
      <c r="AF18" s="177">
        <v>0</v>
      </c>
      <c r="AG18" s="177">
        <v>0</v>
      </c>
      <c r="AH18" s="177">
        <v>0</v>
      </c>
      <c r="AI18" s="177">
        <v>0</v>
      </c>
      <c r="AJ18" s="177">
        <v>0</v>
      </c>
      <c r="AK18" s="177">
        <v>0</v>
      </c>
      <c r="AL18" s="177">
        <v>0</v>
      </c>
      <c r="AM18" s="177">
        <v>0</v>
      </c>
      <c r="AN18" s="177">
        <v>0</v>
      </c>
      <c r="AO18" s="177">
        <v>0</v>
      </c>
      <c r="AP18" s="177">
        <v>0</v>
      </c>
      <c r="AQ18" s="177">
        <v>0</v>
      </c>
      <c r="AR18" s="177">
        <v>0</v>
      </c>
      <c r="AS18" s="177">
        <v>0</v>
      </c>
      <c r="AT18" s="177">
        <v>0</v>
      </c>
      <c r="AU18" s="177">
        <v>0</v>
      </c>
      <c r="AV18" s="177">
        <v>0</v>
      </c>
      <c r="AW18" s="177">
        <v>0</v>
      </c>
      <c r="AX18" s="177">
        <v>0</v>
      </c>
      <c r="AY18" s="177">
        <v>0</v>
      </c>
      <c r="AZ18" s="177">
        <v>318.84288959006329</v>
      </c>
      <c r="BA18" s="177">
        <v>482.43519041208907</v>
      </c>
      <c r="BB18" s="177">
        <v>438.91770204035112</v>
      </c>
      <c r="BC18" s="177">
        <v>405.90275819279151</v>
      </c>
      <c r="BD18" s="177">
        <v>424.63883987648876</v>
      </c>
      <c r="BE18" s="177">
        <v>389.49541035250661</v>
      </c>
      <c r="BF18" s="177">
        <v>387.27624302082512</v>
      </c>
      <c r="BG18" s="177">
        <v>335.11775422572157</v>
      </c>
      <c r="BH18" s="177">
        <v>181.40083969177783</v>
      </c>
      <c r="BI18" s="177">
        <v>29.794926264834054</v>
      </c>
      <c r="BJ18" s="177">
        <v>14.700039374600792</v>
      </c>
      <c r="BK18" s="177">
        <v>0</v>
      </c>
      <c r="BL18" s="177">
        <v>0</v>
      </c>
      <c r="BM18" s="177">
        <v>0</v>
      </c>
      <c r="BN18" s="177">
        <v>0</v>
      </c>
      <c r="BO18" s="177">
        <v>0</v>
      </c>
      <c r="BP18" s="177">
        <v>0</v>
      </c>
      <c r="BQ18" s="177">
        <v>0</v>
      </c>
      <c r="BR18" s="177">
        <v>0</v>
      </c>
      <c r="BS18" s="177">
        <v>0</v>
      </c>
      <c r="BT18" s="177">
        <v>0</v>
      </c>
      <c r="BU18" s="177">
        <v>0</v>
      </c>
      <c r="BV18" s="177">
        <v>0</v>
      </c>
      <c r="BW18" s="177">
        <v>0</v>
      </c>
      <c r="BX18" s="176">
        <v>0</v>
      </c>
    </row>
    <row r="19" spans="1:76">
      <c r="A19" s="334"/>
      <c r="B19" s="333" t="s">
        <v>344</v>
      </c>
      <c r="C19" s="136"/>
      <c r="D19" s="177">
        <v>0</v>
      </c>
      <c r="E19" s="177">
        <v>0</v>
      </c>
      <c r="F19" s="177">
        <v>0</v>
      </c>
      <c r="G19" s="177">
        <v>0</v>
      </c>
      <c r="H19" s="177">
        <v>0</v>
      </c>
      <c r="I19" s="177">
        <v>0</v>
      </c>
      <c r="J19" s="177">
        <v>0</v>
      </c>
      <c r="K19" s="177">
        <v>0</v>
      </c>
      <c r="L19" s="177">
        <v>0</v>
      </c>
      <c r="M19" s="177">
        <v>0</v>
      </c>
      <c r="N19" s="177">
        <v>0</v>
      </c>
      <c r="O19" s="177">
        <v>0</v>
      </c>
      <c r="P19" s="177">
        <v>0</v>
      </c>
      <c r="Q19" s="177">
        <v>0</v>
      </c>
      <c r="R19" s="177">
        <v>0</v>
      </c>
      <c r="S19" s="177">
        <v>0</v>
      </c>
      <c r="T19" s="177">
        <v>0</v>
      </c>
      <c r="U19" s="177">
        <v>0</v>
      </c>
      <c r="V19" s="177">
        <v>0</v>
      </c>
      <c r="W19" s="177">
        <v>0</v>
      </c>
      <c r="X19" s="177">
        <v>0</v>
      </c>
      <c r="Y19" s="177">
        <v>0</v>
      </c>
      <c r="Z19" s="177">
        <v>0</v>
      </c>
      <c r="AA19" s="177">
        <v>0</v>
      </c>
      <c r="AB19" s="177">
        <v>0</v>
      </c>
      <c r="AC19" s="177">
        <v>0</v>
      </c>
      <c r="AD19" s="177">
        <v>0</v>
      </c>
      <c r="AE19" s="177">
        <v>0</v>
      </c>
      <c r="AF19" s="177">
        <v>0</v>
      </c>
      <c r="AG19" s="177">
        <v>0</v>
      </c>
      <c r="AH19" s="177">
        <v>0</v>
      </c>
      <c r="AI19" s="177">
        <v>0</v>
      </c>
      <c r="AJ19" s="177">
        <v>0</v>
      </c>
      <c r="AK19" s="177">
        <v>0</v>
      </c>
      <c r="AL19" s="177">
        <v>0</v>
      </c>
      <c r="AM19" s="177">
        <v>0</v>
      </c>
      <c r="AN19" s="177">
        <v>0</v>
      </c>
      <c r="AO19" s="177">
        <v>0</v>
      </c>
      <c r="AP19" s="177">
        <v>0</v>
      </c>
      <c r="AQ19" s="177">
        <v>0</v>
      </c>
      <c r="AR19" s="177">
        <v>0</v>
      </c>
      <c r="AS19" s="177">
        <v>0</v>
      </c>
      <c r="AT19" s="177">
        <v>0</v>
      </c>
      <c r="AU19" s="177">
        <v>0</v>
      </c>
      <c r="AV19" s="177">
        <v>0</v>
      </c>
      <c r="AW19" s="177">
        <v>0</v>
      </c>
      <c r="AX19" s="177">
        <v>0</v>
      </c>
      <c r="AY19" s="177">
        <v>0</v>
      </c>
      <c r="AZ19" s="432">
        <v>2408.8742983472953</v>
      </c>
      <c r="BA19" s="432">
        <v>4515.0934039689082</v>
      </c>
      <c r="BB19" s="432">
        <v>3998.394919069874</v>
      </c>
      <c r="BC19" s="432">
        <v>3576.3123554628014</v>
      </c>
      <c r="BD19" s="432">
        <v>2965.880927437142</v>
      </c>
      <c r="BE19" s="432">
        <v>2539.6869941882569</v>
      </c>
      <c r="BF19" s="432">
        <v>2426.2545173710678</v>
      </c>
      <c r="BG19" s="432">
        <v>2352.2168009047136</v>
      </c>
      <c r="BH19" s="432">
        <v>2052.1283421115486</v>
      </c>
      <c r="BI19" s="432">
        <v>2224.2071689388345</v>
      </c>
      <c r="BJ19" s="432">
        <v>2344.4432339759564</v>
      </c>
      <c r="BK19" s="432">
        <v>2123.3456588275299</v>
      </c>
      <c r="BL19" s="432">
        <v>2426.5614926038138</v>
      </c>
      <c r="BM19" s="432">
        <v>3994.3226977396575</v>
      </c>
      <c r="BN19" s="432">
        <v>3969.9959384351864</v>
      </c>
      <c r="BO19" s="432">
        <v>4443.7367614630002</v>
      </c>
      <c r="BP19" s="432">
        <v>4711.122682421922</v>
      </c>
      <c r="BQ19" s="432">
        <v>3903.0615205559911</v>
      </c>
      <c r="BR19" s="432">
        <v>2722.7886524596997</v>
      </c>
      <c r="BS19" s="432">
        <v>1837.5215898876056</v>
      </c>
      <c r="BT19" s="432">
        <v>1990.8510642950459</v>
      </c>
      <c r="BU19" s="432">
        <v>2022.8983529936243</v>
      </c>
      <c r="BV19" s="432">
        <v>1999.0379326230736</v>
      </c>
      <c r="BW19" s="432">
        <v>2007.2087865962469</v>
      </c>
      <c r="BX19" s="176">
        <v>2023.3889830337405</v>
      </c>
    </row>
    <row r="20" spans="1:76" ht="26.1" customHeight="1">
      <c r="A20" s="334"/>
      <c r="B20" s="37" t="s">
        <v>666</v>
      </c>
      <c r="C20" s="222"/>
      <c r="D20" s="177">
        <v>0</v>
      </c>
      <c r="E20" s="177">
        <v>0</v>
      </c>
      <c r="F20" s="177">
        <v>0</v>
      </c>
      <c r="G20" s="177">
        <v>0</v>
      </c>
      <c r="H20" s="177">
        <v>0</v>
      </c>
      <c r="I20" s="177">
        <v>0</v>
      </c>
      <c r="J20" s="177">
        <v>0</v>
      </c>
      <c r="K20" s="177">
        <v>0</v>
      </c>
      <c r="L20" s="177">
        <v>0</v>
      </c>
      <c r="M20" s="177">
        <v>0</v>
      </c>
      <c r="N20" s="177">
        <v>0</v>
      </c>
      <c r="O20" s="177">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2401.8747691171038</v>
      </c>
      <c r="AI20" s="177">
        <v>2090.6752157049</v>
      </c>
      <c r="AJ20" s="177">
        <v>2672.9551363242454</v>
      </c>
      <c r="AK20" s="177">
        <v>4639.2867124369641</v>
      </c>
      <c r="AL20" s="177">
        <v>7378.3260764392835</v>
      </c>
      <c r="AM20" s="177">
        <v>8960.4761385922848</v>
      </c>
      <c r="AN20" s="177">
        <v>9701.0351753617961</v>
      </c>
      <c r="AO20" s="177">
        <v>10332.694035104756</v>
      </c>
      <c r="AP20" s="177">
        <v>10228.564755342753</v>
      </c>
      <c r="AQ20" s="177">
        <v>8907.8857092269209</v>
      </c>
      <c r="AR20" s="177">
        <v>6383.5152974386656</v>
      </c>
      <c r="AS20" s="177">
        <v>5117.0014057114249</v>
      </c>
      <c r="AT20" s="177">
        <v>5282.1392263228099</v>
      </c>
      <c r="AU20" s="177">
        <v>7126.4174716505677</v>
      </c>
      <c r="AV20" s="177">
        <v>8900.2309922838758</v>
      </c>
      <c r="AW20" s="177">
        <v>9265.3586619335438</v>
      </c>
      <c r="AX20" s="177">
        <v>8272.7488226555834</v>
      </c>
      <c r="AY20" s="177">
        <v>7480.1603144866558</v>
      </c>
      <c r="AZ20" s="177">
        <v>3510.0546560791995</v>
      </c>
      <c r="BA20" s="177">
        <v>0</v>
      </c>
      <c r="BB20" s="177">
        <v>0</v>
      </c>
      <c r="BC20" s="177">
        <v>0</v>
      </c>
      <c r="BD20" s="177">
        <v>0</v>
      </c>
      <c r="BE20" s="177">
        <v>0</v>
      </c>
      <c r="BF20" s="177">
        <v>0</v>
      </c>
      <c r="BG20" s="177">
        <v>0</v>
      </c>
      <c r="BH20" s="177">
        <v>0</v>
      </c>
      <c r="BI20" s="177">
        <v>0</v>
      </c>
      <c r="BJ20" s="177">
        <v>0</v>
      </c>
      <c r="BK20" s="177">
        <v>0</v>
      </c>
      <c r="BL20" s="177">
        <v>0</v>
      </c>
      <c r="BM20" s="177">
        <v>0</v>
      </c>
      <c r="BN20" s="177">
        <v>0</v>
      </c>
      <c r="BO20" s="177">
        <v>0</v>
      </c>
      <c r="BP20" s="177">
        <v>0</v>
      </c>
      <c r="BQ20" s="177">
        <v>0</v>
      </c>
      <c r="BR20" s="177">
        <v>0</v>
      </c>
      <c r="BS20" s="177">
        <v>0</v>
      </c>
      <c r="BT20" s="177">
        <v>0</v>
      </c>
      <c r="BU20" s="177">
        <v>0</v>
      </c>
      <c r="BV20" s="177">
        <v>0</v>
      </c>
      <c r="BW20" s="177">
        <v>0</v>
      </c>
      <c r="BX20" s="176">
        <v>0</v>
      </c>
    </row>
    <row r="21" spans="1:76" s="308" customFormat="1" ht="35.1" customHeight="1" thickBot="1">
      <c r="A21" s="331"/>
      <c r="B21" s="349" t="s">
        <v>211</v>
      </c>
      <c r="C21" s="329"/>
      <c r="D21" s="310">
        <v>454.67199763068288</v>
      </c>
      <c r="E21" s="310">
        <v>559.96446023989358</v>
      </c>
      <c r="F21" s="310">
        <v>483.70913740234715</v>
      </c>
      <c r="G21" s="310">
        <v>392.39933766810725</v>
      </c>
      <c r="H21" s="310">
        <v>651.34754923737614</v>
      </c>
      <c r="I21" s="310">
        <v>528.53788338969537</v>
      </c>
      <c r="J21" s="310">
        <v>366.31008440693034</v>
      </c>
      <c r="K21" s="310">
        <v>352.22123500666373</v>
      </c>
      <c r="L21" s="310">
        <v>441.61087866108784</v>
      </c>
      <c r="M21" s="310">
        <v>513.18263652730548</v>
      </c>
      <c r="N21" s="310">
        <v>975.06351377760393</v>
      </c>
      <c r="O21" s="310">
        <v>824.12852969815003</v>
      </c>
      <c r="P21" s="310">
        <v>582.65520534861503</v>
      </c>
      <c r="Q21" s="310">
        <v>678.94444444444434</v>
      </c>
      <c r="R21" s="310">
        <v>1170.4096298957959</v>
      </c>
      <c r="S21" s="310">
        <v>1152.7561837455828</v>
      </c>
      <c r="T21" s="310">
        <v>767.32656514382393</v>
      </c>
      <c r="U21" s="310">
        <v>800.32211306168472</v>
      </c>
      <c r="V21" s="310">
        <v>1216.1002614178071</v>
      </c>
      <c r="W21" s="310">
        <v>1842.2811750599519</v>
      </c>
      <c r="X21" s="310">
        <v>1781.5879828326179</v>
      </c>
      <c r="Y21" s="310">
        <v>1726.5770006724949</v>
      </c>
      <c r="Z21" s="310">
        <v>1865.6841070989933</v>
      </c>
      <c r="AA21" s="310">
        <v>2765.5724579663729</v>
      </c>
      <c r="AB21" s="310">
        <v>2234.8253968253966</v>
      </c>
      <c r="AC21" s="310">
        <v>1718.7771260997067</v>
      </c>
      <c r="AD21" s="310">
        <v>1771.7779780435853</v>
      </c>
      <c r="AE21" s="310">
        <v>3025.0402082921364</v>
      </c>
      <c r="AF21" s="310">
        <v>3282.1681688666631</v>
      </c>
      <c r="AG21" s="310">
        <v>3250.8279674463843</v>
      </c>
      <c r="AH21" s="310">
        <v>2947.5434059844847</v>
      </c>
      <c r="AI21" s="310">
        <v>2610.3459194173988</v>
      </c>
      <c r="AJ21" s="310">
        <v>4309.0460635957606</v>
      </c>
      <c r="AK21" s="310">
        <v>5222.127711282581</v>
      </c>
      <c r="AL21" s="310">
        <v>4311.448817553146</v>
      </c>
      <c r="AM21" s="310">
        <v>4118.4626280235343</v>
      </c>
      <c r="AN21" s="310">
        <v>4104.0840500592267</v>
      </c>
      <c r="AO21" s="310">
        <v>3896.2151926391684</v>
      </c>
      <c r="AP21" s="310">
        <v>4090.4823076024759</v>
      </c>
      <c r="AQ21" s="310">
        <v>3281.3387335944935</v>
      </c>
      <c r="AR21" s="310">
        <v>2320.171966457719</v>
      </c>
      <c r="AS21" s="310">
        <v>1426.40060849974</v>
      </c>
      <c r="AT21" s="310">
        <v>1562.540506891952</v>
      </c>
      <c r="AU21" s="310">
        <v>2721.2988660226797</v>
      </c>
      <c r="AV21" s="310">
        <v>2912.4024508117495</v>
      </c>
      <c r="AW21" s="310">
        <v>2667.6287057469058</v>
      </c>
      <c r="AX21" s="310">
        <v>2074.1455640190902</v>
      </c>
      <c r="AY21" s="310">
        <v>1708.8622431743497</v>
      </c>
      <c r="AZ21" s="310">
        <v>873.86523077829668</v>
      </c>
      <c r="BA21" s="310">
        <v>0</v>
      </c>
      <c r="BB21" s="310">
        <v>0</v>
      </c>
      <c r="BC21" s="310">
        <v>0</v>
      </c>
      <c r="BD21" s="310">
        <v>0</v>
      </c>
      <c r="BE21" s="310">
        <v>0</v>
      </c>
      <c r="BF21" s="310">
        <v>0</v>
      </c>
      <c r="BG21" s="310">
        <v>0</v>
      </c>
      <c r="BH21" s="310">
        <v>0</v>
      </c>
      <c r="BI21" s="310">
        <v>0</v>
      </c>
      <c r="BJ21" s="310">
        <v>0</v>
      </c>
      <c r="BK21" s="310">
        <v>0</v>
      </c>
      <c r="BL21" s="310">
        <v>0</v>
      </c>
      <c r="BM21" s="310">
        <v>0</v>
      </c>
      <c r="BN21" s="310">
        <v>0</v>
      </c>
      <c r="BO21" s="310">
        <v>0</v>
      </c>
      <c r="BP21" s="310">
        <v>0</v>
      </c>
      <c r="BQ21" s="310">
        <v>0</v>
      </c>
      <c r="BR21" s="310">
        <v>0</v>
      </c>
      <c r="BS21" s="310">
        <v>0</v>
      </c>
      <c r="BT21" s="310">
        <v>0</v>
      </c>
      <c r="BU21" s="310">
        <v>0</v>
      </c>
      <c r="BV21" s="310">
        <v>0</v>
      </c>
      <c r="BW21" s="310">
        <v>0</v>
      </c>
      <c r="BX21" s="492">
        <v>0</v>
      </c>
    </row>
    <row r="22" spans="1:76" ht="39.75" customHeight="1">
      <c r="A22" s="284"/>
      <c r="B22" s="326" t="s">
        <v>665</v>
      </c>
      <c r="C22" s="325"/>
      <c r="D22" s="324" t="s">
        <v>485</v>
      </c>
      <c r="E22" s="324" t="s">
        <v>484</v>
      </c>
      <c r="F22" s="324" t="s">
        <v>483</v>
      </c>
      <c r="G22" s="324" t="s">
        <v>482</v>
      </c>
      <c r="H22" s="324" t="s">
        <v>481</v>
      </c>
      <c r="I22" s="324" t="s">
        <v>480</v>
      </c>
      <c r="J22" s="324" t="s">
        <v>479</v>
      </c>
      <c r="K22" s="324" t="s">
        <v>478</v>
      </c>
      <c r="L22" s="324" t="s">
        <v>477</v>
      </c>
      <c r="M22" s="324" t="s">
        <v>476</v>
      </c>
      <c r="N22" s="324" t="s">
        <v>475</v>
      </c>
      <c r="O22" s="324" t="s">
        <v>474</v>
      </c>
      <c r="P22" s="324" t="s">
        <v>473</v>
      </c>
      <c r="Q22" s="324" t="s">
        <v>472</v>
      </c>
      <c r="R22" s="324" t="s">
        <v>471</v>
      </c>
      <c r="S22" s="324" t="s">
        <v>470</v>
      </c>
      <c r="T22" s="324" t="s">
        <v>469</v>
      </c>
      <c r="U22" s="324" t="s">
        <v>468</v>
      </c>
      <c r="V22" s="324" t="s">
        <v>467</v>
      </c>
      <c r="W22" s="324" t="s">
        <v>466</v>
      </c>
      <c r="X22" s="324" t="s">
        <v>465</v>
      </c>
      <c r="Y22" s="324" t="s">
        <v>464</v>
      </c>
      <c r="Z22" s="324" t="s">
        <v>463</v>
      </c>
      <c r="AA22" s="324" t="s">
        <v>462</v>
      </c>
      <c r="AB22" s="324" t="s">
        <v>461</v>
      </c>
      <c r="AC22" s="324" t="s">
        <v>460</v>
      </c>
      <c r="AD22" s="324" t="s">
        <v>459</v>
      </c>
      <c r="AE22" s="324" t="s">
        <v>458</v>
      </c>
      <c r="AF22" s="324" t="s">
        <v>457</v>
      </c>
      <c r="AG22" s="324" t="s">
        <v>456</v>
      </c>
      <c r="AH22" s="324" t="s">
        <v>455</v>
      </c>
      <c r="AI22" s="324" t="s">
        <v>454</v>
      </c>
      <c r="AJ22" s="324" t="s">
        <v>453</v>
      </c>
      <c r="AK22" s="324" t="s">
        <v>452</v>
      </c>
      <c r="AL22" s="324" t="s">
        <v>451</v>
      </c>
      <c r="AM22" s="324" t="s">
        <v>450</v>
      </c>
      <c r="AN22" s="324" t="s">
        <v>449</v>
      </c>
      <c r="AO22" s="324" t="s">
        <v>448</v>
      </c>
      <c r="AP22" s="324" t="s">
        <v>447</v>
      </c>
      <c r="AQ22" s="324" t="s">
        <v>446</v>
      </c>
      <c r="AR22" s="324" t="s">
        <v>445</v>
      </c>
      <c r="AS22" s="324" t="s">
        <v>444</v>
      </c>
      <c r="AT22" s="324" t="s">
        <v>443</v>
      </c>
      <c r="AU22" s="324" t="s">
        <v>442</v>
      </c>
      <c r="AV22" s="324" t="s">
        <v>441</v>
      </c>
      <c r="AW22" s="324" t="s">
        <v>440</v>
      </c>
      <c r="AX22" s="324" t="s">
        <v>439</v>
      </c>
      <c r="AY22" s="324" t="s">
        <v>438</v>
      </c>
      <c r="AZ22" s="324" t="s">
        <v>437</v>
      </c>
      <c r="BA22" s="324" t="s">
        <v>436</v>
      </c>
      <c r="BB22" s="324" t="s">
        <v>435</v>
      </c>
      <c r="BC22" s="324" t="s">
        <v>434</v>
      </c>
      <c r="BD22" s="324" t="s">
        <v>433</v>
      </c>
      <c r="BE22" s="324" t="s">
        <v>432</v>
      </c>
      <c r="BF22" s="324" t="s">
        <v>431</v>
      </c>
      <c r="BG22" s="324" t="s">
        <v>430</v>
      </c>
      <c r="BH22" s="324" t="s">
        <v>429</v>
      </c>
      <c r="BI22" s="324" t="s">
        <v>428</v>
      </c>
      <c r="BJ22" s="324" t="s">
        <v>427</v>
      </c>
      <c r="BK22" s="324" t="s">
        <v>426</v>
      </c>
      <c r="BL22" s="324" t="s">
        <v>425</v>
      </c>
      <c r="BM22" s="324" t="s">
        <v>424</v>
      </c>
      <c r="BN22" s="324" t="s">
        <v>423</v>
      </c>
      <c r="BO22" s="324" t="s">
        <v>422</v>
      </c>
      <c r="BP22" s="324" t="s">
        <v>421</v>
      </c>
      <c r="BQ22" s="324" t="s">
        <v>420</v>
      </c>
      <c r="BR22" s="324" t="s">
        <v>419</v>
      </c>
      <c r="BS22" s="324" t="s">
        <v>418</v>
      </c>
      <c r="BT22" s="324" t="s">
        <v>417</v>
      </c>
      <c r="BU22" s="323" t="s">
        <v>416</v>
      </c>
      <c r="BV22" s="323" t="s">
        <v>415</v>
      </c>
      <c r="BW22" s="323" t="s">
        <v>414</v>
      </c>
      <c r="BX22" s="322" t="s">
        <v>413</v>
      </c>
    </row>
    <row r="23" spans="1:76" s="318" customFormat="1" ht="26.1" customHeight="1">
      <c r="A23" s="385"/>
      <c r="B23" s="41" t="s">
        <v>67</v>
      </c>
      <c r="C23" s="321"/>
      <c r="D23" s="480">
        <v>0</v>
      </c>
      <c r="E23" s="480">
        <v>0</v>
      </c>
      <c r="F23" s="480">
        <v>0</v>
      </c>
      <c r="G23" s="480">
        <v>0</v>
      </c>
      <c r="H23" s="480">
        <v>0</v>
      </c>
      <c r="I23" s="480">
        <v>0</v>
      </c>
      <c r="J23" s="480">
        <v>0</v>
      </c>
      <c r="K23" s="480">
        <v>0</v>
      </c>
      <c r="L23" s="480">
        <v>0</v>
      </c>
      <c r="M23" s="480">
        <v>0</v>
      </c>
      <c r="N23" s="480">
        <v>0</v>
      </c>
      <c r="O23" s="480">
        <v>0</v>
      </c>
      <c r="P23" s="480">
        <v>0</v>
      </c>
      <c r="Q23" s="480">
        <v>0</v>
      </c>
      <c r="R23" s="480">
        <v>0</v>
      </c>
      <c r="S23" s="480">
        <v>0</v>
      </c>
      <c r="T23" s="480">
        <v>0</v>
      </c>
      <c r="U23" s="480">
        <v>0</v>
      </c>
      <c r="V23" s="480">
        <v>0</v>
      </c>
      <c r="W23" s="480">
        <v>0</v>
      </c>
      <c r="X23" s="480">
        <v>0</v>
      </c>
      <c r="Y23" s="480">
        <v>0</v>
      </c>
      <c r="Z23" s="480">
        <v>0</v>
      </c>
      <c r="AA23" s="480">
        <v>0</v>
      </c>
      <c r="AB23" s="480">
        <v>0</v>
      </c>
      <c r="AC23" s="480">
        <v>0</v>
      </c>
      <c r="AD23" s="480">
        <v>0</v>
      </c>
      <c r="AE23" s="480">
        <v>0</v>
      </c>
      <c r="AF23" s="480">
        <v>1786</v>
      </c>
      <c r="AG23" s="480">
        <v>1952</v>
      </c>
      <c r="AH23" s="480">
        <v>1846</v>
      </c>
      <c r="AI23" s="480">
        <v>1688</v>
      </c>
      <c r="AJ23" s="480">
        <v>2443</v>
      </c>
      <c r="AK23" s="480">
        <v>3412</v>
      </c>
      <c r="AL23" s="480">
        <v>4382</v>
      </c>
      <c r="AM23" s="480">
        <v>4691</v>
      </c>
      <c r="AN23" s="480">
        <v>4882</v>
      </c>
      <c r="AO23" s="480">
        <v>4920</v>
      </c>
      <c r="AP23" s="480">
        <v>4886</v>
      </c>
      <c r="AQ23" s="480">
        <v>4167</v>
      </c>
      <c r="AR23" s="480">
        <v>3273</v>
      </c>
      <c r="AS23" s="480">
        <v>2550</v>
      </c>
      <c r="AT23" s="480">
        <v>2523</v>
      </c>
      <c r="AU23" s="480">
        <v>3664</v>
      </c>
      <c r="AV23" s="480">
        <v>4393</v>
      </c>
      <c r="AW23" s="480">
        <v>4403</v>
      </c>
      <c r="AX23" s="480">
        <v>4212</v>
      </c>
      <c r="AY23" s="480">
        <v>3811</v>
      </c>
      <c r="AZ23" s="480">
        <v>5258</v>
      </c>
      <c r="BA23" s="480">
        <v>1252</v>
      </c>
      <c r="BB23" s="480">
        <v>1110</v>
      </c>
      <c r="BC23" s="480">
        <v>1177</v>
      </c>
      <c r="BD23" s="480">
        <v>1022</v>
      </c>
      <c r="BE23" s="480">
        <v>932</v>
      </c>
      <c r="BF23" s="480">
        <v>920</v>
      </c>
      <c r="BG23" s="480">
        <v>898</v>
      </c>
      <c r="BH23" s="480">
        <v>819</v>
      </c>
      <c r="BI23" s="480">
        <v>870</v>
      </c>
      <c r="BJ23" s="480">
        <v>927</v>
      </c>
      <c r="BK23" s="480">
        <v>818</v>
      </c>
      <c r="BL23" s="480">
        <v>1025</v>
      </c>
      <c r="BM23" s="480">
        <v>1538</v>
      </c>
      <c r="BN23" s="480">
        <v>1415</v>
      </c>
      <c r="BO23" s="480">
        <v>1515</v>
      </c>
      <c r="BP23" s="480">
        <v>1507</v>
      </c>
      <c r="BQ23" s="480">
        <v>1271</v>
      </c>
      <c r="BR23" s="480">
        <v>890</v>
      </c>
      <c r="BS23" s="480">
        <v>716</v>
      </c>
      <c r="BT23" s="480">
        <v>690</v>
      </c>
      <c r="BU23" s="480">
        <v>713</v>
      </c>
      <c r="BV23" s="480">
        <v>733</v>
      </c>
      <c r="BW23" s="480">
        <v>743</v>
      </c>
      <c r="BX23" s="272">
        <v>749</v>
      </c>
    </row>
    <row r="24" spans="1:76" ht="26.1" customHeight="1">
      <c r="A24" s="316"/>
      <c r="B24" s="37" t="s">
        <v>664</v>
      </c>
      <c r="C24" s="316"/>
      <c r="D24" s="491" t="s">
        <v>266</v>
      </c>
      <c r="E24" s="491" t="s">
        <v>266</v>
      </c>
      <c r="F24" s="491" t="s">
        <v>266</v>
      </c>
      <c r="G24" s="491" t="s">
        <v>266</v>
      </c>
      <c r="H24" s="491" t="s">
        <v>266</v>
      </c>
      <c r="I24" s="491" t="s">
        <v>266</v>
      </c>
      <c r="J24" s="491" t="s">
        <v>266</v>
      </c>
      <c r="K24" s="491" t="s">
        <v>266</v>
      </c>
      <c r="L24" s="491" t="s">
        <v>266</v>
      </c>
      <c r="M24" s="491" t="s">
        <v>266</v>
      </c>
      <c r="N24" s="491" t="s">
        <v>266</v>
      </c>
      <c r="O24" s="491" t="s">
        <v>266</v>
      </c>
      <c r="P24" s="491" t="s">
        <v>266</v>
      </c>
      <c r="Q24" s="491" t="s">
        <v>266</v>
      </c>
      <c r="R24" s="491" t="s">
        <v>266</v>
      </c>
      <c r="S24" s="491" t="s">
        <v>266</v>
      </c>
      <c r="T24" s="491" t="s">
        <v>266</v>
      </c>
      <c r="U24" s="491" t="s">
        <v>266</v>
      </c>
      <c r="V24" s="491" t="s">
        <v>266</v>
      </c>
      <c r="W24" s="491" t="s">
        <v>266</v>
      </c>
      <c r="X24" s="491" t="s">
        <v>266</v>
      </c>
      <c r="Y24" s="491" t="s">
        <v>266</v>
      </c>
      <c r="Z24" s="491" t="s">
        <v>266</v>
      </c>
      <c r="AA24" s="491" t="s">
        <v>266</v>
      </c>
      <c r="AB24" s="491" t="s">
        <v>266</v>
      </c>
      <c r="AC24" s="491" t="s">
        <v>266</v>
      </c>
      <c r="AD24" s="491" t="s">
        <v>266</v>
      </c>
      <c r="AE24" s="491" t="s">
        <v>266</v>
      </c>
      <c r="AF24" s="491" t="s">
        <v>266</v>
      </c>
      <c r="AG24" s="491" t="s">
        <v>266</v>
      </c>
      <c r="AH24" s="491" t="s">
        <v>266</v>
      </c>
      <c r="AI24" s="491" t="s">
        <v>266</v>
      </c>
      <c r="AJ24" s="491" t="s">
        <v>266</v>
      </c>
      <c r="AK24" s="491" t="s">
        <v>266</v>
      </c>
      <c r="AL24" s="491" t="s">
        <v>266</v>
      </c>
      <c r="AM24" s="491" t="s">
        <v>266</v>
      </c>
      <c r="AN24" s="491" t="s">
        <v>266</v>
      </c>
      <c r="AO24" s="491" t="s">
        <v>266</v>
      </c>
      <c r="AP24" s="491" t="s">
        <v>266</v>
      </c>
      <c r="AQ24" s="491" t="s">
        <v>266</v>
      </c>
      <c r="AR24" s="491" t="s">
        <v>266</v>
      </c>
      <c r="AS24" s="491" t="s">
        <v>266</v>
      </c>
      <c r="AT24" s="491" t="s">
        <v>266</v>
      </c>
      <c r="AU24" s="491" t="s">
        <v>266</v>
      </c>
      <c r="AV24" s="491" t="s">
        <v>266</v>
      </c>
      <c r="AW24" s="491" t="s">
        <v>266</v>
      </c>
      <c r="AX24" s="491" t="s">
        <v>266</v>
      </c>
      <c r="AY24" s="491" t="s">
        <v>266</v>
      </c>
      <c r="AZ24" s="491" t="s">
        <v>266</v>
      </c>
      <c r="BA24" s="432">
        <v>1252</v>
      </c>
      <c r="BB24" s="432">
        <v>1110</v>
      </c>
      <c r="BC24" s="432">
        <v>1177</v>
      </c>
      <c r="BD24" s="432">
        <v>1022</v>
      </c>
      <c r="BE24" s="432">
        <v>932</v>
      </c>
      <c r="BF24" s="432">
        <v>920</v>
      </c>
      <c r="BG24" s="432">
        <v>898</v>
      </c>
      <c r="BH24" s="432">
        <v>819</v>
      </c>
      <c r="BI24" s="432">
        <v>870</v>
      </c>
      <c r="BJ24" s="432">
        <v>927</v>
      </c>
      <c r="BK24" s="432">
        <v>818</v>
      </c>
      <c r="BL24" s="432">
        <v>1025</v>
      </c>
      <c r="BM24" s="432">
        <v>1538</v>
      </c>
      <c r="BN24" s="432">
        <v>1415</v>
      </c>
      <c r="BO24" s="432">
        <v>1515</v>
      </c>
      <c r="BP24" s="432">
        <v>1507</v>
      </c>
      <c r="BQ24" s="432">
        <v>1271</v>
      </c>
      <c r="BR24" s="432">
        <v>890</v>
      </c>
      <c r="BS24" s="432">
        <v>716</v>
      </c>
      <c r="BT24" s="432">
        <v>690</v>
      </c>
      <c r="BU24" s="432">
        <v>713</v>
      </c>
      <c r="BV24" s="432">
        <v>733</v>
      </c>
      <c r="BW24" s="432">
        <v>743</v>
      </c>
      <c r="BX24" s="176">
        <v>749</v>
      </c>
    </row>
    <row r="25" spans="1:76">
      <c r="A25" s="316"/>
      <c r="B25" s="214" t="s">
        <v>273</v>
      </c>
      <c r="C25" s="316"/>
      <c r="D25" s="491" t="s">
        <v>266</v>
      </c>
      <c r="E25" s="491" t="s">
        <v>266</v>
      </c>
      <c r="F25" s="491" t="s">
        <v>266</v>
      </c>
      <c r="G25" s="491" t="s">
        <v>266</v>
      </c>
      <c r="H25" s="491" t="s">
        <v>266</v>
      </c>
      <c r="I25" s="491" t="s">
        <v>266</v>
      </c>
      <c r="J25" s="491" t="s">
        <v>266</v>
      </c>
      <c r="K25" s="491" t="s">
        <v>266</v>
      </c>
      <c r="L25" s="491" t="s">
        <v>266</v>
      </c>
      <c r="M25" s="491" t="s">
        <v>266</v>
      </c>
      <c r="N25" s="491" t="s">
        <v>266</v>
      </c>
      <c r="O25" s="491" t="s">
        <v>266</v>
      </c>
      <c r="P25" s="491" t="s">
        <v>266</v>
      </c>
      <c r="Q25" s="491" t="s">
        <v>266</v>
      </c>
      <c r="R25" s="491" t="s">
        <v>266</v>
      </c>
      <c r="S25" s="491" t="s">
        <v>266</v>
      </c>
      <c r="T25" s="491" t="s">
        <v>266</v>
      </c>
      <c r="U25" s="491" t="s">
        <v>266</v>
      </c>
      <c r="V25" s="491" t="s">
        <v>266</v>
      </c>
      <c r="W25" s="491" t="s">
        <v>266</v>
      </c>
      <c r="X25" s="491" t="s">
        <v>266</v>
      </c>
      <c r="Y25" s="491" t="s">
        <v>266</v>
      </c>
      <c r="Z25" s="491" t="s">
        <v>266</v>
      </c>
      <c r="AA25" s="491" t="s">
        <v>266</v>
      </c>
      <c r="AB25" s="491" t="s">
        <v>266</v>
      </c>
      <c r="AC25" s="491" t="s">
        <v>266</v>
      </c>
      <c r="AD25" s="491" t="s">
        <v>266</v>
      </c>
      <c r="AE25" s="491" t="s">
        <v>266</v>
      </c>
      <c r="AF25" s="491" t="s">
        <v>266</v>
      </c>
      <c r="AG25" s="491" t="s">
        <v>266</v>
      </c>
      <c r="AH25" s="491" t="s">
        <v>266</v>
      </c>
      <c r="AI25" s="491" t="s">
        <v>266</v>
      </c>
      <c r="AJ25" s="491" t="s">
        <v>266</v>
      </c>
      <c r="AK25" s="491" t="s">
        <v>266</v>
      </c>
      <c r="AL25" s="491" t="s">
        <v>266</v>
      </c>
      <c r="AM25" s="491" t="s">
        <v>266</v>
      </c>
      <c r="AN25" s="491" t="s">
        <v>266</v>
      </c>
      <c r="AO25" s="491" t="s">
        <v>266</v>
      </c>
      <c r="AP25" s="491" t="s">
        <v>266</v>
      </c>
      <c r="AQ25" s="491" t="s">
        <v>266</v>
      </c>
      <c r="AR25" s="491" t="s">
        <v>266</v>
      </c>
      <c r="AS25" s="491" t="s">
        <v>266</v>
      </c>
      <c r="AT25" s="491" t="s">
        <v>266</v>
      </c>
      <c r="AU25" s="491" t="s">
        <v>266</v>
      </c>
      <c r="AV25" s="491" t="s">
        <v>266</v>
      </c>
      <c r="AW25" s="491" t="s">
        <v>266</v>
      </c>
      <c r="AX25" s="491" t="s">
        <v>266</v>
      </c>
      <c r="AY25" s="491" t="s">
        <v>266</v>
      </c>
      <c r="AZ25" s="491" t="s">
        <v>266</v>
      </c>
      <c r="BA25" s="432">
        <v>170</v>
      </c>
      <c r="BB25" s="432">
        <v>162</v>
      </c>
      <c r="BC25" s="432">
        <v>178</v>
      </c>
      <c r="BD25" s="432">
        <v>168</v>
      </c>
      <c r="BE25" s="432">
        <v>178</v>
      </c>
      <c r="BF25" s="432">
        <v>190</v>
      </c>
      <c r="BG25" s="432">
        <v>185</v>
      </c>
      <c r="BH25" s="432">
        <v>158</v>
      </c>
      <c r="BI25" s="432">
        <v>165</v>
      </c>
      <c r="BJ25" s="432">
        <v>157</v>
      </c>
      <c r="BK25" s="432">
        <v>142</v>
      </c>
      <c r="BL25" s="432">
        <v>244</v>
      </c>
      <c r="BM25" s="432">
        <v>321</v>
      </c>
      <c r="BN25" s="432">
        <v>234</v>
      </c>
      <c r="BO25" s="432">
        <v>212</v>
      </c>
      <c r="BP25" s="432">
        <v>178</v>
      </c>
      <c r="BQ25" s="432">
        <v>145</v>
      </c>
      <c r="BR25" s="432">
        <v>108</v>
      </c>
      <c r="BS25" s="432">
        <v>95</v>
      </c>
      <c r="BT25" s="432">
        <v>97</v>
      </c>
      <c r="BU25" s="432">
        <v>98</v>
      </c>
      <c r="BV25" s="432">
        <v>100</v>
      </c>
      <c r="BW25" s="432">
        <v>99</v>
      </c>
      <c r="BX25" s="176">
        <v>101</v>
      </c>
    </row>
    <row r="26" spans="1:76">
      <c r="A26" s="316"/>
      <c r="B26" s="214" t="s">
        <v>272</v>
      </c>
      <c r="C26" s="316"/>
      <c r="D26" s="491" t="s">
        <v>266</v>
      </c>
      <c r="E26" s="491" t="s">
        <v>266</v>
      </c>
      <c r="F26" s="491" t="s">
        <v>266</v>
      </c>
      <c r="G26" s="491" t="s">
        <v>266</v>
      </c>
      <c r="H26" s="491" t="s">
        <v>266</v>
      </c>
      <c r="I26" s="491" t="s">
        <v>266</v>
      </c>
      <c r="J26" s="491" t="s">
        <v>266</v>
      </c>
      <c r="K26" s="491" t="s">
        <v>266</v>
      </c>
      <c r="L26" s="491" t="s">
        <v>266</v>
      </c>
      <c r="M26" s="491" t="s">
        <v>266</v>
      </c>
      <c r="N26" s="491" t="s">
        <v>266</v>
      </c>
      <c r="O26" s="491" t="s">
        <v>266</v>
      </c>
      <c r="P26" s="491" t="s">
        <v>266</v>
      </c>
      <c r="Q26" s="491" t="s">
        <v>266</v>
      </c>
      <c r="R26" s="491" t="s">
        <v>266</v>
      </c>
      <c r="S26" s="491" t="s">
        <v>266</v>
      </c>
      <c r="T26" s="491" t="s">
        <v>266</v>
      </c>
      <c r="U26" s="491" t="s">
        <v>266</v>
      </c>
      <c r="V26" s="491" t="s">
        <v>266</v>
      </c>
      <c r="W26" s="491" t="s">
        <v>266</v>
      </c>
      <c r="X26" s="491" t="s">
        <v>266</v>
      </c>
      <c r="Y26" s="491" t="s">
        <v>266</v>
      </c>
      <c r="Z26" s="491" t="s">
        <v>266</v>
      </c>
      <c r="AA26" s="491" t="s">
        <v>266</v>
      </c>
      <c r="AB26" s="491" t="s">
        <v>266</v>
      </c>
      <c r="AC26" s="491" t="s">
        <v>266</v>
      </c>
      <c r="AD26" s="491" t="s">
        <v>266</v>
      </c>
      <c r="AE26" s="491" t="s">
        <v>266</v>
      </c>
      <c r="AF26" s="491" t="s">
        <v>266</v>
      </c>
      <c r="AG26" s="491" t="s">
        <v>266</v>
      </c>
      <c r="AH26" s="491" t="s">
        <v>266</v>
      </c>
      <c r="AI26" s="491" t="s">
        <v>266</v>
      </c>
      <c r="AJ26" s="491" t="s">
        <v>266</v>
      </c>
      <c r="AK26" s="491" t="s">
        <v>266</v>
      </c>
      <c r="AL26" s="491" t="s">
        <v>266</v>
      </c>
      <c r="AM26" s="491" t="s">
        <v>266</v>
      </c>
      <c r="AN26" s="491" t="s">
        <v>266</v>
      </c>
      <c r="AO26" s="491" t="s">
        <v>266</v>
      </c>
      <c r="AP26" s="491" t="s">
        <v>266</v>
      </c>
      <c r="AQ26" s="491" t="s">
        <v>266</v>
      </c>
      <c r="AR26" s="491" t="s">
        <v>266</v>
      </c>
      <c r="AS26" s="491" t="s">
        <v>266</v>
      </c>
      <c r="AT26" s="491" t="s">
        <v>266</v>
      </c>
      <c r="AU26" s="491" t="s">
        <v>266</v>
      </c>
      <c r="AV26" s="491" t="s">
        <v>266</v>
      </c>
      <c r="AW26" s="491" t="s">
        <v>266</v>
      </c>
      <c r="AX26" s="491" t="s">
        <v>266</v>
      </c>
      <c r="AY26" s="491" t="s">
        <v>266</v>
      </c>
      <c r="AZ26" s="491" t="s">
        <v>266</v>
      </c>
      <c r="BA26" s="432">
        <v>25</v>
      </c>
      <c r="BB26" s="432">
        <v>23</v>
      </c>
      <c r="BC26" s="432">
        <v>24</v>
      </c>
      <c r="BD26" s="432">
        <v>21</v>
      </c>
      <c r="BE26" s="432">
        <v>20</v>
      </c>
      <c r="BF26" s="432">
        <v>19</v>
      </c>
      <c r="BG26" s="432">
        <v>18</v>
      </c>
      <c r="BH26" s="432">
        <v>14</v>
      </c>
      <c r="BI26" s="432">
        <v>15</v>
      </c>
      <c r="BJ26" s="432">
        <v>15</v>
      </c>
      <c r="BK26" s="432">
        <v>13</v>
      </c>
      <c r="BL26" s="432">
        <v>21</v>
      </c>
      <c r="BM26" s="432">
        <v>30</v>
      </c>
      <c r="BN26" s="432">
        <v>22</v>
      </c>
      <c r="BO26" s="432">
        <v>19</v>
      </c>
      <c r="BP26" s="432">
        <v>18</v>
      </c>
      <c r="BQ26" s="432">
        <v>15</v>
      </c>
      <c r="BR26" s="432">
        <v>11</v>
      </c>
      <c r="BS26" s="432">
        <v>9</v>
      </c>
      <c r="BT26" s="432">
        <v>9</v>
      </c>
      <c r="BU26" s="432">
        <v>9</v>
      </c>
      <c r="BV26" s="432">
        <v>10</v>
      </c>
      <c r="BW26" s="432">
        <v>9</v>
      </c>
      <c r="BX26" s="176">
        <v>10</v>
      </c>
    </row>
    <row r="27" spans="1:76">
      <c r="A27" s="316"/>
      <c r="B27" s="214" t="s">
        <v>271</v>
      </c>
      <c r="C27" s="316"/>
      <c r="D27" s="491" t="s">
        <v>266</v>
      </c>
      <c r="E27" s="491" t="s">
        <v>266</v>
      </c>
      <c r="F27" s="491" t="s">
        <v>266</v>
      </c>
      <c r="G27" s="491" t="s">
        <v>266</v>
      </c>
      <c r="H27" s="491" t="s">
        <v>266</v>
      </c>
      <c r="I27" s="491" t="s">
        <v>266</v>
      </c>
      <c r="J27" s="491" t="s">
        <v>266</v>
      </c>
      <c r="K27" s="491" t="s">
        <v>266</v>
      </c>
      <c r="L27" s="491" t="s">
        <v>266</v>
      </c>
      <c r="M27" s="491" t="s">
        <v>266</v>
      </c>
      <c r="N27" s="491" t="s">
        <v>266</v>
      </c>
      <c r="O27" s="491" t="s">
        <v>266</v>
      </c>
      <c r="P27" s="491" t="s">
        <v>266</v>
      </c>
      <c r="Q27" s="491" t="s">
        <v>266</v>
      </c>
      <c r="R27" s="491" t="s">
        <v>266</v>
      </c>
      <c r="S27" s="491" t="s">
        <v>266</v>
      </c>
      <c r="T27" s="491" t="s">
        <v>266</v>
      </c>
      <c r="U27" s="491" t="s">
        <v>266</v>
      </c>
      <c r="V27" s="491" t="s">
        <v>266</v>
      </c>
      <c r="W27" s="491" t="s">
        <v>266</v>
      </c>
      <c r="X27" s="491" t="s">
        <v>266</v>
      </c>
      <c r="Y27" s="491" t="s">
        <v>266</v>
      </c>
      <c r="Z27" s="491" t="s">
        <v>266</v>
      </c>
      <c r="AA27" s="491" t="s">
        <v>266</v>
      </c>
      <c r="AB27" s="491" t="s">
        <v>266</v>
      </c>
      <c r="AC27" s="491" t="s">
        <v>266</v>
      </c>
      <c r="AD27" s="491" t="s">
        <v>266</v>
      </c>
      <c r="AE27" s="491" t="s">
        <v>266</v>
      </c>
      <c r="AF27" s="491" t="s">
        <v>266</v>
      </c>
      <c r="AG27" s="491" t="s">
        <v>266</v>
      </c>
      <c r="AH27" s="491" t="s">
        <v>266</v>
      </c>
      <c r="AI27" s="491" t="s">
        <v>266</v>
      </c>
      <c r="AJ27" s="491" t="s">
        <v>266</v>
      </c>
      <c r="AK27" s="491" t="s">
        <v>266</v>
      </c>
      <c r="AL27" s="491" t="s">
        <v>266</v>
      </c>
      <c r="AM27" s="491" t="s">
        <v>266</v>
      </c>
      <c r="AN27" s="491" t="s">
        <v>266</v>
      </c>
      <c r="AO27" s="491" t="s">
        <v>266</v>
      </c>
      <c r="AP27" s="491" t="s">
        <v>266</v>
      </c>
      <c r="AQ27" s="491" t="s">
        <v>266</v>
      </c>
      <c r="AR27" s="491" t="s">
        <v>266</v>
      </c>
      <c r="AS27" s="491" t="s">
        <v>266</v>
      </c>
      <c r="AT27" s="491" t="s">
        <v>266</v>
      </c>
      <c r="AU27" s="491" t="s">
        <v>266</v>
      </c>
      <c r="AV27" s="491" t="s">
        <v>266</v>
      </c>
      <c r="AW27" s="491" t="s">
        <v>266</v>
      </c>
      <c r="AX27" s="491" t="s">
        <v>266</v>
      </c>
      <c r="AY27" s="491" t="s">
        <v>266</v>
      </c>
      <c r="AZ27" s="491" t="s">
        <v>266</v>
      </c>
      <c r="BA27" s="432">
        <v>962</v>
      </c>
      <c r="BB27" s="432">
        <v>846</v>
      </c>
      <c r="BC27" s="432">
        <v>888</v>
      </c>
      <c r="BD27" s="432">
        <v>764</v>
      </c>
      <c r="BE27" s="432">
        <v>666</v>
      </c>
      <c r="BF27" s="432">
        <v>646</v>
      </c>
      <c r="BG27" s="432">
        <v>631</v>
      </c>
      <c r="BH27" s="432">
        <v>588</v>
      </c>
      <c r="BI27" s="432">
        <v>632</v>
      </c>
      <c r="BJ27" s="432">
        <v>691</v>
      </c>
      <c r="BK27" s="432">
        <v>609</v>
      </c>
      <c r="BL27" s="432">
        <v>695</v>
      </c>
      <c r="BM27" s="432">
        <v>1072</v>
      </c>
      <c r="BN27" s="432">
        <v>1069</v>
      </c>
      <c r="BO27" s="432">
        <v>1208</v>
      </c>
      <c r="BP27" s="432">
        <v>1242</v>
      </c>
      <c r="BQ27" s="432">
        <v>1043</v>
      </c>
      <c r="BR27" s="432">
        <v>721</v>
      </c>
      <c r="BS27" s="432">
        <v>571</v>
      </c>
      <c r="BT27" s="432">
        <v>541</v>
      </c>
      <c r="BU27" s="432">
        <v>563</v>
      </c>
      <c r="BV27" s="432">
        <v>579</v>
      </c>
      <c r="BW27" s="432">
        <v>589</v>
      </c>
      <c r="BX27" s="176">
        <v>594</v>
      </c>
    </row>
    <row r="28" spans="1:76">
      <c r="A28" s="334"/>
      <c r="B28" s="332" t="s">
        <v>270</v>
      </c>
      <c r="C28" s="316"/>
      <c r="D28" s="491" t="s">
        <v>266</v>
      </c>
      <c r="E28" s="491" t="s">
        <v>266</v>
      </c>
      <c r="F28" s="491" t="s">
        <v>266</v>
      </c>
      <c r="G28" s="491" t="s">
        <v>266</v>
      </c>
      <c r="H28" s="491" t="s">
        <v>266</v>
      </c>
      <c r="I28" s="491" t="s">
        <v>266</v>
      </c>
      <c r="J28" s="491" t="s">
        <v>266</v>
      </c>
      <c r="K28" s="491" t="s">
        <v>266</v>
      </c>
      <c r="L28" s="491" t="s">
        <v>266</v>
      </c>
      <c r="M28" s="491" t="s">
        <v>266</v>
      </c>
      <c r="N28" s="491" t="s">
        <v>266</v>
      </c>
      <c r="O28" s="491" t="s">
        <v>266</v>
      </c>
      <c r="P28" s="491" t="s">
        <v>266</v>
      </c>
      <c r="Q28" s="491" t="s">
        <v>266</v>
      </c>
      <c r="R28" s="491" t="s">
        <v>266</v>
      </c>
      <c r="S28" s="491" t="s">
        <v>266</v>
      </c>
      <c r="T28" s="491" t="s">
        <v>266</v>
      </c>
      <c r="U28" s="491" t="s">
        <v>266</v>
      </c>
      <c r="V28" s="491" t="s">
        <v>266</v>
      </c>
      <c r="W28" s="491" t="s">
        <v>266</v>
      </c>
      <c r="X28" s="491" t="s">
        <v>266</v>
      </c>
      <c r="Y28" s="491" t="s">
        <v>266</v>
      </c>
      <c r="Z28" s="491" t="s">
        <v>266</v>
      </c>
      <c r="AA28" s="491" t="s">
        <v>266</v>
      </c>
      <c r="AB28" s="491" t="s">
        <v>266</v>
      </c>
      <c r="AC28" s="491" t="s">
        <v>266</v>
      </c>
      <c r="AD28" s="491" t="s">
        <v>266</v>
      </c>
      <c r="AE28" s="491" t="s">
        <v>266</v>
      </c>
      <c r="AF28" s="491" t="s">
        <v>266</v>
      </c>
      <c r="AG28" s="491" t="s">
        <v>266</v>
      </c>
      <c r="AH28" s="491" t="s">
        <v>266</v>
      </c>
      <c r="AI28" s="491" t="s">
        <v>266</v>
      </c>
      <c r="AJ28" s="491" t="s">
        <v>266</v>
      </c>
      <c r="AK28" s="491" t="s">
        <v>266</v>
      </c>
      <c r="AL28" s="491" t="s">
        <v>266</v>
      </c>
      <c r="AM28" s="491" t="s">
        <v>266</v>
      </c>
      <c r="AN28" s="491" t="s">
        <v>266</v>
      </c>
      <c r="AO28" s="491" t="s">
        <v>266</v>
      </c>
      <c r="AP28" s="491" t="s">
        <v>266</v>
      </c>
      <c r="AQ28" s="491" t="s">
        <v>266</v>
      </c>
      <c r="AR28" s="491" t="s">
        <v>266</v>
      </c>
      <c r="AS28" s="491" t="s">
        <v>266</v>
      </c>
      <c r="AT28" s="491" t="s">
        <v>266</v>
      </c>
      <c r="AU28" s="491" t="s">
        <v>266</v>
      </c>
      <c r="AV28" s="491" t="s">
        <v>266</v>
      </c>
      <c r="AW28" s="491" t="s">
        <v>266</v>
      </c>
      <c r="AX28" s="491" t="s">
        <v>266</v>
      </c>
      <c r="AY28" s="491" t="s">
        <v>266</v>
      </c>
      <c r="AZ28" s="491" t="s">
        <v>266</v>
      </c>
      <c r="BA28" s="432">
        <v>96</v>
      </c>
      <c r="BB28" s="432">
        <v>79</v>
      </c>
      <c r="BC28" s="432">
        <v>87</v>
      </c>
      <c r="BD28" s="432">
        <v>69</v>
      </c>
      <c r="BE28" s="432">
        <v>67</v>
      </c>
      <c r="BF28" s="432">
        <v>65</v>
      </c>
      <c r="BG28" s="432">
        <v>64</v>
      </c>
      <c r="BH28" s="432">
        <v>59</v>
      </c>
      <c r="BI28" s="432">
        <v>58</v>
      </c>
      <c r="BJ28" s="432">
        <v>64</v>
      </c>
      <c r="BK28" s="432">
        <v>54</v>
      </c>
      <c r="BL28" s="432">
        <v>66</v>
      </c>
      <c r="BM28" s="432">
        <v>114</v>
      </c>
      <c r="BN28" s="432">
        <v>91</v>
      </c>
      <c r="BO28" s="432">
        <v>77</v>
      </c>
      <c r="BP28" s="432">
        <v>69</v>
      </c>
      <c r="BQ28" s="432">
        <v>68</v>
      </c>
      <c r="BR28" s="432">
        <v>51</v>
      </c>
      <c r="BS28" s="432">
        <v>41</v>
      </c>
      <c r="BT28" s="432">
        <v>42</v>
      </c>
      <c r="BU28" s="432">
        <v>43</v>
      </c>
      <c r="BV28" s="432">
        <v>44</v>
      </c>
      <c r="BW28" s="432">
        <v>46</v>
      </c>
      <c r="BX28" s="176">
        <v>44</v>
      </c>
    </row>
    <row r="29" spans="1:76" ht="26.1" customHeight="1">
      <c r="A29" s="334"/>
      <c r="B29" s="332" t="s">
        <v>663</v>
      </c>
      <c r="C29" s="316"/>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v>195</v>
      </c>
      <c r="BB29" s="432">
        <v>185</v>
      </c>
      <c r="BC29" s="432">
        <v>202</v>
      </c>
      <c r="BD29" s="432">
        <v>189</v>
      </c>
      <c r="BE29" s="432">
        <v>198</v>
      </c>
      <c r="BF29" s="432">
        <v>209</v>
      </c>
      <c r="BG29" s="432">
        <v>203</v>
      </c>
      <c r="BH29" s="432">
        <v>173</v>
      </c>
      <c r="BI29" s="432">
        <v>180</v>
      </c>
      <c r="BJ29" s="432">
        <v>172</v>
      </c>
      <c r="BK29" s="432">
        <v>155</v>
      </c>
      <c r="BL29" s="432">
        <v>265</v>
      </c>
      <c r="BM29" s="432">
        <v>352</v>
      </c>
      <c r="BN29" s="432">
        <v>256</v>
      </c>
      <c r="BO29" s="432">
        <v>231</v>
      </c>
      <c r="BP29" s="432">
        <v>196</v>
      </c>
      <c r="BQ29" s="432">
        <v>160</v>
      </c>
      <c r="BR29" s="432">
        <v>119</v>
      </c>
      <c r="BS29" s="432">
        <v>104</v>
      </c>
      <c r="BT29" s="432">
        <v>106</v>
      </c>
      <c r="BU29" s="432">
        <v>107</v>
      </c>
      <c r="BV29" s="432">
        <v>110</v>
      </c>
      <c r="BW29" s="432">
        <v>109</v>
      </c>
      <c r="BX29" s="176">
        <v>111</v>
      </c>
    </row>
    <row r="30" spans="1:76">
      <c r="A30" s="334"/>
      <c r="B30" s="332" t="s">
        <v>662</v>
      </c>
      <c r="C30" s="316"/>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c r="AS30" s="432"/>
      <c r="AT30" s="432"/>
      <c r="AU30" s="432"/>
      <c r="AV30" s="432"/>
      <c r="AW30" s="432"/>
      <c r="AX30" s="432"/>
      <c r="AY30" s="432"/>
      <c r="AZ30" s="432"/>
      <c r="BA30" s="432">
        <v>987</v>
      </c>
      <c r="BB30" s="432">
        <v>869</v>
      </c>
      <c r="BC30" s="432">
        <v>913</v>
      </c>
      <c r="BD30" s="432">
        <v>785</v>
      </c>
      <c r="BE30" s="432">
        <v>686</v>
      </c>
      <c r="BF30" s="432">
        <v>665</v>
      </c>
      <c r="BG30" s="432">
        <v>649</v>
      </c>
      <c r="BH30" s="432">
        <v>602</v>
      </c>
      <c r="BI30" s="432">
        <v>647</v>
      </c>
      <c r="BJ30" s="432">
        <v>706</v>
      </c>
      <c r="BK30" s="432">
        <v>622</v>
      </c>
      <c r="BL30" s="432">
        <v>716</v>
      </c>
      <c r="BM30" s="432">
        <v>1103</v>
      </c>
      <c r="BN30" s="432">
        <v>1091</v>
      </c>
      <c r="BO30" s="432">
        <v>1227</v>
      </c>
      <c r="BP30" s="432">
        <v>1260</v>
      </c>
      <c r="BQ30" s="432">
        <v>1058</v>
      </c>
      <c r="BR30" s="432">
        <v>732</v>
      </c>
      <c r="BS30" s="432">
        <v>580</v>
      </c>
      <c r="BT30" s="432">
        <v>550</v>
      </c>
      <c r="BU30" s="432">
        <v>572</v>
      </c>
      <c r="BV30" s="432">
        <v>588</v>
      </c>
      <c r="BW30" s="432">
        <v>598</v>
      </c>
      <c r="BX30" s="176">
        <v>604</v>
      </c>
    </row>
    <row r="31" spans="1:76" ht="26.1" customHeight="1">
      <c r="A31" s="316"/>
      <c r="B31" s="37" t="s">
        <v>661</v>
      </c>
      <c r="C31" s="316"/>
      <c r="D31" s="432">
        <v>0</v>
      </c>
      <c r="E31" s="432">
        <v>0</v>
      </c>
      <c r="F31" s="432">
        <v>0</v>
      </c>
      <c r="G31" s="432">
        <v>0</v>
      </c>
      <c r="H31" s="432">
        <v>0</v>
      </c>
      <c r="I31" s="432">
        <v>0</v>
      </c>
      <c r="J31" s="432">
        <v>0</v>
      </c>
      <c r="K31" s="432">
        <v>0</v>
      </c>
      <c r="L31" s="432">
        <v>0</v>
      </c>
      <c r="M31" s="432">
        <v>0</v>
      </c>
      <c r="N31" s="432">
        <v>0</v>
      </c>
      <c r="O31" s="432">
        <v>0</v>
      </c>
      <c r="P31" s="432">
        <v>0</v>
      </c>
      <c r="Q31" s="432">
        <v>0</v>
      </c>
      <c r="R31" s="432">
        <v>0</v>
      </c>
      <c r="S31" s="432">
        <v>0</v>
      </c>
      <c r="T31" s="432">
        <v>0</v>
      </c>
      <c r="U31" s="432">
        <v>0</v>
      </c>
      <c r="V31" s="432">
        <v>0</v>
      </c>
      <c r="W31" s="432">
        <v>0</v>
      </c>
      <c r="X31" s="432">
        <v>0</v>
      </c>
      <c r="Y31" s="432">
        <v>0</v>
      </c>
      <c r="Z31" s="432">
        <v>0</v>
      </c>
      <c r="AA31" s="432">
        <v>0</v>
      </c>
      <c r="AB31" s="432">
        <v>0</v>
      </c>
      <c r="AC31" s="432">
        <v>0</v>
      </c>
      <c r="AD31" s="432">
        <v>0</v>
      </c>
      <c r="AE31" s="432">
        <v>0</v>
      </c>
      <c r="AF31" s="432">
        <v>1210</v>
      </c>
      <c r="AG31" s="432">
        <v>1307</v>
      </c>
      <c r="AH31" s="432">
        <v>1234</v>
      </c>
      <c r="AI31" s="432">
        <v>1136</v>
      </c>
      <c r="AJ31" s="432">
        <v>1697</v>
      </c>
      <c r="AK31" s="432">
        <v>2234</v>
      </c>
      <c r="AL31" s="432">
        <v>2771</v>
      </c>
      <c r="AM31" s="432">
        <v>2877</v>
      </c>
      <c r="AN31" s="432">
        <v>2997</v>
      </c>
      <c r="AO31" s="432">
        <v>3028</v>
      </c>
      <c r="AP31" s="432">
        <v>3054</v>
      </c>
      <c r="AQ31" s="432">
        <v>2589</v>
      </c>
      <c r="AR31" s="432">
        <v>2024</v>
      </c>
      <c r="AS31" s="432">
        <v>1518</v>
      </c>
      <c r="AT31" s="432">
        <v>1516</v>
      </c>
      <c r="AU31" s="432">
        <v>2223</v>
      </c>
      <c r="AV31" s="432">
        <v>2640</v>
      </c>
      <c r="AW31" s="432">
        <v>2612</v>
      </c>
      <c r="AX31" s="432">
        <v>2412</v>
      </c>
      <c r="AY31" s="432">
        <v>2151</v>
      </c>
      <c r="AZ31" s="432">
        <v>1994</v>
      </c>
      <c r="BA31" s="432">
        <v>0</v>
      </c>
      <c r="BB31" s="432">
        <v>0</v>
      </c>
      <c r="BC31" s="432">
        <v>0</v>
      </c>
      <c r="BD31" s="432">
        <v>0</v>
      </c>
      <c r="BE31" s="432">
        <v>0</v>
      </c>
      <c r="BF31" s="432">
        <v>0</v>
      </c>
      <c r="BG31" s="432">
        <v>0</v>
      </c>
      <c r="BH31" s="432">
        <v>0</v>
      </c>
      <c r="BI31" s="432">
        <v>0</v>
      </c>
      <c r="BJ31" s="432">
        <v>0</v>
      </c>
      <c r="BK31" s="432">
        <v>0</v>
      </c>
      <c r="BL31" s="432">
        <v>0</v>
      </c>
      <c r="BM31" s="432">
        <v>0</v>
      </c>
      <c r="BN31" s="432">
        <v>0</v>
      </c>
      <c r="BO31" s="432">
        <v>0</v>
      </c>
      <c r="BP31" s="432">
        <v>0</v>
      </c>
      <c r="BQ31" s="432">
        <v>0</v>
      </c>
      <c r="BR31" s="432">
        <v>0</v>
      </c>
      <c r="BS31" s="432">
        <v>0</v>
      </c>
      <c r="BT31" s="432">
        <v>0</v>
      </c>
      <c r="BU31" s="432">
        <v>0</v>
      </c>
      <c r="BV31" s="432">
        <v>0</v>
      </c>
      <c r="BW31" s="432">
        <v>0</v>
      </c>
      <c r="BX31" s="176">
        <v>0</v>
      </c>
    </row>
    <row r="32" spans="1:76">
      <c r="A32" s="316"/>
      <c r="B32" s="234" t="s">
        <v>660</v>
      </c>
      <c r="C32" s="316"/>
      <c r="D32" s="432">
        <v>0</v>
      </c>
      <c r="E32" s="432">
        <v>0</v>
      </c>
      <c r="F32" s="432">
        <v>0</v>
      </c>
      <c r="G32" s="432">
        <v>0</v>
      </c>
      <c r="H32" s="432">
        <v>0</v>
      </c>
      <c r="I32" s="432">
        <v>0</v>
      </c>
      <c r="J32" s="432">
        <v>0</v>
      </c>
      <c r="K32" s="432">
        <v>0</v>
      </c>
      <c r="L32" s="432">
        <v>0</v>
      </c>
      <c r="M32" s="432">
        <v>0</v>
      </c>
      <c r="N32" s="432">
        <v>0</v>
      </c>
      <c r="O32" s="432">
        <v>0</v>
      </c>
      <c r="P32" s="432">
        <v>0</v>
      </c>
      <c r="Q32" s="432">
        <v>0</v>
      </c>
      <c r="R32" s="432">
        <v>0</v>
      </c>
      <c r="S32" s="432">
        <v>0</v>
      </c>
      <c r="T32" s="432">
        <v>0</v>
      </c>
      <c r="U32" s="432">
        <v>0</v>
      </c>
      <c r="V32" s="432">
        <v>0</v>
      </c>
      <c r="W32" s="432">
        <v>0</v>
      </c>
      <c r="X32" s="432">
        <v>0</v>
      </c>
      <c r="Y32" s="432">
        <v>0</v>
      </c>
      <c r="Z32" s="432">
        <v>0</v>
      </c>
      <c r="AA32" s="432">
        <v>0</v>
      </c>
      <c r="AB32" s="432">
        <v>0</v>
      </c>
      <c r="AC32" s="432">
        <v>0</v>
      </c>
      <c r="AD32" s="432">
        <v>0</v>
      </c>
      <c r="AE32" s="432">
        <v>0</v>
      </c>
      <c r="AF32" s="432">
        <v>434</v>
      </c>
      <c r="AG32" s="432">
        <v>429</v>
      </c>
      <c r="AH32" s="432">
        <v>406</v>
      </c>
      <c r="AI32" s="432">
        <v>379</v>
      </c>
      <c r="AJ32" s="432">
        <v>681</v>
      </c>
      <c r="AK32" s="432">
        <v>700</v>
      </c>
      <c r="AL32" s="432">
        <v>719</v>
      </c>
      <c r="AM32" s="432">
        <v>694</v>
      </c>
      <c r="AN32" s="432">
        <v>710</v>
      </c>
      <c r="AO32" s="432">
        <v>686</v>
      </c>
      <c r="AP32" s="432">
        <v>738</v>
      </c>
      <c r="AQ32" s="432">
        <v>581</v>
      </c>
      <c r="AR32" s="432">
        <v>425</v>
      </c>
      <c r="AS32" s="432">
        <v>233</v>
      </c>
      <c r="AT32" s="432">
        <v>272</v>
      </c>
      <c r="AU32" s="432">
        <v>489</v>
      </c>
      <c r="AV32" s="432">
        <v>538</v>
      </c>
      <c r="AW32" s="432">
        <v>503</v>
      </c>
      <c r="AX32" s="432">
        <v>358</v>
      </c>
      <c r="AY32" s="432">
        <v>272</v>
      </c>
      <c r="AZ32" s="432">
        <v>328</v>
      </c>
      <c r="BA32" s="432">
        <v>0</v>
      </c>
      <c r="BB32" s="432">
        <v>0</v>
      </c>
      <c r="BC32" s="432">
        <v>0</v>
      </c>
      <c r="BD32" s="432">
        <v>0</v>
      </c>
      <c r="BE32" s="432">
        <v>0</v>
      </c>
      <c r="BF32" s="432">
        <v>0</v>
      </c>
      <c r="BG32" s="432">
        <v>0</v>
      </c>
      <c r="BH32" s="432">
        <v>0</v>
      </c>
      <c r="BI32" s="432">
        <v>0</v>
      </c>
      <c r="BJ32" s="432">
        <v>0</v>
      </c>
      <c r="BK32" s="432">
        <v>0</v>
      </c>
      <c r="BL32" s="432">
        <v>0</v>
      </c>
      <c r="BM32" s="432">
        <v>0</v>
      </c>
      <c r="BN32" s="432">
        <v>0</v>
      </c>
      <c r="BO32" s="432">
        <v>0</v>
      </c>
      <c r="BP32" s="432">
        <v>0</v>
      </c>
      <c r="BQ32" s="432">
        <v>0</v>
      </c>
      <c r="BR32" s="432">
        <v>0</v>
      </c>
      <c r="BS32" s="432">
        <v>0</v>
      </c>
      <c r="BT32" s="432">
        <v>0</v>
      </c>
      <c r="BU32" s="432">
        <v>0</v>
      </c>
      <c r="BV32" s="432">
        <v>0</v>
      </c>
      <c r="BW32" s="432">
        <v>0</v>
      </c>
      <c r="BX32" s="176">
        <v>0</v>
      </c>
    </row>
    <row r="33" spans="1:76">
      <c r="A33" s="316"/>
      <c r="B33" s="234" t="s">
        <v>659</v>
      </c>
      <c r="C33" s="316"/>
      <c r="D33" s="432">
        <v>0</v>
      </c>
      <c r="E33" s="432">
        <v>0</v>
      </c>
      <c r="F33" s="432">
        <v>0</v>
      </c>
      <c r="G33" s="432">
        <v>0</v>
      </c>
      <c r="H33" s="432">
        <v>0</v>
      </c>
      <c r="I33" s="432">
        <v>0</v>
      </c>
      <c r="J33" s="432">
        <v>0</v>
      </c>
      <c r="K33" s="432">
        <v>0</v>
      </c>
      <c r="L33" s="432">
        <v>0</v>
      </c>
      <c r="M33" s="432">
        <v>0</v>
      </c>
      <c r="N33" s="432">
        <v>0</v>
      </c>
      <c r="O33" s="432">
        <v>0</v>
      </c>
      <c r="P33" s="432">
        <v>0</v>
      </c>
      <c r="Q33" s="432">
        <v>0</v>
      </c>
      <c r="R33" s="432">
        <v>0</v>
      </c>
      <c r="S33" s="432">
        <v>0</v>
      </c>
      <c r="T33" s="432">
        <v>0</v>
      </c>
      <c r="U33" s="432">
        <v>0</v>
      </c>
      <c r="V33" s="432">
        <v>0</v>
      </c>
      <c r="W33" s="432">
        <v>0</v>
      </c>
      <c r="X33" s="432">
        <v>0</v>
      </c>
      <c r="Y33" s="432">
        <v>0</v>
      </c>
      <c r="Z33" s="432">
        <v>0</v>
      </c>
      <c r="AA33" s="432">
        <v>0</v>
      </c>
      <c r="AB33" s="432">
        <v>0</v>
      </c>
      <c r="AC33" s="432">
        <v>0</v>
      </c>
      <c r="AD33" s="432">
        <v>0</v>
      </c>
      <c r="AE33" s="432">
        <v>0</v>
      </c>
      <c r="AF33" s="432">
        <v>138</v>
      </c>
      <c r="AG33" s="432">
        <v>123</v>
      </c>
      <c r="AH33" s="432">
        <v>98</v>
      </c>
      <c r="AI33" s="432">
        <v>82</v>
      </c>
      <c r="AJ33" s="432">
        <v>142</v>
      </c>
      <c r="AK33" s="432">
        <v>200</v>
      </c>
      <c r="AL33" s="432">
        <v>258</v>
      </c>
      <c r="AM33" s="432">
        <v>232</v>
      </c>
      <c r="AN33" s="432">
        <v>203</v>
      </c>
      <c r="AO33" s="432">
        <v>200</v>
      </c>
      <c r="AP33" s="432">
        <v>186</v>
      </c>
      <c r="AQ33" s="432">
        <v>135</v>
      </c>
      <c r="AR33" s="432">
        <v>121</v>
      </c>
      <c r="AS33" s="432">
        <v>86</v>
      </c>
      <c r="AT33" s="432">
        <v>56</v>
      </c>
      <c r="AU33" s="432">
        <v>113</v>
      </c>
      <c r="AV33" s="432">
        <v>122</v>
      </c>
      <c r="AW33" s="432">
        <v>106</v>
      </c>
      <c r="AX33" s="432">
        <v>129</v>
      </c>
      <c r="AY33" s="432">
        <v>124</v>
      </c>
      <c r="AZ33" s="432">
        <v>49</v>
      </c>
      <c r="BA33" s="432">
        <v>0</v>
      </c>
      <c r="BB33" s="432">
        <v>0</v>
      </c>
      <c r="BC33" s="432">
        <v>0</v>
      </c>
      <c r="BD33" s="432">
        <v>0</v>
      </c>
      <c r="BE33" s="432">
        <v>0</v>
      </c>
      <c r="BF33" s="432">
        <v>0</v>
      </c>
      <c r="BG33" s="432">
        <v>0</v>
      </c>
      <c r="BH33" s="432">
        <v>0</v>
      </c>
      <c r="BI33" s="432">
        <v>0</v>
      </c>
      <c r="BJ33" s="432">
        <v>0</v>
      </c>
      <c r="BK33" s="432">
        <v>0</v>
      </c>
      <c r="BL33" s="432">
        <v>0</v>
      </c>
      <c r="BM33" s="432">
        <v>0</v>
      </c>
      <c r="BN33" s="432">
        <v>0</v>
      </c>
      <c r="BO33" s="432">
        <v>0</v>
      </c>
      <c r="BP33" s="432">
        <v>0</v>
      </c>
      <c r="BQ33" s="432">
        <v>0</v>
      </c>
      <c r="BR33" s="432">
        <v>0</v>
      </c>
      <c r="BS33" s="432">
        <v>0</v>
      </c>
      <c r="BT33" s="432">
        <v>0</v>
      </c>
      <c r="BU33" s="432">
        <v>0</v>
      </c>
      <c r="BV33" s="432">
        <v>0</v>
      </c>
      <c r="BW33" s="432">
        <v>0</v>
      </c>
      <c r="BX33" s="176">
        <v>0</v>
      </c>
    </row>
    <row r="34" spans="1:76">
      <c r="A34" s="316"/>
      <c r="B34" s="234" t="s">
        <v>658</v>
      </c>
      <c r="C34" s="316"/>
      <c r="D34" s="432">
        <v>0</v>
      </c>
      <c r="E34" s="432">
        <v>0</v>
      </c>
      <c r="F34" s="432">
        <v>0</v>
      </c>
      <c r="G34" s="432">
        <v>0</v>
      </c>
      <c r="H34" s="432">
        <v>0</v>
      </c>
      <c r="I34" s="432">
        <v>0</v>
      </c>
      <c r="J34" s="432">
        <v>0</v>
      </c>
      <c r="K34" s="432">
        <v>0</v>
      </c>
      <c r="L34" s="432">
        <v>0</v>
      </c>
      <c r="M34" s="432">
        <v>0</v>
      </c>
      <c r="N34" s="432">
        <v>0</v>
      </c>
      <c r="O34" s="432">
        <v>0</v>
      </c>
      <c r="P34" s="432">
        <v>0</v>
      </c>
      <c r="Q34" s="432">
        <v>0</v>
      </c>
      <c r="R34" s="432">
        <v>0</v>
      </c>
      <c r="S34" s="432">
        <v>0</v>
      </c>
      <c r="T34" s="432">
        <v>0</v>
      </c>
      <c r="U34" s="432">
        <v>0</v>
      </c>
      <c r="V34" s="432">
        <v>0</v>
      </c>
      <c r="W34" s="432">
        <v>0</v>
      </c>
      <c r="X34" s="432">
        <v>0</v>
      </c>
      <c r="Y34" s="432">
        <v>0</v>
      </c>
      <c r="Z34" s="432">
        <v>0</v>
      </c>
      <c r="AA34" s="432">
        <v>0</v>
      </c>
      <c r="AB34" s="432">
        <v>0</v>
      </c>
      <c r="AC34" s="432">
        <v>0</v>
      </c>
      <c r="AD34" s="432">
        <v>0</v>
      </c>
      <c r="AE34" s="432">
        <v>0</v>
      </c>
      <c r="AF34" s="432">
        <v>438</v>
      </c>
      <c r="AG34" s="432">
        <v>522</v>
      </c>
      <c r="AH34" s="432">
        <v>514</v>
      </c>
      <c r="AI34" s="432">
        <v>469</v>
      </c>
      <c r="AJ34" s="432">
        <v>604</v>
      </c>
      <c r="AK34" s="432">
        <v>979</v>
      </c>
      <c r="AL34" s="432">
        <v>1353</v>
      </c>
      <c r="AM34" s="432">
        <v>1582</v>
      </c>
      <c r="AN34" s="432">
        <v>1682</v>
      </c>
      <c r="AO34" s="432">
        <v>1692</v>
      </c>
      <c r="AP34" s="432">
        <v>1647</v>
      </c>
      <c r="AQ34" s="432">
        <v>1442</v>
      </c>
      <c r="AR34" s="432">
        <v>1129</v>
      </c>
      <c r="AS34" s="432">
        <v>945</v>
      </c>
      <c r="AT34" s="432">
        <v>951</v>
      </c>
      <c r="AU34" s="432">
        <v>1327</v>
      </c>
      <c r="AV34" s="432">
        <v>1631</v>
      </c>
      <c r="AW34" s="432">
        <v>1684</v>
      </c>
      <c r="AX34" s="432">
        <v>1672</v>
      </c>
      <c r="AY34" s="432">
        <v>1536</v>
      </c>
      <c r="AZ34" s="432">
        <v>1412</v>
      </c>
      <c r="BA34" s="432">
        <v>0</v>
      </c>
      <c r="BB34" s="432">
        <v>0</v>
      </c>
      <c r="BC34" s="432">
        <v>0</v>
      </c>
      <c r="BD34" s="432">
        <v>0</v>
      </c>
      <c r="BE34" s="432">
        <v>0</v>
      </c>
      <c r="BF34" s="432">
        <v>0</v>
      </c>
      <c r="BG34" s="432">
        <v>0</v>
      </c>
      <c r="BH34" s="432">
        <v>0</v>
      </c>
      <c r="BI34" s="432">
        <v>0</v>
      </c>
      <c r="BJ34" s="432">
        <v>0</v>
      </c>
      <c r="BK34" s="432">
        <v>0</v>
      </c>
      <c r="BL34" s="432">
        <v>0</v>
      </c>
      <c r="BM34" s="432">
        <v>0</v>
      </c>
      <c r="BN34" s="432">
        <v>0</v>
      </c>
      <c r="BO34" s="432">
        <v>0</v>
      </c>
      <c r="BP34" s="432">
        <v>0</v>
      </c>
      <c r="BQ34" s="432">
        <v>0</v>
      </c>
      <c r="BR34" s="432">
        <v>0</v>
      </c>
      <c r="BS34" s="432">
        <v>0</v>
      </c>
      <c r="BT34" s="432">
        <v>0</v>
      </c>
      <c r="BU34" s="432">
        <v>0</v>
      </c>
      <c r="BV34" s="432">
        <v>0</v>
      </c>
      <c r="BW34" s="432">
        <v>0</v>
      </c>
      <c r="BX34" s="176">
        <v>0</v>
      </c>
    </row>
    <row r="35" spans="1:76">
      <c r="A35" s="316"/>
      <c r="B35" s="234" t="s">
        <v>270</v>
      </c>
      <c r="C35" s="316"/>
      <c r="D35" s="432">
        <v>0</v>
      </c>
      <c r="E35" s="432">
        <v>0</v>
      </c>
      <c r="F35" s="432">
        <v>0</v>
      </c>
      <c r="G35" s="432">
        <v>0</v>
      </c>
      <c r="H35" s="432">
        <v>0</v>
      </c>
      <c r="I35" s="432">
        <v>0</v>
      </c>
      <c r="J35" s="432">
        <v>0</v>
      </c>
      <c r="K35" s="432">
        <v>0</v>
      </c>
      <c r="L35" s="432">
        <v>0</v>
      </c>
      <c r="M35" s="432">
        <v>0</v>
      </c>
      <c r="N35" s="432">
        <v>0</v>
      </c>
      <c r="O35" s="432">
        <v>0</v>
      </c>
      <c r="P35" s="432">
        <v>0</v>
      </c>
      <c r="Q35" s="432">
        <v>0</v>
      </c>
      <c r="R35" s="432">
        <v>0</v>
      </c>
      <c r="S35" s="432">
        <v>0</v>
      </c>
      <c r="T35" s="432">
        <v>0</v>
      </c>
      <c r="U35" s="432">
        <v>0</v>
      </c>
      <c r="V35" s="432">
        <v>0</v>
      </c>
      <c r="W35" s="432">
        <v>0</v>
      </c>
      <c r="X35" s="432">
        <v>0</v>
      </c>
      <c r="Y35" s="432">
        <v>0</v>
      </c>
      <c r="Z35" s="432">
        <v>0</v>
      </c>
      <c r="AA35" s="432">
        <v>0</v>
      </c>
      <c r="AB35" s="432">
        <v>0</v>
      </c>
      <c r="AC35" s="432">
        <v>0</v>
      </c>
      <c r="AD35" s="432">
        <v>0</v>
      </c>
      <c r="AE35" s="432">
        <v>0</v>
      </c>
      <c r="AF35" s="432">
        <v>201</v>
      </c>
      <c r="AG35" s="432">
        <v>233</v>
      </c>
      <c r="AH35" s="432">
        <v>216</v>
      </c>
      <c r="AI35" s="432">
        <v>206</v>
      </c>
      <c r="AJ35" s="432">
        <v>269</v>
      </c>
      <c r="AK35" s="432">
        <v>355</v>
      </c>
      <c r="AL35" s="432">
        <v>440</v>
      </c>
      <c r="AM35" s="432">
        <v>370</v>
      </c>
      <c r="AN35" s="432">
        <v>401</v>
      </c>
      <c r="AO35" s="432">
        <v>450</v>
      </c>
      <c r="AP35" s="432">
        <v>484</v>
      </c>
      <c r="AQ35" s="432">
        <v>431</v>
      </c>
      <c r="AR35" s="432">
        <v>350</v>
      </c>
      <c r="AS35" s="432">
        <v>254</v>
      </c>
      <c r="AT35" s="432">
        <v>237</v>
      </c>
      <c r="AU35" s="432">
        <v>293</v>
      </c>
      <c r="AV35" s="432">
        <v>350</v>
      </c>
      <c r="AW35" s="432">
        <v>319</v>
      </c>
      <c r="AX35" s="432">
        <v>254</v>
      </c>
      <c r="AY35" s="432">
        <v>220</v>
      </c>
      <c r="AZ35" s="432">
        <v>204</v>
      </c>
      <c r="BA35" s="432">
        <v>0</v>
      </c>
      <c r="BB35" s="432">
        <v>0</v>
      </c>
      <c r="BC35" s="432">
        <v>0</v>
      </c>
      <c r="BD35" s="432">
        <v>0</v>
      </c>
      <c r="BE35" s="432">
        <v>0</v>
      </c>
      <c r="BF35" s="432">
        <v>0</v>
      </c>
      <c r="BG35" s="432">
        <v>0</v>
      </c>
      <c r="BH35" s="432">
        <v>0</v>
      </c>
      <c r="BI35" s="432">
        <v>0</v>
      </c>
      <c r="BJ35" s="432">
        <v>0</v>
      </c>
      <c r="BK35" s="432">
        <v>0</v>
      </c>
      <c r="BL35" s="432">
        <v>0</v>
      </c>
      <c r="BM35" s="432">
        <v>0</v>
      </c>
      <c r="BN35" s="432">
        <v>0</v>
      </c>
      <c r="BO35" s="432">
        <v>0</v>
      </c>
      <c r="BP35" s="432">
        <v>0</v>
      </c>
      <c r="BQ35" s="432">
        <v>0</v>
      </c>
      <c r="BR35" s="432">
        <v>0</v>
      </c>
      <c r="BS35" s="432">
        <v>0</v>
      </c>
      <c r="BT35" s="432">
        <v>0</v>
      </c>
      <c r="BU35" s="432">
        <v>0</v>
      </c>
      <c r="BV35" s="432">
        <v>0</v>
      </c>
      <c r="BW35" s="432">
        <v>0</v>
      </c>
      <c r="BX35" s="176">
        <v>0</v>
      </c>
    </row>
    <row r="36" spans="1:76" ht="26.1" customHeight="1">
      <c r="A36" s="316"/>
      <c r="B36" s="37" t="s">
        <v>211</v>
      </c>
      <c r="C36" s="316"/>
      <c r="D36" s="432">
        <v>0</v>
      </c>
      <c r="E36" s="432">
        <v>0</v>
      </c>
      <c r="F36" s="432">
        <v>0</v>
      </c>
      <c r="G36" s="432">
        <v>0</v>
      </c>
      <c r="H36" s="432">
        <v>0</v>
      </c>
      <c r="I36" s="432">
        <v>0</v>
      </c>
      <c r="J36" s="432">
        <v>0</v>
      </c>
      <c r="K36" s="432">
        <v>0</v>
      </c>
      <c r="L36" s="432">
        <v>0</v>
      </c>
      <c r="M36" s="432">
        <v>0</v>
      </c>
      <c r="N36" s="432">
        <v>0</v>
      </c>
      <c r="O36" s="432">
        <v>0</v>
      </c>
      <c r="P36" s="432">
        <v>0</v>
      </c>
      <c r="Q36" s="432">
        <v>0</v>
      </c>
      <c r="R36" s="432">
        <v>0</v>
      </c>
      <c r="S36" s="432">
        <v>0</v>
      </c>
      <c r="T36" s="432">
        <v>0</v>
      </c>
      <c r="U36" s="432">
        <v>0</v>
      </c>
      <c r="V36" s="432">
        <v>0</v>
      </c>
      <c r="W36" s="432">
        <v>0</v>
      </c>
      <c r="X36" s="432">
        <v>0</v>
      </c>
      <c r="Y36" s="432">
        <v>0</v>
      </c>
      <c r="Z36" s="432">
        <v>0</v>
      </c>
      <c r="AA36" s="432">
        <v>0</v>
      </c>
      <c r="AB36" s="432">
        <v>0</v>
      </c>
      <c r="AC36" s="432">
        <v>0</v>
      </c>
      <c r="AD36" s="432">
        <v>0</v>
      </c>
      <c r="AE36" s="432">
        <v>0</v>
      </c>
      <c r="AF36" s="432">
        <v>572</v>
      </c>
      <c r="AG36" s="432">
        <v>552</v>
      </c>
      <c r="AH36" s="432">
        <v>503</v>
      </c>
      <c r="AI36" s="432">
        <v>461</v>
      </c>
      <c r="AJ36" s="432">
        <v>823</v>
      </c>
      <c r="AK36" s="432">
        <v>901</v>
      </c>
      <c r="AL36" s="432">
        <v>978</v>
      </c>
      <c r="AM36" s="432">
        <v>925</v>
      </c>
      <c r="AN36" s="432">
        <v>913</v>
      </c>
      <c r="AO36" s="432">
        <v>886</v>
      </c>
      <c r="AP36" s="432">
        <v>924</v>
      </c>
      <c r="AQ36" s="432">
        <v>716</v>
      </c>
      <c r="AR36" s="432">
        <v>546</v>
      </c>
      <c r="AS36" s="432">
        <v>319</v>
      </c>
      <c r="AT36" s="432">
        <v>328</v>
      </c>
      <c r="AU36" s="432">
        <v>603</v>
      </c>
      <c r="AV36" s="432">
        <v>660</v>
      </c>
      <c r="AW36" s="432">
        <v>609</v>
      </c>
      <c r="AX36" s="432">
        <v>487</v>
      </c>
      <c r="AY36" s="432">
        <v>395</v>
      </c>
      <c r="AZ36" s="432">
        <v>377</v>
      </c>
      <c r="BA36" s="432">
        <v>0</v>
      </c>
      <c r="BB36" s="432">
        <v>0</v>
      </c>
      <c r="BC36" s="432">
        <v>0</v>
      </c>
      <c r="BD36" s="432">
        <v>0</v>
      </c>
      <c r="BE36" s="432">
        <v>0</v>
      </c>
      <c r="BF36" s="432">
        <v>0</v>
      </c>
      <c r="BG36" s="432">
        <v>0</v>
      </c>
      <c r="BH36" s="432">
        <v>0</v>
      </c>
      <c r="BI36" s="432">
        <v>0</v>
      </c>
      <c r="BJ36" s="432">
        <v>0</v>
      </c>
      <c r="BK36" s="432">
        <v>0</v>
      </c>
      <c r="BL36" s="432">
        <v>0</v>
      </c>
      <c r="BM36" s="432">
        <v>0</v>
      </c>
      <c r="BN36" s="432">
        <v>0</v>
      </c>
      <c r="BO36" s="432">
        <v>0</v>
      </c>
      <c r="BP36" s="432">
        <v>0</v>
      </c>
      <c r="BQ36" s="432">
        <v>0</v>
      </c>
      <c r="BR36" s="432">
        <v>0</v>
      </c>
      <c r="BS36" s="432">
        <v>0</v>
      </c>
      <c r="BT36" s="432">
        <v>0</v>
      </c>
      <c r="BU36" s="432">
        <v>0</v>
      </c>
      <c r="BV36" s="432">
        <v>0</v>
      </c>
      <c r="BW36" s="432">
        <v>0</v>
      </c>
      <c r="BX36" s="176">
        <v>0</v>
      </c>
    </row>
    <row r="37" spans="1:76" ht="15.75" customHeight="1">
      <c r="A37" s="316"/>
      <c r="B37" s="37" t="s">
        <v>657</v>
      </c>
      <c r="C37" s="316"/>
      <c r="D37" s="432">
        <v>0</v>
      </c>
      <c r="E37" s="432">
        <v>0</v>
      </c>
      <c r="F37" s="432">
        <v>0</v>
      </c>
      <c r="G37" s="432">
        <v>0</v>
      </c>
      <c r="H37" s="432">
        <v>0</v>
      </c>
      <c r="I37" s="432">
        <v>0</v>
      </c>
      <c r="J37" s="432">
        <v>0</v>
      </c>
      <c r="K37" s="432">
        <v>0</v>
      </c>
      <c r="L37" s="432">
        <v>0</v>
      </c>
      <c r="M37" s="432">
        <v>0</v>
      </c>
      <c r="N37" s="432">
        <v>0</v>
      </c>
      <c r="O37" s="432">
        <v>0</v>
      </c>
      <c r="P37" s="432">
        <v>0</v>
      </c>
      <c r="Q37" s="432">
        <v>0</v>
      </c>
      <c r="R37" s="432">
        <v>0</v>
      </c>
      <c r="S37" s="432">
        <v>0</v>
      </c>
      <c r="T37" s="432">
        <v>0</v>
      </c>
      <c r="U37" s="432">
        <v>0</v>
      </c>
      <c r="V37" s="432">
        <v>0</v>
      </c>
      <c r="W37" s="432">
        <v>0</v>
      </c>
      <c r="X37" s="432">
        <v>0</v>
      </c>
      <c r="Y37" s="432">
        <v>0</v>
      </c>
      <c r="Z37" s="432">
        <v>0</v>
      </c>
      <c r="AA37" s="432">
        <v>0</v>
      </c>
      <c r="AB37" s="432">
        <v>0</v>
      </c>
      <c r="AC37" s="432">
        <v>0</v>
      </c>
      <c r="AD37" s="432">
        <v>0</v>
      </c>
      <c r="AE37" s="432">
        <v>0</v>
      </c>
      <c r="AF37" s="432">
        <v>576</v>
      </c>
      <c r="AG37" s="432">
        <v>645</v>
      </c>
      <c r="AH37" s="432">
        <v>612</v>
      </c>
      <c r="AI37" s="432">
        <v>551</v>
      </c>
      <c r="AJ37" s="432">
        <v>746</v>
      </c>
      <c r="AK37" s="432">
        <v>1179</v>
      </c>
      <c r="AL37" s="432">
        <v>1611</v>
      </c>
      <c r="AM37" s="432">
        <v>1813</v>
      </c>
      <c r="AN37" s="432">
        <v>1885</v>
      </c>
      <c r="AO37" s="432">
        <v>1892</v>
      </c>
      <c r="AP37" s="432">
        <v>1832</v>
      </c>
      <c r="AQ37" s="432">
        <v>1578</v>
      </c>
      <c r="AR37" s="432">
        <v>1249</v>
      </c>
      <c r="AS37" s="432">
        <v>1031</v>
      </c>
      <c r="AT37" s="432">
        <v>1007</v>
      </c>
      <c r="AU37" s="432">
        <v>1441</v>
      </c>
      <c r="AV37" s="432">
        <v>1753</v>
      </c>
      <c r="AW37" s="432">
        <v>1790</v>
      </c>
      <c r="AX37" s="432">
        <v>1800</v>
      </c>
      <c r="AY37" s="432">
        <v>1659</v>
      </c>
      <c r="AZ37" s="432">
        <v>1461</v>
      </c>
      <c r="BA37" s="432">
        <v>0</v>
      </c>
      <c r="BB37" s="432">
        <v>0</v>
      </c>
      <c r="BC37" s="432">
        <v>0</v>
      </c>
      <c r="BD37" s="432">
        <v>0</v>
      </c>
      <c r="BE37" s="432">
        <v>0</v>
      </c>
      <c r="BF37" s="432">
        <v>0</v>
      </c>
      <c r="BG37" s="432">
        <v>0</v>
      </c>
      <c r="BH37" s="432">
        <v>0</v>
      </c>
      <c r="BI37" s="432">
        <v>0</v>
      </c>
      <c r="BJ37" s="432">
        <v>0</v>
      </c>
      <c r="BK37" s="432">
        <v>0</v>
      </c>
      <c r="BL37" s="432">
        <v>0</v>
      </c>
      <c r="BM37" s="432">
        <v>0</v>
      </c>
      <c r="BN37" s="432">
        <v>0</v>
      </c>
      <c r="BO37" s="432">
        <v>0</v>
      </c>
      <c r="BP37" s="432">
        <v>0</v>
      </c>
      <c r="BQ37" s="432">
        <v>0</v>
      </c>
      <c r="BR37" s="432">
        <v>0</v>
      </c>
      <c r="BS37" s="432">
        <v>0</v>
      </c>
      <c r="BT37" s="432">
        <v>0</v>
      </c>
      <c r="BU37" s="432">
        <v>0</v>
      </c>
      <c r="BV37" s="432">
        <v>0</v>
      </c>
      <c r="BW37" s="432">
        <v>0</v>
      </c>
      <c r="BX37" s="176">
        <v>0</v>
      </c>
    </row>
    <row r="38" spans="1:76" ht="15.75" thickBot="1">
      <c r="A38" s="266"/>
      <c r="B38" s="159"/>
      <c r="C38" s="266"/>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4"/>
      <c r="BE38" s="474"/>
      <c r="BF38" s="474"/>
      <c r="BG38" s="474"/>
      <c r="BH38" s="474"/>
      <c r="BI38" s="474"/>
      <c r="BJ38" s="474"/>
      <c r="BK38" s="474"/>
      <c r="BL38" s="474"/>
      <c r="BM38" s="474"/>
      <c r="BN38" s="474"/>
      <c r="BO38" s="474"/>
      <c r="BP38" s="474"/>
      <c r="BQ38" s="474"/>
      <c r="BR38" s="474"/>
      <c r="BS38" s="474"/>
      <c r="BT38" s="474"/>
      <c r="BU38" s="474"/>
      <c r="BV38" s="474"/>
      <c r="BW38" s="474"/>
      <c r="BX38" s="473"/>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31" customWidth="1"/>
    <col min="2" max="2" width="75.7109375" style="31" customWidth="1"/>
    <col min="3" max="3" width="25.7109375" style="31" customWidth="1"/>
    <col min="4" max="76" width="12.7109375" style="31" customWidth="1"/>
    <col min="77" max="16384" width="9.140625" style="31"/>
  </cols>
  <sheetData>
    <row r="1" spans="1:76" s="74"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row>
    <row r="2" spans="1:76" ht="33" customHeight="1">
      <c r="A2" s="26" t="str">
        <f>Notes!A2</f>
        <v>Summer Budget</v>
      </c>
      <c r="B2" s="26" t="s">
        <v>152</v>
      </c>
      <c r="C2" s="36"/>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2" t="s">
        <v>83</v>
      </c>
      <c r="BU2" s="72" t="s">
        <v>82</v>
      </c>
      <c r="BV2" s="72" t="s">
        <v>81</v>
      </c>
      <c r="BW2" s="72" t="s">
        <v>80</v>
      </c>
      <c r="BX2" s="71" t="s">
        <v>79</v>
      </c>
    </row>
    <row r="3" spans="1:76" s="66" customFormat="1" ht="15.75">
      <c r="A3" s="70">
        <f>Notes!A3</f>
        <v>2015</v>
      </c>
      <c r="B3" s="23" t="s">
        <v>78</v>
      </c>
      <c r="C3" s="69"/>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t="s">
        <v>75</v>
      </c>
      <c r="C4" s="64"/>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2"/>
      <c r="BU4" s="62"/>
      <c r="BV4" s="62"/>
      <c r="BW4" s="62"/>
      <c r="BX4" s="61"/>
    </row>
    <row r="5" spans="1:76" ht="39" customHeight="1">
      <c r="A5" s="38"/>
      <c r="B5" s="45" t="s">
        <v>74</v>
      </c>
      <c r="C5" s="38"/>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8"/>
    </row>
    <row r="6" spans="1:76">
      <c r="A6" s="38"/>
      <c r="B6" s="37" t="s">
        <v>69</v>
      </c>
      <c r="C6" s="38"/>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60">
        <f>('Table 2a'!AH17+'Table 2a'!AH77+'Tax Credits and Child Benefit'!AH4)/1000</f>
        <v>6.236945637563803</v>
      </c>
      <c r="AI6" s="60">
        <f>('Table 2a'!AI17+'Table 2a'!AI77+'Tax Credits and Child Benefit'!AI4)/1000</f>
        <v>7.6402431908341208</v>
      </c>
      <c r="AJ6" s="60">
        <f>('Table 2a'!AJ17+'Table 2a'!AJ77+'Tax Credits and Child Benefit'!AJ4)/1000</f>
        <v>9.303319692904541</v>
      </c>
      <c r="AK6" s="60">
        <f>('Table 2a'!AK17+'Table 2a'!AK77+'Tax Credits and Child Benefit'!AK4)/1000</f>
        <v>11.812471278723885</v>
      </c>
      <c r="AL6" s="60">
        <f>('Table 2a'!AL17+'Table 2a'!AL77+'Tax Credits and Child Benefit'!AL4)/1000</f>
        <v>13.762741104741497</v>
      </c>
      <c r="AM6" s="60">
        <f>('Table 2a'!AM17+'Table 2a'!AM77+'Tax Credits and Child Benefit'!AM4)/1000</f>
        <v>15.890157842686397</v>
      </c>
      <c r="AN6" s="60">
        <f>('Table 2a'!AN17+'Table 2a'!AN77+'Tax Credits and Child Benefit'!AN4)/1000</f>
        <v>17.515119469376764</v>
      </c>
      <c r="AO6" s="60">
        <f>('Table 2a'!AO17+'Table 2a'!AO77+'Tax Credits and Child Benefit'!AO4)/1000</f>
        <v>19.015815138861655</v>
      </c>
      <c r="AP6" s="60">
        <f>('Table 2a'!AP17+'Table 2a'!AP77+'Tax Credits and Child Benefit'!AP4)/1000</f>
        <v>20.365264344721265</v>
      </c>
      <c r="AQ6" s="60">
        <f>('Table 2a'!AQ17+'Table 2a'!AQ77+'Tax Credits and Child Benefit'!AQ4)/1000</f>
        <v>20.711534236682208</v>
      </c>
      <c r="AR6" s="60">
        <f>('Table 2a'!AR17+'Table 2a'!AR77+'Tax Credits and Child Benefit'!AR4)/1000</f>
        <v>20.353255617035689</v>
      </c>
      <c r="AS6" s="60">
        <f>('Table 2a'!AS17+'Table 2a'!AS77+'Tax Credits and Child Benefit'!AS4)/1000</f>
        <v>20.767604224384066</v>
      </c>
      <c r="AT6" s="60">
        <f>('Table 2a'!AT17+'Table 2a'!AT77+'Tax Credits and Child Benefit'!AT4)/1000</f>
        <v>23.387504457684422</v>
      </c>
      <c r="AU6" s="60">
        <f>('Table 2a'!AU17+'Table 2a'!AU77+'Tax Credits and Child Benefit'!AU4)/1000</f>
        <v>29.555510322849447</v>
      </c>
      <c r="AV6" s="60">
        <f>('Table 2a'!AV17+'Table 2a'!AV77+'Tax Credits and Child Benefit'!AV4)/1000</f>
        <v>34.94783868550568</v>
      </c>
      <c r="AW6" s="60">
        <f>('Table 2a'!AW17+'Table 2a'!AW77+'Tax Credits and Child Benefit'!AW4)/1000</f>
        <v>39.026780887744579</v>
      </c>
      <c r="AX6" s="60">
        <f>('Table 2a'!AX17+'Table 2a'!AX77+'Tax Credits and Child Benefit'!AX4)/1000</f>
        <v>40.28216432355827</v>
      </c>
      <c r="AY6" s="60">
        <f>('Table 2a'!AY17+'Table 2a'!AY77+'Tax Credits and Child Benefit'!AY4)/1000</f>
        <v>42.273652126274818</v>
      </c>
      <c r="AZ6" s="60">
        <f>('Table 2a'!AZ17+'Table 2a'!AZ77+'Tax Credits and Child Benefit'!AZ4)/1000</f>
        <v>43.29915944130552</v>
      </c>
      <c r="BA6" s="60">
        <f>('Table 2a'!BA17+'Table 2a'!BA77+'Tax Credits and Child Benefit'!BA4)/1000</f>
        <v>42.550279613573061</v>
      </c>
      <c r="BB6" s="60">
        <f>('Table 2a'!BB17+'Table 2a'!BB77+'Tax Credits and Child Benefit'!BB4)/1000</f>
        <v>42.705111877504095</v>
      </c>
      <c r="BC6" s="60">
        <f>('Table 2a'!BC17+'Table 2a'!BC77+'Tax Credits and Child Benefit'!BC4)/1000</f>
        <v>44.109295941042205</v>
      </c>
      <c r="BD6" s="60">
        <f>('Table 2a'!BD17+'Table 2a'!BD77+'Tax Credits and Child Benefit'!BD4)/1000</f>
        <v>46.558846296953519</v>
      </c>
      <c r="BE6" s="60">
        <f>('Table 2a'!BE17+'Table 2a'!BE77+'Tax Credits and Child Benefit'!BE4)/1000</f>
        <v>48.912172972446285</v>
      </c>
      <c r="BF6" s="60">
        <f>('Table 2a'!BF17+'Table 2a'!BF77+'Tax Credits and Child Benefit'!BF4)/1000</f>
        <v>51.814338281793198</v>
      </c>
      <c r="BG6" s="60">
        <f>('Table 2a'!BG17+'Table 2a'!BG77+'Tax Credits and Child Benefit'!BG4)/1000</f>
        <v>59.816971842377136</v>
      </c>
      <c r="BH6" s="60">
        <f>('Table 2a'!BH17+'Table 2a'!BH77+'Tax Credits and Child Benefit'!BH4)/1000</f>
        <v>62.840498691536702</v>
      </c>
      <c r="BI6" s="60">
        <f>('Table 2a'!BI17+'Table 2a'!BI77+'Tax Credits and Child Benefit'!BI4)/1000</f>
        <v>65.068833331975469</v>
      </c>
      <c r="BJ6" s="60">
        <f>('Table 2a'!BJ17+'Table 2a'!BJ77+'Tax Credits and Child Benefit'!BJ4)/1000</f>
        <v>67.445898193303279</v>
      </c>
      <c r="BK6" s="60">
        <f>('Table 2a'!BK17+'Table 2a'!BK77+'Tax Credits and Child Benefit'!BK4)/1000</f>
        <v>70.848696729315847</v>
      </c>
      <c r="BL6" s="60">
        <f>('Table 2a'!BL17+'Table 2a'!BL77+'Tax Credits and Child Benefit'!BL4)/1000</f>
        <v>77.758426557383558</v>
      </c>
      <c r="BM6" s="60">
        <f>('Table 2a'!BM17+'Table 2a'!BM77+'Tax Credits and Child Benefit'!BM4)/1000</f>
        <v>87.540486852486353</v>
      </c>
      <c r="BN6" s="60">
        <f>('Table 2a'!BN17+'Table 2a'!BN77+'Tax Credits and Child Benefit'!BN4)/1000</f>
        <v>90.448734239122302</v>
      </c>
      <c r="BO6" s="60">
        <f>('Table 2a'!BO17+'Table 2a'!BO77+'Tax Credits and Child Benefit'!BO4)/1000</f>
        <v>92.71476139764286</v>
      </c>
      <c r="BP6" s="60">
        <f>('Table 2a'!BP17+'Table 2a'!BP77+'Tax Credits and Child Benefit'!BP4)/1000</f>
        <v>94.498743853195805</v>
      </c>
      <c r="BQ6" s="60">
        <f>('Table 2a'!BQ17+'Table 2a'!BQ77+'Tax Credits and Child Benefit'!BQ4)/1000</f>
        <v>93.017160660883874</v>
      </c>
      <c r="BR6" s="60">
        <f>('Table 2a'!BR17+'Table 2a'!BR77+'Tax Credits and Child Benefit'!BR4)/1000</f>
        <v>93.936300729100168</v>
      </c>
      <c r="BS6" s="60">
        <f>('Table 2a'!BS17+'Table 2a'!BS77+'Tax Credits and Child Benefit'!BS4)/1000</f>
        <v>94.307006401525669</v>
      </c>
      <c r="BT6" s="60">
        <f>('Table 2a'!BT17+'Table 2a'!BT77+'Tax Credits and Child Benefit'!BT4)/1000</f>
        <v>89.46892399540306</v>
      </c>
      <c r="BU6" s="60">
        <f>('Table 2a'!BU17+'Table 2a'!BU77+'Tax Credits and Child Benefit'!BU4)/1000</f>
        <v>89.149658924156213</v>
      </c>
      <c r="BV6" s="60">
        <f>('Table 2a'!BV17+'Table 2a'!BV77+'Tax Credits and Child Benefit'!BV4)/1000</f>
        <v>89.211824360017459</v>
      </c>
      <c r="BW6" s="60">
        <f>('Table 2a'!BW17+'Table 2a'!BW77+'Tax Credits and Child Benefit'!BW4)/1000</f>
        <v>88.992967002593971</v>
      </c>
      <c r="BX6" s="59">
        <f>('Table 2a'!BX17+'Table 2a'!BX77+'Tax Credits and Child Benefit'!BX4)/1000</f>
        <v>90.483877591789764</v>
      </c>
    </row>
    <row r="7" spans="1:76">
      <c r="A7" s="38"/>
      <c r="B7" s="37" t="s">
        <v>68</v>
      </c>
      <c r="C7" s="38"/>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60">
        <f>'Table 2a'!AH126/1000</f>
        <v>8.9100543624361954</v>
      </c>
      <c r="AI7" s="60">
        <f>'Table 2a'!AI126/1000</f>
        <v>10.30681680916588</v>
      </c>
      <c r="AJ7" s="60">
        <f>'Table 2a'!AJ126/1000</f>
        <v>12.313740307095463</v>
      </c>
      <c r="AK7" s="60">
        <f>'Table 2a'!AK126/1000</f>
        <v>14.493238721276105</v>
      </c>
      <c r="AL7" s="60">
        <f>'Table 2a'!AL126/1000</f>
        <v>16.239318895258503</v>
      </c>
      <c r="AM7" s="60">
        <f>'Table 2a'!AM126/1000</f>
        <v>17.595902157313606</v>
      </c>
      <c r="AN7" s="60">
        <f>'Table 2a'!AN126/1000</f>
        <v>18.637940530623233</v>
      </c>
      <c r="AO7" s="60">
        <f>'Table 2a'!AO126/1000</f>
        <v>20.344244861138339</v>
      </c>
      <c r="AP7" s="60">
        <f>'Table 2a'!AP126/1000</f>
        <v>21.827393655278737</v>
      </c>
      <c r="AQ7" s="60">
        <f>'Table 2a'!AQ126/1000</f>
        <v>23.018209763317806</v>
      </c>
      <c r="AR7" s="60">
        <f>'Table 2a'!AR126/1000</f>
        <v>24.111016892964305</v>
      </c>
      <c r="AS7" s="60">
        <f>'Table 2a'!AS126/1000</f>
        <v>26.101131256615957</v>
      </c>
      <c r="AT7" s="60">
        <f>'Table 2a'!AT126/1000</f>
        <v>28.882238575136881</v>
      </c>
      <c r="AU7" s="60">
        <f>'Table 2a'!AU126/1000</f>
        <v>32.769179029366185</v>
      </c>
      <c r="AV7" s="60">
        <f>'Table 2a'!AV126/1000</f>
        <v>35.520090726400312</v>
      </c>
      <c r="AW7" s="60">
        <f>'Table 2a'!AW126/1000</f>
        <v>38.027385195152178</v>
      </c>
      <c r="AX7" s="60">
        <f>'Table 2a'!AX126/1000</f>
        <v>39.174223848013305</v>
      </c>
      <c r="AY7" s="60">
        <f>'Table 2a'!AY126/1000</f>
        <v>41.009677420196041</v>
      </c>
      <c r="AZ7" s="60">
        <f>'Table 2a'!AZ126/1000</f>
        <v>43.344847705346645</v>
      </c>
      <c r="BA7" s="60">
        <f>'Table 2a'!BA126/1000</f>
        <v>45.296793622831608</v>
      </c>
      <c r="BB7" s="60">
        <f>'Table 2a'!BB126/1000</f>
        <v>47.433782529303187</v>
      </c>
      <c r="BC7" s="60">
        <f>'Table 2a'!BC126/1000</f>
        <v>50.591433705644626</v>
      </c>
      <c r="BD7" s="60">
        <f>'Table 2a'!BD126/1000</f>
        <v>53.270351131481974</v>
      </c>
      <c r="BE7" s="60">
        <f>'Table 2a'!BE126/1000</f>
        <v>57.415151294864764</v>
      </c>
      <c r="BF7" s="60">
        <f>'Table 2a'!BF126/1000</f>
        <v>60.917041156778012</v>
      </c>
      <c r="BG7" s="60">
        <f>'Table 2a'!BG126/1000</f>
        <v>64.096181623095063</v>
      </c>
      <c r="BH7" s="60">
        <f>'Table 2a'!BH126/1000</f>
        <v>68.865767916761982</v>
      </c>
      <c r="BI7" s="60">
        <f>'Table 2a'!BI126/1000</f>
        <v>73.09122024209158</v>
      </c>
      <c r="BJ7" s="60">
        <f>'Table 2a'!BJ126/1000</f>
        <v>75.43519695872034</v>
      </c>
      <c r="BK7" s="60">
        <f>'Table 2a'!BK126/1000</f>
        <v>80.664915636812808</v>
      </c>
      <c r="BL7" s="60">
        <f>'Table 2a'!BL126/1000</f>
        <v>87.690903575046477</v>
      </c>
      <c r="BM7" s="60">
        <f>'Table 2a'!BM126/1000</f>
        <v>93.817217961027325</v>
      </c>
      <c r="BN7" s="60">
        <f>'Table 2a'!BN126/1000</f>
        <v>97.488385213899008</v>
      </c>
      <c r="BO7" s="60">
        <f>'Table 2a'!BO126/1000</f>
        <v>101.39173298078119</v>
      </c>
      <c r="BP7" s="60">
        <f>'Table 2a'!BP126/1000</f>
        <v>107.13509737034344</v>
      </c>
      <c r="BQ7" s="60">
        <f>'Table 2a'!BQ126/1000</f>
        <v>110.0887264666688</v>
      </c>
      <c r="BR7" s="60">
        <f>'Table 2a'!BR126/1000</f>
        <v>113.43790209319799</v>
      </c>
      <c r="BS7" s="60">
        <f>'Table 2a'!BS126/1000</f>
        <v>116.04060139690404</v>
      </c>
      <c r="BT7" s="60">
        <f>'Table 2a'!BT126/1000</f>
        <v>117.84444685265152</v>
      </c>
      <c r="BU7" s="60">
        <f>'Table 2a'!BU126/1000</f>
        <v>120.26911153762825</v>
      </c>
      <c r="BV7" s="60">
        <f>'Table 2a'!BV126/1000</f>
        <v>122.96371405561145</v>
      </c>
      <c r="BW7" s="60">
        <f>'Table 2a'!BW126/1000</f>
        <v>125.751250251353</v>
      </c>
      <c r="BX7" s="59">
        <f>'Table 2a'!BX126/1000</f>
        <v>129.18183883410077</v>
      </c>
    </row>
    <row r="8" spans="1:76" ht="15.75">
      <c r="A8" s="38"/>
      <c r="B8" s="41" t="s">
        <v>67</v>
      </c>
      <c r="C8" s="36"/>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8">
        <f t="shared" ref="AH8:BX8" si="0">SUM(AH6:AH7)</f>
        <v>15.146999999999998</v>
      </c>
      <c r="AI8" s="58">
        <f t="shared" si="0"/>
        <v>17.94706</v>
      </c>
      <c r="AJ8" s="58">
        <f t="shared" si="0"/>
        <v>21.617060000000002</v>
      </c>
      <c r="AK8" s="58">
        <f t="shared" si="0"/>
        <v>26.305709999999991</v>
      </c>
      <c r="AL8" s="58">
        <f t="shared" si="0"/>
        <v>30.00206</v>
      </c>
      <c r="AM8" s="58">
        <f t="shared" si="0"/>
        <v>33.486060000000002</v>
      </c>
      <c r="AN8" s="58">
        <f t="shared" si="0"/>
        <v>36.153059999999996</v>
      </c>
      <c r="AO8" s="58">
        <f t="shared" si="0"/>
        <v>39.36005999999999</v>
      </c>
      <c r="AP8" s="58">
        <f t="shared" si="0"/>
        <v>42.192658000000002</v>
      </c>
      <c r="AQ8" s="58">
        <f t="shared" si="0"/>
        <v>43.729744000000011</v>
      </c>
      <c r="AR8" s="58">
        <f t="shared" si="0"/>
        <v>44.464272509999994</v>
      </c>
      <c r="AS8" s="58">
        <f t="shared" si="0"/>
        <v>46.868735481000023</v>
      </c>
      <c r="AT8" s="58">
        <f t="shared" si="0"/>
        <v>52.269743032821303</v>
      </c>
      <c r="AU8" s="58">
        <f t="shared" si="0"/>
        <v>62.324689352215628</v>
      </c>
      <c r="AV8" s="58">
        <f t="shared" si="0"/>
        <v>70.467929411905999</v>
      </c>
      <c r="AW8" s="58">
        <f t="shared" si="0"/>
        <v>77.054166082896757</v>
      </c>
      <c r="AX8" s="58">
        <f t="shared" si="0"/>
        <v>79.456388171571575</v>
      </c>
      <c r="AY8" s="58">
        <f t="shared" si="0"/>
        <v>83.283329546470867</v>
      </c>
      <c r="AZ8" s="58">
        <f t="shared" si="0"/>
        <v>86.644007146652172</v>
      </c>
      <c r="BA8" s="58">
        <f t="shared" si="0"/>
        <v>87.847073236404668</v>
      </c>
      <c r="BB8" s="58">
        <f t="shared" si="0"/>
        <v>90.138894406807282</v>
      </c>
      <c r="BC8" s="58">
        <f t="shared" si="0"/>
        <v>94.700729646686824</v>
      </c>
      <c r="BD8" s="58">
        <f t="shared" si="0"/>
        <v>99.829197428435492</v>
      </c>
      <c r="BE8" s="58">
        <f t="shared" si="0"/>
        <v>106.32732426731104</v>
      </c>
      <c r="BF8" s="58">
        <f t="shared" si="0"/>
        <v>112.73137943857121</v>
      </c>
      <c r="BG8" s="58">
        <f t="shared" si="0"/>
        <v>123.91315346547219</v>
      </c>
      <c r="BH8" s="58">
        <f t="shared" si="0"/>
        <v>131.70626660829868</v>
      </c>
      <c r="BI8" s="58">
        <f t="shared" si="0"/>
        <v>138.16005357406704</v>
      </c>
      <c r="BJ8" s="58">
        <f t="shared" si="0"/>
        <v>142.88109515202362</v>
      </c>
      <c r="BK8" s="58">
        <f t="shared" si="0"/>
        <v>151.51361236612865</v>
      </c>
      <c r="BL8" s="58">
        <f t="shared" si="0"/>
        <v>165.44933013243002</v>
      </c>
      <c r="BM8" s="58">
        <f t="shared" si="0"/>
        <v>181.35770481351369</v>
      </c>
      <c r="BN8" s="58">
        <f t="shared" si="0"/>
        <v>187.9371194530213</v>
      </c>
      <c r="BO8" s="58">
        <f t="shared" si="0"/>
        <v>194.10649437842403</v>
      </c>
      <c r="BP8" s="58">
        <f t="shared" si="0"/>
        <v>201.63384122353926</v>
      </c>
      <c r="BQ8" s="58">
        <f t="shared" si="0"/>
        <v>203.10588712755268</v>
      </c>
      <c r="BR8" s="58">
        <f t="shared" si="0"/>
        <v>207.37420282229817</v>
      </c>
      <c r="BS8" s="58">
        <f t="shared" si="0"/>
        <v>210.34760779842969</v>
      </c>
      <c r="BT8" s="58">
        <f t="shared" si="0"/>
        <v>207.31337084805457</v>
      </c>
      <c r="BU8" s="58">
        <f t="shared" si="0"/>
        <v>209.41877046178445</v>
      </c>
      <c r="BV8" s="58">
        <f t="shared" si="0"/>
        <v>212.17553841562892</v>
      </c>
      <c r="BW8" s="58">
        <f t="shared" si="0"/>
        <v>214.74421725394697</v>
      </c>
      <c r="BX8" s="57">
        <f t="shared" si="0"/>
        <v>219.66571642589054</v>
      </c>
    </row>
    <row r="9" spans="1:76">
      <c r="A9" s="38"/>
      <c r="B9" s="37" t="s">
        <v>66</v>
      </c>
      <c r="C9" s="36"/>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6">
        <v>1.4268633916479716</v>
      </c>
      <c r="AI9" s="56">
        <v>1.5192804731543215</v>
      </c>
      <c r="AJ9" s="56">
        <v>2.0473215418333361</v>
      </c>
      <c r="AK9" s="56">
        <v>3.3043849659693962</v>
      </c>
      <c r="AL9" s="56">
        <v>4.9436900325814319</v>
      </c>
      <c r="AM9" s="56">
        <v>6.1101110386050008</v>
      </c>
      <c r="AN9" s="56">
        <v>6.9439920803724302</v>
      </c>
      <c r="AO9" s="56">
        <v>7.9022002300593446</v>
      </c>
      <c r="AP9" s="56">
        <v>8.4668693209918295</v>
      </c>
      <c r="AQ9" s="56">
        <v>8.3965704594158623</v>
      </c>
      <c r="AR9" s="56">
        <v>7.8636384186667492</v>
      </c>
      <c r="AS9" s="56">
        <v>8.0311969672297927</v>
      </c>
      <c r="AT9" s="56">
        <v>9.6316841860769493</v>
      </c>
      <c r="AU9" s="56">
        <v>13.010495813886488</v>
      </c>
      <c r="AV9" s="56">
        <v>16.646875209044424</v>
      </c>
      <c r="AW9" s="56">
        <v>18.994060436624821</v>
      </c>
      <c r="AX9" s="56">
        <v>20.135898531673622</v>
      </c>
      <c r="AY9" s="56">
        <v>21.389175144605431</v>
      </c>
      <c r="AZ9" s="56">
        <v>21.771981305022408</v>
      </c>
      <c r="BA9" s="56">
        <v>20.925213259225611</v>
      </c>
      <c r="BB9" s="56">
        <v>20.502889835096752</v>
      </c>
      <c r="BC9" s="56">
        <v>20.712980101868276</v>
      </c>
      <c r="BD9" s="56">
        <v>22.515956365492222</v>
      </c>
      <c r="BE9" s="56">
        <v>24.200821388987556</v>
      </c>
      <c r="BF9" s="56">
        <v>26.301834079758301</v>
      </c>
      <c r="BG9" s="56">
        <v>33.278598441915413</v>
      </c>
      <c r="BH9" s="56">
        <v>35.724956625437173</v>
      </c>
      <c r="BI9" s="56">
        <v>37.05152523762095</v>
      </c>
      <c r="BJ9" s="56">
        <v>38.810523784959422</v>
      </c>
      <c r="BK9" s="56">
        <v>40.996253310462798</v>
      </c>
      <c r="BL9" s="56">
        <v>45.744984234915144</v>
      </c>
      <c r="BM9" s="56">
        <v>53.534217325809792</v>
      </c>
      <c r="BN9" s="56">
        <v>56.161827582260074</v>
      </c>
      <c r="BO9" s="56">
        <v>58.697726119993312</v>
      </c>
      <c r="BP9" s="56">
        <v>60.590827602000672</v>
      </c>
      <c r="BQ9" s="56">
        <v>60.593782189965935</v>
      </c>
      <c r="BR9" s="56">
        <v>60.790305971092202</v>
      </c>
      <c r="BS9" s="56">
        <v>60.892130656070755</v>
      </c>
      <c r="BT9" s="56">
        <v>56.431098343616981</v>
      </c>
      <c r="BU9" s="56">
        <v>56.309479929130966</v>
      </c>
      <c r="BV9" s="56">
        <v>56.142388461662804</v>
      </c>
      <c r="BW9" s="56">
        <v>55.387037604237825</v>
      </c>
      <c r="BX9" s="59">
        <v>56.15287195572192</v>
      </c>
    </row>
    <row r="10" spans="1:76">
      <c r="A10" s="38"/>
      <c r="B10" s="37" t="s">
        <v>65</v>
      </c>
      <c r="C10" s="36"/>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60">
        <f>('Tax Credits and Child Benefit'!AH5)/1000</f>
        <v>0.311506263796343</v>
      </c>
      <c r="AI10" s="60">
        <f>('Tax Credits and Child Benefit'!AI5)/1000</f>
        <v>0.32908045600000002</v>
      </c>
      <c r="AJ10" s="60">
        <f>('Tax Credits and Child Benefit'!AJ5)/1000</f>
        <v>0.43788564615384618</v>
      </c>
      <c r="AK10" s="60">
        <f>('Tax Credits and Child Benefit'!AK5)/1000</f>
        <v>0.63036453049999996</v>
      </c>
      <c r="AL10" s="60">
        <f>('Tax Credits and Child Benefit'!AL5)/1000</f>
        <v>0.8494666057500001</v>
      </c>
      <c r="AM10" s="60">
        <f>('Tax Credits and Child Benefit'!AM5)/1000</f>
        <v>1.0059625655</v>
      </c>
      <c r="AN10" s="60">
        <f>('Tax Credits and Child Benefit'!AN5)/1000</f>
        <v>1.14677059775</v>
      </c>
      <c r="AO10" s="60">
        <f>('Tax Credits and Child Benefit'!AO5)/1000</f>
        <v>1.3021197127142856</v>
      </c>
      <c r="AP10" s="60">
        <f>('Tax Credits and Child Benefit'!AP5)/1000</f>
        <v>1.4065755610666668</v>
      </c>
      <c r="AQ10" s="60">
        <f>('Tax Credits and Child Benefit'!AQ5)/1000</f>
        <v>1.470998633</v>
      </c>
      <c r="AR10" s="60">
        <f>('Tax Credits and Child Benefit'!AR5)/1000</f>
        <v>1.7166079533333336</v>
      </c>
      <c r="AS10" s="60">
        <f>('Tax Credits and Child Benefit'!AS5)/1000</f>
        <v>1.842417283333333</v>
      </c>
      <c r="AT10" s="60">
        <f>('Tax Credits and Child Benefit'!AT5)/1000</f>
        <v>2.0956676243333332</v>
      </c>
      <c r="AU10" s="60">
        <f>('Tax Credits and Child Benefit'!AU5)/1000</f>
        <v>2.7103011549999998</v>
      </c>
      <c r="AV10" s="60">
        <f>('Tax Credits and Child Benefit'!AV5)/1000</f>
        <v>3.5205180103333333</v>
      </c>
      <c r="AW10" s="60">
        <f>('Tax Credits and Child Benefit'!AW5)/1000</f>
        <v>4.0868566219999991</v>
      </c>
      <c r="AX10" s="60">
        <f>('Tax Credits and Child Benefit'!AX5)/1000</f>
        <v>4.2380829999999996</v>
      </c>
      <c r="AY10" s="60">
        <f>('Tax Credits and Child Benefit'!AY5)/1000</f>
        <v>4.5030760000000001</v>
      </c>
      <c r="AZ10" s="60">
        <f>('Tax Credits and Child Benefit'!AZ5)/1000</f>
        <v>4.7702340000000003</v>
      </c>
      <c r="BA10" s="60">
        <f>('Tax Credits and Child Benefit'!BA5)/1000</f>
        <v>4.8528390000000003</v>
      </c>
      <c r="BB10" s="60">
        <f>('Tax Credits and Child Benefit'!BB5)/1000</f>
        <v>4.9433379999999998</v>
      </c>
      <c r="BC10" s="60">
        <f>('Tax Credits and Child Benefit'!BC5)/1000</f>
        <v>5.6592429505568198</v>
      </c>
      <c r="BD10" s="60">
        <f>('Tax Credits and Child Benefit'!BD5)/1000</f>
        <v>7.5496077903652825</v>
      </c>
      <c r="BE10" s="60">
        <f>('Tax Credits and Child Benefit'!BE5)/1000</f>
        <v>9.0642876641951045</v>
      </c>
      <c r="BF10" s="60">
        <f>('Tax Credits and Child Benefit'!BF5)/1000</f>
        <v>10.337278440494428</v>
      </c>
      <c r="BG10" s="60">
        <f>('Tax Credits and Child Benefit'!BG5)/1000</f>
        <v>16.958946968295454</v>
      </c>
      <c r="BH10" s="60">
        <f>('Tax Credits and Child Benefit'!BH5)/1000</f>
        <v>18.748567681119741</v>
      </c>
      <c r="BI10" s="60">
        <f>('Tax Credits and Child Benefit'!BI5)/1000</f>
        <v>19.262425548777454</v>
      </c>
      <c r="BJ10" s="60">
        <f>('Tax Credits and Child Benefit'!BJ5)/1000</f>
        <v>20.093035981705547</v>
      </c>
      <c r="BK10" s="60">
        <f>('Tax Credits and Child Benefit'!BK5)/1000</f>
        <v>21.080123790563061</v>
      </c>
      <c r="BL10" s="60">
        <f>('Tax Credits and Child Benefit'!BL5)/1000</f>
        <v>24.72450828017875</v>
      </c>
      <c r="BM10" s="60">
        <f>('Tax Credits and Child Benefit'!BM5)/1000</f>
        <v>27.528875527765326</v>
      </c>
      <c r="BN10" s="60">
        <f>('Tax Credits and Child Benefit'!BN5)/1000</f>
        <v>28.51141036584723</v>
      </c>
      <c r="BO10" s="60">
        <f>('Tax Credits and Child Benefit'!BO5)/1000</f>
        <v>29.23320777411741</v>
      </c>
      <c r="BP10" s="60">
        <f>('Tax Credits and Child Benefit'!BP5)/1000</f>
        <v>29.12412004915754</v>
      </c>
      <c r="BQ10" s="60">
        <f>('Tax Credits and Child Benefit'!BQ5)/1000</f>
        <v>28.832172930268836</v>
      </c>
      <c r="BR10" s="60">
        <f>('Tax Credits and Child Benefit'!BR5)/1000</f>
        <v>28.802414952683108</v>
      </c>
      <c r="BS10" s="60">
        <f>('Tax Credits and Child Benefit'!BS5)/1000</f>
        <v>28.52637568050897</v>
      </c>
      <c r="BT10" s="60">
        <f>('Tax Credits and Child Benefit'!BT5)/1000</f>
        <v>24.512432335673047</v>
      </c>
      <c r="BU10" s="60">
        <f>('Tax Credits and Child Benefit'!BU5)/1000</f>
        <v>25.428745495014883</v>
      </c>
      <c r="BV10" s="56">
        <f>('Tax Credits and Child Benefit'!BV5)/1000</f>
        <v>26.370769630995845</v>
      </c>
      <c r="BW10" s="60">
        <f>('Tax Credits and Child Benefit'!BW5)/1000</f>
        <v>26.602031136324296</v>
      </c>
      <c r="BX10" s="59">
        <f>('Tax Credits and Child Benefit'!BX5)/1000</f>
        <v>27.187176173472899</v>
      </c>
    </row>
    <row r="11" spans="1:76" ht="15.75" thickBot="1">
      <c r="A11" s="38"/>
      <c r="B11" s="33"/>
      <c r="C11" s="33"/>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4"/>
    </row>
    <row r="12" spans="1:76" ht="39" customHeight="1">
      <c r="A12" s="38"/>
      <c r="B12" s="45" t="s">
        <v>73</v>
      </c>
      <c r="C12" s="38"/>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3"/>
    </row>
    <row r="13" spans="1:76">
      <c r="A13" s="38"/>
      <c r="B13" s="37" t="s">
        <v>69</v>
      </c>
      <c r="C13" s="38"/>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v>29.088082258678618</v>
      </c>
      <c r="AI13" s="56">
        <v>30.541619657810742</v>
      </c>
      <c r="AJ13" s="56">
        <v>31.319088360221276</v>
      </c>
      <c r="AK13" s="56">
        <v>36.243380495507395</v>
      </c>
      <c r="AL13" s="56">
        <v>39.558235908218535</v>
      </c>
      <c r="AM13" s="56">
        <v>43.716113045089507</v>
      </c>
      <c r="AN13" s="56">
        <v>45.553563022275661</v>
      </c>
      <c r="AO13" s="56">
        <v>46.626625452769467</v>
      </c>
      <c r="AP13" s="56">
        <v>48.041380329717335</v>
      </c>
      <c r="AQ13" s="56">
        <v>46.297611002034017</v>
      </c>
      <c r="AR13" s="56">
        <v>42.668413328087603</v>
      </c>
      <c r="AS13" s="56">
        <v>40.390672751589427</v>
      </c>
      <c r="AT13" s="56">
        <v>42.012235664315277</v>
      </c>
      <c r="AU13" s="56">
        <v>50.148786940072142</v>
      </c>
      <c r="AV13" s="56">
        <v>57.825587838273847</v>
      </c>
      <c r="AW13" s="56">
        <v>63.02895630915927</v>
      </c>
      <c r="AX13" s="56">
        <v>64.295625599408723</v>
      </c>
      <c r="AY13" s="56">
        <v>65.563693755624158</v>
      </c>
      <c r="AZ13" s="56">
        <v>64.426628317621905</v>
      </c>
      <c r="BA13" s="56">
        <v>62.205309840793184</v>
      </c>
      <c r="BB13" s="56">
        <v>61.455834657869509</v>
      </c>
      <c r="BC13" s="56">
        <v>62.821350471618011</v>
      </c>
      <c r="BD13" s="56">
        <v>64.821949106642947</v>
      </c>
      <c r="BE13" s="56">
        <v>67.081221419492067</v>
      </c>
      <c r="BF13" s="56">
        <v>69.239344903033967</v>
      </c>
      <c r="BG13" s="56">
        <v>78.338120046162416</v>
      </c>
      <c r="BH13" s="56">
        <v>79.78191102592244</v>
      </c>
      <c r="BI13" s="56">
        <v>80.366275347349699</v>
      </c>
      <c r="BJ13" s="56">
        <v>81.103387435989504</v>
      </c>
      <c r="BK13" s="56">
        <v>82.772913472075203</v>
      </c>
      <c r="BL13" s="56">
        <v>88.621090976029564</v>
      </c>
      <c r="BM13" s="56">
        <v>97.255438528903227</v>
      </c>
      <c r="BN13" s="56">
        <v>97.780322156885617</v>
      </c>
      <c r="BO13" s="56">
        <v>98.467816708503022</v>
      </c>
      <c r="BP13" s="56">
        <v>98.768271303814146</v>
      </c>
      <c r="BQ13" s="56">
        <v>95.256151793130314</v>
      </c>
      <c r="BR13" s="56">
        <v>94.875663736391175</v>
      </c>
      <c r="BS13" s="56">
        <v>94.307006401525669</v>
      </c>
      <c r="BT13" s="56">
        <v>87.973376593316686</v>
      </c>
      <c r="BU13" s="56">
        <v>86.109477704327247</v>
      </c>
      <c r="BV13" s="56">
        <v>84.562829415905512</v>
      </c>
      <c r="BW13" s="56">
        <v>82.620349779157138</v>
      </c>
      <c r="BX13" s="53">
        <v>81.955608872922312</v>
      </c>
    </row>
    <row r="14" spans="1:76">
      <c r="A14" s="38"/>
      <c r="B14" s="37" t="s">
        <v>68</v>
      </c>
      <c r="C14" s="38"/>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v>41.555018960383066</v>
      </c>
      <c r="AI14" s="56">
        <v>41.201159571192669</v>
      </c>
      <c r="AJ14" s="56">
        <v>41.45349546752356</v>
      </c>
      <c r="AK14" s="56">
        <v>44.468591981556798</v>
      </c>
      <c r="AL14" s="56">
        <v>46.676661499220486</v>
      </c>
      <c r="AM14" s="56">
        <v>48.408861350203587</v>
      </c>
      <c r="AN14" s="56">
        <v>48.473811443398738</v>
      </c>
      <c r="AO14" s="56">
        <v>49.883924424630919</v>
      </c>
      <c r="AP14" s="56">
        <v>51.490523395612577</v>
      </c>
      <c r="AQ14" s="56">
        <v>51.453847378330309</v>
      </c>
      <c r="AR14" s="56">
        <v>50.546156050259349</v>
      </c>
      <c r="AS14" s="56">
        <v>50.763787658974636</v>
      </c>
      <c r="AT14" s="56">
        <v>51.882722918431746</v>
      </c>
      <c r="AU14" s="56">
        <v>55.601630944409656</v>
      </c>
      <c r="AV14" s="56">
        <v>58.772450703075499</v>
      </c>
      <c r="AW14" s="56">
        <v>61.414914207527744</v>
      </c>
      <c r="AX14" s="56">
        <v>62.527207064846294</v>
      </c>
      <c r="AY14" s="56">
        <v>63.603350932707841</v>
      </c>
      <c r="AZ14" s="56">
        <v>64.494609794487403</v>
      </c>
      <c r="BA14" s="56">
        <v>66.220506837842024</v>
      </c>
      <c r="BB14" s="56">
        <v>68.260743694568873</v>
      </c>
      <c r="BC14" s="56">
        <v>72.053342042276881</v>
      </c>
      <c r="BD14" s="56">
        <v>74.166098702576079</v>
      </c>
      <c r="BE14" s="56">
        <v>78.742739133959873</v>
      </c>
      <c r="BF14" s="56">
        <v>81.403259464351038</v>
      </c>
      <c r="BG14" s="56">
        <v>83.942302925696012</v>
      </c>
      <c r="BH14" s="56">
        <v>87.431555813017241</v>
      </c>
      <c r="BI14" s="56">
        <v>90.274695743824509</v>
      </c>
      <c r="BJ14" s="56">
        <v>90.710483055895253</v>
      </c>
      <c r="BK14" s="56">
        <v>94.241254821493271</v>
      </c>
      <c r="BL14" s="56">
        <v>99.941111048066958</v>
      </c>
      <c r="BM14" s="56">
        <v>104.22874035115399</v>
      </c>
      <c r="BN14" s="56">
        <v>105.3905927259122</v>
      </c>
      <c r="BO14" s="56">
        <v>107.68320414577335</v>
      </c>
      <c r="BP14" s="56">
        <v>111.9755451953214</v>
      </c>
      <c r="BQ14" s="56">
        <v>112.73864268178318</v>
      </c>
      <c r="BR14" s="56">
        <v>114.57228111412998</v>
      </c>
      <c r="BS14" s="56">
        <v>116.04060139690404</v>
      </c>
      <c r="BT14" s="56">
        <v>115.87457900949019</v>
      </c>
      <c r="BU14" s="56">
        <v>116.1676949014381</v>
      </c>
      <c r="BV14" s="56">
        <v>116.55584504211812</v>
      </c>
      <c r="BW14" s="56">
        <v>116.74644222874679</v>
      </c>
      <c r="BX14" s="53">
        <v>117.00621744721843</v>
      </c>
    </row>
    <row r="15" spans="1:76" ht="15.75">
      <c r="A15" s="38"/>
      <c r="B15" s="41" t="s">
        <v>67</v>
      </c>
      <c r="C15" s="36"/>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8">
        <f t="shared" ref="AH15:BX15" si="1">SUM(AH13:AH14)</f>
        <v>70.643101219061691</v>
      </c>
      <c r="AI15" s="58">
        <f t="shared" si="1"/>
        <v>71.742779229003418</v>
      </c>
      <c r="AJ15" s="58">
        <f t="shared" si="1"/>
        <v>72.772583827744839</v>
      </c>
      <c r="AK15" s="58">
        <f t="shared" si="1"/>
        <v>80.711972477064194</v>
      </c>
      <c r="AL15" s="58">
        <f t="shared" si="1"/>
        <v>86.234897407439021</v>
      </c>
      <c r="AM15" s="58">
        <f t="shared" si="1"/>
        <v>92.124974395293094</v>
      </c>
      <c r="AN15" s="58">
        <f t="shared" si="1"/>
        <v>94.027374465674399</v>
      </c>
      <c r="AO15" s="58">
        <f t="shared" si="1"/>
        <v>96.510549877400393</v>
      </c>
      <c r="AP15" s="58">
        <f t="shared" si="1"/>
        <v>99.531903725329911</v>
      </c>
      <c r="AQ15" s="58">
        <f t="shared" si="1"/>
        <v>97.751458380364326</v>
      </c>
      <c r="AR15" s="58">
        <f t="shared" si="1"/>
        <v>93.214569378346951</v>
      </c>
      <c r="AS15" s="58">
        <f t="shared" si="1"/>
        <v>91.15446041056407</v>
      </c>
      <c r="AT15" s="58">
        <f t="shared" si="1"/>
        <v>93.894958582747023</v>
      </c>
      <c r="AU15" s="58">
        <f t="shared" si="1"/>
        <v>105.75041788448181</v>
      </c>
      <c r="AV15" s="58">
        <f t="shared" si="1"/>
        <v>116.59803854134935</v>
      </c>
      <c r="AW15" s="58">
        <f t="shared" si="1"/>
        <v>124.44387051668701</v>
      </c>
      <c r="AX15" s="58">
        <f t="shared" si="1"/>
        <v>126.82283266425502</v>
      </c>
      <c r="AY15" s="58">
        <f t="shared" si="1"/>
        <v>129.167044688332</v>
      </c>
      <c r="AZ15" s="58">
        <f t="shared" si="1"/>
        <v>128.92123811210931</v>
      </c>
      <c r="BA15" s="58">
        <f t="shared" si="1"/>
        <v>128.42581667863521</v>
      </c>
      <c r="BB15" s="58">
        <f t="shared" si="1"/>
        <v>129.71657835243838</v>
      </c>
      <c r="BC15" s="58">
        <f t="shared" si="1"/>
        <v>134.8746925138949</v>
      </c>
      <c r="BD15" s="58">
        <f t="shared" si="1"/>
        <v>138.98804780921904</v>
      </c>
      <c r="BE15" s="58">
        <f t="shared" si="1"/>
        <v>145.82396055345194</v>
      </c>
      <c r="BF15" s="58">
        <f t="shared" si="1"/>
        <v>150.64260436738499</v>
      </c>
      <c r="BG15" s="58">
        <f t="shared" si="1"/>
        <v>162.28042297185843</v>
      </c>
      <c r="BH15" s="58">
        <f t="shared" si="1"/>
        <v>167.21346683893967</v>
      </c>
      <c r="BI15" s="58">
        <f t="shared" si="1"/>
        <v>170.64097109117421</v>
      </c>
      <c r="BJ15" s="58">
        <f t="shared" si="1"/>
        <v>171.81387049188476</v>
      </c>
      <c r="BK15" s="58">
        <f t="shared" si="1"/>
        <v>177.01416829356847</v>
      </c>
      <c r="BL15" s="58">
        <f t="shared" si="1"/>
        <v>188.56220202409651</v>
      </c>
      <c r="BM15" s="58">
        <f t="shared" si="1"/>
        <v>201.48417888005721</v>
      </c>
      <c r="BN15" s="58">
        <f t="shared" si="1"/>
        <v>203.17091488279783</v>
      </c>
      <c r="BO15" s="58">
        <f t="shared" si="1"/>
        <v>206.15102085427637</v>
      </c>
      <c r="BP15" s="58">
        <f t="shared" si="1"/>
        <v>210.74381649913556</v>
      </c>
      <c r="BQ15" s="58">
        <f t="shared" si="1"/>
        <v>207.99479447491348</v>
      </c>
      <c r="BR15" s="58">
        <f t="shared" si="1"/>
        <v>209.44794485052114</v>
      </c>
      <c r="BS15" s="58">
        <f t="shared" si="1"/>
        <v>210.34760779842969</v>
      </c>
      <c r="BT15" s="58">
        <f t="shared" si="1"/>
        <v>203.84795560280688</v>
      </c>
      <c r="BU15" s="58">
        <f t="shared" si="1"/>
        <v>202.27717260576534</v>
      </c>
      <c r="BV15" s="58">
        <f t="shared" si="1"/>
        <v>201.11867445802363</v>
      </c>
      <c r="BW15" s="58">
        <f t="shared" si="1"/>
        <v>199.36679200790394</v>
      </c>
      <c r="BX15" s="57">
        <f t="shared" si="1"/>
        <v>198.96182632014074</v>
      </c>
    </row>
    <row r="16" spans="1:76">
      <c r="A16" s="38"/>
      <c r="B16" s="37" t="s">
        <v>66</v>
      </c>
      <c r="C16" s="36"/>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6">
        <v>6.6546547172351831</v>
      </c>
      <c r="AI16" s="56">
        <v>6.0732734816981901</v>
      </c>
      <c r="AJ16" s="56">
        <v>6.8921897115247974</v>
      </c>
      <c r="AK16" s="56">
        <v>10.13861357199432</v>
      </c>
      <c r="AL16" s="56">
        <v>14.209644363548325</v>
      </c>
      <c r="AM16" s="56">
        <v>16.809795568182203</v>
      </c>
      <c r="AN16" s="56">
        <v>18.060029873760506</v>
      </c>
      <c r="AO16" s="56">
        <v>19.376131272268061</v>
      </c>
      <c r="AP16" s="56">
        <v>19.973229041695078</v>
      </c>
      <c r="AQ16" s="56">
        <v>18.769307403249055</v>
      </c>
      <c r="AR16" s="56">
        <v>16.485272952080653</v>
      </c>
      <c r="AS16" s="56">
        <v>15.619781896944197</v>
      </c>
      <c r="AT16" s="56">
        <v>17.301913789128889</v>
      </c>
      <c r="AU16" s="56">
        <v>22.07576778164696</v>
      </c>
      <c r="AV16" s="56">
        <v>27.544345540103976</v>
      </c>
      <c r="AW16" s="56">
        <v>30.675750809093781</v>
      </c>
      <c r="AX16" s="56">
        <v>32.139539045150542</v>
      </c>
      <c r="AY16" s="56">
        <v>33.173223942832664</v>
      </c>
      <c r="AZ16" s="56">
        <v>32.395440589980154</v>
      </c>
      <c r="BA16" s="56">
        <v>30.591088615539633</v>
      </c>
      <c r="BB16" s="56">
        <v>29.50518456264636</v>
      </c>
      <c r="BC16" s="56">
        <v>29.499844749967512</v>
      </c>
      <c r="BD16" s="56">
        <v>31.348031441810686</v>
      </c>
      <c r="BE16" s="56">
        <v>33.190524147082492</v>
      </c>
      <c r="BF16" s="56">
        <v>35.147062026085429</v>
      </c>
      <c r="BG16" s="56">
        <v>43.582661566025557</v>
      </c>
      <c r="BH16" s="56">
        <v>45.356185425680422</v>
      </c>
      <c r="BI16" s="56">
        <v>45.762201760925905</v>
      </c>
      <c r="BJ16" s="56">
        <v>46.6694792632739</v>
      </c>
      <c r="BK16" s="56">
        <v>47.896143254560357</v>
      </c>
      <c r="BL16" s="56">
        <v>52.135448067325996</v>
      </c>
      <c r="BM16" s="56">
        <v>59.475266468378841</v>
      </c>
      <c r="BN16" s="56">
        <v>60.714189536303927</v>
      </c>
      <c r="BO16" s="56">
        <v>62.339986099951886</v>
      </c>
      <c r="BP16" s="56">
        <v>63.328368770847405</v>
      </c>
      <c r="BQ16" s="56">
        <v>62.052318873183125</v>
      </c>
      <c r="BR16" s="56">
        <v>61.398209030803123</v>
      </c>
      <c r="BS16" s="56">
        <v>60.892130656070755</v>
      </c>
      <c r="BT16" s="56">
        <v>55.487805647607658</v>
      </c>
      <c r="BU16" s="56">
        <v>54.389214328064334</v>
      </c>
      <c r="BV16" s="56">
        <v>53.216703643747394</v>
      </c>
      <c r="BW16" s="56">
        <v>51.420877112233761</v>
      </c>
      <c r="BX16" s="53">
        <v>50.860362459886545</v>
      </c>
    </row>
    <row r="17" spans="1:76">
      <c r="A17" s="38"/>
      <c r="B17" s="37" t="s">
        <v>65</v>
      </c>
      <c r="C17" s="36"/>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6">
        <v>1.4528136610376174</v>
      </c>
      <c r="AI17" s="56">
        <v>1.3154882472888467</v>
      </c>
      <c r="AJ17" s="56">
        <v>1.4741167342689976</v>
      </c>
      <c r="AK17" s="56">
        <v>1.9341034564827753</v>
      </c>
      <c r="AL17" s="56">
        <v>2.4416211952744815</v>
      </c>
      <c r="AM17" s="56">
        <v>2.7675479166348875</v>
      </c>
      <c r="AN17" s="56">
        <v>2.9825367042475666</v>
      </c>
      <c r="AO17" s="56">
        <v>3.1927870404734731</v>
      </c>
      <c r="AP17" s="56">
        <v>3.3180925299015147</v>
      </c>
      <c r="AQ17" s="56">
        <v>3.2882026853683906</v>
      </c>
      <c r="AR17" s="56">
        <v>3.5986841148795445</v>
      </c>
      <c r="AS17" s="56">
        <v>3.5832960200394104</v>
      </c>
      <c r="AT17" s="56">
        <v>3.7645607835956714</v>
      </c>
      <c r="AU17" s="56">
        <v>4.5987470248635027</v>
      </c>
      <c r="AV17" s="56">
        <v>5.8251391530883616</v>
      </c>
      <c r="AW17" s="56">
        <v>6.6003472899996787</v>
      </c>
      <c r="AX17" s="56">
        <v>6.7645371693163492</v>
      </c>
      <c r="AY17" s="56">
        <v>6.9839789318509871</v>
      </c>
      <c r="AZ17" s="56">
        <v>7.097830463029803</v>
      </c>
      <c r="BA17" s="56">
        <v>7.0944857788006424</v>
      </c>
      <c r="BB17" s="56">
        <v>7.1138313290778523</v>
      </c>
      <c r="BC17" s="56">
        <v>8.0600081505758769</v>
      </c>
      <c r="BD17" s="56">
        <v>10.511005552863001</v>
      </c>
      <c r="BE17" s="56">
        <v>12.431332546897309</v>
      </c>
      <c r="BF17" s="56">
        <v>13.813674188165667</v>
      </c>
      <c r="BG17" s="56">
        <v>22.209951165024325</v>
      </c>
      <c r="BH17" s="56">
        <v>23.803066330535543</v>
      </c>
      <c r="BI17" s="56">
        <v>23.790950540220393</v>
      </c>
      <c r="BJ17" s="56">
        <v>24.161784862275695</v>
      </c>
      <c r="BK17" s="56">
        <v>24.628022010952794</v>
      </c>
      <c r="BL17" s="56">
        <v>28.178462382058832</v>
      </c>
      <c r="BM17" s="56">
        <v>30.583938448639856</v>
      </c>
      <c r="BN17" s="56">
        <v>30.822486507653785</v>
      </c>
      <c r="BO17" s="56">
        <v>31.047161223418314</v>
      </c>
      <c r="BP17" s="56">
        <v>30.439970662136634</v>
      </c>
      <c r="BQ17" s="56">
        <v>29.526184433690428</v>
      </c>
      <c r="BR17" s="56">
        <v>29.090439102209938</v>
      </c>
      <c r="BS17" s="56">
        <v>28.52637568050897</v>
      </c>
      <c r="BT17" s="56">
        <v>24.102686662412044</v>
      </c>
      <c r="BU17" s="56">
        <v>24.561574544158816</v>
      </c>
      <c r="BV17" s="56">
        <v>24.996539526787981</v>
      </c>
      <c r="BW17" s="56">
        <v>24.697110247544376</v>
      </c>
      <c r="BX17" s="53">
        <v>24.62473576656879</v>
      </c>
    </row>
    <row r="18" spans="1:76" ht="15.75" thickBot="1">
      <c r="A18" s="38"/>
      <c r="B18" s="33"/>
      <c r="C18" s="33"/>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4"/>
    </row>
    <row r="19" spans="1:76" ht="38.1" customHeight="1">
      <c r="A19" s="38"/>
      <c r="B19" s="45" t="s">
        <v>72</v>
      </c>
      <c r="C19" s="36"/>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3"/>
    </row>
    <row r="20" spans="1:76">
      <c r="A20" s="38"/>
      <c r="B20" s="37" t="s">
        <v>69</v>
      </c>
      <c r="C20" s="36"/>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49">
        <v>1475.908393407557</v>
      </c>
      <c r="AI20" s="49">
        <v>1537.5947482601898</v>
      </c>
      <c r="AJ20" s="49">
        <v>1564.5547673162218</v>
      </c>
      <c r="AK20" s="49">
        <v>1796.6691599326309</v>
      </c>
      <c r="AL20" s="49">
        <v>1940.3219955998311</v>
      </c>
      <c r="AM20" s="49">
        <v>2121.8963824259704</v>
      </c>
      <c r="AN20" s="49">
        <v>2188.2552954098369</v>
      </c>
      <c r="AO20" s="49">
        <v>2216.9143710632525</v>
      </c>
      <c r="AP20" s="49">
        <v>2261.075472413876</v>
      </c>
      <c r="AQ20" s="49">
        <v>2157.1842948858352</v>
      </c>
      <c r="AR20" s="49">
        <v>1968.3748195210708</v>
      </c>
      <c r="AS20" s="49">
        <v>1845.0057604692645</v>
      </c>
      <c r="AT20" s="49">
        <v>1900.4201385176177</v>
      </c>
      <c r="AU20" s="49">
        <v>2246.6349137603797</v>
      </c>
      <c r="AV20" s="49">
        <v>2573.8122611775243</v>
      </c>
      <c r="AW20" s="49">
        <v>2788.7054236842514</v>
      </c>
      <c r="AX20" s="49">
        <v>2828.4615201621318</v>
      </c>
      <c r="AY20" s="49">
        <v>2863.7055491924511</v>
      </c>
      <c r="AZ20" s="49">
        <v>2795.8566871023504</v>
      </c>
      <c r="BA20" s="49">
        <v>2682.9532688323548</v>
      </c>
      <c r="BB20" s="49">
        <v>2633.4841736358244</v>
      </c>
      <c r="BC20" s="49">
        <v>2671.7644784180129</v>
      </c>
      <c r="BD20" s="49">
        <v>2733.3973288335374</v>
      </c>
      <c r="BE20" s="49">
        <v>2803.1674638704731</v>
      </c>
      <c r="BF20" s="49">
        <v>2875.3235975204034</v>
      </c>
      <c r="BG20" s="49">
        <v>3233.5715041860117</v>
      </c>
      <c r="BH20" s="49">
        <v>3273.3911604604523</v>
      </c>
      <c r="BI20" s="49">
        <v>3267.8148319701236</v>
      </c>
      <c r="BJ20" s="49">
        <v>3272.6263277234752</v>
      </c>
      <c r="BK20" s="49">
        <v>3313.7310895212036</v>
      </c>
      <c r="BL20" s="49">
        <v>3517.2033699885092</v>
      </c>
      <c r="BM20" s="49">
        <v>3830.6683963089422</v>
      </c>
      <c r="BN20" s="49">
        <v>3820.3046054099536</v>
      </c>
      <c r="BO20" s="49">
        <v>3820.1744876714301</v>
      </c>
      <c r="BP20" s="49">
        <v>3798.1060860250573</v>
      </c>
      <c r="BQ20" s="49">
        <v>3632.5410034245619</v>
      </c>
      <c r="BR20" s="49">
        <v>3584.4115452338683</v>
      </c>
      <c r="BS20" s="49">
        <v>3529.6609621973953</v>
      </c>
      <c r="BT20" s="49">
        <v>3260.9155149241556</v>
      </c>
      <c r="BU20" s="49">
        <v>3162.0998462245557</v>
      </c>
      <c r="BV20" s="49">
        <v>3076.8311131990909</v>
      </c>
      <c r="BW20" s="49">
        <v>2978.8291584950384</v>
      </c>
      <c r="BX20" s="48">
        <v>2928.6742026626175</v>
      </c>
    </row>
    <row r="21" spans="1:76">
      <c r="A21" s="38"/>
      <c r="B21" s="37" t="s">
        <v>68</v>
      </c>
      <c r="C21" s="36"/>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49">
        <v>2108.4718038962819</v>
      </c>
      <c r="AI21" s="49">
        <v>2074.2412252093691</v>
      </c>
      <c r="AJ21" s="49">
        <v>2070.8222158219028</v>
      </c>
      <c r="AK21" s="49">
        <v>2204.4121355841553</v>
      </c>
      <c r="AL21" s="49">
        <v>2289.4790657054837</v>
      </c>
      <c r="AM21" s="49">
        <v>2349.6733954917668</v>
      </c>
      <c r="AN21" s="49">
        <v>2328.5351911516905</v>
      </c>
      <c r="AO21" s="49">
        <v>2371.7862459083212</v>
      </c>
      <c r="AP21" s="49">
        <v>2423.4099585093554</v>
      </c>
      <c r="AQ21" s="49">
        <v>2397.4332384258541</v>
      </c>
      <c r="AR21" s="49">
        <v>2331.7900299662356</v>
      </c>
      <c r="AS21" s="49">
        <v>2318.8393327853428</v>
      </c>
      <c r="AT21" s="49">
        <v>2346.910844334478</v>
      </c>
      <c r="AU21" s="49">
        <v>2490.91898256693</v>
      </c>
      <c r="AV21" s="49">
        <v>2615.9570510912226</v>
      </c>
      <c r="AW21" s="49">
        <v>2717.2924061372596</v>
      </c>
      <c r="AX21" s="49">
        <v>2750.666122264995</v>
      </c>
      <c r="AY21" s="49">
        <v>2778.0812608289921</v>
      </c>
      <c r="AZ21" s="49">
        <v>2798.8068099266657</v>
      </c>
      <c r="BA21" s="49">
        <v>2856.1311846052872</v>
      </c>
      <c r="BB21" s="49">
        <v>2925.0857823511724</v>
      </c>
      <c r="BC21" s="49">
        <v>3064.3970302235421</v>
      </c>
      <c r="BD21" s="49">
        <v>3127.419321349143</v>
      </c>
      <c r="BE21" s="49">
        <v>3290.4750343770338</v>
      </c>
      <c r="BF21" s="49">
        <v>3380.4582232936236</v>
      </c>
      <c r="BG21" s="49">
        <v>3464.8959992444643</v>
      </c>
      <c r="BH21" s="49">
        <v>3587.2502709372925</v>
      </c>
      <c r="BI21" s="49">
        <v>3670.7062561782441</v>
      </c>
      <c r="BJ21" s="49">
        <v>3660.2850316644749</v>
      </c>
      <c r="BK21" s="49">
        <v>3772.8547047317411</v>
      </c>
      <c r="BL21" s="49">
        <v>3966.4735415380414</v>
      </c>
      <c r="BM21" s="49">
        <v>4105.3307423172928</v>
      </c>
      <c r="BN21" s="49">
        <v>4117.640010550268</v>
      </c>
      <c r="BO21" s="49">
        <v>4177.6962562923845</v>
      </c>
      <c r="BP21" s="49">
        <v>4305.9880878557042</v>
      </c>
      <c r="BQ21" s="49">
        <v>4299.226186476516</v>
      </c>
      <c r="BR21" s="49">
        <v>4328.5516118265286</v>
      </c>
      <c r="BS21" s="49">
        <v>4343.0917426929855</v>
      </c>
      <c r="BT21" s="49">
        <v>4295.1314034939196</v>
      </c>
      <c r="BU21" s="49">
        <v>4265.8933717541177</v>
      </c>
      <c r="BV21" s="49">
        <v>4240.9017404915185</v>
      </c>
      <c r="BW21" s="49">
        <v>4209.2257802239392</v>
      </c>
      <c r="BX21" s="48">
        <v>4181.2036455020298</v>
      </c>
    </row>
    <row r="22" spans="1:76" ht="15.75">
      <c r="A22" s="38"/>
      <c r="B22" s="41" t="s">
        <v>67</v>
      </c>
      <c r="C22" s="36"/>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2">
        <v>3584.3801973038394</v>
      </c>
      <c r="AI22" s="52">
        <v>3611.8359734695591</v>
      </c>
      <c r="AJ22" s="52">
        <v>3635.3769831381246</v>
      </c>
      <c r="AK22" s="52">
        <v>4001.0812955167862</v>
      </c>
      <c r="AL22" s="52">
        <v>4229.8010613053148</v>
      </c>
      <c r="AM22" s="52">
        <v>4471.5697779177372</v>
      </c>
      <c r="AN22" s="52">
        <v>4516.7904865615274</v>
      </c>
      <c r="AO22" s="52">
        <v>4588.7006169715751</v>
      </c>
      <c r="AP22" s="52">
        <v>4684.4854309232314</v>
      </c>
      <c r="AQ22" s="52">
        <v>4554.6175333116889</v>
      </c>
      <c r="AR22" s="52">
        <v>4300.1648494873061</v>
      </c>
      <c r="AS22" s="52">
        <v>4163.8450932546075</v>
      </c>
      <c r="AT22" s="52">
        <v>4247.330982852096</v>
      </c>
      <c r="AU22" s="52">
        <v>4737.5538963273102</v>
      </c>
      <c r="AV22" s="52">
        <v>5189.7693122687469</v>
      </c>
      <c r="AW22" s="52">
        <v>5505.997829821511</v>
      </c>
      <c r="AX22" s="52">
        <v>5579.1276424271273</v>
      </c>
      <c r="AY22" s="52">
        <v>5641.7868100214428</v>
      </c>
      <c r="AZ22" s="52">
        <v>5594.6634970290161</v>
      </c>
      <c r="BA22" s="52">
        <v>5539.084453437642</v>
      </c>
      <c r="BB22" s="52">
        <v>5558.5699559869963</v>
      </c>
      <c r="BC22" s="52">
        <v>5736.161508641555</v>
      </c>
      <c r="BD22" s="52">
        <v>5860.81665018268</v>
      </c>
      <c r="BE22" s="52">
        <v>6093.6424982475064</v>
      </c>
      <c r="BF22" s="52">
        <v>6255.7818208140261</v>
      </c>
      <c r="BG22" s="52">
        <v>6698.4675034304764</v>
      </c>
      <c r="BH22" s="52">
        <v>6860.6414313977439</v>
      </c>
      <c r="BI22" s="52">
        <v>6938.5210881483681</v>
      </c>
      <c r="BJ22" s="52">
        <v>6932.9113593879501</v>
      </c>
      <c r="BK22" s="52">
        <v>7086.5857942529447</v>
      </c>
      <c r="BL22" s="52">
        <v>7483.6769115265506</v>
      </c>
      <c r="BM22" s="52">
        <v>7935.9991386262354</v>
      </c>
      <c r="BN22" s="52">
        <v>7937.9446159602221</v>
      </c>
      <c r="BO22" s="52">
        <v>7997.8707439638138</v>
      </c>
      <c r="BP22" s="52">
        <v>8104.0941738807624</v>
      </c>
      <c r="BQ22" s="52">
        <v>7931.7671899010784</v>
      </c>
      <c r="BR22" s="52">
        <v>7912.963157060397</v>
      </c>
      <c r="BS22" s="52">
        <v>7872.7527048903803</v>
      </c>
      <c r="BT22" s="52">
        <v>7556.0469184180747</v>
      </c>
      <c r="BU22" s="52">
        <v>7427.9932179786729</v>
      </c>
      <c r="BV22" s="52">
        <v>7317.7328536906098</v>
      </c>
      <c r="BW22" s="52">
        <v>7188.0549387189776</v>
      </c>
      <c r="BX22" s="51">
        <v>7109.8778481646468</v>
      </c>
    </row>
    <row r="23" spans="1:76">
      <c r="A23" s="38"/>
      <c r="B23" s="37" t="s">
        <v>66</v>
      </c>
      <c r="C23" s="36"/>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49">
        <v>337.65239884338695</v>
      </c>
      <c r="AI23" s="49">
        <v>305.75436125630773</v>
      </c>
      <c r="AJ23" s="49">
        <v>344.30147347806621</v>
      </c>
      <c r="AK23" s="49">
        <v>502.59479331776362</v>
      </c>
      <c r="AL23" s="49">
        <v>696.97965228312489</v>
      </c>
      <c r="AM23" s="49">
        <v>815.91527519056217</v>
      </c>
      <c r="AN23" s="49">
        <v>867.54917474163426</v>
      </c>
      <c r="AO23" s="49">
        <v>921.2595476507463</v>
      </c>
      <c r="AP23" s="49">
        <v>940.04331226814611</v>
      </c>
      <c r="AQ23" s="49">
        <v>874.53443665580244</v>
      </c>
      <c r="AR23" s="49">
        <v>760.49690252828793</v>
      </c>
      <c r="AS23" s="49">
        <v>713.49610229013899</v>
      </c>
      <c r="AT23" s="49">
        <v>782.65069401400308</v>
      </c>
      <c r="AU23" s="49">
        <v>988.98086419482286</v>
      </c>
      <c r="AV23" s="49">
        <v>1225.996603363649</v>
      </c>
      <c r="AW23" s="49">
        <v>1357.2433634677689</v>
      </c>
      <c r="AX23" s="49">
        <v>1413.86678514242</v>
      </c>
      <c r="AY23" s="49">
        <v>1448.9474287977355</v>
      </c>
      <c r="AZ23" s="49">
        <v>1405.8318985528765</v>
      </c>
      <c r="BA23" s="49">
        <v>1319.4124650815461</v>
      </c>
      <c r="BB23" s="49">
        <v>1264.3459651716478</v>
      </c>
      <c r="BC23" s="49">
        <v>1254.6154568488271</v>
      </c>
      <c r="BD23" s="49">
        <v>1321.8767190456776</v>
      </c>
      <c r="BE23" s="49">
        <v>1386.9544326882863</v>
      </c>
      <c r="BF23" s="49">
        <v>1459.5628680289324</v>
      </c>
      <c r="BG23" s="49">
        <v>1798.9664857088542</v>
      </c>
      <c r="BH23" s="49">
        <v>1860.9298089686974</v>
      </c>
      <c r="BI23" s="49">
        <v>1860.7606363692771</v>
      </c>
      <c r="BJ23" s="49">
        <v>1883.1737041646729</v>
      </c>
      <c r="BK23" s="49">
        <v>1917.4743562015974</v>
      </c>
      <c r="BL23" s="49">
        <v>2069.1572583760958</v>
      </c>
      <c r="BM23" s="49">
        <v>2342.5941733300933</v>
      </c>
      <c r="BN23" s="49">
        <v>2372.1204101488142</v>
      </c>
      <c r="BO23" s="49">
        <v>2418.552908163168</v>
      </c>
      <c r="BP23" s="49">
        <v>2435.2746046017537</v>
      </c>
      <c r="BQ23" s="49">
        <v>2366.331081208652</v>
      </c>
      <c r="BR23" s="49">
        <v>2319.6301415942453</v>
      </c>
      <c r="BS23" s="49">
        <v>2279.0308449264821</v>
      </c>
      <c r="BT23" s="49">
        <v>2056.7705063980234</v>
      </c>
      <c r="BU23" s="49">
        <v>1997.2729001282046</v>
      </c>
      <c r="BV23" s="49">
        <v>1936.2976693655858</v>
      </c>
      <c r="BW23" s="49">
        <v>1853.9501285911247</v>
      </c>
      <c r="BX23" s="48">
        <v>1817.4891691098562</v>
      </c>
    </row>
    <row r="24" spans="1:76">
      <c r="A24" s="38"/>
      <c r="B24" s="37" t="s">
        <v>65</v>
      </c>
      <c r="C24" s="36"/>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49">
        <v>73.714721283931979</v>
      </c>
      <c r="AI24" s="49">
        <v>66.227261130601121</v>
      </c>
      <c r="AJ24" s="49">
        <v>73.639958406659247</v>
      </c>
      <c r="AK24" s="49">
        <v>95.878033033161671</v>
      </c>
      <c r="AL24" s="49">
        <v>119.76093476730512</v>
      </c>
      <c r="AM24" s="49">
        <v>134.33147421961232</v>
      </c>
      <c r="AN24" s="49">
        <v>143.27203634175575</v>
      </c>
      <c r="AO24" s="49">
        <v>151.80458386249646</v>
      </c>
      <c r="AP24" s="49">
        <v>156.16657104914961</v>
      </c>
      <c r="AQ24" s="49">
        <v>153.21004772722486</v>
      </c>
      <c r="AR24" s="49">
        <v>166.01412245335189</v>
      </c>
      <c r="AS24" s="49">
        <v>163.68139840352478</v>
      </c>
      <c r="AT24" s="49">
        <v>170.28960760342528</v>
      </c>
      <c r="AU24" s="49">
        <v>206.02104768668522</v>
      </c>
      <c r="AV24" s="49">
        <v>259.27647492691079</v>
      </c>
      <c r="AW24" s="49">
        <v>292.03124030068955</v>
      </c>
      <c r="AX24" s="49">
        <v>297.58219018392629</v>
      </c>
      <c r="AY24" s="49">
        <v>305.04777990592089</v>
      </c>
      <c r="AZ24" s="49">
        <v>308.01731026723297</v>
      </c>
      <c r="BA24" s="49">
        <v>305.98953464958953</v>
      </c>
      <c r="BB24" s="49">
        <v>304.83943995449891</v>
      </c>
      <c r="BC24" s="49">
        <v>342.78861105027204</v>
      </c>
      <c r="BD24" s="49">
        <v>443.22571131397649</v>
      </c>
      <c r="BE24" s="49">
        <v>519.47633317676787</v>
      </c>
      <c r="BF24" s="49">
        <v>573.64470182835043</v>
      </c>
      <c r="BG24" s="49">
        <v>916.76268404533573</v>
      </c>
      <c r="BH24" s="49">
        <v>976.62171683143094</v>
      </c>
      <c r="BI24" s="49">
        <v>967.37618741172219</v>
      </c>
      <c r="BJ24" s="49">
        <v>974.95919424427962</v>
      </c>
      <c r="BK24" s="49">
        <v>985.95831399168355</v>
      </c>
      <c r="BL24" s="49">
        <v>1118.34983929592</v>
      </c>
      <c r="BM24" s="49">
        <v>1204.6311056943607</v>
      </c>
      <c r="BN24" s="49">
        <v>1204.2431908380038</v>
      </c>
      <c r="BO24" s="49">
        <v>1204.5110492439949</v>
      </c>
      <c r="BP24" s="49">
        <v>1170.5605079859351</v>
      </c>
      <c r="BQ24" s="49">
        <v>1125.9648181356781</v>
      </c>
      <c r="BR24" s="49">
        <v>1099.0395394081308</v>
      </c>
      <c r="BS24" s="49">
        <v>1067.666533743783</v>
      </c>
      <c r="BT24" s="49">
        <v>893.416030308264</v>
      </c>
      <c r="BU24" s="49">
        <v>901.94660517856812</v>
      </c>
      <c r="BV24" s="49">
        <v>909.50280483242727</v>
      </c>
      <c r="BW24" s="49">
        <v>890.44009535906298</v>
      </c>
      <c r="BX24" s="48">
        <v>879.96208409307326</v>
      </c>
    </row>
    <row r="25" spans="1:76" ht="15.75" thickBot="1">
      <c r="A25" s="38"/>
      <c r="B25" s="33"/>
      <c r="C25" s="33"/>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6"/>
    </row>
    <row r="26" spans="1:76" ht="39" customHeight="1">
      <c r="A26" s="38"/>
      <c r="B26" s="45" t="s">
        <v>71</v>
      </c>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44"/>
    </row>
    <row r="27" spans="1:76">
      <c r="A27" s="38"/>
      <c r="B27" s="37" t="s">
        <v>69</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5">
        <v>3.449599914582694E-2</v>
      </c>
      <c r="AI27" s="35">
        <v>3.5030275422890549E-2</v>
      </c>
      <c r="AJ27" s="35">
        <v>3.7266793887640821E-2</v>
      </c>
      <c r="AK27" s="35">
        <v>4.277308314102346E-2</v>
      </c>
      <c r="AL27" s="35">
        <v>4.5619120100042085E-2</v>
      </c>
      <c r="AM27" s="35">
        <v>4.8263438128910992E-2</v>
      </c>
      <c r="AN27" s="35">
        <v>4.9408232118028209E-2</v>
      </c>
      <c r="AO27" s="35">
        <v>4.8803800293764091E-2</v>
      </c>
      <c r="AP27" s="35">
        <v>4.8695797712944244E-2</v>
      </c>
      <c r="AQ27" s="35">
        <v>4.4082663742262607E-2</v>
      </c>
      <c r="AR27" s="35">
        <v>3.8749875043618889E-2</v>
      </c>
      <c r="AS27" s="35">
        <v>3.5875552964236168E-2</v>
      </c>
      <c r="AT27" s="35">
        <v>3.7478533610381046E-2</v>
      </c>
      <c r="AU27" s="35">
        <v>4.4978573072140163E-2</v>
      </c>
      <c r="AV27" s="35">
        <v>5.1549894659876035E-2</v>
      </c>
      <c r="AW27" s="35">
        <v>5.4290954082931067E-2</v>
      </c>
      <c r="AX27" s="35">
        <v>5.3415553226452632E-2</v>
      </c>
      <c r="AY27" s="35">
        <v>5.3175542277350357E-2</v>
      </c>
      <c r="AZ27" s="35">
        <v>5.1066652641312334E-2</v>
      </c>
      <c r="BA27" s="35">
        <v>4.779260237554412E-2</v>
      </c>
      <c r="BB27" s="35">
        <v>4.5748582046745916E-2</v>
      </c>
      <c r="BC27" s="35">
        <v>4.504207221453297E-2</v>
      </c>
      <c r="BD27" s="35">
        <v>4.5016708900160712E-2</v>
      </c>
      <c r="BE27" s="35">
        <v>4.5589135310526684E-2</v>
      </c>
      <c r="BF27" s="35">
        <v>4.5618080082295134E-2</v>
      </c>
      <c r="BG27" s="35">
        <v>4.9464906702724291E-2</v>
      </c>
      <c r="BH27" s="35">
        <v>4.9500000938583699E-2</v>
      </c>
      <c r="BI27" s="35">
        <v>4.8197172212965746E-2</v>
      </c>
      <c r="BJ27" s="35">
        <v>4.7351688366434691E-2</v>
      </c>
      <c r="BK27" s="35">
        <v>4.7276778586672466E-2</v>
      </c>
      <c r="BL27" s="35">
        <v>5.1758966182514993E-2</v>
      </c>
      <c r="BM27" s="35">
        <v>5.8295422331461871E-2</v>
      </c>
      <c r="BN27" s="35">
        <v>5.7382918010826012E-2</v>
      </c>
      <c r="BO27" s="35">
        <v>5.6933138099302644E-2</v>
      </c>
      <c r="BP27" s="35">
        <v>5.6794411027034378E-2</v>
      </c>
      <c r="BQ27" s="35">
        <v>5.3712438926875564E-2</v>
      </c>
      <c r="BR27" s="35">
        <v>5.1935466082549446E-2</v>
      </c>
      <c r="BS27" s="35">
        <v>5.034540166641345E-2</v>
      </c>
      <c r="BT27" s="35">
        <v>4.5897975681220463E-2</v>
      </c>
      <c r="BU27" s="35">
        <v>4.386854587351452E-2</v>
      </c>
      <c r="BV27" s="35">
        <v>4.2045350344055737E-2</v>
      </c>
      <c r="BW27" s="35">
        <v>4.0152033478881959E-2</v>
      </c>
      <c r="BX27" s="34">
        <v>3.889772057079776E-2</v>
      </c>
    </row>
    <row r="28" spans="1:76">
      <c r="A28" s="38"/>
      <c r="B28" s="37" t="s">
        <v>68</v>
      </c>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5">
        <v>4.9280728987711395E-2</v>
      </c>
      <c r="AI28" s="35">
        <v>4.7256431836031801E-2</v>
      </c>
      <c r="AJ28" s="35">
        <v>4.9325793067226391E-2</v>
      </c>
      <c r="AK28" s="35">
        <v>5.2480170336957135E-2</v>
      </c>
      <c r="AL28" s="35">
        <v>5.3828189703463522E-2</v>
      </c>
      <c r="AM28" s="35">
        <v>5.3444323429596846E-2</v>
      </c>
      <c r="AN28" s="35">
        <v>5.25755872547186E-2</v>
      </c>
      <c r="AO28" s="35">
        <v>5.2213194968504968E-2</v>
      </c>
      <c r="AP28" s="35">
        <v>5.2191924840580987E-2</v>
      </c>
      <c r="AQ28" s="35">
        <v>4.8992218024489088E-2</v>
      </c>
      <c r="AR28" s="35">
        <v>4.5904149653333205E-2</v>
      </c>
      <c r="AS28" s="35">
        <v>4.508909678294766E-2</v>
      </c>
      <c r="AT28" s="35">
        <v>4.628385859379909E-2</v>
      </c>
      <c r="AU28" s="35">
        <v>4.9869242567160327E-2</v>
      </c>
      <c r="AV28" s="35">
        <v>5.2393996428013477E-2</v>
      </c>
      <c r="AW28" s="35">
        <v>5.2900674269351779E-2</v>
      </c>
      <c r="AX28" s="35">
        <v>5.1946385557907017E-2</v>
      </c>
      <c r="AY28" s="35">
        <v>5.1585602987983446E-2</v>
      </c>
      <c r="AZ28" s="35">
        <v>5.1120536983172024E-2</v>
      </c>
      <c r="BA28" s="35">
        <v>5.087749519306356E-2</v>
      </c>
      <c r="BB28" s="35">
        <v>5.0814251419218089E-2</v>
      </c>
      <c r="BC28" s="35">
        <v>5.1661287304432112E-2</v>
      </c>
      <c r="BD28" s="35">
        <v>5.1505913067527678E-2</v>
      </c>
      <c r="BE28" s="35">
        <v>5.3514430911308572E-2</v>
      </c>
      <c r="BF28" s="35">
        <v>5.3632229109115907E-2</v>
      </c>
      <c r="BG28" s="35">
        <v>5.3003546423945357E-2</v>
      </c>
      <c r="BH28" s="35">
        <v>5.4246157294978732E-2</v>
      </c>
      <c r="BI28" s="35">
        <v>5.4139438942925722E-2</v>
      </c>
      <c r="BJ28" s="35">
        <v>5.2960729027767772E-2</v>
      </c>
      <c r="BK28" s="35">
        <v>5.3827064326170272E-2</v>
      </c>
      <c r="BL28" s="35">
        <v>5.8370400657548185E-2</v>
      </c>
      <c r="BM28" s="35">
        <v>6.2475256188794695E-2</v>
      </c>
      <c r="BN28" s="35">
        <v>6.1849047007639747E-2</v>
      </c>
      <c r="BO28" s="35">
        <v>6.2261385877537205E-2</v>
      </c>
      <c r="BP28" s="35">
        <v>6.4388948544387051E-2</v>
      </c>
      <c r="BQ28" s="35">
        <v>6.3570355780221993E-2</v>
      </c>
      <c r="BR28" s="35">
        <v>6.2717503999087751E-2</v>
      </c>
      <c r="BS28" s="35">
        <v>6.1947790624014537E-2</v>
      </c>
      <c r="BT28" s="35">
        <v>6.0454751373647732E-2</v>
      </c>
      <c r="BU28" s="35">
        <v>5.918172991714804E-2</v>
      </c>
      <c r="BV28" s="35">
        <v>5.7952546920356042E-2</v>
      </c>
      <c r="BW28" s="35">
        <v>5.6736712800646544E-2</v>
      </c>
      <c r="BX28" s="34">
        <v>5.553341880926007E-2</v>
      </c>
    </row>
    <row r="29" spans="1:76" ht="15.75">
      <c r="A29" s="38"/>
      <c r="B29" s="41" t="s">
        <v>67</v>
      </c>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43">
        <f t="shared" ref="AH29:BX29" si="2">SUM(AH27:AH28)</f>
        <v>8.3776728133538342E-2</v>
      </c>
      <c r="AI29" s="43">
        <f t="shared" si="2"/>
        <v>8.2286707258922343E-2</v>
      </c>
      <c r="AJ29" s="43">
        <f t="shared" si="2"/>
        <v>8.6592586954867212E-2</v>
      </c>
      <c r="AK29" s="43">
        <f t="shared" si="2"/>
        <v>9.5253253477980596E-2</v>
      </c>
      <c r="AL29" s="43">
        <f t="shared" si="2"/>
        <v>9.9447309803505607E-2</v>
      </c>
      <c r="AM29" s="43">
        <f t="shared" si="2"/>
        <v>0.10170776155850783</v>
      </c>
      <c r="AN29" s="43">
        <f t="shared" si="2"/>
        <v>0.10198381937274681</v>
      </c>
      <c r="AO29" s="43">
        <f t="shared" si="2"/>
        <v>0.10101699526226907</v>
      </c>
      <c r="AP29" s="43">
        <f t="shared" si="2"/>
        <v>0.10088772255352524</v>
      </c>
      <c r="AQ29" s="43">
        <f t="shared" si="2"/>
        <v>9.3074881766751688E-2</v>
      </c>
      <c r="AR29" s="43">
        <f t="shared" si="2"/>
        <v>8.4654024696952102E-2</v>
      </c>
      <c r="AS29" s="43">
        <f t="shared" si="2"/>
        <v>8.0964649747183828E-2</v>
      </c>
      <c r="AT29" s="43">
        <f t="shared" si="2"/>
        <v>8.3762392204180136E-2</v>
      </c>
      <c r="AU29" s="43">
        <f t="shared" si="2"/>
        <v>9.484781563930049E-2</v>
      </c>
      <c r="AV29" s="43">
        <f t="shared" si="2"/>
        <v>0.10394389108788951</v>
      </c>
      <c r="AW29" s="43">
        <f t="shared" si="2"/>
        <v>0.10719162835228285</v>
      </c>
      <c r="AX29" s="43">
        <f t="shared" si="2"/>
        <v>0.10536193878435965</v>
      </c>
      <c r="AY29" s="43">
        <f t="shared" si="2"/>
        <v>0.10476114526533381</v>
      </c>
      <c r="AZ29" s="43">
        <f t="shared" si="2"/>
        <v>0.10218718962448436</v>
      </c>
      <c r="BA29" s="43">
        <f t="shared" si="2"/>
        <v>9.8670097568607673E-2</v>
      </c>
      <c r="BB29" s="43">
        <f t="shared" si="2"/>
        <v>9.6562833465964004E-2</v>
      </c>
      <c r="BC29" s="43">
        <f t="shared" si="2"/>
        <v>9.6703359518965082E-2</v>
      </c>
      <c r="BD29" s="43">
        <f t="shared" si="2"/>
        <v>9.6522621967688391E-2</v>
      </c>
      <c r="BE29" s="43">
        <f t="shared" si="2"/>
        <v>9.9103566221835249E-2</v>
      </c>
      <c r="BF29" s="43">
        <f t="shared" si="2"/>
        <v>9.9250309191411035E-2</v>
      </c>
      <c r="BG29" s="43">
        <f t="shared" si="2"/>
        <v>0.10246845312666965</v>
      </c>
      <c r="BH29" s="43">
        <f t="shared" si="2"/>
        <v>0.10374615823356242</v>
      </c>
      <c r="BI29" s="43">
        <f t="shared" si="2"/>
        <v>0.10233661115589146</v>
      </c>
      <c r="BJ29" s="43">
        <f t="shared" si="2"/>
        <v>0.10031241739420246</v>
      </c>
      <c r="BK29" s="43">
        <f t="shared" si="2"/>
        <v>0.10110384291284275</v>
      </c>
      <c r="BL29" s="43">
        <f t="shared" si="2"/>
        <v>0.11012936684006318</v>
      </c>
      <c r="BM29" s="43">
        <f t="shared" si="2"/>
        <v>0.12077067852025657</v>
      </c>
      <c r="BN29" s="43">
        <f t="shared" si="2"/>
        <v>0.11923196501846575</v>
      </c>
      <c r="BO29" s="43">
        <f t="shared" si="2"/>
        <v>0.11919452397683986</v>
      </c>
      <c r="BP29" s="43">
        <f t="shared" si="2"/>
        <v>0.12118335957142143</v>
      </c>
      <c r="BQ29" s="43">
        <f t="shared" si="2"/>
        <v>0.11728279470709756</v>
      </c>
      <c r="BR29" s="43">
        <f t="shared" si="2"/>
        <v>0.11465297008163719</v>
      </c>
      <c r="BS29" s="43">
        <f t="shared" si="2"/>
        <v>0.11229319229042799</v>
      </c>
      <c r="BT29" s="43">
        <f t="shared" si="2"/>
        <v>0.1063527270548682</v>
      </c>
      <c r="BU29" s="43">
        <f t="shared" si="2"/>
        <v>0.10305027579066256</v>
      </c>
      <c r="BV29" s="43">
        <f t="shared" si="2"/>
        <v>9.9997897264411773E-2</v>
      </c>
      <c r="BW29" s="43">
        <f t="shared" si="2"/>
        <v>9.6888746279528509E-2</v>
      </c>
      <c r="BX29" s="42">
        <f t="shared" si="2"/>
        <v>9.443113938005783E-2</v>
      </c>
    </row>
    <row r="30" spans="1:76">
      <c r="A30" s="38"/>
      <c r="B30" s="37" t="s">
        <v>66</v>
      </c>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5">
        <v>7.8918562385812737E-3</v>
      </c>
      <c r="AI30" s="35">
        <v>6.9658533229758346E-3</v>
      </c>
      <c r="AJ30" s="35">
        <v>8.2010628936486241E-3</v>
      </c>
      <c r="AK30" s="35">
        <v>1.1965212828405366E-2</v>
      </c>
      <c r="AL30" s="35">
        <v>1.6386763916965315E-2</v>
      </c>
      <c r="AM30" s="35">
        <v>1.8558340892014292E-2</v>
      </c>
      <c r="AN30" s="35">
        <v>1.9588240498881321E-2</v>
      </c>
      <c r="AO30" s="35">
        <v>2.0280876685691191E-2</v>
      </c>
      <c r="AP30" s="35">
        <v>2.0245303411630958E-2</v>
      </c>
      <c r="AQ30" s="35">
        <v>1.7871355541352611E-2</v>
      </c>
      <c r="AR30" s="35">
        <v>1.4971315245335527E-2</v>
      </c>
      <c r="AS30" s="35">
        <v>1.3873705847387438E-2</v>
      </c>
      <c r="AT30" s="35">
        <v>1.5434797677776736E-2</v>
      </c>
      <c r="AU30" s="35">
        <v>1.9799811618114827E-2</v>
      </c>
      <c r="AV30" s="35">
        <v>2.4555013864083396E-2</v>
      </c>
      <c r="AW30" s="35">
        <v>2.6423026433549403E-2</v>
      </c>
      <c r="AX30" s="35">
        <v>2.6700902939121241E-2</v>
      </c>
      <c r="AY30" s="35">
        <v>2.6905198154684354E-2</v>
      </c>
      <c r="AZ30" s="35">
        <v>2.5677685686343717E-2</v>
      </c>
      <c r="BA30" s="35">
        <v>2.3503262634321724E-2</v>
      </c>
      <c r="BB30" s="35">
        <v>2.1964071666802452E-2</v>
      </c>
      <c r="BC30" s="35">
        <v>2.1150996079682419E-2</v>
      </c>
      <c r="BD30" s="35">
        <v>2.1770175464601371E-2</v>
      </c>
      <c r="BE30" s="35">
        <v>2.2556644979767334E-2</v>
      </c>
      <c r="BF30" s="35">
        <v>2.3156508664383724E-2</v>
      </c>
      <c r="BG30" s="35">
        <v>2.7519326312011361E-2</v>
      </c>
      <c r="BH30" s="35">
        <v>2.8140855392800482E-2</v>
      </c>
      <c r="BI30" s="35">
        <v>2.7444456142617119E-2</v>
      </c>
      <c r="BJ30" s="35">
        <v>2.7247673718221309E-2</v>
      </c>
      <c r="BK30" s="35">
        <v>2.7356477678719383E-2</v>
      </c>
      <c r="BL30" s="35">
        <v>3.044960137262227E-2</v>
      </c>
      <c r="BM30" s="35">
        <v>3.5649788119766518E-2</v>
      </c>
      <c r="BN30" s="35">
        <v>3.5630454915719888E-2</v>
      </c>
      <c r="BO30" s="35">
        <v>3.6044376288386637E-2</v>
      </c>
      <c r="BP30" s="35">
        <v>3.6415514397124225E-2</v>
      </c>
      <c r="BQ30" s="35">
        <v>3.4989670745729458E-2</v>
      </c>
      <c r="BR30" s="35">
        <v>3.3609721155768414E-2</v>
      </c>
      <c r="BS30" s="35">
        <v>3.2507009745927164E-2</v>
      </c>
      <c r="BT30" s="35">
        <v>2.8949416889969212E-2</v>
      </c>
      <c r="BU30" s="35">
        <v>2.7708631005378882E-2</v>
      </c>
      <c r="BV30" s="35">
        <v>2.6459792846480729E-2</v>
      </c>
      <c r="BW30" s="35">
        <v>2.4989639778125711E-2</v>
      </c>
      <c r="BX30" s="34">
        <v>2.4139313883467423E-2</v>
      </c>
    </row>
    <row r="31" spans="1:76">
      <c r="A31" s="38"/>
      <c r="B31" s="37" t="s">
        <v>65</v>
      </c>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5">
        <v>1.7229138161986206E-3</v>
      </c>
      <c r="AI31" s="35">
        <v>1.5088235704067785E-3</v>
      </c>
      <c r="AJ31" s="35">
        <v>1.7540614168099237E-3</v>
      </c>
      <c r="AK31" s="35">
        <v>2.2825566163104795E-3</v>
      </c>
      <c r="AL31" s="35">
        <v>2.8157122780819921E-3</v>
      </c>
      <c r="AM31" s="35">
        <v>3.0554266685498027E-3</v>
      </c>
      <c r="AN31" s="35">
        <v>3.2349141539585557E-3</v>
      </c>
      <c r="AO31" s="35">
        <v>3.3418704354151434E-3</v>
      </c>
      <c r="AP31" s="35">
        <v>3.3632914275147814E-3</v>
      </c>
      <c r="AQ31" s="35">
        <v>3.1308901292797032E-3</v>
      </c>
      <c r="AR31" s="35">
        <v>3.2681918284794267E-3</v>
      </c>
      <c r="AS31" s="35">
        <v>3.1827329775882922E-3</v>
      </c>
      <c r="AT31" s="35">
        <v>3.3583125397954779E-3</v>
      </c>
      <c r="AU31" s="35">
        <v>4.1246277670742137E-3</v>
      </c>
      <c r="AV31" s="35">
        <v>5.1929486745670482E-3</v>
      </c>
      <c r="AW31" s="35">
        <v>5.6853099374691331E-3</v>
      </c>
      <c r="AX31" s="35">
        <v>5.6198457025862973E-3</v>
      </c>
      <c r="AY31" s="35">
        <v>5.6643676657236698E-3</v>
      </c>
      <c r="AZ31" s="35">
        <v>5.6259725555640738E-3</v>
      </c>
      <c r="BA31" s="35">
        <v>5.4507233989021823E-3</v>
      </c>
      <c r="BB31" s="35">
        <v>5.2956354435152991E-3</v>
      </c>
      <c r="BC31" s="35">
        <v>5.7789185753333991E-3</v>
      </c>
      <c r="BD31" s="35">
        <v>7.2995472018707944E-3</v>
      </c>
      <c r="BE31" s="35">
        <v>8.4484702212947113E-3</v>
      </c>
      <c r="BF31" s="35">
        <v>9.1010869070031041E-3</v>
      </c>
      <c r="BG31" s="35">
        <v>1.402399191610176E-2</v>
      </c>
      <c r="BH31" s="35">
        <v>1.4768407907900908E-2</v>
      </c>
      <c r="BI31" s="35">
        <v>1.426788208537982E-2</v>
      </c>
      <c r="BJ31" s="35">
        <v>1.4106701869614198E-2</v>
      </c>
      <c r="BK31" s="35">
        <v>1.4066600954336572E-2</v>
      </c>
      <c r="BL31" s="35">
        <v>1.6457573083846926E-2</v>
      </c>
      <c r="BM31" s="35">
        <v>1.8332173864940581E-2</v>
      </c>
      <c r="BN31" s="35">
        <v>1.8088345151089674E-2</v>
      </c>
      <c r="BO31" s="35">
        <v>1.7951167971530232E-2</v>
      </c>
      <c r="BP31" s="35">
        <v>1.750380139911889E-2</v>
      </c>
      <c r="BQ31" s="35">
        <v>1.6649038915433435E-2</v>
      </c>
      <c r="BR31" s="35">
        <v>1.59242681823768E-2</v>
      </c>
      <c r="BS31" s="35">
        <v>1.5228686568710747E-2</v>
      </c>
      <c r="BT31" s="35">
        <v>1.2574992220629482E-2</v>
      </c>
      <c r="BU31" s="35">
        <v>1.2512914818922785E-2</v>
      </c>
      <c r="BV31" s="35">
        <v>1.2428489787442664E-2</v>
      </c>
      <c r="BW31" s="35">
        <v>1.2002360195056983E-2</v>
      </c>
      <c r="BX31" s="34">
        <v>1.1687376912334665E-2</v>
      </c>
    </row>
    <row r="32" spans="1:76" ht="15.75" thickBot="1">
      <c r="A32" s="38"/>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2"/>
    </row>
    <row r="33" spans="1:76" ht="39" customHeight="1">
      <c r="A33" s="38"/>
      <c r="B33" s="45" t="s">
        <v>70</v>
      </c>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44"/>
    </row>
    <row r="34" spans="1:76">
      <c r="A34" s="38"/>
      <c r="B34" s="37" t="s">
        <v>69</v>
      </c>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5">
        <v>7.8255277761151862E-2</v>
      </c>
      <c r="AI34" s="35">
        <v>8.0170442715992885E-2</v>
      </c>
      <c r="AJ34" s="35">
        <v>8.1110023477807686E-2</v>
      </c>
      <c r="AK34" s="35">
        <v>9.2140961612510813E-2</v>
      </c>
      <c r="AL34" s="35">
        <v>9.7194499327270464E-2</v>
      </c>
      <c r="AM34" s="35">
        <v>0.10358642661464405</v>
      </c>
      <c r="AN34" s="35">
        <v>0.10673442699193642</v>
      </c>
      <c r="AO34" s="35">
        <v>0.11100884494373413</v>
      </c>
      <c r="AP34" s="35">
        <v>0.11415506919686808</v>
      </c>
      <c r="AQ34" s="35">
        <v>0.10941116870936191</v>
      </c>
      <c r="AR34" s="35">
        <v>0.10389614914260178</v>
      </c>
      <c r="AS34" s="35">
        <v>9.5791532400295504E-2</v>
      </c>
      <c r="AT34" s="35">
        <v>9.9478964090533473E-2</v>
      </c>
      <c r="AU34" s="35">
        <v>0.11328290656515697</v>
      </c>
      <c r="AV34" s="35">
        <v>0.12414862765721378</v>
      </c>
      <c r="AW34" s="35">
        <v>0.1328797442551739</v>
      </c>
      <c r="AX34" s="35">
        <v>0.13185651169740842</v>
      </c>
      <c r="AY34" s="35">
        <v>0.13235332537969574</v>
      </c>
      <c r="AZ34" s="35">
        <v>0.13368064044861228</v>
      </c>
      <c r="BA34" s="35">
        <v>0.12897932589746305</v>
      </c>
      <c r="BB34" s="35">
        <v>0.12582531490130847</v>
      </c>
      <c r="BC34" s="35">
        <v>0.1252393411159631</v>
      </c>
      <c r="BD34" s="35">
        <v>0.12432268704126441</v>
      </c>
      <c r="BE34" s="35">
        <v>0.12249479832819005</v>
      </c>
      <c r="BF34" s="35">
        <v>0.1201074137269198</v>
      </c>
      <c r="BG34" s="35">
        <v>0.1280055036216074</v>
      </c>
      <c r="BH34" s="35">
        <v>0.12341024880506031</v>
      </c>
      <c r="BI34" s="35">
        <v>0.12009751445547337</v>
      </c>
      <c r="BJ34" s="35">
        <v>0.11863834334793892</v>
      </c>
      <c r="BK34" s="35">
        <v>0.11747421112471539</v>
      </c>
      <c r="BL34" s="35">
        <v>0.11895124148291811</v>
      </c>
      <c r="BM34" s="35">
        <v>0.12751709665329405</v>
      </c>
      <c r="BN34" s="35">
        <v>0.12791505337169043</v>
      </c>
      <c r="BO34" s="35">
        <v>0.13121251259219199</v>
      </c>
      <c r="BP34" s="35">
        <v>0.13108439985184603</v>
      </c>
      <c r="BQ34" s="35">
        <v>0.1287612965959079</v>
      </c>
      <c r="BR34" s="35">
        <v>0.12771760806131904</v>
      </c>
      <c r="BS34" s="35">
        <v>0.12704702465516055</v>
      </c>
      <c r="BT34" s="35">
        <v>0.11861185734509221</v>
      </c>
      <c r="BU34" s="35">
        <v>0.11608028505749507</v>
      </c>
      <c r="BV34" s="35">
        <v>0.11374706663268834</v>
      </c>
      <c r="BW34" s="35">
        <v>0.11063272874514417</v>
      </c>
      <c r="BX34" s="34">
        <v>0.10714491129874454</v>
      </c>
    </row>
    <row r="35" spans="1:76">
      <c r="A35" s="38"/>
      <c r="B35" s="37" t="s">
        <v>68</v>
      </c>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5">
        <v>0.11179491044461977</v>
      </c>
      <c r="AI35" s="35">
        <v>0.10815127816543421</v>
      </c>
      <c r="AJ35" s="35">
        <v>0.10735606196247134</v>
      </c>
      <c r="AK35" s="35">
        <v>0.11305178409731752</v>
      </c>
      <c r="AL35" s="35">
        <v>0.11468445547498943</v>
      </c>
      <c r="AM35" s="35">
        <v>0.11470601145576015</v>
      </c>
      <c r="AN35" s="35">
        <v>0.11357672474480947</v>
      </c>
      <c r="AO35" s="35">
        <v>0.11876383456589806</v>
      </c>
      <c r="AP35" s="35">
        <v>0.12235086129640547</v>
      </c>
      <c r="AQ35" s="35">
        <v>0.12159645939417753</v>
      </c>
      <c r="AR35" s="35">
        <v>0.1230781873045651</v>
      </c>
      <c r="AS35" s="35">
        <v>0.12039267184785958</v>
      </c>
      <c r="AT35" s="35">
        <v>0.12285086590870642</v>
      </c>
      <c r="AU35" s="35">
        <v>0.12560053288373396</v>
      </c>
      <c r="AV35" s="35">
        <v>0.12618149458756772</v>
      </c>
      <c r="AW35" s="35">
        <v>0.12947696695659577</v>
      </c>
      <c r="AX35" s="35">
        <v>0.12822986529627922</v>
      </c>
      <c r="AY35" s="35">
        <v>0.12839598440887928</v>
      </c>
      <c r="AZ35" s="35">
        <v>0.13382169714525052</v>
      </c>
      <c r="BA35" s="35">
        <v>0.13730461843841044</v>
      </c>
      <c r="BB35" s="35">
        <v>0.13975775642104651</v>
      </c>
      <c r="BC35" s="35">
        <v>0.1436440480001267</v>
      </c>
      <c r="BD35" s="35">
        <v>0.14224392825495855</v>
      </c>
      <c r="BE35" s="35">
        <v>0.14378950987945097</v>
      </c>
      <c r="BF35" s="35">
        <v>0.14120779127672234</v>
      </c>
      <c r="BG35" s="35">
        <v>0.13716281109157943</v>
      </c>
      <c r="BH35" s="35">
        <v>0.1352430634657541</v>
      </c>
      <c r="BI35" s="35">
        <v>0.1349044301256766</v>
      </c>
      <c r="BJ35" s="35">
        <v>0.1326916393293234</v>
      </c>
      <c r="BK35" s="35">
        <v>0.13375048190484629</v>
      </c>
      <c r="BL35" s="35">
        <v>0.1341454850467286</v>
      </c>
      <c r="BM35" s="35">
        <v>0.13666018639625246</v>
      </c>
      <c r="BN35" s="35">
        <v>0.13787071872988121</v>
      </c>
      <c r="BO35" s="35">
        <v>0.14349240444492103</v>
      </c>
      <c r="BP35" s="35">
        <v>0.14861298012254603</v>
      </c>
      <c r="BQ35" s="35">
        <v>0.15239303220745959</v>
      </c>
      <c r="BR35" s="35">
        <v>0.15423236178544933</v>
      </c>
      <c r="BS35" s="35">
        <v>0.15632574619009032</v>
      </c>
      <c r="BT35" s="35">
        <v>0.15623020927038514</v>
      </c>
      <c r="BU35" s="35">
        <v>0.15660040564795344</v>
      </c>
      <c r="BV35" s="35">
        <v>0.1567814790967888</v>
      </c>
      <c r="BW35" s="35">
        <v>0.15632925192858405</v>
      </c>
      <c r="BX35" s="34">
        <v>0.15296842964369542</v>
      </c>
    </row>
    <row r="36" spans="1:76" s="39" customFormat="1" ht="15.75">
      <c r="A36" s="41"/>
      <c r="B36" s="41" t="s">
        <v>67</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3">
        <f t="shared" ref="AH36:BX36" si="3">SUM(AH34:AH35)</f>
        <v>0.19005018820577163</v>
      </c>
      <c r="AI36" s="43">
        <f t="shared" si="3"/>
        <v>0.1883217208814271</v>
      </c>
      <c r="AJ36" s="43">
        <f t="shared" si="3"/>
        <v>0.18846608544027904</v>
      </c>
      <c r="AK36" s="43">
        <f t="shared" si="3"/>
        <v>0.20519274570982832</v>
      </c>
      <c r="AL36" s="43">
        <f t="shared" si="3"/>
        <v>0.21187895480225988</v>
      </c>
      <c r="AM36" s="43">
        <f t="shared" si="3"/>
        <v>0.21829243807040422</v>
      </c>
      <c r="AN36" s="43">
        <f t="shared" si="3"/>
        <v>0.22031115173674587</v>
      </c>
      <c r="AO36" s="43">
        <f t="shared" si="3"/>
        <v>0.2297726795096322</v>
      </c>
      <c r="AP36" s="43">
        <f t="shared" si="3"/>
        <v>0.23650593049327356</v>
      </c>
      <c r="AQ36" s="43">
        <f t="shared" si="3"/>
        <v>0.23100762810353942</v>
      </c>
      <c r="AR36" s="43">
        <f t="shared" si="3"/>
        <v>0.22697433644716689</v>
      </c>
      <c r="AS36" s="43">
        <f t="shared" si="3"/>
        <v>0.2161842042481551</v>
      </c>
      <c r="AT36" s="43">
        <f t="shared" si="3"/>
        <v>0.22232982999923989</v>
      </c>
      <c r="AU36" s="43">
        <f t="shared" si="3"/>
        <v>0.23888343944889093</v>
      </c>
      <c r="AV36" s="43">
        <f t="shared" si="3"/>
        <v>0.25033012224478152</v>
      </c>
      <c r="AW36" s="43">
        <f t="shared" si="3"/>
        <v>0.26235671121176968</v>
      </c>
      <c r="AX36" s="43">
        <f t="shared" si="3"/>
        <v>0.26008637699368764</v>
      </c>
      <c r="AY36" s="43">
        <f t="shared" si="3"/>
        <v>0.26074930978857502</v>
      </c>
      <c r="AZ36" s="43">
        <f t="shared" si="3"/>
        <v>0.26750233759386277</v>
      </c>
      <c r="BA36" s="43">
        <f t="shared" si="3"/>
        <v>0.26628394433587349</v>
      </c>
      <c r="BB36" s="43">
        <f t="shared" si="3"/>
        <v>0.26558307132235498</v>
      </c>
      <c r="BC36" s="43">
        <f t="shared" si="3"/>
        <v>0.26888338911608978</v>
      </c>
      <c r="BD36" s="43">
        <f t="shared" si="3"/>
        <v>0.26656661529622294</v>
      </c>
      <c r="BE36" s="43">
        <f t="shared" si="3"/>
        <v>0.26628430820764104</v>
      </c>
      <c r="BF36" s="43">
        <f t="shared" si="3"/>
        <v>0.26131520500364214</v>
      </c>
      <c r="BG36" s="43">
        <f t="shared" si="3"/>
        <v>0.2651683147131868</v>
      </c>
      <c r="BH36" s="43">
        <f t="shared" si="3"/>
        <v>0.2586533122708144</v>
      </c>
      <c r="BI36" s="43">
        <f t="shared" si="3"/>
        <v>0.25500194458115</v>
      </c>
      <c r="BJ36" s="43">
        <f t="shared" si="3"/>
        <v>0.25132998267726231</v>
      </c>
      <c r="BK36" s="43">
        <f t="shared" si="3"/>
        <v>0.25122469302956169</v>
      </c>
      <c r="BL36" s="43">
        <f t="shared" si="3"/>
        <v>0.25309672652964671</v>
      </c>
      <c r="BM36" s="43">
        <f t="shared" si="3"/>
        <v>0.26417728304954652</v>
      </c>
      <c r="BN36" s="43">
        <f t="shared" si="3"/>
        <v>0.26578577210157162</v>
      </c>
      <c r="BO36" s="43">
        <f t="shared" si="3"/>
        <v>0.27470491703711303</v>
      </c>
      <c r="BP36" s="43">
        <f t="shared" si="3"/>
        <v>0.27969737997439204</v>
      </c>
      <c r="BQ36" s="43">
        <f t="shared" si="3"/>
        <v>0.28115432880336749</v>
      </c>
      <c r="BR36" s="43">
        <f t="shared" si="3"/>
        <v>0.28194996984676834</v>
      </c>
      <c r="BS36" s="43">
        <f t="shared" si="3"/>
        <v>0.28337277084525087</v>
      </c>
      <c r="BT36" s="43">
        <f t="shared" si="3"/>
        <v>0.27484206661547733</v>
      </c>
      <c r="BU36" s="43">
        <f t="shared" si="3"/>
        <v>0.27268069070544854</v>
      </c>
      <c r="BV36" s="43">
        <f t="shared" si="3"/>
        <v>0.27052854572947715</v>
      </c>
      <c r="BW36" s="43">
        <f t="shared" si="3"/>
        <v>0.26696198067372823</v>
      </c>
      <c r="BX36" s="42">
        <f t="shared" si="3"/>
        <v>0.26011334094243999</v>
      </c>
    </row>
    <row r="37" spans="1:76" s="39" customFormat="1" ht="15.75">
      <c r="A37" s="41"/>
      <c r="B37" s="37" t="s">
        <v>66</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35">
        <v>1.7902928377013443E-2</v>
      </c>
      <c r="AI37" s="35">
        <v>1.5942082614421E-2</v>
      </c>
      <c r="AJ37" s="35">
        <v>1.7849359562627169E-2</v>
      </c>
      <c r="AK37" s="35">
        <v>2.5775233743911049E-2</v>
      </c>
      <c r="AL37" s="35">
        <v>3.4913065201846269E-2</v>
      </c>
      <c r="AM37" s="35">
        <v>3.983123232467406E-2</v>
      </c>
      <c r="AN37" s="35">
        <v>4.2315612921221393E-2</v>
      </c>
      <c r="AO37" s="35">
        <v>4.6130766083241945E-2</v>
      </c>
      <c r="AP37" s="35">
        <v>4.746002982618739E-2</v>
      </c>
      <c r="AQ37" s="35">
        <v>4.4355892548419769E-2</v>
      </c>
      <c r="AR37" s="35">
        <v>4.0141084321933383E-2</v>
      </c>
      <c r="AS37" s="35">
        <v>3.7044266454011959E-2</v>
      </c>
      <c r="AT37" s="35">
        <v>4.0968456767660352E-2</v>
      </c>
      <c r="AU37" s="35">
        <v>4.9867749382470253E-2</v>
      </c>
      <c r="AV37" s="35">
        <v>5.9136324010815006E-2</v>
      </c>
      <c r="AW37" s="35">
        <v>6.4671639212205728E-2</v>
      </c>
      <c r="AX37" s="35">
        <v>6.5911288156051129E-2</v>
      </c>
      <c r="AY37" s="35">
        <v>6.6966734954932466E-2</v>
      </c>
      <c r="AZ37" s="35">
        <v>6.721821952770117E-2</v>
      </c>
      <c r="BA37" s="35">
        <v>6.3428958045545963E-2</v>
      </c>
      <c r="BB37" s="35">
        <v>6.0409221670880239E-2</v>
      </c>
      <c r="BC37" s="35">
        <v>5.8810278540227925E-2</v>
      </c>
      <c r="BD37" s="35">
        <v>6.0122713926547992E-2</v>
      </c>
      <c r="BE37" s="35">
        <v>6.0608117678406105E-2</v>
      </c>
      <c r="BF37" s="35">
        <v>6.0968553731474966E-2</v>
      </c>
      <c r="BG37" s="35">
        <v>7.1214633943752215E-2</v>
      </c>
      <c r="BH37" s="35">
        <v>7.0158987873992884E-2</v>
      </c>
      <c r="BI37" s="35">
        <v>6.8385982350721575E-2</v>
      </c>
      <c r="BJ37" s="35">
        <v>6.8268291618222371E-2</v>
      </c>
      <c r="BK37" s="35">
        <v>6.7975880136731545E-2</v>
      </c>
      <c r="BL37" s="35">
        <v>6.9978559331367818E-2</v>
      </c>
      <c r="BM37" s="35">
        <v>7.7981379935629702E-2</v>
      </c>
      <c r="BN37" s="35">
        <v>7.9425579949455621E-2</v>
      </c>
      <c r="BO37" s="35">
        <v>8.307065683554106E-2</v>
      </c>
      <c r="BP37" s="35">
        <v>8.4048866142323028E-2</v>
      </c>
      <c r="BQ37" s="35">
        <v>8.3878436032621725E-2</v>
      </c>
      <c r="BR37" s="35">
        <v>8.2651673652062815E-2</v>
      </c>
      <c r="BS37" s="35">
        <v>8.2031699657915597E-2</v>
      </c>
      <c r="BT37" s="35">
        <v>7.4812539233218858E-2</v>
      </c>
      <c r="BU37" s="35">
        <v>7.3319635324389287E-2</v>
      </c>
      <c r="BV37" s="35">
        <v>7.1582797987584865E-2</v>
      </c>
      <c r="BW37" s="35">
        <v>6.8855093988361302E-2</v>
      </c>
      <c r="BX37" s="34">
        <v>6.6492447549700309E-2</v>
      </c>
    </row>
    <row r="38" spans="1:76">
      <c r="A38" s="38"/>
      <c r="B38" s="37" t="s">
        <v>65</v>
      </c>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5">
        <v>3.9084851166416943E-3</v>
      </c>
      <c r="AI38" s="35">
        <v>3.4531002728226657E-3</v>
      </c>
      <c r="AJ38" s="35">
        <v>3.8176603849507072E-3</v>
      </c>
      <c r="AK38" s="35">
        <v>4.9170400195007805E-3</v>
      </c>
      <c r="AL38" s="35">
        <v>5.9990579502118653E-3</v>
      </c>
      <c r="AM38" s="35">
        <v>6.5577742209908729E-3</v>
      </c>
      <c r="AN38" s="35">
        <v>6.9882425213284582E-3</v>
      </c>
      <c r="AO38" s="35">
        <v>7.6013993736969388E-3</v>
      </c>
      <c r="AP38" s="35">
        <v>7.8843921584454413E-3</v>
      </c>
      <c r="AQ38" s="35">
        <v>7.7707270628631806E-3</v>
      </c>
      <c r="AR38" s="35">
        <v>8.7626745958822548E-3</v>
      </c>
      <c r="AS38" s="35">
        <v>8.4982347017220142E-3</v>
      </c>
      <c r="AT38" s="35">
        <v>8.9139414050758529E-3</v>
      </c>
      <c r="AU38" s="35">
        <v>1.038827579532388E-2</v>
      </c>
      <c r="AV38" s="35">
        <v>1.2506280676139727E-2</v>
      </c>
      <c r="AW38" s="35">
        <v>1.3915071916922025E-2</v>
      </c>
      <c r="AX38" s="35">
        <v>1.387261211129296E-2</v>
      </c>
      <c r="AY38" s="35">
        <v>1.4098547276142768E-2</v>
      </c>
      <c r="AZ38" s="35">
        <v>1.4727489966038902E-2</v>
      </c>
      <c r="BA38" s="35">
        <v>1.4710030312215825E-2</v>
      </c>
      <c r="BB38" s="35">
        <v>1.4564932233352975E-2</v>
      </c>
      <c r="BC38" s="35">
        <v>1.6068265049849005E-2</v>
      </c>
      <c r="BD38" s="35">
        <v>2.0159166329413305E-2</v>
      </c>
      <c r="BE38" s="35">
        <v>2.2700444939131242E-2</v>
      </c>
      <c r="BF38" s="35">
        <v>2.3962166065123847E-2</v>
      </c>
      <c r="BG38" s="35">
        <v>3.6291348102494014E-2</v>
      </c>
      <c r="BH38" s="35">
        <v>3.6819653733542304E-2</v>
      </c>
      <c r="BI38" s="35">
        <v>3.5552649591689647E-2</v>
      </c>
      <c r="BJ38" s="35">
        <v>3.5343950715401133E-2</v>
      </c>
      <c r="BK38" s="35">
        <v>3.4952949412308178E-2</v>
      </c>
      <c r="BL38" s="35">
        <v>3.7822408260943477E-2</v>
      </c>
      <c r="BM38" s="35">
        <v>4.010032851823063E-2</v>
      </c>
      <c r="BN38" s="35">
        <v>4.0321609907859185E-2</v>
      </c>
      <c r="BO38" s="35">
        <v>4.1371649835999731E-2</v>
      </c>
      <c r="BP38" s="35">
        <v>4.0399667151002273E-2</v>
      </c>
      <c r="BQ38" s="35">
        <v>3.9911645806019982E-2</v>
      </c>
      <c r="BR38" s="35">
        <v>3.9160319446204093E-2</v>
      </c>
      <c r="BS38" s="35">
        <v>3.8429712623614401E-2</v>
      </c>
      <c r="BT38" s="35">
        <v>3.2496927397153715E-2</v>
      </c>
      <c r="BU38" s="35">
        <v>3.3110345696633965E-2</v>
      </c>
      <c r="BV38" s="35">
        <v>3.3623319687614235E-2</v>
      </c>
      <c r="BW38" s="35">
        <v>3.3070650343516035E-2</v>
      </c>
      <c r="BX38" s="34">
        <v>3.2193222230281704E-2</v>
      </c>
    </row>
    <row r="39" spans="1:76" ht="15.75" thickBo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2"/>
    </row>
  </sheetData>
  <conditionalFormatting sqref="AH5:BV5">
    <cfRule type="cellIs" dxfId="4" priority="3" stopIfTrue="1" operator="equal">
      <formula>FALSE</formula>
    </cfRule>
  </conditionalFormatting>
  <conditionalFormatting sqref="BW5">
    <cfRule type="cellIs" dxfId="3" priority="2" stopIfTrue="1" operator="equal">
      <formula>FALSE</formula>
    </cfRule>
  </conditionalFormatting>
  <conditionalFormatting sqref="BX5">
    <cfRule type="cellIs" dxfId="2" priority="1" stopIfTrue="1" operator="equal">
      <formula>FALSE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3"/>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10.7109375" defaultRowHeight="15"/>
  <cols>
    <col min="1" max="1" width="20.7109375" style="31" customWidth="1"/>
    <col min="2" max="2" width="75.7109375" style="31" customWidth="1"/>
    <col min="3" max="3" width="25.7109375" style="31" customWidth="1"/>
    <col min="4" max="76" width="12.7109375" style="31" customWidth="1"/>
    <col min="77" max="16384" width="10.7109375" style="31"/>
  </cols>
  <sheetData>
    <row r="1" spans="1:76" s="74" customFormat="1" ht="24.95" customHeight="1" thickBot="1">
      <c r="A1" s="30" t="s">
        <v>64</v>
      </c>
      <c r="B1" s="77" t="s">
        <v>153</v>
      </c>
      <c r="C1" s="76"/>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row>
    <row r="2" spans="1:76" ht="32.25" customHeight="1">
      <c r="A2" s="26" t="str">
        <f>Notes!A2</f>
        <v>Summer Budget</v>
      </c>
      <c r="B2" s="26" t="s">
        <v>168</v>
      </c>
      <c r="C2" s="94"/>
      <c r="D2" s="93" t="s">
        <v>151</v>
      </c>
      <c r="E2" s="93" t="s">
        <v>150</v>
      </c>
      <c r="F2" s="93" t="s">
        <v>149</v>
      </c>
      <c r="G2" s="93" t="s">
        <v>148</v>
      </c>
      <c r="H2" s="93" t="s">
        <v>147</v>
      </c>
      <c r="I2" s="93" t="s">
        <v>146</v>
      </c>
      <c r="J2" s="93" t="s">
        <v>145</v>
      </c>
      <c r="K2" s="93" t="s">
        <v>144</v>
      </c>
      <c r="L2" s="93" t="s">
        <v>143</v>
      </c>
      <c r="M2" s="93" t="s">
        <v>142</v>
      </c>
      <c r="N2" s="93" t="s">
        <v>141</v>
      </c>
      <c r="O2" s="93" t="s">
        <v>140</v>
      </c>
      <c r="P2" s="93" t="s">
        <v>139</v>
      </c>
      <c r="Q2" s="93" t="s">
        <v>138</v>
      </c>
      <c r="R2" s="93" t="s">
        <v>137</v>
      </c>
      <c r="S2" s="93" t="s">
        <v>136</v>
      </c>
      <c r="T2" s="93" t="s">
        <v>135</v>
      </c>
      <c r="U2" s="93" t="s">
        <v>134</v>
      </c>
      <c r="V2" s="93" t="s">
        <v>133</v>
      </c>
      <c r="W2" s="93" t="s">
        <v>132</v>
      </c>
      <c r="X2" s="93" t="s">
        <v>131</v>
      </c>
      <c r="Y2" s="93" t="s">
        <v>130</v>
      </c>
      <c r="Z2" s="93" t="s">
        <v>129</v>
      </c>
      <c r="AA2" s="93" t="s">
        <v>128</v>
      </c>
      <c r="AB2" s="93" t="s">
        <v>127</v>
      </c>
      <c r="AC2" s="93" t="s">
        <v>126</v>
      </c>
      <c r="AD2" s="93" t="s">
        <v>125</v>
      </c>
      <c r="AE2" s="93" t="s">
        <v>124</v>
      </c>
      <c r="AF2" s="93" t="s">
        <v>123</v>
      </c>
      <c r="AG2" s="93" t="s">
        <v>122</v>
      </c>
      <c r="AH2" s="93" t="s">
        <v>121</v>
      </c>
      <c r="AI2" s="93" t="s">
        <v>120</v>
      </c>
      <c r="AJ2" s="93" t="s">
        <v>119</v>
      </c>
      <c r="AK2" s="93" t="s">
        <v>118</v>
      </c>
      <c r="AL2" s="93" t="s">
        <v>117</v>
      </c>
      <c r="AM2" s="93" t="s">
        <v>116</v>
      </c>
      <c r="AN2" s="93" t="s">
        <v>115</v>
      </c>
      <c r="AO2" s="93" t="s">
        <v>114</v>
      </c>
      <c r="AP2" s="93" t="s">
        <v>113</v>
      </c>
      <c r="AQ2" s="93" t="s">
        <v>112</v>
      </c>
      <c r="AR2" s="93" t="s">
        <v>111</v>
      </c>
      <c r="AS2" s="93" t="s">
        <v>110</v>
      </c>
      <c r="AT2" s="93" t="s">
        <v>109</v>
      </c>
      <c r="AU2" s="93" t="s">
        <v>108</v>
      </c>
      <c r="AV2" s="93" t="s">
        <v>107</v>
      </c>
      <c r="AW2" s="93" t="s">
        <v>106</v>
      </c>
      <c r="AX2" s="93" t="s">
        <v>105</v>
      </c>
      <c r="AY2" s="93" t="s">
        <v>104</v>
      </c>
      <c r="AZ2" s="93" t="s">
        <v>103</v>
      </c>
      <c r="BA2" s="93" t="s">
        <v>102</v>
      </c>
      <c r="BB2" s="93" t="s">
        <v>101</v>
      </c>
      <c r="BC2" s="93" t="s">
        <v>100</v>
      </c>
      <c r="BD2" s="93" t="s">
        <v>99</v>
      </c>
      <c r="BE2" s="93" t="s">
        <v>98</v>
      </c>
      <c r="BF2" s="93" t="s">
        <v>97</v>
      </c>
      <c r="BG2" s="93" t="s">
        <v>96</v>
      </c>
      <c r="BH2" s="93" t="s">
        <v>95</v>
      </c>
      <c r="BI2" s="93" t="s">
        <v>94</v>
      </c>
      <c r="BJ2" s="93" t="s">
        <v>93</v>
      </c>
      <c r="BK2" s="93" t="s">
        <v>92</v>
      </c>
      <c r="BL2" s="93" t="s">
        <v>91</v>
      </c>
      <c r="BM2" s="93" t="s">
        <v>90</v>
      </c>
      <c r="BN2" s="93" t="s">
        <v>89</v>
      </c>
      <c r="BO2" s="93" t="s">
        <v>88</v>
      </c>
      <c r="BP2" s="93" t="s">
        <v>87</v>
      </c>
      <c r="BQ2" s="93" t="s">
        <v>86</v>
      </c>
      <c r="BR2" s="93" t="s">
        <v>85</v>
      </c>
      <c r="BS2" s="93" t="s">
        <v>84</v>
      </c>
      <c r="BT2" s="92" t="s">
        <v>83</v>
      </c>
      <c r="BU2" s="92" t="s">
        <v>82</v>
      </c>
      <c r="BV2" s="92" t="s">
        <v>81</v>
      </c>
      <c r="BW2" s="92" t="s">
        <v>80</v>
      </c>
      <c r="BX2" s="91" t="s">
        <v>79</v>
      </c>
    </row>
    <row r="3" spans="1:76" s="66" customFormat="1" ht="15.75">
      <c r="A3" s="70">
        <f>Notes!A3</f>
        <v>2015</v>
      </c>
      <c r="B3" s="23" t="s">
        <v>167</v>
      </c>
      <c r="C3" s="90"/>
      <c r="D3" s="89" t="s">
        <v>77</v>
      </c>
      <c r="E3" s="89" t="s">
        <v>77</v>
      </c>
      <c r="F3" s="89" t="s">
        <v>77</v>
      </c>
      <c r="G3" s="89" t="s">
        <v>77</v>
      </c>
      <c r="H3" s="89" t="s">
        <v>77</v>
      </c>
      <c r="I3" s="89" t="s">
        <v>77</v>
      </c>
      <c r="J3" s="89" t="s">
        <v>77</v>
      </c>
      <c r="K3" s="89" t="s">
        <v>77</v>
      </c>
      <c r="L3" s="89" t="s">
        <v>77</v>
      </c>
      <c r="M3" s="89" t="s">
        <v>77</v>
      </c>
      <c r="N3" s="89" t="s">
        <v>77</v>
      </c>
      <c r="O3" s="89" t="s">
        <v>77</v>
      </c>
      <c r="P3" s="89" t="s">
        <v>77</v>
      </c>
      <c r="Q3" s="89" t="s">
        <v>77</v>
      </c>
      <c r="R3" s="89" t="s">
        <v>77</v>
      </c>
      <c r="S3" s="89" t="s">
        <v>77</v>
      </c>
      <c r="T3" s="89" t="s">
        <v>77</v>
      </c>
      <c r="U3" s="89" t="s">
        <v>77</v>
      </c>
      <c r="V3" s="89" t="s">
        <v>77</v>
      </c>
      <c r="W3" s="89" t="s">
        <v>77</v>
      </c>
      <c r="X3" s="89" t="s">
        <v>77</v>
      </c>
      <c r="Y3" s="89" t="s">
        <v>77</v>
      </c>
      <c r="Z3" s="89" t="s">
        <v>77</v>
      </c>
      <c r="AA3" s="89" t="s">
        <v>77</v>
      </c>
      <c r="AB3" s="89" t="s">
        <v>77</v>
      </c>
      <c r="AC3" s="89" t="s">
        <v>77</v>
      </c>
      <c r="AD3" s="89" t="s">
        <v>77</v>
      </c>
      <c r="AE3" s="89" t="s">
        <v>77</v>
      </c>
      <c r="AF3" s="89" t="s">
        <v>77</v>
      </c>
      <c r="AG3" s="89" t="s">
        <v>77</v>
      </c>
      <c r="AH3" s="89" t="s">
        <v>77</v>
      </c>
      <c r="AI3" s="89" t="s">
        <v>77</v>
      </c>
      <c r="AJ3" s="89" t="s">
        <v>77</v>
      </c>
      <c r="AK3" s="89" t="s">
        <v>77</v>
      </c>
      <c r="AL3" s="89" t="s">
        <v>77</v>
      </c>
      <c r="AM3" s="89" t="s">
        <v>77</v>
      </c>
      <c r="AN3" s="89" t="s">
        <v>77</v>
      </c>
      <c r="AO3" s="89" t="s">
        <v>77</v>
      </c>
      <c r="AP3" s="89" t="s">
        <v>77</v>
      </c>
      <c r="AQ3" s="89" t="s">
        <v>77</v>
      </c>
      <c r="AR3" s="89" t="s">
        <v>77</v>
      </c>
      <c r="AS3" s="89" t="s">
        <v>77</v>
      </c>
      <c r="AT3" s="89" t="s">
        <v>77</v>
      </c>
      <c r="AU3" s="89" t="s">
        <v>77</v>
      </c>
      <c r="AV3" s="89" t="s">
        <v>77</v>
      </c>
      <c r="AW3" s="89" t="s">
        <v>77</v>
      </c>
      <c r="AX3" s="89" t="s">
        <v>77</v>
      </c>
      <c r="AY3" s="89" t="s">
        <v>77</v>
      </c>
      <c r="AZ3" s="89" t="s">
        <v>77</v>
      </c>
      <c r="BA3" s="89" t="s">
        <v>77</v>
      </c>
      <c r="BB3" s="89" t="s">
        <v>77</v>
      </c>
      <c r="BC3" s="89" t="s">
        <v>77</v>
      </c>
      <c r="BD3" s="89" t="s">
        <v>77</v>
      </c>
      <c r="BE3" s="89" t="s">
        <v>77</v>
      </c>
      <c r="BF3" s="89" t="s">
        <v>77</v>
      </c>
      <c r="BG3" s="89" t="s">
        <v>77</v>
      </c>
      <c r="BH3" s="89" t="s">
        <v>77</v>
      </c>
      <c r="BI3" s="89" t="s">
        <v>77</v>
      </c>
      <c r="BJ3" s="89" t="s">
        <v>77</v>
      </c>
      <c r="BK3" s="89" t="s">
        <v>77</v>
      </c>
      <c r="BL3" s="89" t="s">
        <v>77</v>
      </c>
      <c r="BM3" s="89" t="s">
        <v>77</v>
      </c>
      <c r="BN3" s="89" t="s">
        <v>77</v>
      </c>
      <c r="BO3" s="89" t="s">
        <v>77</v>
      </c>
      <c r="BP3" s="89" t="s">
        <v>77</v>
      </c>
      <c r="BQ3" s="89" t="s">
        <v>77</v>
      </c>
      <c r="BR3" s="89" t="s">
        <v>77</v>
      </c>
      <c r="BS3" s="89" t="s">
        <v>76</v>
      </c>
      <c r="BT3" s="89" t="s">
        <v>76</v>
      </c>
      <c r="BU3" s="89" t="s">
        <v>76</v>
      </c>
      <c r="BV3" s="89" t="s">
        <v>76</v>
      </c>
      <c r="BW3" s="89" t="s">
        <v>76</v>
      </c>
      <c r="BX3" s="88" t="s">
        <v>76</v>
      </c>
    </row>
    <row r="4" spans="1:76" ht="15.75">
      <c r="A4" s="65"/>
      <c r="B4" s="65"/>
      <c r="C4" s="87"/>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5"/>
      <c r="BU4" s="85"/>
      <c r="BV4" s="85"/>
      <c r="BW4" s="85"/>
      <c r="BX4" s="84"/>
    </row>
    <row r="5" spans="1:76" ht="39.950000000000003" customHeight="1">
      <c r="A5" s="38"/>
      <c r="B5" s="45" t="s">
        <v>166</v>
      </c>
      <c r="C5" s="38"/>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56"/>
      <c r="BW5" s="56"/>
      <c r="BX5" s="53"/>
    </row>
    <row r="6" spans="1:76">
      <c r="A6" s="38"/>
      <c r="B6" s="37" t="s">
        <v>155</v>
      </c>
      <c r="C6" s="38"/>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f>'Table 2a'!AH16/1000</f>
        <v>2.1402302398240955</v>
      </c>
      <c r="AI6" s="60">
        <f>'Table 2a'!AI16/1000</f>
        <v>3.1954036116683207</v>
      </c>
      <c r="AJ6" s="60">
        <f>'Table 2a'!AJ16/1000</f>
        <v>3.4816023161308887</v>
      </c>
      <c r="AK6" s="60">
        <f>'Table 2a'!AK16/1000</f>
        <v>4.1149635010235581</v>
      </c>
      <c r="AL6" s="60">
        <f>'Table 2a'!AL16/1000</f>
        <v>4.6340142418760122</v>
      </c>
      <c r="AM6" s="60">
        <f>'Table 2a'!AM16/1000</f>
        <v>5.1280436409009997</v>
      </c>
      <c r="AN6" s="60">
        <f>'Table 2a'!AN16/1000</f>
        <v>5.5735994938701277</v>
      </c>
      <c r="AO6" s="60">
        <f>'Table 2a'!AO16/1000</f>
        <v>5.9417182276070992</v>
      </c>
      <c r="AP6" s="60">
        <f>'Table 2a'!AP16/1000</f>
        <v>6.0998808325284717</v>
      </c>
      <c r="AQ6" s="60">
        <f>'Table 2a'!AQ16/1000</f>
        <v>6.2654553240804169</v>
      </c>
      <c r="AR6" s="60">
        <f>'Table 2a'!AR16/1000</f>
        <v>6.3518234230750714</v>
      </c>
      <c r="AS6" s="60">
        <f>'Table 2a'!AS16/1000</f>
        <v>6.5317307903545769</v>
      </c>
      <c r="AT6" s="60">
        <f>'Table 2a'!AT16/1000</f>
        <v>6.8645773705436106</v>
      </c>
      <c r="AU6" s="60">
        <f>'Table 2a'!AU16/1000</f>
        <v>8.0810507873405797</v>
      </c>
      <c r="AV6" s="60">
        <f>'Table 2a'!AV16/1000</f>
        <v>9.2941511629693743</v>
      </c>
      <c r="AW6" s="60">
        <f>'Table 2a'!AW16/1000</f>
        <v>10.170602145994048</v>
      </c>
      <c r="AX6" s="60">
        <f>'Table 2a'!AX16/1000</f>
        <v>10.304518169157031</v>
      </c>
      <c r="AY6" s="60">
        <f>'Table 2a'!AY16/1000</f>
        <v>10.698025342314521</v>
      </c>
      <c r="AZ6" s="60">
        <f>'Table 2a'!AZ16/1000</f>
        <v>11.060411199032972</v>
      </c>
      <c r="BA6" s="60">
        <f>'Table 2a'!BA16/1000</f>
        <v>11.191470568894628</v>
      </c>
      <c r="BB6" s="60">
        <f>'Table 2a'!BB16/1000</f>
        <v>11.462957930880082</v>
      </c>
      <c r="BC6" s="60">
        <f>'Table 2a'!BC16/1000</f>
        <v>12.482486571392403</v>
      </c>
      <c r="BD6" s="60">
        <f>'Table 2a'!BD16/1000</f>
        <v>12.579086615294388</v>
      </c>
      <c r="BE6" s="60">
        <f>'Table 2a'!BE16/1000</f>
        <v>13.085635952638949</v>
      </c>
      <c r="BF6" s="60">
        <f>'Table 2a'!BF16/1000</f>
        <v>13.653943174531621</v>
      </c>
      <c r="BG6" s="60">
        <f>'Table 2a'!BG16/1000</f>
        <v>4.8027443435502457</v>
      </c>
      <c r="BH6" s="60">
        <f>'Table 2a'!BH16/1000</f>
        <v>4.2634254214827294</v>
      </c>
      <c r="BI6" s="60">
        <f>'Table 2a'!BI16/1000</f>
        <v>3.4743883622779057</v>
      </c>
      <c r="BJ6" s="60">
        <f>'Table 2a'!BJ16/1000</f>
        <v>3.0353044847562924</v>
      </c>
      <c r="BK6" s="60">
        <f>'Table 2a'!BK16/1000</f>
        <v>2.7775366963541721</v>
      </c>
      <c r="BL6" s="60">
        <f>'Table 2a'!BL16/1000</f>
        <v>2.5616293883814527</v>
      </c>
      <c r="BM6" s="60">
        <f>'Table 2a'!BM16/1000</f>
        <v>2.0693648479653115</v>
      </c>
      <c r="BN6" s="60">
        <f>'Table 2a'!BN16/1000</f>
        <v>1.8535156563857014</v>
      </c>
      <c r="BO6" s="60">
        <f>'Table 2a'!BO16/1000</f>
        <v>1.7657742885330194</v>
      </c>
      <c r="BP6" s="60">
        <f>'Table 2a'!BP16/1000</f>
        <v>1.6829105468621641</v>
      </c>
      <c r="BQ6" s="60">
        <f>'Table 2a'!BQ16/1000</f>
        <v>1.6356437455756365</v>
      </c>
      <c r="BR6" s="60">
        <f>'Table 2a'!BR16/1000</f>
        <v>1.8390293435447138</v>
      </c>
      <c r="BS6" s="60">
        <f>'Table 2a'!BS16/1000</f>
        <v>1.8640522003080084</v>
      </c>
      <c r="BT6" s="60">
        <f>'Table 2a'!BT16/1000</f>
        <v>1.8696975742420159</v>
      </c>
      <c r="BU6" s="60">
        <f>'Table 2a'!BU16/1000</f>
        <v>1.9117069102627979</v>
      </c>
      <c r="BV6" s="60">
        <f>'Table 2a'!BV16/1000</f>
        <v>1.9756121877877451</v>
      </c>
      <c r="BW6" s="60">
        <f>'Table 2a'!BW16/1000</f>
        <v>2.0572182383608961</v>
      </c>
      <c r="BX6" s="59">
        <f>'Table 2a'!BX16/1000</f>
        <v>2.1113341438264999</v>
      </c>
    </row>
    <row r="7" spans="1:76">
      <c r="A7" s="38"/>
      <c r="B7" s="37" t="s">
        <v>154</v>
      </c>
      <c r="C7" s="38"/>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60">
        <f>'Table 2a'!AH76/1000</f>
        <v>4.3901629877503892</v>
      </c>
      <c r="AI7" s="60">
        <f>'Table 2a'!AI76/1000</f>
        <v>4.8128508610114782</v>
      </c>
      <c r="AJ7" s="60">
        <f>'Table 2a'!AJ76/1000</f>
        <v>6.2823050726326253</v>
      </c>
      <c r="AK7" s="60">
        <f>'Table 2a'!AK76/1000</f>
        <v>8.3178593417309337</v>
      </c>
      <c r="AL7" s="60">
        <f>'Table 2a'!AL76/1000</f>
        <v>9.8498748232840523</v>
      </c>
      <c r="AM7" s="60">
        <f>'Table 2a'!AM76/1000</f>
        <v>11.572896942930397</v>
      </c>
      <c r="AN7" s="60">
        <f>'Table 2a'!AN76/1000</f>
        <v>12.826570114134206</v>
      </c>
      <c r="AO7" s="60">
        <f>'Table 2a'!AO76/1000</f>
        <v>14.042834071766636</v>
      </c>
      <c r="AP7" s="60">
        <f>'Table 2a'!AP76/1000</f>
        <v>15.33683630786763</v>
      </c>
      <c r="AQ7" s="60">
        <f>'Table 2a'!AQ76/1000</f>
        <v>15.577510236185928</v>
      </c>
      <c r="AR7" s="60">
        <f>'Table 2a'!AR76/1000</f>
        <v>14.909193195627202</v>
      </c>
      <c r="AS7" s="60">
        <f>'Table 2a'!AS76/1000</f>
        <v>15.345773833544426</v>
      </c>
      <c r="AT7" s="60">
        <f>'Table 2a'!AT76/1000</f>
        <v>17.876825969730529</v>
      </c>
      <c r="AU7" s="60">
        <f>'Table 2a'!AU76/1000</f>
        <v>22.691039056134109</v>
      </c>
      <c r="AV7" s="60">
        <f>'Table 2a'!AV76/1000</f>
        <v>27.212284889007034</v>
      </c>
      <c r="AW7" s="60">
        <f>'Table 2a'!AW76/1000</f>
        <v>30.556640477738103</v>
      </c>
      <c r="AX7" s="60">
        <f>'Table 2a'!AX76/1000</f>
        <v>31.780763659426519</v>
      </c>
      <c r="AY7" s="60">
        <f>'Table 2a'!AY76/1000</f>
        <v>33.498155150357007</v>
      </c>
      <c r="AZ7" s="60">
        <f>'Table 2a'!AZ76/1000</f>
        <v>34.23901106225253</v>
      </c>
      <c r="BA7" s="60">
        <f>'Table 2a'!BA76/1000</f>
        <v>33.406156559343721</v>
      </c>
      <c r="BB7" s="60">
        <f>'Table 2a'!BB76/1000</f>
        <v>33.313239089650168</v>
      </c>
      <c r="BC7" s="60">
        <f>'Table 2a'!BC76/1000</f>
        <v>32.657783608021326</v>
      </c>
      <c r="BD7" s="60">
        <f>'Table 2a'!BD76/1000</f>
        <v>31.72597693305347</v>
      </c>
      <c r="BE7" s="60">
        <f>'Table 2a'!BE76/1000</f>
        <v>32.382208129032158</v>
      </c>
      <c r="BF7" s="60">
        <f>'Table 2a'!BF76/1000</f>
        <v>33.317310238163259</v>
      </c>
      <c r="BG7" s="60">
        <f>'Table 2a'!BG76/1000</f>
        <v>34.628061685856949</v>
      </c>
      <c r="BH7" s="60">
        <f>'Table 2a'!BH76/1000</f>
        <v>35.69931045079084</v>
      </c>
      <c r="BI7" s="60">
        <f>'Table 2a'!BI76/1000</f>
        <v>36.930522008288243</v>
      </c>
      <c r="BJ7" s="60">
        <f>'Table 2a'!BJ76/1000</f>
        <v>38.244559119927516</v>
      </c>
      <c r="BK7" s="60">
        <f>'Table 2a'!BK76/1000</f>
        <v>40.24340330059421</v>
      </c>
      <c r="BL7" s="60">
        <f>'Table 2a'!BL76/1000</f>
        <v>42.814148734302925</v>
      </c>
      <c r="BM7" s="60">
        <f>'Table 2a'!BM76/1000</f>
        <v>49.328831631441837</v>
      </c>
      <c r="BN7" s="60">
        <f>'Table 2a'!BN76/1000</f>
        <v>51.168506807927187</v>
      </c>
      <c r="BO7" s="60">
        <f>'Table 2a'!BO76/1000</f>
        <v>52.988624719206534</v>
      </c>
      <c r="BP7" s="60">
        <f>'Table 2a'!BP76/1000</f>
        <v>54.982846983648464</v>
      </c>
      <c r="BQ7" s="60">
        <f>'Table 2a'!BQ76/1000</f>
        <v>51.660782413711701</v>
      </c>
      <c r="BR7" s="60">
        <f>'Table 2a'!BR76/1000</f>
        <v>52.215832617204384</v>
      </c>
      <c r="BS7" s="60">
        <f>'Table 2a'!BS76/1000</f>
        <v>52.841912929554155</v>
      </c>
      <c r="BT7" s="60">
        <f>'Table 2a'!BT76/1000</f>
        <v>52.087720156964672</v>
      </c>
      <c r="BU7" s="60">
        <f>'Table 2a'!BU76/1000</f>
        <v>50.846714127201693</v>
      </c>
      <c r="BV7" s="60">
        <f>'Table 2a'!BV76/1000</f>
        <v>49.944479301938401</v>
      </c>
      <c r="BW7" s="60">
        <f>'Table 2a'!BW76/1000</f>
        <v>49.434417708035539</v>
      </c>
      <c r="BX7" s="59">
        <f>'Table 2a'!BX76/1000</f>
        <v>50.165322778234319</v>
      </c>
    </row>
    <row r="8" spans="1:76">
      <c r="A8" s="38"/>
      <c r="B8" s="37" t="s">
        <v>68</v>
      </c>
      <c r="C8" s="38"/>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60">
        <f>'Table 2a'!AH125/1000</f>
        <v>9.3426067724255155</v>
      </c>
      <c r="AI8" s="60">
        <f>'Table 2a'!AI125/1000</f>
        <v>10.7688055273202</v>
      </c>
      <c r="AJ8" s="60">
        <f>'Table 2a'!AJ125/1000</f>
        <v>12.894152611236493</v>
      </c>
      <c r="AK8" s="60">
        <f>'Table 2a'!AK125/1000</f>
        <v>15.265487157245504</v>
      </c>
      <c r="AL8" s="60">
        <f>'Table 2a'!AL125/1000</f>
        <v>17.144170934839934</v>
      </c>
      <c r="AM8" s="60">
        <f>'Table 2a'!AM125/1000</f>
        <v>18.631119416168602</v>
      </c>
      <c r="AN8" s="60">
        <f>'Table 2a'!AN125/1000</f>
        <v>19.850890391995662</v>
      </c>
      <c r="AO8" s="60">
        <f>'Table 2a'!AO125/1000</f>
        <v>21.783507700626259</v>
      </c>
      <c r="AP8" s="60">
        <f>'Table 2a'!AP125/1000</f>
        <v>23.480940859603898</v>
      </c>
      <c r="AQ8" s="60">
        <f>'Table 2a'!AQ125/1000</f>
        <v>24.857778439733668</v>
      </c>
      <c r="AR8" s="60">
        <f>'Table 2a'!AR125/1000</f>
        <v>26.056733891297718</v>
      </c>
      <c r="AS8" s="60">
        <f>'Table 2a'!AS125/1000</f>
        <v>28.436744857101015</v>
      </c>
      <c r="AT8" s="60">
        <f>'Table 2a'!AT125/1000</f>
        <v>31.737396375410903</v>
      </c>
      <c r="AU8" s="60">
        <f>'Table 2a'!AU125/1000</f>
        <v>35.530798624968625</v>
      </c>
      <c r="AV8" s="60">
        <f>'Table 2a'!AV125/1000</f>
        <v>38.751015948023621</v>
      </c>
      <c r="AW8" s="60">
        <f>'Table 2a'!AW125/1000</f>
        <v>41.710323376267837</v>
      </c>
      <c r="AX8" s="60">
        <f>'Table 2a'!AX125/1000</f>
        <v>42.777385385416402</v>
      </c>
      <c r="AY8" s="60">
        <f>'Table 2a'!AY125/1000</f>
        <v>44.514638660369798</v>
      </c>
      <c r="AZ8" s="60">
        <f>'Table 2a'!AZ125/1000</f>
        <v>46.918527495714486</v>
      </c>
      <c r="BA8" s="60">
        <f>'Table 2a'!BA125/1000</f>
        <v>48.749766628761677</v>
      </c>
      <c r="BB8" s="60">
        <f>'Table 2a'!BB125/1000</f>
        <v>50.789120539508168</v>
      </c>
      <c r="BC8" s="60">
        <f>'Table 2a'!BC125/1000</f>
        <v>53.90831506305399</v>
      </c>
      <c r="BD8" s="60">
        <f>'Table 2a'!BD125/1000</f>
        <v>57.068777236767062</v>
      </c>
      <c r="BE8" s="60">
        <f>'Table 2a'!BE125/1000</f>
        <v>61.23818881098439</v>
      </c>
      <c r="BF8" s="60">
        <f>'Table 2a'!BF125/1000</f>
        <v>63.330305663652602</v>
      </c>
      <c r="BG8" s="60">
        <f>'Table 2a'!BG125/1000</f>
        <v>66.359817055609824</v>
      </c>
      <c r="BH8" s="60">
        <f>'Table 2a'!BH125/1000</f>
        <v>71.129788265206841</v>
      </c>
      <c r="BI8" s="60">
        <f>'Table 2a'!BI125/1000</f>
        <v>75.395089176207534</v>
      </c>
      <c r="BJ8" s="60">
        <f>'Table 2a'!BJ125/1000</f>
        <v>77.927032948756562</v>
      </c>
      <c r="BK8" s="60">
        <f>'Table 2a'!BK125/1000</f>
        <v>83.221265865909004</v>
      </c>
      <c r="BL8" s="60">
        <f>'Table 2a'!BL125/1000</f>
        <v>90.381387301769209</v>
      </c>
      <c r="BM8" s="60">
        <f>'Table 2a'!BM125/1000</f>
        <v>96.605813211114963</v>
      </c>
      <c r="BN8" s="60">
        <f>'Table 2a'!BN125/1000</f>
        <v>100.33953270549061</v>
      </c>
      <c r="BO8" s="60">
        <f>'Table 2a'!BO125/1000</f>
        <v>104.20604787070685</v>
      </c>
      <c r="BP8" s="60">
        <f>'Table 2a'!BP125/1000</f>
        <v>109.86768103089538</v>
      </c>
      <c r="BQ8" s="60">
        <f>'Table 2a'!BQ125/1000</f>
        <v>110.69512179348879</v>
      </c>
      <c r="BR8" s="60">
        <f>'Table 2a'!BR125/1000</f>
        <v>114.049841390198</v>
      </c>
      <c r="BS8" s="60">
        <f>'Table 2a'!BS125/1000</f>
        <v>116.6621014992658</v>
      </c>
      <c r="BT8" s="60">
        <f>'Table 2a'!BT125/1000</f>
        <v>118.48154692598833</v>
      </c>
      <c r="BU8" s="60">
        <f>'Table 2a'!BU125/1000</f>
        <v>120.93372792276699</v>
      </c>
      <c r="BV8" s="60">
        <f>'Table 2a'!BV125/1000</f>
        <v>123.43084207183361</v>
      </c>
      <c r="BW8" s="60">
        <f>'Table 2a'!BW125/1000</f>
        <v>125.99745455854458</v>
      </c>
      <c r="BX8" s="59">
        <f>'Table 2a'!BX125/1000</f>
        <v>129.18183883410077</v>
      </c>
    </row>
    <row r="9" spans="1:76" ht="26.1" customHeight="1">
      <c r="A9" s="38"/>
      <c r="B9" s="37" t="s">
        <v>159</v>
      </c>
      <c r="C9" s="38"/>
      <c r="D9" s="56">
        <f>'Table 1a'!D80/1000</f>
        <v>0.25080000000000002</v>
      </c>
      <c r="E9" s="56">
        <f>'Table 1a'!E80/1000</f>
        <v>0.35489999999999999</v>
      </c>
      <c r="F9" s="56">
        <f>'Table 1a'!F80/1000</f>
        <v>0.35589999999999999</v>
      </c>
      <c r="G9" s="56">
        <f>'Table 1a'!G80/1000</f>
        <v>0.37730000000000002</v>
      </c>
      <c r="H9" s="56">
        <f>'Table 1a'!H80/1000</f>
        <v>0.44950000000000001</v>
      </c>
      <c r="I9" s="56">
        <f>'Table 1a'!I80/1000</f>
        <v>0.47170000000000001</v>
      </c>
      <c r="J9" s="56">
        <f>'Table 1a'!J80/1000</f>
        <v>0.4803</v>
      </c>
      <c r="K9" s="56">
        <f>'Table 1a'!K80/1000</f>
        <v>0.58350000000000002</v>
      </c>
      <c r="L9" s="56">
        <f>'Table 1a'!L80/1000</f>
        <v>0.6036999999999999</v>
      </c>
      <c r="M9" s="56">
        <f>'Table 1a'!M80/1000</f>
        <v>0.66269999999999996</v>
      </c>
      <c r="N9" s="56">
        <f>'Table 1a'!N80/1000</f>
        <v>0.85780000000000001</v>
      </c>
      <c r="O9" s="56">
        <f>'Table 1a'!O80/1000</f>
        <v>0.89100000000000001</v>
      </c>
      <c r="P9" s="56">
        <f>'Table 1a'!P80/1000</f>
        <v>0.90760000000000007</v>
      </c>
      <c r="Q9" s="56">
        <f>'Table 1a'!Q80/1000</f>
        <v>1.0548</v>
      </c>
      <c r="R9" s="56">
        <f>'Table 1a'!R80/1000</f>
        <v>1.1171</v>
      </c>
      <c r="S9" s="56">
        <f>'Table 1a'!S80/1000</f>
        <v>1.3137999999999996</v>
      </c>
      <c r="T9" s="56">
        <f>'Table 1a'!T80/1000</f>
        <v>1.3685</v>
      </c>
      <c r="U9" s="56">
        <f>'Table 1a'!U80/1000</f>
        <v>1.6715</v>
      </c>
      <c r="V9" s="56">
        <f>'Table 1a'!V80/1000</f>
        <v>1.7526999999999999</v>
      </c>
      <c r="W9" s="56">
        <f>'Table 1a'!W80/1000</f>
        <v>1.9772000000000001</v>
      </c>
      <c r="X9" s="56">
        <f>'Table 1a'!X80/1000</f>
        <v>2.169</v>
      </c>
      <c r="Y9" s="56">
        <f>'Table 1a'!Y80/1000</f>
        <v>2.2987000000000002</v>
      </c>
      <c r="Z9" s="56">
        <f>'Table 1a'!Z80/1000</f>
        <v>2.5215999999999998</v>
      </c>
      <c r="AA9" s="56">
        <f>'Table 1a'!AA80/1000</f>
        <v>2.9506000000000001</v>
      </c>
      <c r="AB9" s="56">
        <f>'Table 1a'!AB80/1000</f>
        <v>3.3402999999999996</v>
      </c>
      <c r="AC9" s="56">
        <f>'Table 1a'!AC80/1000</f>
        <v>3.8525990000000001</v>
      </c>
      <c r="AD9" s="56">
        <f>'Table 1a'!AD80/1000</f>
        <v>4.9183270000000006</v>
      </c>
      <c r="AE9" s="56">
        <f>'Table 1a'!AE80/1000</f>
        <v>6.5839790000000002</v>
      </c>
      <c r="AF9" s="56">
        <f>'Table 1a'!AF80/1000</f>
        <v>7.8012960000000007</v>
      </c>
      <c r="AG9" s="56">
        <f>'Table 1a'!AG80/1000</f>
        <v>9.0823199999999993</v>
      </c>
      <c r="AH9" s="56">
        <f>'Table 1a'!AH80/1000</f>
        <v>10.46</v>
      </c>
      <c r="AI9" s="56">
        <f>'Table 1a'!AI80/1000</f>
        <v>11.936999999999999</v>
      </c>
      <c r="AJ9" s="56">
        <f>'Table 1a'!AJ80/1000</f>
        <v>14.529</v>
      </c>
      <c r="AK9" s="56">
        <f>'Table 1a'!AK80/1000</f>
        <v>16.863</v>
      </c>
      <c r="AL9" s="56">
        <f>'Table 1a'!AL80/1000</f>
        <v>18.21</v>
      </c>
      <c r="AM9" s="56">
        <f>'Table 1a'!AM80/1000</f>
        <v>19.797999999999998</v>
      </c>
      <c r="AN9" s="56">
        <f>'Table 1a'!AN80/1000</f>
        <v>20.863</v>
      </c>
      <c r="AO9" s="56">
        <f>'Table 1a'!AO80/1000</f>
        <v>22.448</v>
      </c>
      <c r="AP9" s="56">
        <f>'Table 1a'!AP80/1000</f>
        <v>24.257598000000002</v>
      </c>
      <c r="AQ9" s="56">
        <f>'Table 1a'!AQ80/1000</f>
        <v>25.406486000000001</v>
      </c>
      <c r="AR9" s="56">
        <f>'Table 1a'!AR80/1000</f>
        <v>26.034205999999998</v>
      </c>
      <c r="AS9" s="56">
        <f>'Table 1a'!AS80/1000</f>
        <v>27.702068000000004</v>
      </c>
      <c r="AT9" s="56">
        <f>'Table 1a'!AT80/1000</f>
        <v>30.508146</v>
      </c>
      <c r="AU9" s="56">
        <f>'Table 1a'!AU80/1000</f>
        <v>35.252113999999999</v>
      </c>
      <c r="AV9" s="56">
        <f>'Table 1a'!AV80/1000</f>
        <v>37.320296999999997</v>
      </c>
      <c r="AW9" s="56">
        <f>'Table 1a'!AW80/1000</f>
        <v>39.538795000000007</v>
      </c>
      <c r="AX9" s="56">
        <f>'Table 1a'!AX80/1000</f>
        <v>39.824572000000003</v>
      </c>
      <c r="AY9" s="56">
        <f>'Table 1a'!AY80/1000</f>
        <v>40.701778000000004</v>
      </c>
      <c r="AZ9" s="56">
        <f>'Table 1a'!AZ80/1000</f>
        <v>42.158667000000001</v>
      </c>
      <c r="BA9" s="56">
        <f>'Table 1a'!BA80/1000</f>
        <v>43.119707999999996</v>
      </c>
      <c r="BB9" s="56">
        <f>'Table 1a'!BB80/1000</f>
        <v>45.018209000000006</v>
      </c>
      <c r="BC9" s="56">
        <f>'Table 1a'!BC80/1000</f>
        <v>46.884318</v>
      </c>
      <c r="BD9" s="56">
        <f>'Table 1a'!BD80/1000</f>
        <v>47.796771</v>
      </c>
      <c r="BE9" s="56">
        <f>'Table 1a'!BE80/1000</f>
        <v>51.093595998929331</v>
      </c>
      <c r="BF9" s="56">
        <f>'Table 1a'!BF80/1000</f>
        <v>53.686528709614699</v>
      </c>
      <c r="BG9" s="56">
        <f>'Table 1a'!BG80/1000</f>
        <v>56.079337540435695</v>
      </c>
      <c r="BH9" s="56">
        <f>'Table 1a'!BH80/1000</f>
        <v>58.408538999999998</v>
      </c>
      <c r="BI9" s="56">
        <f>'Table 1a'!BI80/1000</f>
        <v>60.914807692682672</v>
      </c>
      <c r="BJ9" s="56">
        <f>'Table 1a'!BJ80/1000</f>
        <v>63.129216045855109</v>
      </c>
      <c r="BK9" s="56">
        <f>'Table 1a'!BK80/1000</f>
        <v>67.411978362963168</v>
      </c>
      <c r="BL9" s="56">
        <f>'Table 1a'!BL80/1000</f>
        <v>72.671184816889408</v>
      </c>
      <c r="BM9" s="56">
        <f>'Table 1a'!BM80/1000</f>
        <v>77.814820358342374</v>
      </c>
      <c r="BN9" s="56">
        <f>'Table 1a'!BN80/1000</f>
        <v>80.345367492594733</v>
      </c>
      <c r="BO9" s="56">
        <f>'Table 1a'!BO80/1000</f>
        <v>84.501883808506491</v>
      </c>
      <c r="BP9" s="56">
        <f>'Table 1a'!BP80/1000</f>
        <v>89.37998341528575</v>
      </c>
      <c r="BQ9" s="56">
        <f>'Table 1a'!BQ80/1000</f>
        <v>91.644092424199442</v>
      </c>
      <c r="BR9" s="56">
        <f>'Table 1a'!BR80/1000</f>
        <v>94.500785053877024</v>
      </c>
      <c r="BS9" s="56">
        <f>'Table 1a'!BS80/1000</f>
        <v>97.907997527068062</v>
      </c>
      <c r="BT9" s="56">
        <f>'Table 1a'!BT80/1000</f>
        <v>100.66050631122145</v>
      </c>
      <c r="BU9" s="56">
        <f>'Table 1a'!BU80/1000</f>
        <v>103.90185259040456</v>
      </c>
      <c r="BV9" s="56">
        <f>'Table 1a'!BV80/1000</f>
        <v>107.25831195102585</v>
      </c>
      <c r="BW9" s="56">
        <f>'Table 1a'!BW80/1000</f>
        <v>110.37253357219844</v>
      </c>
      <c r="BX9" s="53">
        <f>'Table 1a'!BX80/1000</f>
        <v>113.89936979484379</v>
      </c>
    </row>
    <row r="10" spans="1:76">
      <c r="A10" s="38"/>
      <c r="B10" s="37" t="s">
        <v>158</v>
      </c>
      <c r="C10" s="38"/>
      <c r="D10" s="56">
        <f>'Table 1a'!D81/1000</f>
        <v>6.25E-2</v>
      </c>
      <c r="E10" s="56">
        <f>'Table 1a'!E81/1000</f>
        <v>7.5200000000000003E-2</v>
      </c>
      <c r="F10" s="56">
        <f>'Table 1a'!F81/1000</f>
        <v>8.4500000000000006E-2</v>
      </c>
      <c r="G10" s="56">
        <f>'Table 1a'!G81/1000</f>
        <v>9.459999999999999E-2</v>
      </c>
      <c r="H10" s="56">
        <f>'Table 1a'!H81/1000</f>
        <v>0.1186</v>
      </c>
      <c r="I10" s="56">
        <f>'Table 1a'!I81/1000</f>
        <v>0.12029999999999999</v>
      </c>
      <c r="J10" s="56">
        <f>'Table 1a'!J81/1000</f>
        <v>0.12540000000000001</v>
      </c>
      <c r="K10" s="56">
        <f>'Table 1a'!K81/1000</f>
        <v>0.11409999999999999</v>
      </c>
      <c r="L10" s="56">
        <f>'Table 1a'!L81/1000</f>
        <v>0.12129999999999999</v>
      </c>
      <c r="M10" s="56">
        <f>'Table 1a'!M81/1000</f>
        <v>0.1196</v>
      </c>
      <c r="N10" s="56">
        <f>'Table 1a'!N81/1000</f>
        <v>0.1318</v>
      </c>
      <c r="O10" s="56">
        <f>'Table 1a'!O81/1000</f>
        <v>0.1585</v>
      </c>
      <c r="P10" s="56">
        <f>'Table 1a'!P81/1000</f>
        <v>0.17949999999999999</v>
      </c>
      <c r="Q10" s="56">
        <f>'Table 1a'!Q81/1000</f>
        <v>0.1711</v>
      </c>
      <c r="R10" s="56">
        <f>'Table 1a'!R81/1000</f>
        <v>0.19980000000000001</v>
      </c>
      <c r="S10" s="56">
        <f>'Table 1a'!S81/1000</f>
        <v>0.21740000000000001</v>
      </c>
      <c r="T10" s="56">
        <f>'Table 1a'!T81/1000</f>
        <v>0.2233</v>
      </c>
      <c r="U10" s="56">
        <f>'Table 1a'!U81/1000</f>
        <v>0.24590000000000001</v>
      </c>
      <c r="V10" s="56">
        <f>'Table 1a'!V81/1000</f>
        <v>0.29749999999999999</v>
      </c>
      <c r="W10" s="56">
        <f>'Table 1a'!W81/1000</f>
        <v>0.38569999999999999</v>
      </c>
      <c r="X10" s="56">
        <f>'Table 1a'!X81/1000</f>
        <v>0.4289</v>
      </c>
      <c r="Y10" s="56">
        <f>'Table 1a'!Y81/1000</f>
        <v>0.47070000000000001</v>
      </c>
      <c r="Z10" s="56">
        <f>'Table 1a'!Z81/1000</f>
        <v>0.56379999999999997</v>
      </c>
      <c r="AA10" s="56">
        <f>'Table 1a'!AA81/1000</f>
        <v>0.68610000000000004</v>
      </c>
      <c r="AB10" s="56">
        <f>'Table 1a'!AB81/1000</f>
        <v>0.84529999999999994</v>
      </c>
      <c r="AC10" s="56">
        <f>'Table 1a'!AC81/1000</f>
        <v>0.97430000000000005</v>
      </c>
      <c r="AD10" s="56">
        <f>'Table 1a'!AD81/1000</f>
        <v>1.2081999999999999</v>
      </c>
      <c r="AE10" s="56">
        <f>'Table 1a'!AE81/1000</f>
        <v>1.6511</v>
      </c>
      <c r="AF10" s="56">
        <f>'Table 1a'!AF81/1000</f>
        <v>2.0819000000000001</v>
      </c>
      <c r="AG10" s="56">
        <f>'Table 1a'!AG81/1000</f>
        <v>2.5093000000000001</v>
      </c>
      <c r="AH10" s="56">
        <f>'Table 1a'!AH81/1000</f>
        <v>2.6920000000000002</v>
      </c>
      <c r="AI10" s="56">
        <f>'Table 1a'!AI81/1000</f>
        <v>2.94</v>
      </c>
      <c r="AJ10" s="56">
        <f>'Table 1a'!AJ81/1000</f>
        <v>3.83</v>
      </c>
      <c r="AK10" s="56">
        <f>'Table 1a'!AK81/1000</f>
        <v>5.8572499999999996</v>
      </c>
      <c r="AL10" s="56">
        <f>'Table 1a'!AL81/1000</f>
        <v>7.9169999999999998</v>
      </c>
      <c r="AM10" s="56">
        <f>'Table 1a'!AM81/1000</f>
        <v>9.4489999999999998</v>
      </c>
      <c r="AN10" s="56">
        <f>'Table 1a'!AN81/1000</f>
        <v>10.782999999999999</v>
      </c>
      <c r="AO10" s="56">
        <f>'Table 1a'!AO81/1000</f>
        <v>12.231999999999999</v>
      </c>
      <c r="AP10" s="56">
        <f>'Table 1a'!AP81/1000</f>
        <v>13.176</v>
      </c>
      <c r="AQ10" s="56">
        <f>'Table 1a'!AQ81/1000</f>
        <v>13.40169</v>
      </c>
      <c r="AR10" s="56">
        <f>'Table 1a'!AR81/1000</f>
        <v>13.25199351</v>
      </c>
      <c r="AS10" s="56">
        <f>'Table 1a'!AS81/1000</f>
        <v>14.200272480999999</v>
      </c>
      <c r="AT10" s="56">
        <f>'Table 1a'!AT81/1000</f>
        <v>16.797837000000005</v>
      </c>
      <c r="AU10" s="56">
        <f>'Table 1a'!AU81/1000</f>
        <v>20.295427899511736</v>
      </c>
      <c r="AV10" s="56">
        <f>'Table 1a'!AV81/1000</f>
        <v>25.526476000000002</v>
      </c>
      <c r="AW10" s="56">
        <f>'Table 1a'!AW81/1000</f>
        <v>28.829948000000002</v>
      </c>
      <c r="AX10" s="56">
        <f>'Table 1a'!AX81/1000</f>
        <v>30.339205213999996</v>
      </c>
      <c r="AY10" s="56">
        <f>'Table 1a'!AY81/1000</f>
        <v>31.886693626000003</v>
      </c>
      <c r="AZ10" s="56">
        <f>'Table 1a'!AZ81/1000</f>
        <v>32.437416757000001</v>
      </c>
      <c r="BA10" s="56">
        <f>'Table 1a'!BA81/1000</f>
        <v>31.640413748</v>
      </c>
      <c r="BB10" s="56">
        <f>'Table 1a'!BB81/1000</f>
        <v>31.212963835000004</v>
      </c>
      <c r="BC10" s="56">
        <f>'Table 1a'!BC81/1000</f>
        <v>30.726584142467686</v>
      </c>
      <c r="BD10" s="56">
        <f>'Table 1a'!BD81/1000</f>
        <v>29.666571453818168</v>
      </c>
      <c r="BE10" s="56">
        <f>'Table 1a'!BE81/1000</f>
        <v>30.917267665810108</v>
      </c>
      <c r="BF10" s="56">
        <f>'Table 1a'!BF81/1000</f>
        <v>32.294613805777573</v>
      </c>
      <c r="BG10" s="56">
        <f>'Table 1a'!BG81/1000</f>
        <v>33.353048856553258</v>
      </c>
      <c r="BH10" s="56">
        <f>'Table 1a'!BH81/1000</f>
        <v>35.027994048480409</v>
      </c>
      <c r="BI10" s="56">
        <f>'Table 1a'!BI81/1000</f>
        <v>35.716781529642006</v>
      </c>
      <c r="BJ10" s="56">
        <f>'Table 1a'!BJ81/1000</f>
        <v>37.172236532855472</v>
      </c>
      <c r="BK10" s="56">
        <f>'Table 1a'!BK81/1000</f>
        <v>38.696081911583093</v>
      </c>
      <c r="BL10" s="56">
        <f>'Table 1a'!BL81/1000</f>
        <v>40.966842600690001</v>
      </c>
      <c r="BM10" s="56">
        <f>'Table 1a'!BM81/1000</f>
        <v>46.695822820729994</v>
      </c>
      <c r="BN10" s="56">
        <f>'Table 1a'!BN81/1000</f>
        <v>48.764863047781709</v>
      </c>
      <c r="BO10" s="56">
        <f>'Table 1a'!BO81/1000</f>
        <v>49.940019439559826</v>
      </c>
      <c r="BP10" s="56">
        <f>'Table 1a'!BP81/1000</f>
        <v>51.39800953867001</v>
      </c>
      <c r="BQ10" s="56">
        <f>'Table 1a'!BQ81/1000</f>
        <v>46.043140870356169</v>
      </c>
      <c r="BR10" s="56">
        <f>'Table 1a'!BR81/1000</f>
        <v>45.705963401150001</v>
      </c>
      <c r="BS10" s="56">
        <f>'Table 1a'!BS81/1000</f>
        <v>45.326164639667667</v>
      </c>
      <c r="BT10" s="56">
        <f>'Table 1a'!BT81/1000</f>
        <v>44.332193185017324</v>
      </c>
      <c r="BU10" s="56">
        <f>'Table 1a'!BU81/1000</f>
        <v>42.724970321171298</v>
      </c>
      <c r="BV10" s="56">
        <f>'Table 1a'!BV81/1000</f>
        <v>40.930886023100108</v>
      </c>
      <c r="BW10" s="56">
        <f>'Table 1a'!BW81/1000</f>
        <v>39.614976120766933</v>
      </c>
      <c r="BX10" s="53">
        <f>'Table 1a'!BX81/1000</f>
        <v>39.754739019875075</v>
      </c>
    </row>
    <row r="11" spans="1:76">
      <c r="A11" s="38"/>
      <c r="B11" s="37" t="s">
        <v>157</v>
      </c>
      <c r="C11" s="38"/>
      <c r="D11" s="56">
        <f>'Table 1a'!D82/1000</f>
        <v>0.158</v>
      </c>
      <c r="E11" s="56">
        <f>'Table 1a'!E82/1000</f>
        <v>0.16769999999999999</v>
      </c>
      <c r="F11" s="56">
        <f>'Table 1a'!F82/1000</f>
        <v>0.1701</v>
      </c>
      <c r="G11" s="56">
        <f>'Table 1a'!G82/1000</f>
        <v>0.17019999999999999</v>
      </c>
      <c r="H11" s="56">
        <f>'Table 1a'!H82/1000</f>
        <v>0.20710000000000001</v>
      </c>
      <c r="I11" s="56">
        <f>'Table 1a'!I82/1000</f>
        <v>0.22469999999999998</v>
      </c>
      <c r="J11" s="56">
        <f>'Table 1a'!J82/1000</f>
        <v>0.23350000000000001</v>
      </c>
      <c r="K11" s="56">
        <f>'Table 1a'!K82/1000</f>
        <v>0.2447</v>
      </c>
      <c r="L11" s="56">
        <f>'Table 1a'!L82/1000</f>
        <v>0.25580000000000003</v>
      </c>
      <c r="M11" s="56">
        <f>'Table 1a'!M82/1000</f>
        <v>0.26880000000000004</v>
      </c>
      <c r="N11" s="56">
        <f>'Table 1a'!N82/1000</f>
        <v>0.2974</v>
      </c>
      <c r="O11" s="56">
        <f>'Table 1a'!O82/1000</f>
        <v>0.30090000000000006</v>
      </c>
      <c r="P11" s="56">
        <f>'Table 1a'!P82/1000</f>
        <v>0.30270000000000002</v>
      </c>
      <c r="Q11" s="56">
        <f>'Table 1a'!Q82/1000</f>
        <v>0.32719999999999999</v>
      </c>
      <c r="R11" s="56">
        <f>'Table 1a'!R82/1000</f>
        <v>0.32890000000000003</v>
      </c>
      <c r="S11" s="56">
        <f>'Table 1a'!S82/1000</f>
        <v>0.35940000000000005</v>
      </c>
      <c r="T11" s="56">
        <f>'Table 1a'!T82/1000</f>
        <v>0.37030000000000002</v>
      </c>
      <c r="U11" s="56">
        <f>'Table 1a'!U82/1000</f>
        <v>0.40500000000000008</v>
      </c>
      <c r="V11" s="56">
        <f>'Table 1a'!V82/1000</f>
        <v>0.40629999999999999</v>
      </c>
      <c r="W11" s="56">
        <f>'Table 1a'!W82/1000</f>
        <v>0.42669999999999997</v>
      </c>
      <c r="X11" s="56">
        <f>'Table 1a'!X82/1000</f>
        <v>0.57429999999999992</v>
      </c>
      <c r="Y11" s="56">
        <f>'Table 1a'!Y82/1000</f>
        <v>0.62269999999999992</v>
      </c>
      <c r="Z11" s="56">
        <f>'Table 1a'!Z82/1000</f>
        <v>0.55109999999999992</v>
      </c>
      <c r="AA11" s="56">
        <f>'Table 1a'!AA82/1000</f>
        <v>0.59309999999999996</v>
      </c>
      <c r="AB11" s="56">
        <f>'Table 1a'!AB82/1000</f>
        <v>0.71209999999999996</v>
      </c>
      <c r="AC11" s="56">
        <f>'Table 1a'!AC82/1000</f>
        <v>0.67810000000000004</v>
      </c>
      <c r="AD11" s="56">
        <f>'Table 1a'!AD82/1000</f>
        <v>0.77519999999999989</v>
      </c>
      <c r="AE11" s="56">
        <f>'Table 1a'!AE82/1000</f>
        <v>1.1025</v>
      </c>
      <c r="AF11" s="56">
        <f>'Table 1a'!AF82/1000</f>
        <v>1.2310000000000001</v>
      </c>
      <c r="AG11" s="56">
        <f>'Table 1a'!AG82/1000</f>
        <v>1.7755000000000001</v>
      </c>
      <c r="AH11" s="56">
        <f>'Table 1a'!AH82/1000</f>
        <v>2.7210000000000001</v>
      </c>
      <c r="AI11" s="56">
        <f>'Table 1a'!AI82/1000</f>
        <v>3.9000599999999999</v>
      </c>
      <c r="AJ11" s="56">
        <f>'Table 1a'!AJ82/1000</f>
        <v>4.2990600000000008</v>
      </c>
      <c r="AK11" s="56">
        <f>'Table 1a'!AK82/1000</f>
        <v>4.9780600000000002</v>
      </c>
      <c r="AL11" s="56">
        <f>'Table 1a'!AL82/1000</f>
        <v>5.5010600000000007</v>
      </c>
      <c r="AM11" s="56">
        <f>'Table 1a'!AM82/1000</f>
        <v>6.0850600000000004</v>
      </c>
      <c r="AN11" s="56">
        <f>'Table 1a'!AN82/1000</f>
        <v>6.6050600000000008</v>
      </c>
      <c r="AO11" s="56">
        <f>'Table 1a'!AO82/1000</f>
        <v>7.0880600000000005</v>
      </c>
      <c r="AP11" s="56">
        <f>'Table 1a'!AP82/1000</f>
        <v>7.4840600000000004</v>
      </c>
      <c r="AQ11" s="56">
        <f>'Table 1a'!AQ82/1000</f>
        <v>7.8925679999999998</v>
      </c>
      <c r="AR11" s="56">
        <f>'Table 1a'!AR82/1000</f>
        <v>8.0315510000000021</v>
      </c>
      <c r="AS11" s="56">
        <f>'Table 1a'!AS82/1000</f>
        <v>8.4119089999999996</v>
      </c>
      <c r="AT11" s="56">
        <f>'Table 1a'!AT82/1000</f>
        <v>9.1728167156850411</v>
      </c>
      <c r="AU11" s="56">
        <f>'Table 1a'!AU82/1000</f>
        <v>10.755346568931577</v>
      </c>
      <c r="AV11" s="56">
        <f>'Table 1a'!AV82/1000</f>
        <v>12.410679000000002</v>
      </c>
      <c r="AW11" s="56">
        <f>'Table 1a'!AW82/1000</f>
        <v>14.068823</v>
      </c>
      <c r="AX11" s="56">
        <f>'Table 1a'!AX82/1000</f>
        <v>14.698889999999999</v>
      </c>
      <c r="AY11" s="56">
        <f>'Table 1a'!AY82/1000</f>
        <v>16.122347527041317</v>
      </c>
      <c r="AZ11" s="56">
        <f>'Table 1a'!AZ82/1000</f>
        <v>17.621866000000001</v>
      </c>
      <c r="BA11" s="56">
        <f>'Table 1a'!BA82/1000</f>
        <v>18.587272009000003</v>
      </c>
      <c r="BB11" s="56">
        <f>'Table 1a'!BB82/1000</f>
        <v>19.334144725038435</v>
      </c>
      <c r="BC11" s="56">
        <f>'Table 1a'!BC82/1000</f>
        <v>21.437683100000015</v>
      </c>
      <c r="BD11" s="56">
        <f>'Table 1a'!BD82/1000</f>
        <v>23.910498331296751</v>
      </c>
      <c r="BE11" s="56">
        <f>'Table 1a'!BE82/1000</f>
        <v>24.695169227916086</v>
      </c>
      <c r="BF11" s="56">
        <f>'Table 1a'!BF82/1000</f>
        <v>24.320416560955216</v>
      </c>
      <c r="BG11" s="56">
        <f>'Table 1a'!BG82/1000</f>
        <v>16.358236688028089</v>
      </c>
      <c r="BH11" s="56">
        <f>'Table 1a'!BH82/1000</f>
        <v>17.655991089</v>
      </c>
      <c r="BI11" s="56">
        <f>'Table 1a'!BI82/1000</f>
        <v>19.168410324448999</v>
      </c>
      <c r="BJ11" s="56">
        <f>'Table 1a'!BJ82/1000</f>
        <v>18.905443974729799</v>
      </c>
      <c r="BK11" s="56">
        <f>'Table 1a'!BK82/1000</f>
        <v>20.134145588311135</v>
      </c>
      <c r="BL11" s="56">
        <f>'Table 1a'!BL82/1000</f>
        <v>22.11913800687423</v>
      </c>
      <c r="BM11" s="56">
        <f>'Table 1a'!BM82/1000</f>
        <v>23.493366511449778</v>
      </c>
      <c r="BN11" s="56">
        <f>'Table 1a'!BN82/1000</f>
        <v>24.251324629427096</v>
      </c>
      <c r="BO11" s="56">
        <f>'Table 1a'!BO82/1000</f>
        <v>24.518543630379988</v>
      </c>
      <c r="BP11" s="56">
        <f>'Table 1a'!BP82/1000</f>
        <v>25.755445607450234</v>
      </c>
      <c r="BQ11" s="56">
        <f>'Table 1a'!BQ82/1000</f>
        <v>26.304314658220569</v>
      </c>
      <c r="BR11" s="56">
        <f>'Table 1a'!BR82/1000</f>
        <v>27.897954895920002</v>
      </c>
      <c r="BS11" s="56">
        <f>'Table 1a'!BS82/1000</f>
        <v>28.133904462392209</v>
      </c>
      <c r="BT11" s="56">
        <f>'Table 1a'!BT82/1000</f>
        <v>27.446265160956241</v>
      </c>
      <c r="BU11" s="56">
        <f>'Table 1a'!BU82/1000</f>
        <v>27.065326048655709</v>
      </c>
      <c r="BV11" s="56">
        <f>'Table 1a'!BV82/1000</f>
        <v>27.161735587433775</v>
      </c>
      <c r="BW11" s="56">
        <f>'Table 1a'!BW82/1000</f>
        <v>27.501580811975668</v>
      </c>
      <c r="BX11" s="53">
        <f>'Table 1a'!BX82/1000</f>
        <v>27.804386941442818</v>
      </c>
    </row>
    <row r="12" spans="1:76" ht="15.75">
      <c r="A12" s="38"/>
      <c r="B12" s="41" t="s">
        <v>67</v>
      </c>
      <c r="C12" s="38"/>
      <c r="D12" s="58">
        <f t="shared" ref="D12:AI12" si="0">SUM(D9:D11)</f>
        <v>0.47130000000000005</v>
      </c>
      <c r="E12" s="58">
        <f t="shared" si="0"/>
        <v>0.5978</v>
      </c>
      <c r="F12" s="58">
        <f t="shared" si="0"/>
        <v>0.61050000000000004</v>
      </c>
      <c r="G12" s="58">
        <f t="shared" si="0"/>
        <v>0.6421</v>
      </c>
      <c r="H12" s="58">
        <f t="shared" si="0"/>
        <v>0.77520000000000011</v>
      </c>
      <c r="I12" s="58">
        <f t="shared" si="0"/>
        <v>0.81669999999999998</v>
      </c>
      <c r="J12" s="58">
        <f t="shared" si="0"/>
        <v>0.83920000000000006</v>
      </c>
      <c r="K12" s="58">
        <f t="shared" si="0"/>
        <v>0.94230000000000003</v>
      </c>
      <c r="L12" s="58">
        <f t="shared" si="0"/>
        <v>0.98079999999999989</v>
      </c>
      <c r="M12" s="58">
        <f t="shared" si="0"/>
        <v>1.0510999999999999</v>
      </c>
      <c r="N12" s="58">
        <f t="shared" si="0"/>
        <v>1.2869999999999999</v>
      </c>
      <c r="O12" s="58">
        <f t="shared" si="0"/>
        <v>1.3504</v>
      </c>
      <c r="P12" s="58">
        <f t="shared" si="0"/>
        <v>1.3897999999999999</v>
      </c>
      <c r="Q12" s="58">
        <f t="shared" si="0"/>
        <v>1.5530999999999999</v>
      </c>
      <c r="R12" s="58">
        <f t="shared" si="0"/>
        <v>1.6457999999999999</v>
      </c>
      <c r="S12" s="58">
        <f t="shared" si="0"/>
        <v>1.8905999999999996</v>
      </c>
      <c r="T12" s="58">
        <f t="shared" si="0"/>
        <v>1.9621000000000002</v>
      </c>
      <c r="U12" s="58">
        <f t="shared" si="0"/>
        <v>2.3224</v>
      </c>
      <c r="V12" s="58">
        <f t="shared" si="0"/>
        <v>2.4564999999999997</v>
      </c>
      <c r="W12" s="58">
        <f t="shared" si="0"/>
        <v>2.7896000000000001</v>
      </c>
      <c r="X12" s="58">
        <f t="shared" si="0"/>
        <v>3.1722000000000001</v>
      </c>
      <c r="Y12" s="58">
        <f t="shared" si="0"/>
        <v>3.3921000000000001</v>
      </c>
      <c r="Z12" s="58">
        <f t="shared" si="0"/>
        <v>3.6364999999999998</v>
      </c>
      <c r="AA12" s="58">
        <f t="shared" si="0"/>
        <v>4.2298</v>
      </c>
      <c r="AB12" s="58">
        <f t="shared" si="0"/>
        <v>4.8976999999999986</v>
      </c>
      <c r="AC12" s="58">
        <f t="shared" si="0"/>
        <v>5.5049989999999998</v>
      </c>
      <c r="AD12" s="58">
        <f t="shared" si="0"/>
        <v>6.9017270000000002</v>
      </c>
      <c r="AE12" s="58">
        <f t="shared" si="0"/>
        <v>9.3375790000000016</v>
      </c>
      <c r="AF12" s="58">
        <f t="shared" si="0"/>
        <v>11.114196000000002</v>
      </c>
      <c r="AG12" s="58">
        <f t="shared" si="0"/>
        <v>13.36712</v>
      </c>
      <c r="AH12" s="58">
        <f t="shared" si="0"/>
        <v>15.873000000000001</v>
      </c>
      <c r="AI12" s="58">
        <f t="shared" si="0"/>
        <v>18.777059999999999</v>
      </c>
      <c r="AJ12" s="58">
        <f t="shared" ref="AJ12:BO12" si="1">SUM(AJ9:AJ11)</f>
        <v>22.658060000000003</v>
      </c>
      <c r="AK12" s="58">
        <f t="shared" si="1"/>
        <v>27.698309999999999</v>
      </c>
      <c r="AL12" s="58">
        <f t="shared" si="1"/>
        <v>31.628060000000005</v>
      </c>
      <c r="AM12" s="58">
        <f t="shared" si="1"/>
        <v>35.332059999999998</v>
      </c>
      <c r="AN12" s="58">
        <f t="shared" si="1"/>
        <v>38.251060000000003</v>
      </c>
      <c r="AO12" s="58">
        <f t="shared" si="1"/>
        <v>41.768059999999998</v>
      </c>
      <c r="AP12" s="58">
        <f t="shared" si="1"/>
        <v>44.917658000000003</v>
      </c>
      <c r="AQ12" s="58">
        <f t="shared" si="1"/>
        <v>46.700744</v>
      </c>
      <c r="AR12" s="58">
        <f t="shared" si="1"/>
        <v>47.317750509999996</v>
      </c>
      <c r="AS12" s="58">
        <f t="shared" si="1"/>
        <v>50.314249481000004</v>
      </c>
      <c r="AT12" s="58">
        <f t="shared" si="1"/>
        <v>56.478799715685042</v>
      </c>
      <c r="AU12" s="58">
        <f t="shared" si="1"/>
        <v>66.302888468443314</v>
      </c>
      <c r="AV12" s="58">
        <f t="shared" si="1"/>
        <v>75.257452000000001</v>
      </c>
      <c r="AW12" s="58">
        <f t="shared" si="1"/>
        <v>82.437566000000004</v>
      </c>
      <c r="AX12" s="58">
        <f t="shared" si="1"/>
        <v>84.862667213999998</v>
      </c>
      <c r="AY12" s="58">
        <f t="shared" si="1"/>
        <v>88.710819153041314</v>
      </c>
      <c r="AZ12" s="58">
        <f t="shared" si="1"/>
        <v>92.217949757</v>
      </c>
      <c r="BA12" s="58">
        <f t="shared" si="1"/>
        <v>93.347393756999992</v>
      </c>
      <c r="BB12" s="58">
        <f t="shared" si="1"/>
        <v>95.565317560038437</v>
      </c>
      <c r="BC12" s="58">
        <f t="shared" si="1"/>
        <v>99.048585242467709</v>
      </c>
      <c r="BD12" s="58">
        <f t="shared" si="1"/>
        <v>101.37384078511492</v>
      </c>
      <c r="BE12" s="58">
        <f t="shared" si="1"/>
        <v>106.70603289265553</v>
      </c>
      <c r="BF12" s="58">
        <f t="shared" si="1"/>
        <v>110.30155907634747</v>
      </c>
      <c r="BG12" s="58">
        <f t="shared" si="1"/>
        <v>105.79062308501705</v>
      </c>
      <c r="BH12" s="58">
        <f t="shared" si="1"/>
        <v>111.09252413748041</v>
      </c>
      <c r="BI12" s="58">
        <f t="shared" si="1"/>
        <v>115.79999954677368</v>
      </c>
      <c r="BJ12" s="58">
        <f t="shared" si="1"/>
        <v>119.20689655344037</v>
      </c>
      <c r="BK12" s="58">
        <f t="shared" si="1"/>
        <v>126.24220586285739</v>
      </c>
      <c r="BL12" s="58">
        <f t="shared" si="1"/>
        <v>135.75716542445363</v>
      </c>
      <c r="BM12" s="58">
        <f t="shared" si="1"/>
        <v>148.00400969052214</v>
      </c>
      <c r="BN12" s="58">
        <f t="shared" si="1"/>
        <v>153.36155516980355</v>
      </c>
      <c r="BO12" s="58">
        <f t="shared" si="1"/>
        <v>158.96044687844631</v>
      </c>
      <c r="BP12" s="58">
        <f t="shared" ref="BP12:BX12" si="2">SUM(BP9:BP11)</f>
        <v>166.533438561406</v>
      </c>
      <c r="BQ12" s="58">
        <f t="shared" si="2"/>
        <v>163.99154795277616</v>
      </c>
      <c r="BR12" s="58">
        <f t="shared" si="2"/>
        <v>168.10470335094703</v>
      </c>
      <c r="BS12" s="58">
        <f t="shared" si="2"/>
        <v>171.36806662912795</v>
      </c>
      <c r="BT12" s="58">
        <f t="shared" si="2"/>
        <v>172.43896465719502</v>
      </c>
      <c r="BU12" s="58">
        <f t="shared" si="2"/>
        <v>173.69214896023158</v>
      </c>
      <c r="BV12" s="58">
        <f t="shared" si="2"/>
        <v>175.35093356155974</v>
      </c>
      <c r="BW12" s="58">
        <f t="shared" si="2"/>
        <v>177.48909050494103</v>
      </c>
      <c r="BX12" s="57">
        <f t="shared" si="2"/>
        <v>181.45849575616171</v>
      </c>
    </row>
    <row r="13" spans="1:76" ht="51" customHeight="1">
      <c r="A13" s="38"/>
      <c r="B13" s="45" t="s">
        <v>165</v>
      </c>
      <c r="C13" s="38"/>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3"/>
    </row>
    <row r="14" spans="1:76">
      <c r="A14" s="38"/>
      <c r="B14" s="37" t="s">
        <v>155</v>
      </c>
      <c r="C14" s="38"/>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60">
        <f>'Table 2a'!AH17/1000</f>
        <v>3.8212009057648627E-2</v>
      </c>
      <c r="AI14" s="60">
        <f>'Table 2a'!AI17/1000</f>
        <v>4.5189829137708332E-2</v>
      </c>
      <c r="AJ14" s="60">
        <f>'Table 2a'!AJ17/1000</f>
        <v>5.3999241405613699E-2</v>
      </c>
      <c r="AK14" s="60">
        <f>'Table 2a'!AK17/1000</f>
        <v>6.2342414539001766E-2</v>
      </c>
      <c r="AL14" s="60">
        <f>'Table 2a'!AL17/1000</f>
        <v>7.185954155132003E-2</v>
      </c>
      <c r="AM14" s="60">
        <f>'Table 2a'!AM17/1000</f>
        <v>7.86472729167699E-2</v>
      </c>
      <c r="AN14" s="60">
        <f>'Table 2a'!AN17/1000</f>
        <v>8.4034886228206235E-2</v>
      </c>
      <c r="AO14" s="60">
        <f>'Table 2a'!AO17/1000</f>
        <v>9.3675937329378026E-2</v>
      </c>
      <c r="AP14" s="60">
        <f>'Table 2a'!AP17/1000</f>
        <v>0.10099402633497175</v>
      </c>
      <c r="AQ14" s="60">
        <f>'Table 2a'!AQ17/1000</f>
        <v>0.11138888622317154</v>
      </c>
      <c r="AR14" s="60">
        <f>'Table 2a'!AR17/1000</f>
        <v>0.11974097445514689</v>
      </c>
      <c r="AS14" s="60">
        <f>'Table 2a'!AS17/1000</f>
        <v>0.13007975711499967</v>
      </c>
      <c r="AT14" s="60">
        <f>'Table 2a'!AT17/1000</f>
        <v>0.15129442329670836</v>
      </c>
      <c r="AU14" s="60">
        <f>'Table 2a'!AU17/1000</f>
        <v>0.18310452084153347</v>
      </c>
      <c r="AV14" s="60">
        <f>'Table 2a'!AV17/1000</f>
        <v>0.23344177379818212</v>
      </c>
      <c r="AW14" s="60">
        <f>'Table 2a'!AW17/1000</f>
        <v>0.32523502588180236</v>
      </c>
      <c r="AX14" s="60">
        <f>'Table 2a'!AX17/1000</f>
        <v>0.36515245224968751</v>
      </c>
      <c r="AY14" s="60">
        <f>'Table 2a'!AY17/1000</f>
        <v>0.43739160512525266</v>
      </c>
      <c r="AZ14" s="60">
        <f>'Table 2a'!AZ17/1000</f>
        <v>0.44327124191823353</v>
      </c>
      <c r="BA14" s="60">
        <f>'Table 2a'!BA17/1000</f>
        <v>0.4886237591892677</v>
      </c>
      <c r="BB14" s="60">
        <f>'Table 2a'!BB17/1000</f>
        <v>0.52858293270579093</v>
      </c>
      <c r="BC14" s="60">
        <f>'Table 2a'!BC17/1000</f>
        <v>0.56642950568822015</v>
      </c>
      <c r="BD14" s="60">
        <f>'Table 2a'!BD17/1000</f>
        <v>0.66776598548293808</v>
      </c>
      <c r="BE14" s="60">
        <f>'Table 2a'!BE17/1000</f>
        <v>0.68014794552251079</v>
      </c>
      <c r="BF14" s="60">
        <f>'Table 2a'!BF17/1000</f>
        <v>0.76279799999999887</v>
      </c>
      <c r="BG14" s="60">
        <f>'Table 2a'!BG17/1000</f>
        <v>0.79402521823565664</v>
      </c>
      <c r="BH14" s="60">
        <f>'Table 2a'!BH17/1000</f>
        <v>0.84255900000000017</v>
      </c>
      <c r="BI14" s="60">
        <f>'Table 2a'!BI17/1000</f>
        <v>0.92426479697783859</v>
      </c>
      <c r="BJ14" s="60">
        <f>'Table 2a'!BJ17/1000</f>
        <v>0.97307987379439642</v>
      </c>
      <c r="BK14" s="60">
        <f>'Table 2a'!BK17/1000</f>
        <v>1.040024715870719</v>
      </c>
      <c r="BL14" s="60">
        <f>'Table 2a'!BL17/1000</f>
        <v>1.1059393085337212</v>
      </c>
      <c r="BM14" s="60">
        <f>'Table 2a'!BM17/1000</f>
        <v>1.1923924182195147</v>
      </c>
      <c r="BN14" s="60">
        <f>'Table 2a'!BN17/1000</f>
        <v>1.2202959423261623</v>
      </c>
      <c r="BO14" s="60">
        <f>'Table 2a'!BO17/1000</f>
        <v>1.3147165739259212</v>
      </c>
      <c r="BP14" s="60">
        <f>'Table 2a'!BP17/1000</f>
        <v>1.3906353122046253</v>
      </c>
      <c r="BQ14" s="60">
        <f>'Table 2a'!BQ17/1000</f>
        <v>1.4634690523331682</v>
      </c>
      <c r="BR14" s="60">
        <f>'Table 2a'!BR17/1000</f>
        <v>1.7176946438349927</v>
      </c>
      <c r="BS14" s="60">
        <f>'Table 2a'!BS17/1000</f>
        <v>1.7729918936555005</v>
      </c>
      <c r="BT14" s="60">
        <f>'Table 2a'!BT17/1000</f>
        <v>1.7989195827566873</v>
      </c>
      <c r="BU14" s="60">
        <f>'Table 2a'!BU17/1000</f>
        <v>1.8562957674876619</v>
      </c>
      <c r="BV14" s="60">
        <f>'Table 2a'!BV17/1000</f>
        <v>1.9315953181273977</v>
      </c>
      <c r="BW14" s="60">
        <f>'Table 2a'!BW17/1000</f>
        <v>2.022083158414286</v>
      </c>
      <c r="BX14" s="59">
        <f>'Table 2a'!BX17/1000</f>
        <v>2.0824086329052593</v>
      </c>
    </row>
    <row r="15" spans="1:76">
      <c r="A15" s="38"/>
      <c r="B15" s="37" t="s">
        <v>154</v>
      </c>
      <c r="C15" s="38"/>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60">
        <f>'Table 2a'!AH77/1000</f>
        <v>4.0872273647098112</v>
      </c>
      <c r="AI15" s="60">
        <f>'Table 2a'!AI77/1000</f>
        <v>4.4339729056964119</v>
      </c>
      <c r="AJ15" s="60">
        <f>'Table 2a'!AJ77/1000</f>
        <v>5.8044348053450809</v>
      </c>
      <c r="AK15" s="60">
        <f>'Table 2a'!AK77/1000</f>
        <v>7.6697643336848849</v>
      </c>
      <c r="AL15" s="60">
        <f>'Table 2a'!AL77/1000</f>
        <v>9.0884149574401771</v>
      </c>
      <c r="AM15" s="60">
        <f>'Table 2a'!AM77/1000</f>
        <v>10.708548004269627</v>
      </c>
      <c r="AN15" s="60">
        <f>'Table 2a'!AN77/1000</f>
        <v>11.886313985398557</v>
      </c>
      <c r="AO15" s="60">
        <f>'Table 2a'!AO77/1000</f>
        <v>13.017019488817986</v>
      </c>
      <c r="AP15" s="60">
        <f>'Table 2a'!AP77/1000</f>
        <v>14.194694757319626</v>
      </c>
      <c r="AQ15" s="60">
        <f>'Table 2a'!AQ77/1000</f>
        <v>14.367511717459035</v>
      </c>
      <c r="AR15" s="60">
        <f>'Table 2a'!AR77/1000</f>
        <v>13.821885689247209</v>
      </c>
      <c r="AS15" s="60">
        <f>'Table 2a'!AS77/1000</f>
        <v>14.05693518393573</v>
      </c>
      <c r="AT15" s="60">
        <f>'Table 2a'!AT77/1000</f>
        <v>16.319359410054382</v>
      </c>
      <c r="AU15" s="60">
        <f>'Table 2a'!AU77/1000</f>
        <v>21.223094072210827</v>
      </c>
      <c r="AV15" s="60">
        <f>'Table 2a'!AV77/1000</f>
        <v>25.238697901374167</v>
      </c>
      <c r="AW15" s="60">
        <f>'Table 2a'!AW77/1000</f>
        <v>28.282290239862771</v>
      </c>
      <c r="AX15" s="60">
        <f>'Table 2a'!AX77/1000</f>
        <v>29.274234871308582</v>
      </c>
      <c r="AY15" s="60">
        <f>'Table 2a'!AY77/1000</f>
        <v>30.689238521149569</v>
      </c>
      <c r="AZ15" s="60">
        <f>'Table 2a'!AZ77/1000</f>
        <v>31.142787199387286</v>
      </c>
      <c r="BA15" s="60">
        <f>'Table 2a'!BA77/1000</f>
        <v>30.118971854383787</v>
      </c>
      <c r="BB15" s="60">
        <f>'Table 2a'!BB77/1000</f>
        <v>29.936464944798306</v>
      </c>
      <c r="BC15" s="60">
        <f>'Table 2a'!BC77/1000</f>
        <v>29.598920484797166</v>
      </c>
      <c r="BD15" s="60">
        <f>'Table 2a'!BD77/1000</f>
        <v>29.680475521105301</v>
      </c>
      <c r="BE15" s="60">
        <f>'Table 2a'!BE77/1000</f>
        <v>30.370904637060207</v>
      </c>
      <c r="BF15" s="60">
        <f>'Table 2a'!BF77/1000</f>
        <v>31.767564711638776</v>
      </c>
      <c r="BG15" s="60">
        <f>'Table 2a'!BG77/1000</f>
        <v>32.949344465398681</v>
      </c>
      <c r="BH15" s="60">
        <f>'Table 2a'!BH77/1000</f>
        <v>33.970896257800078</v>
      </c>
      <c r="BI15" s="60">
        <f>'Table 2a'!BI77/1000</f>
        <v>34.999728367404188</v>
      </c>
      <c r="BJ15" s="60">
        <f>'Table 2a'!BJ77/1000</f>
        <v>36.307526404963731</v>
      </c>
      <c r="BK15" s="60">
        <f>'Table 2a'!BK77/1000</f>
        <v>38.263329337690422</v>
      </c>
      <c r="BL15" s="60">
        <f>'Table 2a'!BL77/1000</f>
        <v>40.742530283141413</v>
      </c>
      <c r="BM15" s="60">
        <f>'Table 2a'!BM77/1000</f>
        <v>46.870899391809679</v>
      </c>
      <c r="BN15" s="60">
        <f>'Table 2a'!BN77/1000</f>
        <v>48.516748040529905</v>
      </c>
      <c r="BO15" s="60">
        <f>'Table 2a'!BO77/1000</f>
        <v>50.297375325602204</v>
      </c>
      <c r="BP15" s="60">
        <f>'Table 2a'!BP77/1000</f>
        <v>52.207484554200406</v>
      </c>
      <c r="BQ15" s="60">
        <f>'Table 2a'!BQ77/1000</f>
        <v>51.660782413711701</v>
      </c>
      <c r="BR15" s="60">
        <f>'Table 2a'!BR77/1000</f>
        <v>52.215832617204384</v>
      </c>
      <c r="BS15" s="60">
        <f>'Table 2a'!BS77/1000</f>
        <v>52.841912929554155</v>
      </c>
      <c r="BT15" s="60">
        <f>'Table 2a'!BT77/1000</f>
        <v>52.087720156964672</v>
      </c>
      <c r="BU15" s="60">
        <f>'Table 2a'!BU77/1000</f>
        <v>50.846714127201693</v>
      </c>
      <c r="BV15" s="60">
        <f>'Table 2a'!BV77/1000</f>
        <v>49.944479301938401</v>
      </c>
      <c r="BW15" s="60">
        <f>'Table 2a'!BW77/1000</f>
        <v>49.434417708035539</v>
      </c>
      <c r="BX15" s="59">
        <f>'Table 2a'!BX77/1000</f>
        <v>50.165322778234319</v>
      </c>
    </row>
    <row r="16" spans="1:76">
      <c r="A16" s="38"/>
      <c r="B16" s="37" t="s">
        <v>68</v>
      </c>
      <c r="C16" s="38"/>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60">
        <f>'Table 2a'!AH126/1000</f>
        <v>8.9100543624361954</v>
      </c>
      <c r="AI16" s="60">
        <f>'Table 2a'!AI126/1000</f>
        <v>10.30681680916588</v>
      </c>
      <c r="AJ16" s="60">
        <f>'Table 2a'!AJ126/1000</f>
        <v>12.313740307095463</v>
      </c>
      <c r="AK16" s="60">
        <f>'Table 2a'!AK126/1000</f>
        <v>14.493238721276105</v>
      </c>
      <c r="AL16" s="60">
        <f>'Table 2a'!AL126/1000</f>
        <v>16.239318895258503</v>
      </c>
      <c r="AM16" s="60">
        <f>'Table 2a'!AM126/1000</f>
        <v>17.595902157313606</v>
      </c>
      <c r="AN16" s="60">
        <f>'Table 2a'!AN126/1000</f>
        <v>18.637940530623233</v>
      </c>
      <c r="AO16" s="60">
        <f>'Table 2a'!AO126/1000</f>
        <v>20.344244861138339</v>
      </c>
      <c r="AP16" s="60">
        <f>'Table 2a'!AP126/1000</f>
        <v>21.827393655278737</v>
      </c>
      <c r="AQ16" s="60">
        <f>'Table 2a'!AQ126/1000</f>
        <v>23.018209763317806</v>
      </c>
      <c r="AR16" s="60">
        <f>'Table 2a'!AR126/1000</f>
        <v>24.111016892964305</v>
      </c>
      <c r="AS16" s="60">
        <f>'Table 2a'!AS126/1000</f>
        <v>26.101131256615957</v>
      </c>
      <c r="AT16" s="60">
        <f>'Table 2a'!AT126/1000</f>
        <v>28.882238575136881</v>
      </c>
      <c r="AU16" s="60">
        <f>'Table 2a'!AU126/1000</f>
        <v>32.769179029366185</v>
      </c>
      <c r="AV16" s="60">
        <f>'Table 2a'!AV126/1000</f>
        <v>35.520090726400312</v>
      </c>
      <c r="AW16" s="60">
        <f>'Table 2a'!AW126/1000</f>
        <v>38.027385195152178</v>
      </c>
      <c r="AX16" s="60">
        <f>'Table 2a'!AX126/1000</f>
        <v>39.174223848013305</v>
      </c>
      <c r="AY16" s="60">
        <f>'Table 2a'!AY126/1000</f>
        <v>41.009677420196041</v>
      </c>
      <c r="AZ16" s="60">
        <f>'Table 2a'!AZ126/1000</f>
        <v>43.344847705346645</v>
      </c>
      <c r="BA16" s="60">
        <f>'Table 2a'!BA126/1000</f>
        <v>45.296793622831608</v>
      </c>
      <c r="BB16" s="60">
        <f>'Table 2a'!BB126/1000</f>
        <v>47.433782529303187</v>
      </c>
      <c r="BC16" s="60">
        <f>'Table 2a'!BC126/1000</f>
        <v>50.591433705644626</v>
      </c>
      <c r="BD16" s="60">
        <f>'Table 2a'!BD126/1000</f>
        <v>53.270351131481974</v>
      </c>
      <c r="BE16" s="60">
        <f>'Table 2a'!BE126/1000</f>
        <v>57.415151294864764</v>
      </c>
      <c r="BF16" s="60">
        <f>'Table 2a'!BF126/1000</f>
        <v>60.917041156778012</v>
      </c>
      <c r="BG16" s="60">
        <f>'Table 2a'!BG126/1000</f>
        <v>64.096181623095063</v>
      </c>
      <c r="BH16" s="60">
        <f>'Table 2a'!BH126/1000</f>
        <v>68.865767916761982</v>
      </c>
      <c r="BI16" s="60">
        <f>'Table 2a'!BI126/1000</f>
        <v>73.09122024209158</v>
      </c>
      <c r="BJ16" s="60">
        <f>'Table 2a'!BJ126/1000</f>
        <v>75.43519695872034</v>
      </c>
      <c r="BK16" s="60">
        <f>'Table 2a'!BK126/1000</f>
        <v>80.664915636812808</v>
      </c>
      <c r="BL16" s="60">
        <f>'Table 2a'!BL126/1000</f>
        <v>87.690903575046477</v>
      </c>
      <c r="BM16" s="60">
        <f>'Table 2a'!BM126/1000</f>
        <v>93.817217961027325</v>
      </c>
      <c r="BN16" s="60">
        <f>'Table 2a'!BN126/1000</f>
        <v>97.488385213899008</v>
      </c>
      <c r="BO16" s="60">
        <f>'Table 2a'!BO126/1000</f>
        <v>101.39173298078119</v>
      </c>
      <c r="BP16" s="60">
        <f>'Table 2a'!BP126/1000</f>
        <v>107.13509737034344</v>
      </c>
      <c r="BQ16" s="60">
        <f>'Table 2a'!BQ126/1000</f>
        <v>110.0887264666688</v>
      </c>
      <c r="BR16" s="60">
        <f>'Table 2a'!BR126/1000</f>
        <v>113.43790209319799</v>
      </c>
      <c r="BS16" s="60">
        <f>'Table 2a'!BS126/1000</f>
        <v>116.04060139690404</v>
      </c>
      <c r="BT16" s="60">
        <f>'Table 2a'!BT126/1000</f>
        <v>117.84444685265152</v>
      </c>
      <c r="BU16" s="60">
        <f>'Table 2a'!BU126/1000</f>
        <v>120.26911153762825</v>
      </c>
      <c r="BV16" s="60">
        <f>'Table 2a'!BV126/1000</f>
        <v>122.96371405561145</v>
      </c>
      <c r="BW16" s="60">
        <f>'Table 2a'!BW126/1000</f>
        <v>125.751250251353</v>
      </c>
      <c r="BX16" s="59">
        <f>'Table 2a'!BX126/1000</f>
        <v>129.18183883410077</v>
      </c>
    </row>
    <row r="17" spans="1:76" ht="26.1" customHeight="1">
      <c r="A17" s="38"/>
      <c r="B17" s="41" t="s">
        <v>67</v>
      </c>
      <c r="C17" s="38"/>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8">
        <f t="shared" ref="AH17:BX17" si="3">SUM(AH14:AH16)</f>
        <v>13.035493736203655</v>
      </c>
      <c r="AI17" s="58">
        <f t="shared" si="3"/>
        <v>14.785979544</v>
      </c>
      <c r="AJ17" s="58">
        <f t="shared" si="3"/>
        <v>18.17217435384616</v>
      </c>
      <c r="AK17" s="58">
        <f t="shared" si="3"/>
        <v>22.225345469499992</v>
      </c>
      <c r="AL17" s="58">
        <f t="shared" si="3"/>
        <v>25.399593394249997</v>
      </c>
      <c r="AM17" s="58">
        <f t="shared" si="3"/>
        <v>28.383097434500002</v>
      </c>
      <c r="AN17" s="58">
        <f t="shared" si="3"/>
        <v>30.608289402249994</v>
      </c>
      <c r="AO17" s="58">
        <f t="shared" si="3"/>
        <v>33.454940287285702</v>
      </c>
      <c r="AP17" s="58">
        <f t="shared" si="3"/>
        <v>36.123082438933338</v>
      </c>
      <c r="AQ17" s="58">
        <f t="shared" si="3"/>
        <v>37.497110367000012</v>
      </c>
      <c r="AR17" s="58">
        <f t="shared" si="3"/>
        <v>38.052643556666659</v>
      </c>
      <c r="AS17" s="58">
        <f t="shared" si="3"/>
        <v>40.288146197666691</v>
      </c>
      <c r="AT17" s="58">
        <f t="shared" si="3"/>
        <v>45.352892408487975</v>
      </c>
      <c r="AU17" s="58">
        <f t="shared" si="3"/>
        <v>54.175377622418544</v>
      </c>
      <c r="AV17" s="58">
        <f t="shared" si="3"/>
        <v>60.992230401572662</v>
      </c>
      <c r="AW17" s="58">
        <f t="shared" si="3"/>
        <v>66.634910460896748</v>
      </c>
      <c r="AX17" s="58">
        <f t="shared" si="3"/>
        <v>68.81361117157158</v>
      </c>
      <c r="AY17" s="58">
        <f t="shared" si="3"/>
        <v>72.13630754647086</v>
      </c>
      <c r="AZ17" s="58">
        <f t="shared" si="3"/>
        <v>74.930906146652163</v>
      </c>
      <c r="BA17" s="58">
        <f t="shared" si="3"/>
        <v>75.904389236404654</v>
      </c>
      <c r="BB17" s="58">
        <f t="shared" si="3"/>
        <v>77.898830406807292</v>
      </c>
      <c r="BC17" s="58">
        <f t="shared" si="3"/>
        <v>80.756783696130015</v>
      </c>
      <c r="BD17" s="58">
        <f t="shared" si="3"/>
        <v>83.618592638070211</v>
      </c>
      <c r="BE17" s="58">
        <f t="shared" si="3"/>
        <v>88.466203877447484</v>
      </c>
      <c r="BF17" s="58">
        <f t="shared" si="3"/>
        <v>93.447403868416785</v>
      </c>
      <c r="BG17" s="58">
        <f t="shared" si="3"/>
        <v>97.839551306729405</v>
      </c>
      <c r="BH17" s="58">
        <f t="shared" si="3"/>
        <v>103.67922317456205</v>
      </c>
      <c r="BI17" s="58">
        <f t="shared" si="3"/>
        <v>109.01521340647361</v>
      </c>
      <c r="BJ17" s="58">
        <f t="shared" si="3"/>
        <v>112.71580323747847</v>
      </c>
      <c r="BK17" s="58">
        <f t="shared" si="3"/>
        <v>119.96826969037394</v>
      </c>
      <c r="BL17" s="58">
        <f t="shared" si="3"/>
        <v>129.53937316672162</v>
      </c>
      <c r="BM17" s="58">
        <f t="shared" si="3"/>
        <v>141.88050977105652</v>
      </c>
      <c r="BN17" s="58">
        <f t="shared" si="3"/>
        <v>147.22542919675507</v>
      </c>
      <c r="BO17" s="58">
        <f t="shared" si="3"/>
        <v>153.00382488030931</v>
      </c>
      <c r="BP17" s="58">
        <f t="shared" si="3"/>
        <v>160.73321723674849</v>
      </c>
      <c r="BQ17" s="58">
        <f t="shared" si="3"/>
        <v>163.21297793271367</v>
      </c>
      <c r="BR17" s="58">
        <f t="shared" si="3"/>
        <v>167.37142935423736</v>
      </c>
      <c r="BS17" s="58">
        <f t="shared" si="3"/>
        <v>170.65550622011369</v>
      </c>
      <c r="BT17" s="58">
        <f t="shared" si="3"/>
        <v>171.73108659237289</v>
      </c>
      <c r="BU17" s="58">
        <f t="shared" si="3"/>
        <v>172.97212143231761</v>
      </c>
      <c r="BV17" s="58">
        <f t="shared" si="3"/>
        <v>174.83978867567726</v>
      </c>
      <c r="BW17" s="58">
        <f t="shared" si="3"/>
        <v>177.20775111780281</v>
      </c>
      <c r="BX17" s="57">
        <f t="shared" si="3"/>
        <v>181.42957024524034</v>
      </c>
    </row>
    <row r="18" spans="1:76" ht="15.75" thickBot="1">
      <c r="A18" s="38"/>
      <c r="B18" s="33"/>
      <c r="C18" s="33"/>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4"/>
    </row>
    <row r="19" spans="1:76">
      <c r="A19" s="38"/>
      <c r="B19" s="38"/>
      <c r="C19" s="38"/>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3"/>
    </row>
    <row r="20" spans="1:76" ht="31.5">
      <c r="A20" s="38"/>
      <c r="B20" s="45" t="s">
        <v>164</v>
      </c>
      <c r="C20" s="38"/>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3"/>
    </row>
    <row r="21" spans="1:76">
      <c r="A21" s="38"/>
      <c r="B21" s="37" t="s">
        <v>155</v>
      </c>
      <c r="C21" s="38"/>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v>9.9816796371552297</v>
      </c>
      <c r="AI21" s="56">
        <v>12.773520334777977</v>
      </c>
      <c r="AJ21" s="56">
        <v>11.720613090101319</v>
      </c>
      <c r="AK21" s="56">
        <v>12.625655070277032</v>
      </c>
      <c r="AL21" s="56">
        <v>13.319543482440514</v>
      </c>
      <c r="AM21" s="56">
        <v>14.107986700016369</v>
      </c>
      <c r="AN21" s="56">
        <v>14.495894033086545</v>
      </c>
      <c r="AO21" s="56">
        <v>14.569045203765798</v>
      </c>
      <c r="AP21" s="56">
        <v>14.38953553860506</v>
      </c>
      <c r="AQ21" s="56">
        <v>14.005510650734172</v>
      </c>
      <c r="AR21" s="56">
        <v>13.315915266938898</v>
      </c>
      <c r="AS21" s="56">
        <v>12.70348750892169</v>
      </c>
      <c r="AT21" s="56">
        <v>12.331210572252639</v>
      </c>
      <c r="AU21" s="56">
        <v>13.711652742904638</v>
      </c>
      <c r="AV21" s="56">
        <v>15.378340254253811</v>
      </c>
      <c r="AW21" s="56">
        <v>16.425706238533351</v>
      </c>
      <c r="AX21" s="56">
        <v>16.447364567224948</v>
      </c>
      <c r="AY21" s="56">
        <v>16.591943729826582</v>
      </c>
      <c r="AZ21" s="56">
        <v>16.457247913232813</v>
      </c>
      <c r="BA21" s="56">
        <v>16.361088590593852</v>
      </c>
      <c r="BB21" s="56">
        <v>16.496049683957715</v>
      </c>
      <c r="BC21" s="56">
        <v>17.777809573447922</v>
      </c>
      <c r="BD21" s="56">
        <v>17.513340154178611</v>
      </c>
      <c r="BE21" s="56">
        <v>17.946461778509228</v>
      </c>
      <c r="BF21" s="56">
        <v>18.245723328672092</v>
      </c>
      <c r="BG21" s="56">
        <v>6.2898196172064011</v>
      </c>
      <c r="BH21" s="56">
        <v>5.4128187192155632</v>
      </c>
      <c r="BI21" s="56">
        <v>4.291204213880385</v>
      </c>
      <c r="BJ21" s="56">
        <v>3.6499399104722534</v>
      </c>
      <c r="BK21" s="56">
        <v>3.2450110622529946</v>
      </c>
      <c r="BL21" s="56">
        <v>2.9194828281034386</v>
      </c>
      <c r="BM21" s="56">
        <v>2.2990160667520594</v>
      </c>
      <c r="BN21" s="56">
        <v>2.0037578140682655</v>
      </c>
      <c r="BO21" s="56">
        <v>1.8753425708139408</v>
      </c>
      <c r="BP21" s="56">
        <v>1.7589457668427115</v>
      </c>
      <c r="BQ21" s="56">
        <v>1.6750148875868358</v>
      </c>
      <c r="BR21" s="56">
        <v>1.857419636980161</v>
      </c>
      <c r="BS21" s="56">
        <v>1.8640522003080084</v>
      </c>
      <c r="BT21" s="56">
        <v>1.838444025803359</v>
      </c>
      <c r="BU21" s="56">
        <v>1.8465138908330467</v>
      </c>
      <c r="BV21" s="56">
        <v>1.8726593433813092</v>
      </c>
      <c r="BW21" s="56">
        <v>1.9099047503437485</v>
      </c>
      <c r="BX21" s="53">
        <v>1.9123370913891036</v>
      </c>
    </row>
    <row r="22" spans="1:76">
      <c r="A22" s="38"/>
      <c r="B22" s="37" t="s">
        <v>154</v>
      </c>
      <c r="C22" s="38"/>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v>20.474993616678486</v>
      </c>
      <c r="AI22" s="56">
        <v>19.239212260039551</v>
      </c>
      <c r="AJ22" s="56">
        <v>21.149017143386946</v>
      </c>
      <c r="AK22" s="56">
        <v>25.521106796124439</v>
      </c>
      <c r="AL22" s="56">
        <v>28.311487439929685</v>
      </c>
      <c r="AM22" s="56">
        <v>31.838706451186805</v>
      </c>
      <c r="AN22" s="56">
        <v>33.359519532563084</v>
      </c>
      <c r="AO22" s="56">
        <v>34.432915958545074</v>
      </c>
      <c r="AP22" s="56">
        <v>36.179387296382828</v>
      </c>
      <c r="AQ22" s="56">
        <v>34.821249891657892</v>
      </c>
      <c r="AR22" s="56">
        <v>31.255521457062297</v>
      </c>
      <c r="AS22" s="56">
        <v>29.845817665517455</v>
      </c>
      <c r="AT22" s="56">
        <v>32.113106677506153</v>
      </c>
      <c r="AU22" s="56">
        <v>38.501385042747501</v>
      </c>
      <c r="AV22" s="56">
        <v>45.026142654768279</v>
      </c>
      <c r="AW22" s="56">
        <v>49.349526499912827</v>
      </c>
      <c r="AX22" s="56">
        <v>50.726273422075259</v>
      </c>
      <c r="AY22" s="56">
        <v>51.953466880409962</v>
      </c>
      <c r="AZ22" s="56">
        <v>50.945655022724338</v>
      </c>
      <c r="BA22" s="56">
        <v>48.837289395888021</v>
      </c>
      <c r="BB22" s="56">
        <v>47.94023065163951</v>
      </c>
      <c r="BC22" s="56">
        <v>46.5118752384533</v>
      </c>
      <c r="BD22" s="56">
        <v>44.170760782951042</v>
      </c>
      <c r="BE22" s="56">
        <v>44.410990997667803</v>
      </c>
      <c r="BF22" s="56">
        <v>44.521821783685134</v>
      </c>
      <c r="BG22" s="56">
        <v>45.349959547614169</v>
      </c>
      <c r="BH22" s="56">
        <v>45.323625199928038</v>
      </c>
      <c r="BI22" s="56">
        <v>45.612751119989142</v>
      </c>
      <c r="BJ22" s="56">
        <v>45.988909314133238</v>
      </c>
      <c r="BK22" s="56">
        <v>47.016584538577391</v>
      </c>
      <c r="BL22" s="56">
        <v>48.795181924673834</v>
      </c>
      <c r="BM22" s="56">
        <v>54.803181075729292</v>
      </c>
      <c r="BN22" s="56">
        <v>55.316120474816117</v>
      </c>
      <c r="BO22" s="56">
        <v>56.276628530687596</v>
      </c>
      <c r="BP22" s="56">
        <v>57.467015184598537</v>
      </c>
      <c r="BQ22" s="56">
        <v>52.904295254647671</v>
      </c>
      <c r="BR22" s="56">
        <v>52.737990943376431</v>
      </c>
      <c r="BS22" s="56">
        <v>52.841912929554155</v>
      </c>
      <c r="BT22" s="56">
        <v>51.217030636150128</v>
      </c>
      <c r="BU22" s="56">
        <v>49.11273973801147</v>
      </c>
      <c r="BV22" s="56">
        <v>47.341779116994331</v>
      </c>
      <c r="BW22" s="56">
        <v>45.894513013009295</v>
      </c>
      <c r="BX22" s="53">
        <v>45.437150595432946</v>
      </c>
    </row>
    <row r="23" spans="1:76">
      <c r="A23" s="38"/>
      <c r="B23" s="37" t="s">
        <v>68</v>
      </c>
      <c r="C23" s="38"/>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v>43.572371814507626</v>
      </c>
      <c r="AI23" s="56">
        <v>43.047944204042594</v>
      </c>
      <c r="AJ23" s="56">
        <v>43.407419963165317</v>
      </c>
      <c r="AK23" s="56">
        <v>46.838027914265624</v>
      </c>
      <c r="AL23" s="56">
        <v>49.277477003296426</v>
      </c>
      <c r="AM23" s="56">
        <v>51.256893142106904</v>
      </c>
      <c r="AN23" s="56">
        <v>51.628468084450788</v>
      </c>
      <c r="AO23" s="56">
        <v>53.412985306577944</v>
      </c>
      <c r="AP23" s="56">
        <v>55.391218657479712</v>
      </c>
      <c r="AQ23" s="56">
        <v>55.565934586306803</v>
      </c>
      <c r="AR23" s="56">
        <v>54.625142658912154</v>
      </c>
      <c r="AS23" s="56">
        <v>55.306295479909927</v>
      </c>
      <c r="AT23" s="56">
        <v>57.01159686823479</v>
      </c>
      <c r="AU23" s="56">
        <v>60.287453357779611</v>
      </c>
      <c r="AV23" s="56">
        <v>64.118422220317257</v>
      </c>
      <c r="AW23" s="56">
        <v>67.362925917091232</v>
      </c>
      <c r="AX23" s="56">
        <v>68.278326178562168</v>
      </c>
      <c r="AY23" s="56">
        <v>69.039318582005308</v>
      </c>
      <c r="AZ23" s="56">
        <v>69.812037258462311</v>
      </c>
      <c r="BA23" s="56">
        <v>71.268493776034987</v>
      </c>
      <c r="BB23" s="56">
        <v>73.089324838856797</v>
      </c>
      <c r="BC23" s="56">
        <v>76.777311486384647</v>
      </c>
      <c r="BD23" s="56">
        <v>79.45448970160831</v>
      </c>
      <c r="BE23" s="56">
        <v>83.985892535840293</v>
      </c>
      <c r="BF23" s="56">
        <v>84.628097589755683</v>
      </c>
      <c r="BG23" s="56">
        <v>86.906828524222888</v>
      </c>
      <c r="BH23" s="56">
        <v>90.305942136511405</v>
      </c>
      <c r="BI23" s="56">
        <v>93.120195741937764</v>
      </c>
      <c r="BJ23" s="56">
        <v>93.706904560248745</v>
      </c>
      <c r="BK23" s="56">
        <v>97.227852544323994</v>
      </c>
      <c r="BL23" s="56">
        <v>103.00744885441988</v>
      </c>
      <c r="BM23" s="56">
        <v>107.32680461465182</v>
      </c>
      <c r="BN23" s="56">
        <v>108.47284835491401</v>
      </c>
      <c r="BO23" s="56">
        <v>110.67215044260604</v>
      </c>
      <c r="BP23" s="56">
        <v>114.83158913136613</v>
      </c>
      <c r="BQ23" s="56">
        <v>113.3596343879136</v>
      </c>
      <c r="BR23" s="56">
        <v>115.19033980409998</v>
      </c>
      <c r="BS23" s="56">
        <v>116.6621014992658</v>
      </c>
      <c r="BT23" s="56">
        <v>116.50102942575057</v>
      </c>
      <c r="BU23" s="56">
        <v>116.80964654195668</v>
      </c>
      <c r="BV23" s="56">
        <v>116.99863014414423</v>
      </c>
      <c r="BW23" s="56">
        <v>116.9750163134462</v>
      </c>
      <c r="BX23" s="53">
        <v>117.00621744721843</v>
      </c>
    </row>
    <row r="24" spans="1:76" ht="26.1" customHeight="1">
      <c r="A24" s="38"/>
      <c r="B24" s="37" t="s">
        <v>159</v>
      </c>
      <c r="C24" s="38"/>
      <c r="D24" s="56">
        <v>7.5020879609062687</v>
      </c>
      <c r="E24" s="56">
        <v>10.350593069746783</v>
      </c>
      <c r="F24" s="56">
        <v>10.126593058911492</v>
      </c>
      <c r="G24" s="56">
        <v>10.003531763660598</v>
      </c>
      <c r="H24" s="56">
        <v>10.924653857544797</v>
      </c>
      <c r="I24" s="56">
        <v>11.230239621392762</v>
      </c>
      <c r="J24" s="56">
        <v>11.206288760550869</v>
      </c>
      <c r="K24" s="56">
        <v>13.090515326521547</v>
      </c>
      <c r="L24" s="56">
        <v>12.756004184100416</v>
      </c>
      <c r="M24" s="56">
        <v>13.389217843568714</v>
      </c>
      <c r="N24" s="56">
        <v>16.931366034786006</v>
      </c>
      <c r="O24" s="56">
        <v>17.525024342745862</v>
      </c>
      <c r="P24" s="56">
        <v>17.510525310410696</v>
      </c>
      <c r="Q24" s="56">
        <v>19.728666666666665</v>
      </c>
      <c r="R24" s="56">
        <v>20.270768954365792</v>
      </c>
      <c r="S24" s="56">
        <v>23.444134275618367</v>
      </c>
      <c r="T24" s="56">
        <v>23.387225042301186</v>
      </c>
      <c r="U24" s="56">
        <v>27.189805121597679</v>
      </c>
      <c r="V24" s="56">
        <v>27.221697677994769</v>
      </c>
      <c r="W24" s="56">
        <v>29.930635491606715</v>
      </c>
      <c r="X24" s="56">
        <v>31.340343347639482</v>
      </c>
      <c r="Y24" s="56">
        <v>31.226455951580366</v>
      </c>
      <c r="Z24" s="56">
        <v>31.27998034880865</v>
      </c>
      <c r="AA24" s="56">
        <v>34.085622783941439</v>
      </c>
      <c r="AB24" s="56">
        <v>35.70056084656084</v>
      </c>
      <c r="AC24" s="56">
        <v>38.03641241446725</v>
      </c>
      <c r="AD24" s="56">
        <v>40.697282238243496</v>
      </c>
      <c r="AE24" s="56">
        <v>43.832435501944502</v>
      </c>
      <c r="AF24" s="56">
        <v>45.817927312903421</v>
      </c>
      <c r="AG24" s="56">
        <v>46.952670317858427</v>
      </c>
      <c r="AH24" s="56">
        <v>48.783708902844481</v>
      </c>
      <c r="AI24" s="56">
        <v>47.717763001662313</v>
      </c>
      <c r="AJ24" s="56">
        <v>48.911039264049066</v>
      </c>
      <c r="AK24" s="56">
        <v>51.739564979646389</v>
      </c>
      <c r="AL24" s="56">
        <v>52.340988645095194</v>
      </c>
      <c r="AM24" s="56">
        <v>54.467149705818251</v>
      </c>
      <c r="AN24" s="56">
        <v>54.260776639027654</v>
      </c>
      <c r="AO24" s="56">
        <v>55.042315068825708</v>
      </c>
      <c r="AP24" s="56">
        <v>57.223342239869211</v>
      </c>
      <c r="AQ24" s="56">
        <v>56.792490228625809</v>
      </c>
      <c r="AR24" s="56">
        <v>54.577915355556478</v>
      </c>
      <c r="AS24" s="56">
        <v>53.877430975717786</v>
      </c>
      <c r="AT24" s="56">
        <v>54.803428119164067</v>
      </c>
      <c r="AU24" s="56">
        <v>59.814590743385132</v>
      </c>
      <c r="AV24" s="56">
        <v>61.751118051801242</v>
      </c>
      <c r="AW24" s="56">
        <v>63.855868352041973</v>
      </c>
      <c r="AX24" s="56">
        <v>63.565248143114516</v>
      </c>
      <c r="AY24" s="56">
        <v>63.125818893768624</v>
      </c>
      <c r="AZ24" s="56">
        <v>62.729641965850995</v>
      </c>
      <c r="BA24" s="56">
        <v>63.037771331799021</v>
      </c>
      <c r="BB24" s="56">
        <v>64.78455358771231</v>
      </c>
      <c r="BC24" s="56">
        <v>66.773592955045416</v>
      </c>
      <c r="BD24" s="56">
        <v>66.545460286171149</v>
      </c>
      <c r="BE24" s="56">
        <v>70.072961760521721</v>
      </c>
      <c r="BF24" s="56">
        <v>71.741147358777027</v>
      </c>
      <c r="BG24" s="56">
        <v>73.443200834844021</v>
      </c>
      <c r="BH24" s="56">
        <v>74.155122232976765</v>
      </c>
      <c r="BI24" s="56">
        <v>75.235653646725154</v>
      </c>
      <c r="BJ24" s="56">
        <v>75.912596683390859</v>
      </c>
      <c r="BK24" s="56">
        <v>78.757776919135694</v>
      </c>
      <c r="BL24" s="56">
        <v>82.823173849084071</v>
      </c>
      <c r="BM24" s="56">
        <v>86.450449958669239</v>
      </c>
      <c r="BN24" s="56">
        <v>86.857997332163805</v>
      </c>
      <c r="BO24" s="56">
        <v>89.745320819978701</v>
      </c>
      <c r="BP24" s="56">
        <v>93.418241249910608</v>
      </c>
      <c r="BQ24" s="56">
        <v>93.850032799101072</v>
      </c>
      <c r="BR24" s="56">
        <v>95.445792904415796</v>
      </c>
      <c r="BS24" s="56">
        <v>97.907997527068062</v>
      </c>
      <c r="BT24" s="56">
        <v>98.977882311918847</v>
      </c>
      <c r="BU24" s="56">
        <v>100.35859213643558</v>
      </c>
      <c r="BV24" s="56">
        <v>101.66888080160771</v>
      </c>
      <c r="BW24" s="56">
        <v>102.4689662215779</v>
      </c>
      <c r="BX24" s="53">
        <v>103.16414868835773</v>
      </c>
    </row>
    <row r="25" spans="1:76">
      <c r="A25" s="38"/>
      <c r="B25" s="37" t="s">
        <v>158</v>
      </c>
      <c r="C25" s="38"/>
      <c r="D25" s="56">
        <v>1.8695394639419527</v>
      </c>
      <c r="E25" s="56">
        <v>2.1931941359395832</v>
      </c>
      <c r="F25" s="56">
        <v>2.4043189476763729</v>
      </c>
      <c r="G25" s="56">
        <v>2.5081741448245229</v>
      </c>
      <c r="H25" s="56">
        <v>2.8824559455057019</v>
      </c>
      <c r="I25" s="56">
        <v>2.8641039356657818</v>
      </c>
      <c r="J25" s="56">
        <v>2.9258143047534437</v>
      </c>
      <c r="K25" s="56">
        <v>2.5597734340293203</v>
      </c>
      <c r="L25" s="56">
        <v>2.563033472803347</v>
      </c>
      <c r="M25" s="56">
        <v>2.4164032806561315</v>
      </c>
      <c r="N25" s="56">
        <v>2.601485245260895</v>
      </c>
      <c r="O25" s="56">
        <v>3.1175267770204482</v>
      </c>
      <c r="P25" s="56">
        <v>3.4631327602674302</v>
      </c>
      <c r="Q25" s="56">
        <v>3.2002037037037034</v>
      </c>
      <c r="R25" s="56">
        <v>3.6255479698167448</v>
      </c>
      <c r="S25" s="56">
        <v>3.8793992932862191</v>
      </c>
      <c r="T25" s="56">
        <v>3.8161252115059221</v>
      </c>
      <c r="U25" s="56">
        <v>3.9999838943469159</v>
      </c>
      <c r="V25" s="56">
        <v>4.6205597416576962</v>
      </c>
      <c r="W25" s="56">
        <v>5.8386840527577935</v>
      </c>
      <c r="X25" s="56">
        <v>6.1972675250357652</v>
      </c>
      <c r="Y25" s="56">
        <v>6.3941761936785477</v>
      </c>
      <c r="Z25" s="56">
        <v>6.9938344387128479</v>
      </c>
      <c r="AA25" s="56">
        <v>7.9258950017156584</v>
      </c>
      <c r="AB25" s="56">
        <v>9.0344232804232796</v>
      </c>
      <c r="AC25" s="56">
        <v>9.619188660801564</v>
      </c>
      <c r="AD25" s="56">
        <v>9.9973947239062753</v>
      </c>
      <c r="AE25" s="56">
        <v>10.99209676356206</v>
      </c>
      <c r="AF25" s="56">
        <v>12.227243123800665</v>
      </c>
      <c r="AG25" s="56">
        <v>12.972273122792652</v>
      </c>
      <c r="AH25" s="56">
        <v>12.555042482452901</v>
      </c>
      <c r="AI25" s="56">
        <v>11.752552837805746</v>
      </c>
      <c r="AJ25" s="56">
        <v>12.89347376841544</v>
      </c>
      <c r="AK25" s="56">
        <v>17.971391032261984</v>
      </c>
      <c r="AL25" s="56">
        <v>22.755826859045502</v>
      </c>
      <c r="AM25" s="56">
        <v>25.995560034865981</v>
      </c>
      <c r="AN25" s="56">
        <v>28.044574342071378</v>
      </c>
      <c r="AO25" s="56">
        <v>29.992765409919638</v>
      </c>
      <c r="AP25" s="56">
        <v>31.082003970571062</v>
      </c>
      <c r="AQ25" s="56">
        <v>29.957521412920787</v>
      </c>
      <c r="AR25" s="56">
        <v>27.781380391672549</v>
      </c>
      <c r="AS25" s="56">
        <v>27.617945361749243</v>
      </c>
      <c r="AT25" s="56">
        <v>30.17486059582037</v>
      </c>
      <c r="AU25" s="56">
        <v>34.436593328024955</v>
      </c>
      <c r="AV25" s="56">
        <v>42.2367601448207</v>
      </c>
      <c r="AW25" s="56">
        <v>46.560886948735174</v>
      </c>
      <c r="AX25" s="56">
        <v>48.425356784569672</v>
      </c>
      <c r="AY25" s="56">
        <v>49.454194530665525</v>
      </c>
      <c r="AZ25" s="56">
        <v>48.26498758757495</v>
      </c>
      <c r="BA25" s="56">
        <v>46.25590615525352</v>
      </c>
      <c r="BB25" s="56">
        <v>44.917778230579628</v>
      </c>
      <c r="BC25" s="56">
        <v>43.761421941300078</v>
      </c>
      <c r="BD25" s="56">
        <v>41.303536017253464</v>
      </c>
      <c r="BE25" s="56">
        <v>42.401879776313351</v>
      </c>
      <c r="BF25" s="56">
        <v>43.155195607201918</v>
      </c>
      <c r="BG25" s="56">
        <v>43.680164086459975</v>
      </c>
      <c r="BH25" s="56">
        <v>44.471326020345202</v>
      </c>
      <c r="BI25" s="56">
        <v>44.113664744651082</v>
      </c>
      <c r="BJ25" s="56">
        <v>44.699446254624277</v>
      </c>
      <c r="BK25" s="56">
        <v>45.208840637014369</v>
      </c>
      <c r="BL25" s="56">
        <v>46.689811585078878</v>
      </c>
      <c r="BM25" s="56">
        <v>51.877969716466978</v>
      </c>
      <c r="BN25" s="56">
        <v>52.717642307105571</v>
      </c>
      <c r="BO25" s="56">
        <v>53.038853861718231</v>
      </c>
      <c r="BP25" s="56">
        <v>53.720211968930926</v>
      </c>
      <c r="BQ25" s="56">
        <v>47.151432968040602</v>
      </c>
      <c r="BR25" s="56">
        <v>46.163023035161501</v>
      </c>
      <c r="BS25" s="56">
        <v>45.326164639667667</v>
      </c>
      <c r="BT25" s="56">
        <v>43.591143741413305</v>
      </c>
      <c r="BU25" s="56">
        <v>41.267963598367345</v>
      </c>
      <c r="BV25" s="56">
        <v>38.797901034344548</v>
      </c>
      <c r="BW25" s="56">
        <v>36.778222974578654</v>
      </c>
      <c r="BX25" s="53">
        <v>36.007783139629915</v>
      </c>
    </row>
    <row r="26" spans="1:76">
      <c r="A26" s="38"/>
      <c r="B26" s="37" t="s">
        <v>157</v>
      </c>
      <c r="C26" s="38"/>
      <c r="D26" s="56">
        <v>4.7261957648452571</v>
      </c>
      <c r="E26" s="56">
        <v>4.8909395824078201</v>
      </c>
      <c r="F26" s="56">
        <v>4.8399367218905445</v>
      </c>
      <c r="G26" s="56">
        <v>4.5125923831832324</v>
      </c>
      <c r="H26" s="56">
        <v>5.0333610987709179</v>
      </c>
      <c r="I26" s="56">
        <v>5.3496604683632683</v>
      </c>
      <c r="J26" s="56">
        <v>5.4479875610839645</v>
      </c>
      <c r="K26" s="56">
        <v>5.4897156819191473</v>
      </c>
      <c r="L26" s="56">
        <v>5.4049790794979087</v>
      </c>
      <c r="M26" s="56">
        <v>5.4308461692338481</v>
      </c>
      <c r="N26" s="56">
        <v>5.8701192104748872</v>
      </c>
      <c r="O26" s="56">
        <v>5.9183836416747821</v>
      </c>
      <c r="P26" s="56">
        <v>5.8400573065902579</v>
      </c>
      <c r="Q26" s="56">
        <v>6.119851851851851</v>
      </c>
      <c r="R26" s="56">
        <v>5.9681818181818187</v>
      </c>
      <c r="S26" s="56">
        <v>6.4133215547703184</v>
      </c>
      <c r="T26" s="56">
        <v>6.3283079526226738</v>
      </c>
      <c r="U26" s="56">
        <v>6.5880173941053322</v>
      </c>
      <c r="V26" s="56">
        <v>6.310364447178225</v>
      </c>
      <c r="W26" s="56">
        <v>6.4593375299760183</v>
      </c>
      <c r="X26" s="56">
        <v>8.298183118741056</v>
      </c>
      <c r="Y26" s="56">
        <v>8.4590047074646932</v>
      </c>
      <c r="Z26" s="56">
        <v>6.8362932940309511</v>
      </c>
      <c r="AA26" s="56">
        <v>6.8515498112775921</v>
      </c>
      <c r="AB26" s="56">
        <v>7.6108042328042327</v>
      </c>
      <c r="AC26" s="56">
        <v>6.6948289345063534</v>
      </c>
      <c r="AD26" s="56">
        <v>6.4144846796657378</v>
      </c>
      <c r="AE26" s="56">
        <v>7.339825983784853</v>
      </c>
      <c r="AF26" s="56">
        <v>7.2298075245682396</v>
      </c>
      <c r="AG26" s="56">
        <v>9.1787633720632655</v>
      </c>
      <c r="AH26" s="56">
        <v>12.690293683043961</v>
      </c>
      <c r="AI26" s="56">
        <v>15.590360959392068</v>
      </c>
      <c r="AJ26" s="56">
        <v>14.472537164189058</v>
      </c>
      <c r="AK26" s="56">
        <v>15.273833768758733</v>
      </c>
      <c r="AL26" s="56">
        <v>15.81169242152594</v>
      </c>
      <c r="AM26" s="56">
        <v>16.740876552625842</v>
      </c>
      <c r="AN26" s="56">
        <v>17.178530669001393</v>
      </c>
      <c r="AO26" s="56">
        <v>17.379865990143479</v>
      </c>
      <c r="AP26" s="56">
        <v>17.65479528202733</v>
      </c>
      <c r="AQ26" s="56">
        <v>17.642683487152247</v>
      </c>
      <c r="AR26" s="56">
        <v>16.837283635684344</v>
      </c>
      <c r="AS26" s="56">
        <v>16.360224316882015</v>
      </c>
      <c r="AT26" s="56">
        <v>16.477625403009142</v>
      </c>
      <c r="AU26" s="56">
        <v>18.249307072021661</v>
      </c>
      <c r="AV26" s="56">
        <v>20.535026932717358</v>
      </c>
      <c r="AW26" s="56">
        <v>22.721403354760305</v>
      </c>
      <c r="AX26" s="56">
        <v>23.461359240178258</v>
      </c>
      <c r="AY26" s="56">
        <v>25.004715767807699</v>
      </c>
      <c r="AZ26" s="56">
        <v>26.220310640993532</v>
      </c>
      <c r="BA26" s="56">
        <v>27.173194275464272</v>
      </c>
      <c r="BB26" s="56">
        <v>27.823273356162119</v>
      </c>
      <c r="BC26" s="56">
        <v>30.531981401940346</v>
      </c>
      <c r="BD26" s="56">
        <v>33.289594335313353</v>
      </c>
      <c r="BE26" s="56">
        <v>33.86850377518229</v>
      </c>
      <c r="BF26" s="56">
        <v>32.499299736133963</v>
      </c>
      <c r="BG26" s="56">
        <v>21.423242767739492</v>
      </c>
      <c r="BH26" s="56">
        <v>22.415937802333037</v>
      </c>
      <c r="BI26" s="56">
        <v>23.674832684431045</v>
      </c>
      <c r="BJ26" s="56">
        <v>22.733710846839099</v>
      </c>
      <c r="BK26" s="56">
        <v>23.522830589004336</v>
      </c>
      <c r="BL26" s="56">
        <v>25.209128173034273</v>
      </c>
      <c r="BM26" s="56">
        <v>26.100582081996983</v>
      </c>
      <c r="BN26" s="56">
        <v>26.217087004529059</v>
      </c>
      <c r="BO26" s="56">
        <v>26.039946862410527</v>
      </c>
      <c r="BP26" s="56">
        <v>26.919096863965827</v>
      </c>
      <c r="BQ26" s="56">
        <v>26.937478763006482</v>
      </c>
      <c r="BR26" s="56">
        <v>28.176934444879201</v>
      </c>
      <c r="BS26" s="56">
        <v>28.133904462392209</v>
      </c>
      <c r="BT26" s="56">
        <v>26.987478034371922</v>
      </c>
      <c r="BU26" s="56">
        <v>26.142344435998357</v>
      </c>
      <c r="BV26" s="56">
        <v>25.746286768567579</v>
      </c>
      <c r="BW26" s="56">
        <v>25.532244880642715</v>
      </c>
      <c r="BX26" s="53">
        <v>25.183773306052935</v>
      </c>
    </row>
    <row r="27" spans="1:76" ht="15.75">
      <c r="A27" s="38"/>
      <c r="B27" s="41" t="s">
        <v>67</v>
      </c>
      <c r="C27" s="38"/>
      <c r="D27" s="58">
        <f t="shared" ref="D27:AI27" si="4">SUM(D24:D26)</f>
        <v>14.097823189693479</v>
      </c>
      <c r="E27" s="58">
        <f t="shared" si="4"/>
        <v>17.434726788094185</v>
      </c>
      <c r="F27" s="58">
        <f t="shared" si="4"/>
        <v>17.370848728478411</v>
      </c>
      <c r="G27" s="58">
        <f t="shared" si="4"/>
        <v>17.024298291668352</v>
      </c>
      <c r="H27" s="58">
        <f t="shared" si="4"/>
        <v>18.840470901821419</v>
      </c>
      <c r="I27" s="58">
        <f t="shared" si="4"/>
        <v>19.444004025421812</v>
      </c>
      <c r="J27" s="58">
        <f t="shared" si="4"/>
        <v>19.580090626388277</v>
      </c>
      <c r="K27" s="58">
        <f t="shared" si="4"/>
        <v>21.140004442470016</v>
      </c>
      <c r="L27" s="58">
        <f t="shared" si="4"/>
        <v>20.724016736401673</v>
      </c>
      <c r="M27" s="58">
        <f t="shared" si="4"/>
        <v>21.236467293458695</v>
      </c>
      <c r="N27" s="58">
        <f t="shared" si="4"/>
        <v>25.402970490521788</v>
      </c>
      <c r="O27" s="58">
        <f t="shared" si="4"/>
        <v>26.560934761441093</v>
      </c>
      <c r="P27" s="58">
        <f t="shared" si="4"/>
        <v>26.813715377268384</v>
      </c>
      <c r="Q27" s="58">
        <f t="shared" si="4"/>
        <v>29.048722222222221</v>
      </c>
      <c r="R27" s="58">
        <f t="shared" si="4"/>
        <v>29.864498742364354</v>
      </c>
      <c r="S27" s="58">
        <f t="shared" si="4"/>
        <v>33.736855123674907</v>
      </c>
      <c r="T27" s="58">
        <f t="shared" si="4"/>
        <v>33.531658206429782</v>
      </c>
      <c r="U27" s="58">
        <f t="shared" si="4"/>
        <v>37.777806410049926</v>
      </c>
      <c r="V27" s="58">
        <f t="shared" si="4"/>
        <v>38.152621866830692</v>
      </c>
      <c r="W27" s="58">
        <f t="shared" si="4"/>
        <v>42.228657074340525</v>
      </c>
      <c r="X27" s="58">
        <f t="shared" si="4"/>
        <v>45.835793991416303</v>
      </c>
      <c r="Y27" s="58">
        <f t="shared" si="4"/>
        <v>46.07963685272361</v>
      </c>
      <c r="Z27" s="58">
        <f t="shared" si="4"/>
        <v>45.110108081552447</v>
      </c>
      <c r="AA27" s="58">
        <f t="shared" si="4"/>
        <v>48.863067596934691</v>
      </c>
      <c r="AB27" s="58">
        <f t="shared" si="4"/>
        <v>52.345788359788351</v>
      </c>
      <c r="AC27" s="58">
        <f t="shared" si="4"/>
        <v>54.350430009775167</v>
      </c>
      <c r="AD27" s="58">
        <f t="shared" si="4"/>
        <v>57.109161641815511</v>
      </c>
      <c r="AE27" s="58">
        <f t="shared" si="4"/>
        <v>62.164358249291418</v>
      </c>
      <c r="AF27" s="58">
        <f t="shared" si="4"/>
        <v>65.274977961272327</v>
      </c>
      <c r="AG27" s="58">
        <f t="shared" si="4"/>
        <v>69.103706812714336</v>
      </c>
      <c r="AH27" s="58">
        <f t="shared" si="4"/>
        <v>74.029045068341347</v>
      </c>
      <c r="AI27" s="58">
        <f t="shared" si="4"/>
        <v>75.060676798860129</v>
      </c>
      <c r="AJ27" s="58">
        <f t="shared" ref="AJ27:BO27" si="5">SUM(AJ24:AJ26)</f>
        <v>76.277050196653562</v>
      </c>
      <c r="AK27" s="58">
        <f t="shared" si="5"/>
        <v>84.9847897806671</v>
      </c>
      <c r="AL27" s="58">
        <f t="shared" si="5"/>
        <v>90.90850792566664</v>
      </c>
      <c r="AM27" s="58">
        <f t="shared" si="5"/>
        <v>97.203586293310082</v>
      </c>
      <c r="AN27" s="58">
        <f t="shared" si="5"/>
        <v>99.483881650100415</v>
      </c>
      <c r="AO27" s="58">
        <f t="shared" si="5"/>
        <v>102.41494646888881</v>
      </c>
      <c r="AP27" s="58">
        <f t="shared" si="5"/>
        <v>105.96014149246761</v>
      </c>
      <c r="AQ27" s="58">
        <f t="shared" si="5"/>
        <v>104.39269512869885</v>
      </c>
      <c r="AR27" s="58">
        <f t="shared" si="5"/>
        <v>99.19657938291337</v>
      </c>
      <c r="AS27" s="58">
        <f t="shared" si="5"/>
        <v>97.855600654349047</v>
      </c>
      <c r="AT27" s="58">
        <f t="shared" si="5"/>
        <v>101.45591411799359</v>
      </c>
      <c r="AU27" s="58">
        <f t="shared" si="5"/>
        <v>112.50049114343174</v>
      </c>
      <c r="AV27" s="58">
        <f t="shared" si="5"/>
        <v>124.52290512933931</v>
      </c>
      <c r="AW27" s="58">
        <f t="shared" si="5"/>
        <v>133.13815865553744</v>
      </c>
      <c r="AX27" s="58">
        <f t="shared" si="5"/>
        <v>135.45196416786246</v>
      </c>
      <c r="AY27" s="58">
        <f t="shared" si="5"/>
        <v>137.58472919224187</v>
      </c>
      <c r="AZ27" s="58">
        <f t="shared" si="5"/>
        <v>137.21494019441946</v>
      </c>
      <c r="BA27" s="58">
        <f t="shared" si="5"/>
        <v>136.46687176251683</v>
      </c>
      <c r="BB27" s="58">
        <f t="shared" si="5"/>
        <v>137.52560517445406</v>
      </c>
      <c r="BC27" s="58">
        <f t="shared" si="5"/>
        <v>141.06699629828586</v>
      </c>
      <c r="BD27" s="58">
        <f t="shared" si="5"/>
        <v>141.13859063873798</v>
      </c>
      <c r="BE27" s="58">
        <f t="shared" si="5"/>
        <v>146.34334531201736</v>
      </c>
      <c r="BF27" s="58">
        <f t="shared" si="5"/>
        <v>147.39564270211292</v>
      </c>
      <c r="BG27" s="58">
        <f t="shared" si="5"/>
        <v>138.54660768904347</v>
      </c>
      <c r="BH27" s="58">
        <f t="shared" si="5"/>
        <v>141.04238605565502</v>
      </c>
      <c r="BI27" s="58">
        <f t="shared" si="5"/>
        <v>143.02415107580728</v>
      </c>
      <c r="BJ27" s="58">
        <f t="shared" si="5"/>
        <v>143.34575378485422</v>
      </c>
      <c r="BK27" s="58">
        <f t="shared" si="5"/>
        <v>147.4894481451544</v>
      </c>
      <c r="BL27" s="58">
        <f t="shared" si="5"/>
        <v>154.72211360719723</v>
      </c>
      <c r="BM27" s="58">
        <f t="shared" si="5"/>
        <v>164.42900175713319</v>
      </c>
      <c r="BN27" s="58">
        <f t="shared" si="5"/>
        <v>165.79272664379843</v>
      </c>
      <c r="BO27" s="58">
        <f t="shared" si="5"/>
        <v>168.82412154410744</v>
      </c>
      <c r="BP27" s="58">
        <f t="shared" ref="BP27:BX27" si="6">SUM(BP24:BP26)</f>
        <v>174.05755008280735</v>
      </c>
      <c r="BQ27" s="58">
        <f t="shared" si="6"/>
        <v>167.93894453014815</v>
      </c>
      <c r="BR27" s="58">
        <f t="shared" si="6"/>
        <v>169.78575038445652</v>
      </c>
      <c r="BS27" s="58">
        <f t="shared" si="6"/>
        <v>171.36806662912795</v>
      </c>
      <c r="BT27" s="58">
        <f t="shared" si="6"/>
        <v>169.55650408770407</v>
      </c>
      <c r="BU27" s="58">
        <f t="shared" si="6"/>
        <v>167.76890017080129</v>
      </c>
      <c r="BV27" s="58">
        <f t="shared" si="6"/>
        <v>166.21306860451983</v>
      </c>
      <c r="BW27" s="58">
        <f t="shared" si="6"/>
        <v>164.77943407679928</v>
      </c>
      <c r="BX27" s="57">
        <f t="shared" si="6"/>
        <v>164.35570513404056</v>
      </c>
    </row>
    <row r="28" spans="1:76" ht="51" customHeight="1">
      <c r="A28" s="38"/>
      <c r="B28" s="45" t="s">
        <v>163</v>
      </c>
      <c r="C28" s="38"/>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3"/>
    </row>
    <row r="29" spans="1:76">
      <c r="A29" s="38"/>
      <c r="B29" s="37" t="s">
        <v>155</v>
      </c>
      <c r="C29" s="38"/>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v>0.17821448627736014</v>
      </c>
      <c r="AI29" s="56">
        <v>0.18064484852800369</v>
      </c>
      <c r="AJ29" s="56">
        <v>0.18178532704376321</v>
      </c>
      <c r="AK29" s="56">
        <v>0.19128087576520986</v>
      </c>
      <c r="AL29" s="56">
        <v>0.20654582363423327</v>
      </c>
      <c r="AM29" s="56">
        <v>0.21636997615476572</v>
      </c>
      <c r="AN29" s="56">
        <v>0.21855908505559121</v>
      </c>
      <c r="AO29" s="56">
        <v>0.22969264330235198</v>
      </c>
      <c r="AP29" s="56">
        <v>0.23824352819881225</v>
      </c>
      <c r="AQ29" s="56">
        <v>0.24899359291194312</v>
      </c>
      <c r="AR29" s="56">
        <v>0.25102408609676274</v>
      </c>
      <c r="AS29" s="56">
        <v>0.25299061193920713</v>
      </c>
      <c r="AT29" s="56">
        <v>0.27177833264504303</v>
      </c>
      <c r="AU29" s="56">
        <v>0.31068553725316894</v>
      </c>
      <c r="AV29" s="56">
        <v>0.38625873025698132</v>
      </c>
      <c r="AW29" s="56">
        <v>0.52526044347535961</v>
      </c>
      <c r="AX29" s="56">
        <v>0.58283127907358701</v>
      </c>
      <c r="AY29" s="56">
        <v>0.67836602250622702</v>
      </c>
      <c r="AZ29" s="56">
        <v>0.65956180017003174</v>
      </c>
      <c r="BA29" s="56">
        <v>0.71433120092225799</v>
      </c>
      <c r="BB29" s="56">
        <v>0.76067018413434528</v>
      </c>
      <c r="BC29" s="56">
        <v>0.80672034624781763</v>
      </c>
      <c r="BD29" s="56">
        <v>0.9297028635555904</v>
      </c>
      <c r="BE29" s="56">
        <v>0.93279754627360789</v>
      </c>
      <c r="BF29" s="56">
        <v>1.0193246804794778</v>
      </c>
      <c r="BG29" s="56">
        <v>1.0398795015858369</v>
      </c>
      <c r="BH29" s="56">
        <v>1.0697077294382364</v>
      </c>
      <c r="BI29" s="56">
        <v>1.1415560317305007</v>
      </c>
      <c r="BJ29" s="56">
        <v>1.1701241457904803</v>
      </c>
      <c r="BK29" s="56">
        <v>1.215066469669666</v>
      </c>
      <c r="BL29" s="56">
        <v>1.2604363593083485</v>
      </c>
      <c r="BM29" s="56">
        <v>1.324720157518573</v>
      </c>
      <c r="BN29" s="56">
        <v>1.3192106155066778</v>
      </c>
      <c r="BO29" s="56">
        <v>1.3962962172737676</v>
      </c>
      <c r="BP29" s="56">
        <v>1.4534653075798081</v>
      </c>
      <c r="BQ29" s="56">
        <v>1.4986958234709911</v>
      </c>
      <c r="BR29" s="56">
        <v>1.7348715902733427</v>
      </c>
      <c r="BS29" s="56">
        <v>1.7729918936555005</v>
      </c>
      <c r="BT29" s="56">
        <v>1.76884914725338</v>
      </c>
      <c r="BU29" s="56">
        <v>1.7929923785698743</v>
      </c>
      <c r="BV29" s="56">
        <v>1.8309362750861349</v>
      </c>
      <c r="BW29" s="56">
        <v>1.8772856266929665</v>
      </c>
      <c r="BX29" s="53">
        <v>1.8861378620611406</v>
      </c>
    </row>
    <row r="30" spans="1:76">
      <c r="A30" s="38"/>
      <c r="B30" s="37" t="s">
        <v>154</v>
      </c>
      <c r="C30" s="38"/>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v>19.062152005711624</v>
      </c>
      <c r="AI30" s="56">
        <v>17.724660154964681</v>
      </c>
      <c r="AJ30" s="56">
        <v>19.540294491695661</v>
      </c>
      <c r="AK30" s="56">
        <v>23.532602153902829</v>
      </c>
      <c r="AL30" s="56">
        <v>26.122823947791851</v>
      </c>
      <c r="AM30" s="56">
        <v>29.460758020027026</v>
      </c>
      <c r="AN30" s="56">
        <v>30.914088492693367</v>
      </c>
      <c r="AO30" s="56">
        <v>31.91762686923397</v>
      </c>
      <c r="AP30" s="56">
        <v>33.485090984217734</v>
      </c>
      <c r="AQ30" s="56">
        <v>32.116474856989633</v>
      </c>
      <c r="AR30" s="56">
        <v>28.976098107309728</v>
      </c>
      <c r="AS30" s="56">
        <v>27.339170314022621</v>
      </c>
      <c r="AT30" s="56">
        <v>29.315345494272876</v>
      </c>
      <c r="AU30" s="56">
        <v>36.010625809211149</v>
      </c>
      <c r="AV30" s="56">
        <v>41.760595141606309</v>
      </c>
      <c r="AW30" s="56">
        <v>45.67640977047779</v>
      </c>
      <c r="AX30" s="56">
        <v>46.725524226463648</v>
      </c>
      <c r="AY30" s="56">
        <v>47.597019296644859</v>
      </c>
      <c r="AZ30" s="56">
        <v>46.338654180793995</v>
      </c>
      <c r="BA30" s="56">
        <v>44.031672489654525</v>
      </c>
      <c r="BB30" s="56">
        <v>43.080801314040656</v>
      </c>
      <c r="BC30" s="56">
        <v>42.155380576520301</v>
      </c>
      <c r="BD30" s="56">
        <v>41.322894072998942</v>
      </c>
      <c r="BE30" s="56">
        <v>41.652563254889472</v>
      </c>
      <c r="BF30" s="56">
        <v>42.450901482833437</v>
      </c>
      <c r="BG30" s="56">
        <v>43.151460575008976</v>
      </c>
      <c r="BH30" s="56">
        <v>43.129241160456651</v>
      </c>
      <c r="BI30" s="56">
        <v>43.228035036475973</v>
      </c>
      <c r="BJ30" s="56">
        <v>43.659636237990959</v>
      </c>
      <c r="BK30" s="56">
        <v>44.703253477232302</v>
      </c>
      <c r="BL30" s="56">
        <v>46.434163378439209</v>
      </c>
      <c r="BM30" s="56">
        <v>52.072475702310804</v>
      </c>
      <c r="BN30" s="56">
        <v>52.449415608908772</v>
      </c>
      <c r="BO30" s="56">
        <v>53.418384082753995</v>
      </c>
      <c r="BP30" s="56">
        <v>54.566259701287755</v>
      </c>
      <c r="BQ30" s="56">
        <v>52.904295254647671</v>
      </c>
      <c r="BR30" s="56">
        <v>52.737990943376431</v>
      </c>
      <c r="BS30" s="56">
        <v>52.841912929554155</v>
      </c>
      <c r="BT30" s="56">
        <v>51.217030636150128</v>
      </c>
      <c r="BU30" s="56">
        <v>49.11273973801147</v>
      </c>
      <c r="BV30" s="56">
        <v>47.341779116994331</v>
      </c>
      <c r="BW30" s="56">
        <v>45.894513013009295</v>
      </c>
      <c r="BX30" s="53">
        <v>45.437150595432946</v>
      </c>
    </row>
    <row r="31" spans="1:76">
      <c r="A31" s="38"/>
      <c r="B31" s="37" t="s">
        <v>68</v>
      </c>
      <c r="C31" s="38"/>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v>41.555018960383066</v>
      </c>
      <c r="AI31" s="56">
        <v>41.201159571192669</v>
      </c>
      <c r="AJ31" s="56">
        <v>41.45349546752356</v>
      </c>
      <c r="AK31" s="56">
        <v>44.468591981556798</v>
      </c>
      <c r="AL31" s="56">
        <v>46.676661499220486</v>
      </c>
      <c r="AM31" s="56">
        <v>48.408861350203587</v>
      </c>
      <c r="AN31" s="56">
        <v>48.473811443398738</v>
      </c>
      <c r="AO31" s="56">
        <v>49.883924424630919</v>
      </c>
      <c r="AP31" s="56">
        <v>51.490523395612577</v>
      </c>
      <c r="AQ31" s="56">
        <v>51.453847378330309</v>
      </c>
      <c r="AR31" s="56">
        <v>50.546156050259349</v>
      </c>
      <c r="AS31" s="56">
        <v>50.763787658974636</v>
      </c>
      <c r="AT31" s="56">
        <v>51.882722918431746</v>
      </c>
      <c r="AU31" s="56">
        <v>55.601630944409656</v>
      </c>
      <c r="AV31" s="56">
        <v>58.772450703075499</v>
      </c>
      <c r="AW31" s="56">
        <v>61.414914207527744</v>
      </c>
      <c r="AX31" s="56">
        <v>62.527207064846294</v>
      </c>
      <c r="AY31" s="56">
        <v>63.603350932707841</v>
      </c>
      <c r="AZ31" s="56">
        <v>64.494609794487403</v>
      </c>
      <c r="BA31" s="56">
        <v>66.220506837842024</v>
      </c>
      <c r="BB31" s="56">
        <v>68.260743694568873</v>
      </c>
      <c r="BC31" s="56">
        <v>72.053342042276881</v>
      </c>
      <c r="BD31" s="56">
        <v>74.166098702576079</v>
      </c>
      <c r="BE31" s="56">
        <v>78.742739133959873</v>
      </c>
      <c r="BF31" s="56">
        <v>81.403259464351038</v>
      </c>
      <c r="BG31" s="56">
        <v>83.942302925696012</v>
      </c>
      <c r="BH31" s="56">
        <v>87.431555813017241</v>
      </c>
      <c r="BI31" s="56">
        <v>90.274695743824509</v>
      </c>
      <c r="BJ31" s="56">
        <v>90.710483055895253</v>
      </c>
      <c r="BK31" s="56">
        <v>94.241254821493271</v>
      </c>
      <c r="BL31" s="56">
        <v>99.941111048066958</v>
      </c>
      <c r="BM31" s="56">
        <v>104.22874035115399</v>
      </c>
      <c r="BN31" s="56">
        <v>105.3905927259122</v>
      </c>
      <c r="BO31" s="56">
        <v>107.68320414577335</v>
      </c>
      <c r="BP31" s="56">
        <v>111.9755451953214</v>
      </c>
      <c r="BQ31" s="56">
        <v>112.73864268178318</v>
      </c>
      <c r="BR31" s="56">
        <v>114.57228111412998</v>
      </c>
      <c r="BS31" s="56">
        <v>116.04060139690404</v>
      </c>
      <c r="BT31" s="56">
        <v>115.87457900949019</v>
      </c>
      <c r="BU31" s="56">
        <v>116.1676949014381</v>
      </c>
      <c r="BV31" s="56">
        <v>116.55584504211812</v>
      </c>
      <c r="BW31" s="56">
        <v>116.74644222874679</v>
      </c>
      <c r="BX31" s="53">
        <v>117.00621744721843</v>
      </c>
    </row>
    <row r="32" spans="1:76" ht="15.75">
      <c r="A32" s="38"/>
      <c r="B32" s="41" t="s">
        <v>67</v>
      </c>
      <c r="C32" s="38"/>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8">
        <f t="shared" ref="AH32:BX32" si="7">SUM(AH29:AH31)</f>
        <v>60.795385452372045</v>
      </c>
      <c r="AI32" s="58">
        <f t="shared" si="7"/>
        <v>59.106464574685354</v>
      </c>
      <c r="AJ32" s="58">
        <f t="shared" si="7"/>
        <v>61.175575286262983</v>
      </c>
      <c r="AK32" s="58">
        <f t="shared" si="7"/>
        <v>68.192475011224843</v>
      </c>
      <c r="AL32" s="58">
        <f t="shared" si="7"/>
        <v>73.006031270646574</v>
      </c>
      <c r="AM32" s="58">
        <f t="shared" si="7"/>
        <v>78.085989346385375</v>
      </c>
      <c r="AN32" s="58">
        <f t="shared" si="7"/>
        <v>79.6064590211477</v>
      </c>
      <c r="AO32" s="58">
        <f t="shared" si="7"/>
        <v>82.031243937167233</v>
      </c>
      <c r="AP32" s="58">
        <f t="shared" si="7"/>
        <v>85.213857908029127</v>
      </c>
      <c r="AQ32" s="58">
        <f t="shared" si="7"/>
        <v>83.819315828231879</v>
      </c>
      <c r="AR32" s="58">
        <f t="shared" si="7"/>
        <v>79.773278243665843</v>
      </c>
      <c r="AS32" s="58">
        <f t="shared" si="7"/>
        <v>78.355948584936471</v>
      </c>
      <c r="AT32" s="58">
        <f t="shared" si="7"/>
        <v>81.469846745349656</v>
      </c>
      <c r="AU32" s="58">
        <f t="shared" si="7"/>
        <v>91.922942290873976</v>
      </c>
      <c r="AV32" s="58">
        <f t="shared" si="7"/>
        <v>100.91930457493879</v>
      </c>
      <c r="AW32" s="58">
        <f t="shared" si="7"/>
        <v>107.61658442148089</v>
      </c>
      <c r="AX32" s="58">
        <f t="shared" si="7"/>
        <v>109.83556257038353</v>
      </c>
      <c r="AY32" s="58">
        <f t="shared" si="7"/>
        <v>111.87873625185892</v>
      </c>
      <c r="AZ32" s="58">
        <f t="shared" si="7"/>
        <v>111.49282577545142</v>
      </c>
      <c r="BA32" s="58">
        <f t="shared" si="7"/>
        <v>110.96651052841881</v>
      </c>
      <c r="BB32" s="58">
        <f t="shared" si="7"/>
        <v>112.10221519274387</v>
      </c>
      <c r="BC32" s="58">
        <f t="shared" si="7"/>
        <v>115.015442965045</v>
      </c>
      <c r="BD32" s="58">
        <f t="shared" si="7"/>
        <v>116.41869563913062</v>
      </c>
      <c r="BE32" s="58">
        <f t="shared" si="7"/>
        <v>121.32809993512295</v>
      </c>
      <c r="BF32" s="58">
        <f t="shared" si="7"/>
        <v>124.87348562766395</v>
      </c>
      <c r="BG32" s="58">
        <f t="shared" si="7"/>
        <v>128.13364300229082</v>
      </c>
      <c r="BH32" s="58">
        <f t="shared" si="7"/>
        <v>131.63050470291213</v>
      </c>
      <c r="BI32" s="58">
        <f t="shared" si="7"/>
        <v>134.644286812031</v>
      </c>
      <c r="BJ32" s="58">
        <f t="shared" si="7"/>
        <v>135.54024343967669</v>
      </c>
      <c r="BK32" s="58">
        <f t="shared" si="7"/>
        <v>140.15957476839523</v>
      </c>
      <c r="BL32" s="58">
        <f t="shared" si="7"/>
        <v>147.63571078581452</v>
      </c>
      <c r="BM32" s="58">
        <f t="shared" si="7"/>
        <v>157.62593621098335</v>
      </c>
      <c r="BN32" s="58">
        <f t="shared" si="7"/>
        <v>159.15921895032764</v>
      </c>
      <c r="BO32" s="58">
        <f t="shared" si="7"/>
        <v>162.49788444580111</v>
      </c>
      <c r="BP32" s="58">
        <f t="shared" si="7"/>
        <v>167.99527020418896</v>
      </c>
      <c r="BQ32" s="58">
        <f t="shared" si="7"/>
        <v>167.14163375990182</v>
      </c>
      <c r="BR32" s="58">
        <f t="shared" si="7"/>
        <v>169.04514364777975</v>
      </c>
      <c r="BS32" s="58">
        <f t="shared" si="7"/>
        <v>170.65550622011369</v>
      </c>
      <c r="BT32" s="58">
        <f t="shared" si="7"/>
        <v>168.8604587928937</v>
      </c>
      <c r="BU32" s="58">
        <f t="shared" si="7"/>
        <v>167.07342701801946</v>
      </c>
      <c r="BV32" s="58">
        <f t="shared" si="7"/>
        <v>165.72856043419858</v>
      </c>
      <c r="BW32" s="58">
        <f t="shared" si="7"/>
        <v>164.51824086844906</v>
      </c>
      <c r="BX32" s="57">
        <f t="shared" si="7"/>
        <v>164.32950590471251</v>
      </c>
    </row>
    <row r="33" spans="1:76" ht="15.75" thickBot="1">
      <c r="A33" s="38"/>
      <c r="B33" s="33"/>
      <c r="C33" s="33"/>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4"/>
    </row>
    <row r="34" spans="1:76">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83"/>
      <c r="AM34" s="38"/>
      <c r="AN34" s="38"/>
      <c r="AO34" s="38"/>
      <c r="AP34" s="38"/>
      <c r="AQ34" s="38"/>
      <c r="AR34" s="38"/>
      <c r="AS34" s="38"/>
      <c r="AT34" s="82"/>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44"/>
    </row>
    <row r="35" spans="1:76" ht="31.5">
      <c r="A35" s="38"/>
      <c r="B35" s="45" t="s">
        <v>162</v>
      </c>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44"/>
    </row>
    <row r="36" spans="1:76">
      <c r="A36" s="38"/>
      <c r="B36" s="37" t="s">
        <v>155</v>
      </c>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5">
        <v>1.1837425691220758E-2</v>
      </c>
      <c r="AI36" s="35">
        <v>1.465082534785387E-2</v>
      </c>
      <c r="AJ36" s="35">
        <v>1.3946436347118016E-2</v>
      </c>
      <c r="AK36" s="35">
        <v>1.4900326256757017E-2</v>
      </c>
      <c r="AL36" s="35">
        <v>1.5360286925154506E-2</v>
      </c>
      <c r="AM36" s="35">
        <v>1.5575491410168328E-2</v>
      </c>
      <c r="AN36" s="35">
        <v>1.5722513226788665E-2</v>
      </c>
      <c r="AO36" s="35">
        <v>1.524932944837798E-2</v>
      </c>
      <c r="AP36" s="35">
        <v>1.458554910291973E-2</v>
      </c>
      <c r="AQ36" s="35">
        <v>1.3335465981773173E-2</v>
      </c>
      <c r="AR36" s="35">
        <v>1.2093021803218432E-2</v>
      </c>
      <c r="AS36" s="35">
        <v>1.1283412924556905E-2</v>
      </c>
      <c r="AT36" s="35">
        <v>1.100050217706949E-2</v>
      </c>
      <c r="AU36" s="35">
        <v>1.2298015813892789E-2</v>
      </c>
      <c r="AV36" s="35">
        <v>1.3709360333139669E-2</v>
      </c>
      <c r="AW36" s="35">
        <v>1.414853291877115E-2</v>
      </c>
      <c r="AX36" s="35">
        <v>1.3664150076853043E-2</v>
      </c>
      <c r="AY36" s="35">
        <v>1.3456923408820719E-2</v>
      </c>
      <c r="AZ36" s="35">
        <v>1.3044552921096329E-2</v>
      </c>
      <c r="BA36" s="35">
        <v>1.2570293491706413E-2</v>
      </c>
      <c r="BB36" s="35">
        <v>1.2279889885395931E-2</v>
      </c>
      <c r="BC36" s="35">
        <v>1.2746452863747756E-2</v>
      </c>
      <c r="BD36" s="35">
        <v>1.2162437977499198E-2</v>
      </c>
      <c r="BE36" s="35">
        <v>1.2196612659290597E-2</v>
      </c>
      <c r="BF36" s="35">
        <v>1.2021125692803777E-2</v>
      </c>
      <c r="BG36" s="35">
        <v>3.9715701673558469E-3</v>
      </c>
      <c r="BH36" s="35">
        <v>3.3583368489944736E-3</v>
      </c>
      <c r="BI36" s="35">
        <v>2.5735161621399912E-3</v>
      </c>
      <c r="BJ36" s="35">
        <v>2.1309938174074497E-3</v>
      </c>
      <c r="BK36" s="35">
        <v>1.8534284111334839E-3</v>
      </c>
      <c r="BL36" s="35">
        <v>1.7051179499822627E-3</v>
      </c>
      <c r="BM36" s="35">
        <v>1.3780423448329605E-3</v>
      </c>
      <c r="BN36" s="35">
        <v>1.175916256174191E-3</v>
      </c>
      <c r="BO36" s="35">
        <v>1.0843049144038904E-3</v>
      </c>
      <c r="BP36" s="35">
        <v>1.0114410988224854E-3</v>
      </c>
      <c r="BQ36" s="35">
        <v>9.4449684516442593E-4</v>
      </c>
      <c r="BR36" s="35">
        <v>1.0167618413239442E-3</v>
      </c>
      <c r="BS36" s="35">
        <v>9.951164853235152E-4</v>
      </c>
      <c r="BT36" s="35">
        <v>9.5916358397476825E-4</v>
      </c>
      <c r="BU36" s="35">
        <v>9.4070805543883371E-4</v>
      </c>
      <c r="BV36" s="35">
        <v>9.3110198312175744E-4</v>
      </c>
      <c r="BW36" s="35">
        <v>9.2818003896449018E-4</v>
      </c>
      <c r="BX36" s="34">
        <v>9.0763225166645169E-4</v>
      </c>
    </row>
    <row r="37" spans="1:76">
      <c r="A37" s="38"/>
      <c r="B37" s="37" t="s">
        <v>154</v>
      </c>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5">
        <v>2.4281606330407792E-2</v>
      </c>
      <c r="AI37" s="35">
        <v>2.2066770261029045E-2</v>
      </c>
      <c r="AJ37" s="35">
        <v>2.5165357744251247E-2</v>
      </c>
      <c r="AK37" s="35">
        <v>3.0119056443338187E-2</v>
      </c>
      <c r="AL37" s="35">
        <v>3.2649209856819135E-2</v>
      </c>
      <c r="AM37" s="35">
        <v>3.515055049213759E-2</v>
      </c>
      <c r="AN37" s="35">
        <v>3.618234831828164E-2</v>
      </c>
      <c r="AO37" s="35">
        <v>3.6040720031841444E-2</v>
      </c>
      <c r="AP37" s="35">
        <v>3.6672221178314528E-2</v>
      </c>
      <c r="AQ37" s="35">
        <v>3.315534898748479E-2</v>
      </c>
      <c r="AR37" s="35">
        <v>2.8385108711953048E-2</v>
      </c>
      <c r="AS37" s="35">
        <v>2.6509467148651836E-2</v>
      </c>
      <c r="AT37" s="35">
        <v>2.864765773388608E-2</v>
      </c>
      <c r="AU37" s="35">
        <v>3.4531989030826431E-2</v>
      </c>
      <c r="AV37" s="35">
        <v>4.0139547172187345E-2</v>
      </c>
      <c r="AW37" s="35">
        <v>4.250796830712894E-2</v>
      </c>
      <c r="AX37" s="35">
        <v>4.2142399777526519E-2</v>
      </c>
      <c r="AY37" s="35">
        <v>4.2136945255882213E-2</v>
      </c>
      <c r="AZ37" s="35">
        <v>4.038119232010158E-2</v>
      </c>
      <c r="BA37" s="35">
        <v>3.7521895786240669E-2</v>
      </c>
      <c r="BB37" s="35">
        <v>3.5687377569862865E-2</v>
      </c>
      <c r="BC37" s="35">
        <v>3.3348395531074347E-2</v>
      </c>
      <c r="BD37" s="35">
        <v>3.0675138706388716E-2</v>
      </c>
      <c r="BE37" s="35">
        <v>3.0182197566231944E-2</v>
      </c>
      <c r="BF37" s="35">
        <v>2.9333033615238965E-2</v>
      </c>
      <c r="BG37" s="35">
        <v>2.8635248288740953E-2</v>
      </c>
      <c r="BH37" s="35">
        <v>2.8120653680600578E-2</v>
      </c>
      <c r="BI37" s="35">
        <v>2.7354827772415376E-2</v>
      </c>
      <c r="BJ37" s="35">
        <v>2.6850327353758995E-2</v>
      </c>
      <c r="BK37" s="35">
        <v>2.6854106783154214E-2</v>
      </c>
      <c r="BL37" s="35">
        <v>2.8498725791944797E-2</v>
      </c>
      <c r="BM37" s="35">
        <v>3.284931551635302E-2</v>
      </c>
      <c r="BN37" s="35">
        <v>3.2462568499114143E-2</v>
      </c>
      <c r="BO37" s="35">
        <v>3.2538601656881418E-2</v>
      </c>
      <c r="BP37" s="35">
        <v>3.3045078523763496E-2</v>
      </c>
      <c r="BQ37" s="35">
        <v>2.9831340804170377E-2</v>
      </c>
      <c r="BR37" s="35">
        <v>2.8869069601575256E-2</v>
      </c>
      <c r="BS37" s="35">
        <v>2.820943461966376E-2</v>
      </c>
      <c r="BT37" s="35">
        <v>2.6721243603839671E-2</v>
      </c>
      <c r="BU37" s="35">
        <v>2.5020526585573123E-2</v>
      </c>
      <c r="BV37" s="35">
        <v>2.3538730936911303E-2</v>
      </c>
      <c r="BW37" s="35">
        <v>2.2303924250151388E-2</v>
      </c>
      <c r="BX37" s="34">
        <v>2.1565352410899456E-2</v>
      </c>
    </row>
    <row r="38" spans="1:76">
      <c r="A38" s="38"/>
      <c r="B38" s="37" t="s">
        <v>68</v>
      </c>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5">
        <v>5.1673138418963926E-2</v>
      </c>
      <c r="AI38" s="35">
        <v>4.9374635620255479E-2</v>
      </c>
      <c r="AJ38" s="35">
        <v>5.1650780966413741E-2</v>
      </c>
      <c r="AK38" s="35">
        <v>5.5276490072078042E-2</v>
      </c>
      <c r="AL38" s="35">
        <v>5.6827487121927076E-2</v>
      </c>
      <c r="AM38" s="35">
        <v>5.6588605860103038E-2</v>
      </c>
      <c r="AN38" s="35">
        <v>5.5997185857171727E-2</v>
      </c>
      <c r="AO38" s="35">
        <v>5.5907041152624383E-2</v>
      </c>
      <c r="AP38" s="35">
        <v>5.6145755186588438E-2</v>
      </c>
      <c r="AQ38" s="35">
        <v>5.2907576803155304E-2</v>
      </c>
      <c r="AR38" s="35">
        <v>4.9608534444361828E-2</v>
      </c>
      <c r="AS38" s="35">
        <v>4.9123814920045493E-2</v>
      </c>
      <c r="AT38" s="35">
        <v>5.0859256014850231E-2</v>
      </c>
      <c r="AU38" s="35">
        <v>5.4071968469078809E-2</v>
      </c>
      <c r="AV38" s="35">
        <v>5.7159780553533518E-2</v>
      </c>
      <c r="AW38" s="35">
        <v>5.8024084992269319E-2</v>
      </c>
      <c r="AX38" s="35">
        <v>5.6724303281957975E-2</v>
      </c>
      <c r="AY38" s="35">
        <v>5.5994453542239017E-2</v>
      </c>
      <c r="AZ38" s="35">
        <v>5.5335303894603088E-2</v>
      </c>
      <c r="BA38" s="35">
        <v>5.4755884886024862E-2</v>
      </c>
      <c r="BB38" s="35">
        <v>5.4408714693187137E-2</v>
      </c>
      <c r="BC38" s="35">
        <v>5.5048310525731364E-2</v>
      </c>
      <c r="BD38" s="35">
        <v>5.5178526455965063E-2</v>
      </c>
      <c r="BE38" s="35">
        <v>5.7077735586359091E-2</v>
      </c>
      <c r="BF38" s="35">
        <v>5.5756901491027785E-2</v>
      </c>
      <c r="BG38" s="35">
        <v>5.4875431810811406E-2</v>
      </c>
      <c r="BH38" s="35">
        <v>5.6029545582890056E-2</v>
      </c>
      <c r="BI38" s="35">
        <v>5.5845938999675965E-2</v>
      </c>
      <c r="BJ38" s="35">
        <v>5.471017034919979E-2</v>
      </c>
      <c r="BK38" s="35">
        <v>5.5532896745822416E-2</v>
      </c>
      <c r="BL38" s="35">
        <v>6.0161288955979497E-2</v>
      </c>
      <c r="BM38" s="35">
        <v>6.4332252233256948E-2</v>
      </c>
      <c r="BN38" s="35">
        <v>6.365788561796501E-2</v>
      </c>
      <c r="BO38" s="35">
        <v>6.3989565682647881E-2</v>
      </c>
      <c r="BP38" s="35">
        <v>6.6031250582012452E-2</v>
      </c>
      <c r="BQ38" s="35">
        <v>6.3920516672319169E-2</v>
      </c>
      <c r="BR38" s="35">
        <v>6.3055832763976791E-2</v>
      </c>
      <c r="BS38" s="35">
        <v>6.227957585909983E-2</v>
      </c>
      <c r="BT38" s="35">
        <v>6.0781586685470845E-2</v>
      </c>
      <c r="BU38" s="35">
        <v>5.9508772720582123E-2</v>
      </c>
      <c r="BV38" s="35">
        <v>5.8172703398922429E-2</v>
      </c>
      <c r="BW38" s="35">
        <v>5.6847795776278909E-2</v>
      </c>
      <c r="BX38" s="34">
        <v>5.553341880926007E-2</v>
      </c>
    </row>
    <row r="39" spans="1:76" ht="26.1" customHeight="1">
      <c r="A39" s="38"/>
      <c r="B39" s="37" t="s">
        <v>159</v>
      </c>
      <c r="C39" s="38"/>
      <c r="D39" s="81"/>
      <c r="E39" s="81"/>
      <c r="F39" s="81"/>
      <c r="G39" s="81"/>
      <c r="H39" s="81"/>
      <c r="I39" s="81"/>
      <c r="J39" s="81"/>
      <c r="K39" s="35">
        <v>2.9640353550746724E-2</v>
      </c>
      <c r="L39" s="35">
        <v>2.8408074914121683E-2</v>
      </c>
      <c r="M39" s="35">
        <v>2.9355481727574746E-2</v>
      </c>
      <c r="N39" s="35">
        <v>3.6684770987469528E-2</v>
      </c>
      <c r="O39" s="35">
        <v>3.5860903163487078E-2</v>
      </c>
      <c r="P39" s="35">
        <v>3.4129282141917044E-2</v>
      </c>
      <c r="Q39" s="35">
        <v>3.774692241626109E-2</v>
      </c>
      <c r="R39" s="35">
        <v>3.8199288742990015E-2</v>
      </c>
      <c r="S39" s="35">
        <v>4.1418663303909198E-2</v>
      </c>
      <c r="T39" s="35">
        <v>3.9700037712860084E-2</v>
      </c>
      <c r="U39" s="35">
        <v>4.5209888564318949E-2</v>
      </c>
      <c r="V39" s="35">
        <v>4.4600234108606036E-2</v>
      </c>
      <c r="W39" s="35">
        <v>4.7342208600708743E-2</v>
      </c>
      <c r="X39" s="35">
        <v>4.7376698265693941E-2</v>
      </c>
      <c r="Y39" s="35">
        <v>4.643181772274628E-2</v>
      </c>
      <c r="Z39" s="35">
        <v>4.5002855511136489E-2</v>
      </c>
      <c r="AA39" s="35">
        <v>4.7209600000000004E-2</v>
      </c>
      <c r="AB39" s="35">
        <v>4.6918938659699684E-2</v>
      </c>
      <c r="AC39" s="35">
        <v>4.8509789848776741E-2</v>
      </c>
      <c r="AD39" s="35">
        <v>5.271914291533128E-2</v>
      </c>
      <c r="AE39" s="35">
        <v>5.7430775806423473E-2</v>
      </c>
      <c r="AF39" s="35">
        <v>5.8156997808292706E-2</v>
      </c>
      <c r="AG39" s="35">
        <v>5.7969541851232487E-2</v>
      </c>
      <c r="AH39" s="35">
        <v>5.7853342330283962E-2</v>
      </c>
      <c r="AI39" s="35">
        <v>5.4730770641528807E-2</v>
      </c>
      <c r="AJ39" s="35">
        <v>5.8199574589109966E-2</v>
      </c>
      <c r="AK39" s="35">
        <v>6.1061100932048112E-2</v>
      </c>
      <c r="AL39" s="35">
        <v>6.0360372305162953E-2</v>
      </c>
      <c r="AM39" s="35">
        <v>6.0132791476075052E-2</v>
      </c>
      <c r="AN39" s="35">
        <v>5.8852236119808859E-2</v>
      </c>
      <c r="AO39" s="35">
        <v>5.76124505310057E-2</v>
      </c>
      <c r="AP39" s="35">
        <v>5.8002835868717934E-2</v>
      </c>
      <c r="AQ39" s="35">
        <v>5.4075452180983072E-2</v>
      </c>
      <c r="AR39" s="35">
        <v>4.9565644353989642E-2</v>
      </c>
      <c r="AS39" s="35">
        <v>4.7854677747854048E-2</v>
      </c>
      <c r="AT39" s="35">
        <v>4.8889379254644053E-2</v>
      </c>
      <c r="AU39" s="35">
        <v>5.3647856801531571E-2</v>
      </c>
      <c r="AV39" s="35">
        <v>5.5049395080995121E-2</v>
      </c>
      <c r="AW39" s="35">
        <v>5.5003227399508949E-2</v>
      </c>
      <c r="AX39" s="35">
        <v>5.2808769864001875E-2</v>
      </c>
      <c r="AY39" s="35">
        <v>5.1198299837858174E-2</v>
      </c>
      <c r="AZ39" s="35">
        <v>4.972156575991131E-2</v>
      </c>
      <c r="BA39" s="35">
        <v>4.8432186056333121E-2</v>
      </c>
      <c r="BB39" s="35">
        <v>4.8226526930584039E-2</v>
      </c>
      <c r="BC39" s="35">
        <v>4.7875777475745208E-2</v>
      </c>
      <c r="BD39" s="35">
        <v>4.6213630654663204E-2</v>
      </c>
      <c r="BE39" s="35">
        <v>4.7622354926017019E-2</v>
      </c>
      <c r="BF39" s="35">
        <v>4.7266383152406478E-2</v>
      </c>
      <c r="BG39" s="35">
        <v>4.6374116140446842E-2</v>
      </c>
      <c r="BH39" s="35">
        <v>4.6008908196501788E-2</v>
      </c>
      <c r="BI39" s="35">
        <v>4.512024154029478E-2</v>
      </c>
      <c r="BJ39" s="35">
        <v>4.4321078747491055E-2</v>
      </c>
      <c r="BK39" s="35">
        <v>4.4983483427107784E-2</v>
      </c>
      <c r="BL39" s="35">
        <v>4.8372704591763793E-2</v>
      </c>
      <c r="BM39" s="35">
        <v>5.1818855246720238E-2</v>
      </c>
      <c r="BN39" s="35">
        <v>5.0973091820040804E-2</v>
      </c>
      <c r="BO39" s="35">
        <v>5.1889875441595408E-2</v>
      </c>
      <c r="BP39" s="35">
        <v>5.3717999929853912E-2</v>
      </c>
      <c r="BQ39" s="35">
        <v>5.2919565404599155E-2</v>
      </c>
      <c r="BR39" s="35">
        <v>5.2247557960513905E-2</v>
      </c>
      <c r="BS39" s="35">
        <v>5.2267775745818951E-2</v>
      </c>
      <c r="BT39" s="35">
        <v>5.1639309655374464E-2</v>
      </c>
      <c r="BU39" s="35">
        <v>5.1127769210906684E-2</v>
      </c>
      <c r="BV39" s="35">
        <v>5.0550623032814518E-2</v>
      </c>
      <c r="BW39" s="35">
        <v>4.9798111158725157E-2</v>
      </c>
      <c r="BX39" s="34">
        <v>4.8963704666341583E-2</v>
      </c>
    </row>
    <row r="40" spans="1:76">
      <c r="A40" s="38"/>
      <c r="B40" s="37" t="s">
        <v>158</v>
      </c>
      <c r="C40" s="38"/>
      <c r="D40" s="81"/>
      <c r="E40" s="81"/>
      <c r="F40" s="81"/>
      <c r="G40" s="81"/>
      <c r="H40" s="81"/>
      <c r="I40" s="81"/>
      <c r="J40" s="81"/>
      <c r="K40" s="35">
        <v>5.7959971553388188E-3</v>
      </c>
      <c r="L40" s="35">
        <v>5.707966683920756E-3</v>
      </c>
      <c r="M40" s="35">
        <v>5.2978959025470652E-3</v>
      </c>
      <c r="N40" s="35">
        <v>5.6365735790959246E-3</v>
      </c>
      <c r="O40" s="35">
        <v>6.3792964662319892E-3</v>
      </c>
      <c r="P40" s="35">
        <v>6.7498965893280187E-3</v>
      </c>
      <c r="Q40" s="35">
        <v>6.1229602061265388E-3</v>
      </c>
      <c r="R40" s="35">
        <v>6.8321707016823965E-3</v>
      </c>
      <c r="S40" s="35">
        <v>6.8537200504413627E-3</v>
      </c>
      <c r="T40" s="35">
        <v>6.4779089669577327E-3</v>
      </c>
      <c r="U40" s="35">
        <v>6.6509791193335504E-3</v>
      </c>
      <c r="V40" s="35">
        <v>7.5703598147488418E-3</v>
      </c>
      <c r="W40" s="35">
        <v>9.2352265108706054E-3</v>
      </c>
      <c r="X40" s="35">
        <v>9.3683106897907483E-3</v>
      </c>
      <c r="Y40" s="35">
        <v>9.5077463792998963E-3</v>
      </c>
      <c r="Z40" s="35">
        <v>1.006210736721873E-2</v>
      </c>
      <c r="AA40" s="35">
        <v>1.0977600000000001E-2</v>
      </c>
      <c r="AB40" s="35">
        <v>1.1873358335791439E-2</v>
      </c>
      <c r="AC40" s="35">
        <v>1.2267845225953488E-2</v>
      </c>
      <c r="AD40" s="35">
        <v>1.2950596507776574E-2</v>
      </c>
      <c r="AE40" s="35">
        <v>1.4402226060257149E-2</v>
      </c>
      <c r="AF40" s="35">
        <v>1.5520120469353372E-2</v>
      </c>
      <c r="AG40" s="35">
        <v>1.6016058822778512E-2</v>
      </c>
      <c r="AH40" s="35">
        <v>1.4889215827258549E-2</v>
      </c>
      <c r="AI40" s="35">
        <v>1.3479807798114659E-2</v>
      </c>
      <c r="AJ40" s="35">
        <v>1.5342031156741079E-2</v>
      </c>
      <c r="AK40" s="35">
        <v>2.1209164053504051E-2</v>
      </c>
      <c r="AL40" s="35">
        <v>2.6242343082920103E-2</v>
      </c>
      <c r="AM40" s="35">
        <v>2.8699603326468998E-2</v>
      </c>
      <c r="AN40" s="35">
        <v>3.0417661030527676E-2</v>
      </c>
      <c r="AO40" s="35">
        <v>3.1393241932255067E-2</v>
      </c>
      <c r="AP40" s="35">
        <v>3.1505401540837946E-2</v>
      </c>
      <c r="AQ40" s="35">
        <v>2.8524308585585547E-2</v>
      </c>
      <c r="AR40" s="35">
        <v>2.5230022275234319E-2</v>
      </c>
      <c r="AS40" s="35">
        <v>2.453064022187711E-2</v>
      </c>
      <c r="AT40" s="35">
        <v>2.6918575247105888E-2</v>
      </c>
      <c r="AU40" s="35">
        <v>3.0886267123691205E-2</v>
      </c>
      <c r="AV40" s="35">
        <v>3.7652890660262978E-2</v>
      </c>
      <c r="AW40" s="35">
        <v>4.0105931042157913E-2</v>
      </c>
      <c r="AX40" s="35">
        <v>4.0230843058472826E-2</v>
      </c>
      <c r="AY40" s="35">
        <v>4.0109906282272713E-2</v>
      </c>
      <c r="AZ40" s="35">
        <v>3.8256407641276337E-2</v>
      </c>
      <c r="BA40" s="35">
        <v>3.5538608135808725E-2</v>
      </c>
      <c r="BB40" s="35">
        <v>3.3437421754649838E-2</v>
      </c>
      <c r="BC40" s="35">
        <v>3.1376357122109448E-2</v>
      </c>
      <c r="BD40" s="35">
        <v>2.8683945531737441E-2</v>
      </c>
      <c r="BE40" s="35">
        <v>2.8816783499731203E-2</v>
      </c>
      <c r="BF40" s="35">
        <v>2.8432637136204104E-2</v>
      </c>
      <c r="BG40" s="35">
        <v>2.7580892163652004E-2</v>
      </c>
      <c r="BH40" s="35">
        <v>2.7591851980480902E-2</v>
      </c>
      <c r="BI40" s="35">
        <v>2.6455797378360145E-2</v>
      </c>
      <c r="BJ40" s="35">
        <v>2.6097482683712536E-2</v>
      </c>
      <c r="BK40" s="35">
        <v>2.5821591379374998E-2</v>
      </c>
      <c r="BL40" s="35">
        <v>2.7269088568924821E-2</v>
      </c>
      <c r="BM40" s="35">
        <v>3.1095928413519613E-2</v>
      </c>
      <c r="BN40" s="35">
        <v>3.0937637343626482E-2</v>
      </c>
      <c r="BO40" s="35">
        <v>3.0666551696552212E-2</v>
      </c>
      <c r="BP40" s="35">
        <v>3.0890565955517067E-2</v>
      </c>
      <c r="BQ40" s="35">
        <v>2.6587453050913559E-2</v>
      </c>
      <c r="BR40" s="35">
        <v>2.5269895594848713E-2</v>
      </c>
      <c r="BS40" s="35">
        <v>2.4197183770909497E-2</v>
      </c>
      <c r="BT40" s="35">
        <v>2.2742622061774648E-2</v>
      </c>
      <c r="BU40" s="35">
        <v>2.102399878022404E-2</v>
      </c>
      <c r="BV40" s="35">
        <v>1.9290642861297062E-2</v>
      </c>
      <c r="BW40" s="35">
        <v>1.7873568002511699E-2</v>
      </c>
      <c r="BX40" s="34">
        <v>1.7089991840716651E-2</v>
      </c>
    </row>
    <row r="41" spans="1:76">
      <c r="A41" s="38"/>
      <c r="B41" s="37" t="s">
        <v>157</v>
      </c>
      <c r="C41" s="38"/>
      <c r="D41" s="81"/>
      <c r="E41" s="81"/>
      <c r="F41" s="81"/>
      <c r="G41" s="81"/>
      <c r="H41" s="81"/>
      <c r="I41" s="81"/>
      <c r="J41" s="81"/>
      <c r="K41" s="35">
        <v>1.2430153408513665E-2</v>
      </c>
      <c r="L41" s="35">
        <v>1.2037080607971391E-2</v>
      </c>
      <c r="M41" s="35">
        <v>1.1906976744186048E-2</v>
      </c>
      <c r="N41" s="35">
        <v>1.2718641748278664E-2</v>
      </c>
      <c r="O41" s="35">
        <v>1.2110601304032844E-2</v>
      </c>
      <c r="P41" s="35">
        <v>1.1382694694092432E-2</v>
      </c>
      <c r="Q41" s="35">
        <v>1.1709132550815918E-2</v>
      </c>
      <c r="R41" s="35">
        <v>1.124675147038709E-2</v>
      </c>
      <c r="S41" s="35">
        <v>1.1330390920554857E-2</v>
      </c>
      <c r="T41" s="35">
        <v>1.0742363145832731E-2</v>
      </c>
      <c r="U41" s="35">
        <v>1.0954235637779945E-2</v>
      </c>
      <c r="V41" s="35">
        <v>1.0338948546999847E-2</v>
      </c>
      <c r="W41" s="35">
        <v>1.021693324394215E-2</v>
      </c>
      <c r="X41" s="35">
        <v>1.2544231357301995E-2</v>
      </c>
      <c r="Y41" s="35">
        <v>1.2578019270002221E-2</v>
      </c>
      <c r="Z41" s="35">
        <v>9.8354511707595647E-3</v>
      </c>
      <c r="AA41" s="35">
        <v>9.4895999999999991E-3</v>
      </c>
      <c r="AB41" s="35">
        <v>1.0002387875212449E-2</v>
      </c>
      <c r="AC41" s="35">
        <v>8.5382591067628653E-3</v>
      </c>
      <c r="AD41" s="35">
        <v>8.3093050925578532E-3</v>
      </c>
      <c r="AE41" s="35">
        <v>9.6168943319202404E-3</v>
      </c>
      <c r="AF41" s="35">
        <v>9.1768424505374903E-3</v>
      </c>
      <c r="AG41" s="35">
        <v>1.1332448268378929E-2</v>
      </c>
      <c r="AH41" s="35">
        <v>1.5049612283049966E-2</v>
      </c>
      <c r="AI41" s="35">
        <v>1.7881652789494919E-2</v>
      </c>
      <c r="AJ41" s="35">
        <v>1.7220969311931938E-2</v>
      </c>
      <c r="AK41" s="35">
        <v>1.802560778662109E-2</v>
      </c>
      <c r="AL41" s="35">
        <v>1.8234268515817668E-2</v>
      </c>
      <c r="AM41" s="35">
        <v>1.84822529598649E-2</v>
      </c>
      <c r="AN41" s="35">
        <v>1.8632150251905514E-2</v>
      </c>
      <c r="AO41" s="35">
        <v>1.819139816958305E-2</v>
      </c>
      <c r="AP41" s="35">
        <v>1.7895288058266821E-2</v>
      </c>
      <c r="AQ41" s="35">
        <v>1.6798631005844614E-2</v>
      </c>
      <c r="AR41" s="35">
        <v>1.5290998330309362E-2</v>
      </c>
      <c r="AS41" s="35">
        <v>1.453137702352305E-2</v>
      </c>
      <c r="AT41" s="35">
        <v>1.4699461424055871E-2</v>
      </c>
      <c r="AU41" s="35">
        <v>1.6367849388575252E-2</v>
      </c>
      <c r="AV41" s="35">
        <v>1.8306402317602392E-2</v>
      </c>
      <c r="AW41" s="35">
        <v>1.9571427776502583E-2</v>
      </c>
      <c r="AX41" s="35">
        <v>1.9491240213862896E-2</v>
      </c>
      <c r="AY41" s="35">
        <v>2.0280116086811063E-2</v>
      </c>
      <c r="AZ41" s="35">
        <v>2.0783075734613368E-2</v>
      </c>
      <c r="BA41" s="35">
        <v>2.0877279971830073E-2</v>
      </c>
      <c r="BB41" s="35">
        <v>2.0712033463212081E-2</v>
      </c>
      <c r="BC41" s="35">
        <v>2.1891024322698783E-2</v>
      </c>
      <c r="BD41" s="35">
        <v>2.3118526953452335E-2</v>
      </c>
      <c r="BE41" s="35">
        <v>2.3017407386133434E-2</v>
      </c>
      <c r="BF41" s="35">
        <v>2.1412040510459952E-2</v>
      </c>
      <c r="BG41" s="35">
        <v>1.352724196280938E-2</v>
      </c>
      <c r="BH41" s="35">
        <v>1.3907775935502421E-2</v>
      </c>
      <c r="BI41" s="35">
        <v>1.4198244015576402E-2</v>
      </c>
      <c r="BJ41" s="35">
        <v>1.3272930089162648E-2</v>
      </c>
      <c r="BK41" s="35">
        <v>1.3435357133627342E-2</v>
      </c>
      <c r="BL41" s="35">
        <v>1.4723339537217973E-2</v>
      </c>
      <c r="BM41" s="35">
        <v>1.5644826434203105E-2</v>
      </c>
      <c r="BN41" s="35">
        <v>1.5385641209586092E-2</v>
      </c>
      <c r="BO41" s="35">
        <v>1.5056045115785524E-2</v>
      </c>
      <c r="BP41" s="35">
        <v>1.547920431922744E-2</v>
      </c>
      <c r="BQ41" s="35">
        <v>1.5189335866141289E-2</v>
      </c>
      <c r="BR41" s="35">
        <v>1.5424210651513342E-2</v>
      </c>
      <c r="BS41" s="35">
        <v>1.5019167447358643E-2</v>
      </c>
      <c r="BT41" s="35">
        <v>1.4080062156136173E-2</v>
      </c>
      <c r="BU41" s="35">
        <v>1.3318239370463393E-2</v>
      </c>
      <c r="BV41" s="35">
        <v>1.2801270424843894E-2</v>
      </c>
      <c r="BW41" s="35">
        <v>1.2408220904157944E-2</v>
      </c>
      <c r="BX41" s="34">
        <v>1.1952706964767783E-2</v>
      </c>
    </row>
    <row r="42" spans="1:76" ht="15.75">
      <c r="A42" s="38"/>
      <c r="B42" s="41" t="s">
        <v>67</v>
      </c>
      <c r="C42" s="38"/>
      <c r="D42" s="80"/>
      <c r="E42" s="80"/>
      <c r="F42" s="80"/>
      <c r="G42" s="80"/>
      <c r="H42" s="80"/>
      <c r="I42" s="80"/>
      <c r="J42" s="80"/>
      <c r="K42" s="43">
        <f t="shared" ref="K42:AP42" si="8">SUM(K39:K41)</f>
        <v>4.7866504114599209E-2</v>
      </c>
      <c r="L42" s="43">
        <f t="shared" si="8"/>
        <v>4.6153122206013836E-2</v>
      </c>
      <c r="M42" s="43">
        <f t="shared" si="8"/>
        <v>4.6560354374307861E-2</v>
      </c>
      <c r="N42" s="43">
        <f t="shared" si="8"/>
        <v>5.5039986314844115E-2</v>
      </c>
      <c r="O42" s="43">
        <f t="shared" si="8"/>
        <v>5.4350800933751914E-2</v>
      </c>
      <c r="P42" s="43">
        <f t="shared" si="8"/>
        <v>5.2261873425337502E-2</v>
      </c>
      <c r="Q42" s="43">
        <f t="shared" si="8"/>
        <v>5.5579015173203544E-2</v>
      </c>
      <c r="R42" s="43">
        <f t="shared" si="8"/>
        <v>5.6278210915059503E-2</v>
      </c>
      <c r="S42" s="43">
        <f t="shared" si="8"/>
        <v>5.9602774274905415E-2</v>
      </c>
      <c r="T42" s="43">
        <f t="shared" si="8"/>
        <v>5.692030982565055E-2</v>
      </c>
      <c r="U42" s="43">
        <f t="shared" si="8"/>
        <v>6.2815103321432447E-2</v>
      </c>
      <c r="V42" s="43">
        <f t="shared" si="8"/>
        <v>6.2509542470354729E-2</v>
      </c>
      <c r="W42" s="43">
        <f t="shared" si="8"/>
        <v>6.6794368355521508E-2</v>
      </c>
      <c r="X42" s="43">
        <f t="shared" si="8"/>
        <v>6.9289240312786687E-2</v>
      </c>
      <c r="Y42" s="43">
        <f t="shared" si="8"/>
        <v>6.8517583372048399E-2</v>
      </c>
      <c r="Z42" s="43">
        <f t="shared" si="8"/>
        <v>6.4900414049114785E-2</v>
      </c>
      <c r="AA42" s="43">
        <f t="shared" si="8"/>
        <v>6.7676800000000009E-2</v>
      </c>
      <c r="AB42" s="43">
        <f t="shared" si="8"/>
        <v>6.8794684870703574E-2</v>
      </c>
      <c r="AC42" s="43">
        <f t="shared" si="8"/>
        <v>6.9315894181493101E-2</v>
      </c>
      <c r="AD42" s="43">
        <f t="shared" si="8"/>
        <v>7.3979044515665712E-2</v>
      </c>
      <c r="AE42" s="43">
        <f t="shared" si="8"/>
        <v>8.1449896198600866E-2</v>
      </c>
      <c r="AF42" s="43">
        <f t="shared" si="8"/>
        <v>8.2853960728183559E-2</v>
      </c>
      <c r="AG42" s="43">
        <f t="shared" si="8"/>
        <v>8.5318048942389924E-2</v>
      </c>
      <c r="AH42" s="43">
        <f t="shared" si="8"/>
        <v>8.7792170440592468E-2</v>
      </c>
      <c r="AI42" s="43">
        <f t="shared" si="8"/>
        <v>8.6092231229138394E-2</v>
      </c>
      <c r="AJ42" s="43">
        <f t="shared" si="8"/>
        <v>9.0762575057782985E-2</v>
      </c>
      <c r="AK42" s="43">
        <f t="shared" si="8"/>
        <v>0.10029587277217325</v>
      </c>
      <c r="AL42" s="43">
        <f t="shared" si="8"/>
        <v>0.10483698390390073</v>
      </c>
      <c r="AM42" s="43">
        <f t="shared" si="8"/>
        <v>0.10731464776240895</v>
      </c>
      <c r="AN42" s="43">
        <f t="shared" si="8"/>
        <v>0.10790204740224205</v>
      </c>
      <c r="AO42" s="43">
        <f t="shared" si="8"/>
        <v>0.10719709063284381</v>
      </c>
      <c r="AP42" s="43">
        <f t="shared" si="8"/>
        <v>0.1074035254678227</v>
      </c>
      <c r="AQ42" s="43">
        <f t="shared" ref="AQ42:BV42" si="9">SUM(AQ39:AQ41)</f>
        <v>9.9398391772413233E-2</v>
      </c>
      <c r="AR42" s="43">
        <f t="shared" si="9"/>
        <v>9.0086664959533325E-2</v>
      </c>
      <c r="AS42" s="43">
        <f t="shared" si="9"/>
        <v>8.6916694993254218E-2</v>
      </c>
      <c r="AT42" s="43">
        <f t="shared" si="9"/>
        <v>9.0507415925805815E-2</v>
      </c>
      <c r="AU42" s="43">
        <f t="shared" si="9"/>
        <v>0.10090197331379802</v>
      </c>
      <c r="AV42" s="43">
        <f t="shared" si="9"/>
        <v>0.11100868805886049</v>
      </c>
      <c r="AW42" s="43">
        <f t="shared" si="9"/>
        <v>0.11468058621816946</v>
      </c>
      <c r="AX42" s="43">
        <f t="shared" si="9"/>
        <v>0.11253085313633759</v>
      </c>
      <c r="AY42" s="43">
        <f t="shared" si="9"/>
        <v>0.11158832220694194</v>
      </c>
      <c r="AZ42" s="43">
        <f t="shared" si="9"/>
        <v>0.10876104913580102</v>
      </c>
      <c r="BA42" s="43">
        <f t="shared" si="9"/>
        <v>0.10484807416397192</v>
      </c>
      <c r="BB42" s="43">
        <f t="shared" si="9"/>
        <v>0.10237598214844597</v>
      </c>
      <c r="BC42" s="43">
        <f t="shared" si="9"/>
        <v>0.10114315892055344</v>
      </c>
      <c r="BD42" s="43">
        <f t="shared" si="9"/>
        <v>9.801610313985297E-2</v>
      </c>
      <c r="BE42" s="43">
        <f t="shared" si="9"/>
        <v>9.9456545811881653E-2</v>
      </c>
      <c r="BF42" s="43">
        <f t="shared" si="9"/>
        <v>9.7111060799070531E-2</v>
      </c>
      <c r="BG42" s="43">
        <f t="shared" si="9"/>
        <v>8.7482250266908229E-2</v>
      </c>
      <c r="BH42" s="43">
        <f t="shared" si="9"/>
        <v>8.7508536112485116E-2</v>
      </c>
      <c r="BI42" s="43">
        <f t="shared" si="9"/>
        <v>8.5774282934231325E-2</v>
      </c>
      <c r="BJ42" s="43">
        <f t="shared" si="9"/>
        <v>8.3691491520366243E-2</v>
      </c>
      <c r="BK42" s="43">
        <f t="shared" si="9"/>
        <v>8.4240431940110119E-2</v>
      </c>
      <c r="BL42" s="43">
        <f t="shared" si="9"/>
        <v>9.0365132697906581E-2</v>
      </c>
      <c r="BM42" s="43">
        <f t="shared" si="9"/>
        <v>9.8559610094442959E-2</v>
      </c>
      <c r="BN42" s="43">
        <f t="shared" si="9"/>
        <v>9.729637037325338E-2</v>
      </c>
      <c r="BO42" s="43">
        <f t="shared" si="9"/>
        <v>9.7612472253933144E-2</v>
      </c>
      <c r="BP42" s="43">
        <f t="shared" si="9"/>
        <v>0.10008777020459841</v>
      </c>
      <c r="BQ42" s="43">
        <f t="shared" si="9"/>
        <v>9.4696354321653992E-2</v>
      </c>
      <c r="BR42" s="43">
        <f t="shared" si="9"/>
        <v>9.2941664206875954E-2</v>
      </c>
      <c r="BS42" s="43">
        <f t="shared" si="9"/>
        <v>9.1484126964087087E-2</v>
      </c>
      <c r="BT42" s="43">
        <f t="shared" si="9"/>
        <v>8.8461993873285294E-2</v>
      </c>
      <c r="BU42" s="43">
        <f t="shared" si="9"/>
        <v>8.5470007361594116E-2</v>
      </c>
      <c r="BV42" s="43">
        <f t="shared" si="9"/>
        <v>8.2642536318955476E-2</v>
      </c>
      <c r="BW42" s="43">
        <f t="shared" ref="BW42:BX42" si="10">SUM(BW39:BW41)</f>
        <v>8.0079900065394796E-2</v>
      </c>
      <c r="BX42" s="42">
        <f t="shared" si="10"/>
        <v>7.8006403471826025E-2</v>
      </c>
    </row>
    <row r="43" spans="1:76" ht="51" customHeight="1">
      <c r="A43" s="38"/>
      <c r="B43" s="45" t="s">
        <v>161</v>
      </c>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44"/>
    </row>
    <row r="44" spans="1:76">
      <c r="A44" s="38"/>
      <c r="B44" s="37" t="s">
        <v>155</v>
      </c>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5">
        <v>2.1134726970746244E-4</v>
      </c>
      <c r="AI44" s="35">
        <v>2.0719394938977889E-4</v>
      </c>
      <c r="AJ44" s="35">
        <v>2.1630758331209096E-4</v>
      </c>
      <c r="AK44" s="35">
        <v>2.2574254085948946E-4</v>
      </c>
      <c r="AL44" s="35">
        <v>2.3819158054453617E-4</v>
      </c>
      <c r="AM44" s="35">
        <v>2.3887665736266745E-4</v>
      </c>
      <c r="AN44" s="35">
        <v>2.3705320263642173E-4</v>
      </c>
      <c r="AO44" s="35">
        <v>2.4041786819914388E-4</v>
      </c>
      <c r="AP44" s="35">
        <v>2.414888701357959E-4</v>
      </c>
      <c r="AQ44" s="35">
        <v>2.3708136538260651E-4</v>
      </c>
      <c r="AR44" s="35">
        <v>2.2797079175158904E-4</v>
      </c>
      <c r="AS44" s="35">
        <v>2.2470975301401444E-4</v>
      </c>
      <c r="AT44" s="35">
        <v>2.4244968670549265E-4</v>
      </c>
      <c r="AU44" s="35">
        <v>2.7865463937339026E-4</v>
      </c>
      <c r="AV44" s="35">
        <v>3.4433885759870627E-4</v>
      </c>
      <c r="AW44" s="35">
        <v>4.5244110466345649E-4</v>
      </c>
      <c r="AX44" s="35">
        <v>4.8420487271350152E-4</v>
      </c>
      <c r="AY44" s="35">
        <v>5.5018988472112316E-4</v>
      </c>
      <c r="AZ44" s="35">
        <v>5.2279025341372867E-4</v>
      </c>
      <c r="BA44" s="35">
        <v>5.4882367980320097E-4</v>
      </c>
      <c r="BB44" s="35">
        <v>5.6625351397659811E-4</v>
      </c>
      <c r="BC44" s="35">
        <v>5.7840775182067448E-4</v>
      </c>
      <c r="BD44" s="35">
        <v>6.4564802122000435E-4</v>
      </c>
      <c r="BE44" s="35">
        <v>6.339394640485481E-4</v>
      </c>
      <c r="BF44" s="35">
        <v>6.7157820411347031E-4</v>
      </c>
      <c r="BG44" s="35">
        <v>6.5660935567139202E-4</v>
      </c>
      <c r="BH44" s="35">
        <v>6.6369096616397747E-4</v>
      </c>
      <c r="BI44" s="35">
        <v>6.8461269872548797E-4</v>
      </c>
      <c r="BJ44" s="35">
        <v>6.831694168784434E-4</v>
      </c>
      <c r="BK44" s="35">
        <v>6.940003202139598E-4</v>
      </c>
      <c r="BL44" s="35">
        <v>7.3615526708308173E-4</v>
      </c>
      <c r="BM44" s="35">
        <v>7.9404424288925975E-4</v>
      </c>
      <c r="BN44" s="35">
        <v>7.7418598056132792E-4</v>
      </c>
      <c r="BO44" s="35">
        <v>8.0732495167343959E-4</v>
      </c>
      <c r="BP44" s="35">
        <v>8.3578162301029132E-4</v>
      </c>
      <c r="BQ44" s="35">
        <v>8.4507516179080507E-4</v>
      </c>
      <c r="BR44" s="35">
        <v>9.4967835887360328E-4</v>
      </c>
      <c r="BS44" s="35">
        <v>9.465043207642006E-4</v>
      </c>
      <c r="BT44" s="35">
        <v>9.2285414392689034E-4</v>
      </c>
      <c r="BU44" s="35">
        <v>9.1344147598054423E-4</v>
      </c>
      <c r="BV44" s="35">
        <v>9.1035692248439895E-4</v>
      </c>
      <c r="BW44" s="35">
        <v>9.123277199125998E-4</v>
      </c>
      <c r="BX44" s="34">
        <v>8.9519758959043043E-4</v>
      </c>
    </row>
    <row r="45" spans="1:76">
      <c r="A45" s="38"/>
      <c r="B45" s="37" t="s">
        <v>154</v>
      </c>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5">
        <v>2.2606095976315591E-2</v>
      </c>
      <c r="AI45" s="35">
        <v>2.0329626717971297E-2</v>
      </c>
      <c r="AJ45" s="35">
        <v>2.3251127840959944E-2</v>
      </c>
      <c r="AK45" s="35">
        <v>2.7772297580748121E-2</v>
      </c>
      <c r="AL45" s="35">
        <v>3.0125211998621677E-2</v>
      </c>
      <c r="AM45" s="35">
        <v>3.2525249224784586E-2</v>
      </c>
      <c r="AN45" s="35">
        <v>3.3529988844502812E-2</v>
      </c>
      <c r="AO45" s="35">
        <v>3.3407982508939033E-2</v>
      </c>
      <c r="AP45" s="35">
        <v>3.3941223290754559E-2</v>
      </c>
      <c r="AQ45" s="35">
        <v>3.0579974453656046E-2</v>
      </c>
      <c r="AR45" s="35">
        <v>2.6315020722150168E-2</v>
      </c>
      <c r="AS45" s="35">
        <v>2.4283028377149164E-2</v>
      </c>
      <c r="AT45" s="35">
        <v>2.615181372840529E-2</v>
      </c>
      <c r="AU45" s="35">
        <v>3.2298020812919194E-2</v>
      </c>
      <c r="AV45" s="35">
        <v>3.7228402874249077E-2</v>
      </c>
      <c r="AW45" s="35">
        <v>3.9344073117101419E-2</v>
      </c>
      <c r="AX45" s="35">
        <v>3.8818655283066772E-2</v>
      </c>
      <c r="AY45" s="35">
        <v>3.8603641236541628E-2</v>
      </c>
      <c r="AZ45" s="35">
        <v>3.672953278340748E-2</v>
      </c>
      <c r="BA45" s="35">
        <v>3.3829720012876159E-2</v>
      </c>
      <c r="BB45" s="35">
        <v>3.2069950469748816E-2</v>
      </c>
      <c r="BC45" s="35">
        <v>3.0224846837964572E-2</v>
      </c>
      <c r="BD45" s="35">
        <v>2.8697389063941845E-2</v>
      </c>
      <c r="BE45" s="35">
        <v>2.8307539756657674E-2</v>
      </c>
      <c r="BF45" s="35">
        <v>2.7968615620519263E-2</v>
      </c>
      <c r="BG45" s="35">
        <v>2.7247053799239945E-2</v>
      </c>
      <c r="BH45" s="35">
        <v>2.6759166964919458E-2</v>
      </c>
      <c r="BI45" s="35">
        <v>2.5924668526396469E-2</v>
      </c>
      <c r="BJ45" s="35">
        <v>2.5490396328573816E-2</v>
      </c>
      <c r="BK45" s="35">
        <v>2.5532818987457857E-2</v>
      </c>
      <c r="BL45" s="35">
        <v>2.7119777758864243E-2</v>
      </c>
      <c r="BM45" s="35">
        <v>3.1212516326363099E-2</v>
      </c>
      <c r="BN45" s="35">
        <v>3.0780227035586728E-2</v>
      </c>
      <c r="BO45" s="35">
        <v>3.0885992395141622E-2</v>
      </c>
      <c r="BP45" s="35">
        <v>3.1377066144552053E-2</v>
      </c>
      <c r="BQ45" s="35">
        <v>2.9831340804170377E-2</v>
      </c>
      <c r="BR45" s="35">
        <v>2.8869069601575256E-2</v>
      </c>
      <c r="BS45" s="35">
        <v>2.820943461966376E-2</v>
      </c>
      <c r="BT45" s="35">
        <v>2.6721243603839671E-2</v>
      </c>
      <c r="BU45" s="35">
        <v>2.5020526585573123E-2</v>
      </c>
      <c r="BV45" s="35">
        <v>2.3538730936911303E-2</v>
      </c>
      <c r="BW45" s="35">
        <v>2.2303924250151388E-2</v>
      </c>
      <c r="BX45" s="34">
        <v>2.1565352410899456E-2</v>
      </c>
    </row>
    <row r="46" spans="1:76">
      <c r="A46" s="38"/>
      <c r="B46" s="37" t="s">
        <v>68</v>
      </c>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5">
        <v>4.9280728987711395E-2</v>
      </c>
      <c r="AI46" s="35">
        <v>4.7256431836031801E-2</v>
      </c>
      <c r="AJ46" s="35">
        <v>4.9325793067226391E-2</v>
      </c>
      <c r="AK46" s="35">
        <v>5.2480170336957135E-2</v>
      </c>
      <c r="AL46" s="35">
        <v>5.3828189703463522E-2</v>
      </c>
      <c r="AM46" s="35">
        <v>5.3444323429596846E-2</v>
      </c>
      <c r="AN46" s="35">
        <v>5.25755872547186E-2</v>
      </c>
      <c r="AO46" s="35">
        <v>5.2213194968504968E-2</v>
      </c>
      <c r="AP46" s="35">
        <v>5.2191924840580987E-2</v>
      </c>
      <c r="AQ46" s="35">
        <v>4.8992218024489088E-2</v>
      </c>
      <c r="AR46" s="35">
        <v>4.5904149653333205E-2</v>
      </c>
      <c r="AS46" s="35">
        <v>4.508909678294766E-2</v>
      </c>
      <c r="AT46" s="35">
        <v>4.628385859379909E-2</v>
      </c>
      <c r="AU46" s="35">
        <v>4.9869242567160327E-2</v>
      </c>
      <c r="AV46" s="35">
        <v>5.2393996428013477E-2</v>
      </c>
      <c r="AW46" s="35">
        <v>5.2900674269351779E-2</v>
      </c>
      <c r="AX46" s="35">
        <v>5.1946385557907017E-2</v>
      </c>
      <c r="AY46" s="35">
        <v>5.1585602987983446E-2</v>
      </c>
      <c r="AZ46" s="35">
        <v>5.1120536983172024E-2</v>
      </c>
      <c r="BA46" s="35">
        <v>5.087749519306356E-2</v>
      </c>
      <c r="BB46" s="35">
        <v>5.0814251419218089E-2</v>
      </c>
      <c r="BC46" s="35">
        <v>5.1661287304432112E-2</v>
      </c>
      <c r="BD46" s="35">
        <v>5.1505913067527678E-2</v>
      </c>
      <c r="BE46" s="35">
        <v>5.3514430911308572E-2</v>
      </c>
      <c r="BF46" s="35">
        <v>5.3632229109115907E-2</v>
      </c>
      <c r="BG46" s="35">
        <v>5.3003546423945357E-2</v>
      </c>
      <c r="BH46" s="35">
        <v>5.4246157294978732E-2</v>
      </c>
      <c r="BI46" s="35">
        <v>5.4139438942925722E-2</v>
      </c>
      <c r="BJ46" s="35">
        <v>5.2960729027767772E-2</v>
      </c>
      <c r="BK46" s="35">
        <v>5.3827064326170272E-2</v>
      </c>
      <c r="BL46" s="35">
        <v>5.8370400657548185E-2</v>
      </c>
      <c r="BM46" s="35">
        <v>6.2475256188794695E-2</v>
      </c>
      <c r="BN46" s="35">
        <v>6.1849047007639747E-2</v>
      </c>
      <c r="BO46" s="35">
        <v>6.2261385877537205E-2</v>
      </c>
      <c r="BP46" s="35">
        <v>6.4388948544387051E-2</v>
      </c>
      <c r="BQ46" s="35">
        <v>6.3570355780221993E-2</v>
      </c>
      <c r="BR46" s="35">
        <v>6.2717503999087751E-2</v>
      </c>
      <c r="BS46" s="35">
        <v>6.1947790624014537E-2</v>
      </c>
      <c r="BT46" s="35">
        <v>6.0454751373647732E-2</v>
      </c>
      <c r="BU46" s="35">
        <v>5.918172991714804E-2</v>
      </c>
      <c r="BV46" s="35">
        <v>5.7952546920356042E-2</v>
      </c>
      <c r="BW46" s="35">
        <v>5.6736712800646544E-2</v>
      </c>
      <c r="BX46" s="34">
        <v>5.553341880926007E-2</v>
      </c>
    </row>
    <row r="47" spans="1:76" ht="15.75">
      <c r="A47" s="38"/>
      <c r="B47" s="41" t="s">
        <v>67</v>
      </c>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43">
        <f t="shared" ref="AH47:BX47" si="11">SUM(AH44:AH46)</f>
        <v>7.209817223373445E-2</v>
      </c>
      <c r="AI47" s="43">
        <f t="shared" si="11"/>
        <v>6.7793252503392881E-2</v>
      </c>
      <c r="AJ47" s="43">
        <f t="shared" si="11"/>
        <v>7.2793228491498427E-2</v>
      </c>
      <c r="AK47" s="43">
        <f t="shared" si="11"/>
        <v>8.047821045856475E-2</v>
      </c>
      <c r="AL47" s="43">
        <f t="shared" si="11"/>
        <v>8.4191593282629734E-2</v>
      </c>
      <c r="AM47" s="43">
        <f t="shared" si="11"/>
        <v>8.6208449311744095E-2</v>
      </c>
      <c r="AN47" s="43">
        <f t="shared" si="11"/>
        <v>8.6342629301857834E-2</v>
      </c>
      <c r="AO47" s="43">
        <f t="shared" si="11"/>
        <v>8.5861595345643138E-2</v>
      </c>
      <c r="AP47" s="43">
        <f t="shared" si="11"/>
        <v>8.6374637001471341E-2</v>
      </c>
      <c r="AQ47" s="43">
        <f t="shared" si="11"/>
        <v>7.9809273843527734E-2</v>
      </c>
      <c r="AR47" s="43">
        <f t="shared" si="11"/>
        <v>7.2447141167234969E-2</v>
      </c>
      <c r="AS47" s="43">
        <f t="shared" si="11"/>
        <v>6.9596834913110833E-2</v>
      </c>
      <c r="AT47" s="43">
        <f t="shared" si="11"/>
        <v>7.2678122008909871E-2</v>
      </c>
      <c r="AU47" s="43">
        <f t="shared" si="11"/>
        <v>8.2445918019452918E-2</v>
      </c>
      <c r="AV47" s="43">
        <f t="shared" si="11"/>
        <v>8.9966738159861254E-2</v>
      </c>
      <c r="AW47" s="43">
        <f t="shared" si="11"/>
        <v>9.2697188491116661E-2</v>
      </c>
      <c r="AX47" s="43">
        <f t="shared" si="11"/>
        <v>9.1249245713687283E-2</v>
      </c>
      <c r="AY47" s="43">
        <f t="shared" si="11"/>
        <v>9.0739434109246203E-2</v>
      </c>
      <c r="AZ47" s="43">
        <f t="shared" si="11"/>
        <v>8.8372860019993227E-2</v>
      </c>
      <c r="BA47" s="43">
        <f t="shared" si="11"/>
        <v>8.525603888574293E-2</v>
      </c>
      <c r="BB47" s="43">
        <f t="shared" si="11"/>
        <v>8.3450455402943505E-2</v>
      </c>
      <c r="BC47" s="43">
        <f t="shared" si="11"/>
        <v>8.2464541894217355E-2</v>
      </c>
      <c r="BD47" s="43">
        <f t="shared" si="11"/>
        <v>8.084895015268953E-2</v>
      </c>
      <c r="BE47" s="43">
        <f t="shared" si="11"/>
        <v>8.2455910132014795E-2</v>
      </c>
      <c r="BF47" s="43">
        <f t="shared" si="11"/>
        <v>8.2272422933748646E-2</v>
      </c>
      <c r="BG47" s="43">
        <f t="shared" si="11"/>
        <v>8.0907209578856693E-2</v>
      </c>
      <c r="BH47" s="43">
        <f t="shared" si="11"/>
        <v>8.1669015226062167E-2</v>
      </c>
      <c r="BI47" s="43">
        <f t="shared" si="11"/>
        <v>8.0748720168047683E-2</v>
      </c>
      <c r="BJ47" s="43">
        <f t="shared" si="11"/>
        <v>7.9134294773220037E-2</v>
      </c>
      <c r="BK47" s="43">
        <f t="shared" si="11"/>
        <v>8.0053883633842082E-2</v>
      </c>
      <c r="BL47" s="43">
        <f t="shared" si="11"/>
        <v>8.6226333683495512E-2</v>
      </c>
      <c r="BM47" s="43">
        <f t="shared" si="11"/>
        <v>9.4481816758047052E-2</v>
      </c>
      <c r="BN47" s="43">
        <f t="shared" si="11"/>
        <v>9.3403460023787799E-2</v>
      </c>
      <c r="BO47" s="43">
        <f t="shared" si="11"/>
        <v>9.395470322435226E-2</v>
      </c>
      <c r="BP47" s="43">
        <f t="shared" si="11"/>
        <v>9.6601796311949401E-2</v>
      </c>
      <c r="BQ47" s="43">
        <f t="shared" si="11"/>
        <v>9.4246771746183178E-2</v>
      </c>
      <c r="BR47" s="43">
        <f t="shared" si="11"/>
        <v>9.2536251959536603E-2</v>
      </c>
      <c r="BS47" s="43">
        <f t="shared" si="11"/>
        <v>9.1103729564442501E-2</v>
      </c>
      <c r="BT47" s="43">
        <f t="shared" si="11"/>
        <v>8.8098849121414302E-2</v>
      </c>
      <c r="BU47" s="43">
        <f t="shared" si="11"/>
        <v>8.5115697978701707E-2</v>
      </c>
      <c r="BV47" s="43">
        <f t="shared" si="11"/>
        <v>8.2401634779751737E-2</v>
      </c>
      <c r="BW47" s="43">
        <f t="shared" si="11"/>
        <v>7.9952964770710538E-2</v>
      </c>
      <c r="BX47" s="42">
        <f t="shared" si="11"/>
        <v>7.7993968809749958E-2</v>
      </c>
    </row>
    <row r="48" spans="1:76" ht="15.75" thickBot="1">
      <c r="A48" s="38"/>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2"/>
    </row>
    <row r="49" spans="1:76">
      <c r="A49" s="38"/>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79"/>
      <c r="AX49" s="36"/>
      <c r="AY49" s="36"/>
      <c r="AZ49" s="36"/>
      <c r="BA49" s="36"/>
      <c r="BB49" s="36"/>
      <c r="BC49" s="36"/>
      <c r="BD49" s="36"/>
      <c r="BE49" s="36"/>
      <c r="BF49" s="36"/>
      <c r="BG49" s="36"/>
      <c r="BH49" s="36"/>
      <c r="BI49" s="36"/>
      <c r="BJ49" s="36"/>
      <c r="BK49" s="36"/>
      <c r="BL49" s="78"/>
      <c r="BM49" s="36"/>
      <c r="BN49" s="36"/>
      <c r="BO49" s="36"/>
      <c r="BP49" s="36"/>
      <c r="BQ49" s="36"/>
      <c r="BR49" s="36"/>
      <c r="BS49" s="36"/>
      <c r="BT49" s="36"/>
      <c r="BU49" s="36"/>
      <c r="BV49" s="36"/>
      <c r="BW49" s="36"/>
      <c r="BX49" s="44"/>
    </row>
    <row r="50" spans="1:76" ht="31.5">
      <c r="A50" s="38"/>
      <c r="B50" s="45" t="s">
        <v>160</v>
      </c>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44"/>
    </row>
    <row r="51" spans="1:76">
      <c r="A51" s="38"/>
      <c r="B51" s="37" t="s">
        <v>155</v>
      </c>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5">
        <v>2.6853578918746495E-2</v>
      </c>
      <c r="AI51" s="35">
        <v>3.3529943459268845E-2</v>
      </c>
      <c r="AJ51" s="35">
        <v>3.0353987063041751E-2</v>
      </c>
      <c r="AK51" s="35">
        <v>3.2097999227952874E-2</v>
      </c>
      <c r="AL51" s="35">
        <v>3.2726089278785397E-2</v>
      </c>
      <c r="AM51" s="35">
        <v>3.3429228428298562E-2</v>
      </c>
      <c r="AN51" s="35">
        <v>3.3964652613468177E-2</v>
      </c>
      <c r="AO51" s="35">
        <v>3.4686037522516637E-2</v>
      </c>
      <c r="AP51" s="35">
        <v>3.4192157133007127E-2</v>
      </c>
      <c r="AQ51" s="35">
        <v>3.3098020729426393E-2</v>
      </c>
      <c r="AR51" s="35">
        <v>3.2423805120342375E-2</v>
      </c>
      <c r="AS51" s="35">
        <v>3.0127909549605984E-2</v>
      </c>
      <c r="AT51" s="35">
        <v>2.9198542622473889E-2</v>
      </c>
      <c r="AU51" s="35">
        <v>3.097374774756834E-2</v>
      </c>
      <c r="AV51" s="35">
        <v>3.3016522781418735E-2</v>
      </c>
      <c r="AW51" s="35">
        <v>3.4629220789901417E-2</v>
      </c>
      <c r="AX51" s="35">
        <v>3.3730010373672771E-2</v>
      </c>
      <c r="AY51" s="35">
        <v>3.3494130689776212E-2</v>
      </c>
      <c r="AZ51" s="35">
        <v>3.4147610988061045E-2</v>
      </c>
      <c r="BA51" s="35">
        <v>3.3923827126082537E-2</v>
      </c>
      <c r="BB51" s="35">
        <v>3.3774183650206485E-2</v>
      </c>
      <c r="BC51" s="35">
        <v>3.5441472377604782E-2</v>
      </c>
      <c r="BD51" s="35">
        <v>3.3589016329223995E-2</v>
      </c>
      <c r="BE51" s="35">
        <v>3.2771439901424865E-2</v>
      </c>
      <c r="BF51" s="35">
        <v>3.1650308703133102E-2</v>
      </c>
      <c r="BG51" s="35">
        <v>1.0277646786968212E-2</v>
      </c>
      <c r="BH51" s="35">
        <v>8.3727914797382744E-3</v>
      </c>
      <c r="BI51" s="35">
        <v>6.4126769329603279E-3</v>
      </c>
      <c r="BJ51" s="35">
        <v>5.3391459714270751E-3</v>
      </c>
      <c r="BK51" s="35">
        <v>4.6054330896272127E-3</v>
      </c>
      <c r="BL51" s="35">
        <v>3.9186620596320223E-3</v>
      </c>
      <c r="BM51" s="35">
        <v>3.0143697712531848E-3</v>
      </c>
      <c r="BN51" s="35">
        <v>2.6212921176434751E-3</v>
      </c>
      <c r="BO51" s="35">
        <v>2.4989729529196424E-3</v>
      </c>
      <c r="BP51" s="35">
        <v>2.3344576874215067E-3</v>
      </c>
      <c r="BQ51" s="35">
        <v>2.2641801572198736E-3</v>
      </c>
      <c r="BR51" s="35">
        <v>2.5003798008765652E-3</v>
      </c>
      <c r="BS51" s="35">
        <v>2.5111844271965625E-3</v>
      </c>
      <c r="BT51" s="35">
        <v>2.4787187779955135E-3</v>
      </c>
      <c r="BU51" s="35">
        <v>2.4892017060713515E-3</v>
      </c>
      <c r="BV51" s="35">
        <v>2.5189496210477435E-3</v>
      </c>
      <c r="BW51" s="35">
        <v>2.5574567856301543E-3</v>
      </c>
      <c r="BX51" s="34">
        <v>2.5000996374499704E-3</v>
      </c>
    </row>
    <row r="52" spans="1:76">
      <c r="A52" s="38"/>
      <c r="B52" s="37" t="s">
        <v>154</v>
      </c>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5">
        <v>5.5083600850067617E-2</v>
      </c>
      <c r="AI52" s="35">
        <v>5.0502107670634608E-2</v>
      </c>
      <c r="AJ52" s="35">
        <v>5.4771622254861596E-2</v>
      </c>
      <c r="AK52" s="35">
        <v>6.4881898141426947E-2</v>
      </c>
      <c r="AL52" s="35">
        <v>6.9561262876299809E-2</v>
      </c>
      <c r="AM52" s="35">
        <v>7.5442613708803105E-2</v>
      </c>
      <c r="AN52" s="35">
        <v>7.8163132931957383E-2</v>
      </c>
      <c r="AO52" s="35">
        <v>8.1978015597003129E-2</v>
      </c>
      <c r="AP52" s="35">
        <v>8.5968813384908249E-2</v>
      </c>
      <c r="AQ52" s="35">
        <v>8.2290069921742884E-2</v>
      </c>
      <c r="AR52" s="35">
        <v>7.610614188681572E-2</v>
      </c>
      <c r="AS52" s="35">
        <v>7.078308963812005E-2</v>
      </c>
      <c r="AT52" s="35">
        <v>7.6039242746620703E-2</v>
      </c>
      <c r="AU52" s="35">
        <v>8.6972169628724075E-2</v>
      </c>
      <c r="AV52" s="35">
        <v>9.6668862838390879E-2</v>
      </c>
      <c r="AW52" s="35">
        <v>0.10404031487142697</v>
      </c>
      <c r="AX52" s="35">
        <v>0.10402868628290186</v>
      </c>
      <c r="AY52" s="35">
        <v>0.10487838181076083</v>
      </c>
      <c r="AZ52" s="35">
        <v>0.10570858617552495</v>
      </c>
      <c r="BA52" s="35">
        <v>0.10126146274429743</v>
      </c>
      <c r="BB52" s="35">
        <v>9.8153326722599188E-2</v>
      </c>
      <c r="BC52" s="35">
        <v>9.2725109619594903E-2</v>
      </c>
      <c r="BD52" s="35">
        <v>8.4715559233787638E-2</v>
      </c>
      <c r="BE52" s="35">
        <v>8.1097440844057497E-2</v>
      </c>
      <c r="BF52" s="35">
        <v>7.723066814595099E-2</v>
      </c>
      <c r="BG52" s="35">
        <v>7.4102421754455264E-2</v>
      </c>
      <c r="BH52" s="35">
        <v>7.0108622252142261E-2</v>
      </c>
      <c r="BI52" s="35">
        <v>6.8162646748409453E-2</v>
      </c>
      <c r="BJ52" s="35">
        <v>6.7272751310338635E-2</v>
      </c>
      <c r="BK52" s="35">
        <v>6.6727579672681489E-2</v>
      </c>
      <c r="BL52" s="35">
        <v>6.5495102851924322E-2</v>
      </c>
      <c r="BM52" s="35">
        <v>7.1855544983891961E-2</v>
      </c>
      <c r="BN52" s="35">
        <v>7.2363890267185954E-2</v>
      </c>
      <c r="BO52" s="35">
        <v>7.4990977525058775E-2</v>
      </c>
      <c r="BP52" s="35">
        <v>7.6269728094948627E-2</v>
      </c>
      <c r="BQ52" s="35">
        <v>7.1512710982435904E-2</v>
      </c>
      <c r="BR52" s="35">
        <v>7.0993654136239814E-2</v>
      </c>
      <c r="BS52" s="35">
        <v>7.1186734379030253E-2</v>
      </c>
      <c r="BT52" s="35">
        <v>6.905438175389722E-2</v>
      </c>
      <c r="BU52" s="35">
        <v>6.6206659019793876E-2</v>
      </c>
      <c r="BV52" s="35">
        <v>6.3680325515667976E-2</v>
      </c>
      <c r="BW52" s="35">
        <v>6.1455019527642388E-2</v>
      </c>
      <c r="BX52" s="34">
        <v>5.9402395237696061E-2</v>
      </c>
    </row>
    <row r="53" spans="1:76">
      <c r="A53" s="38"/>
      <c r="B53" s="37" t="s">
        <v>68</v>
      </c>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5">
        <v>0.11722216778451086</v>
      </c>
      <c r="AI53" s="35">
        <v>0.11299900868121932</v>
      </c>
      <c r="AJ53" s="35">
        <v>0.11241632616596768</v>
      </c>
      <c r="AK53" s="35">
        <v>0.11907556284902891</v>
      </c>
      <c r="AL53" s="35">
        <v>0.12107465349463231</v>
      </c>
      <c r="AM53" s="35">
        <v>0.12145449423838722</v>
      </c>
      <c r="AN53" s="35">
        <v>0.12096825345518381</v>
      </c>
      <c r="AO53" s="35">
        <v>0.12716583596395947</v>
      </c>
      <c r="AP53" s="35">
        <v>0.13161962365248822</v>
      </c>
      <c r="AQ53" s="35">
        <v>0.13131420200598873</v>
      </c>
      <c r="AR53" s="35">
        <v>0.13301038229350545</v>
      </c>
      <c r="AS53" s="35">
        <v>0.13116579731135156</v>
      </c>
      <c r="AT53" s="35">
        <v>0.13499530572271756</v>
      </c>
      <c r="AU53" s="35">
        <v>0.13618550641996408</v>
      </c>
      <c r="AV53" s="35">
        <v>0.13765902645834324</v>
      </c>
      <c r="AW53" s="35">
        <v>0.14201676328317275</v>
      </c>
      <c r="AX53" s="35">
        <v>0.14002417474768053</v>
      </c>
      <c r="AY53" s="35">
        <v>0.13936956374567877</v>
      </c>
      <c r="AZ53" s="35">
        <v>0.14485497837516048</v>
      </c>
      <c r="BA53" s="35">
        <v>0.14777134473707693</v>
      </c>
      <c r="BB53" s="35">
        <v>0.14964384366384256</v>
      </c>
      <c r="BC53" s="35">
        <v>0.15306165548851217</v>
      </c>
      <c r="BD53" s="35">
        <v>0.15238658808215505</v>
      </c>
      <c r="BE53" s="35">
        <v>0.15336385878032655</v>
      </c>
      <c r="BF53" s="35">
        <v>0.14680182119530044</v>
      </c>
      <c r="BG53" s="35">
        <v>0.14200688434754938</v>
      </c>
      <c r="BH53" s="35">
        <v>0.1396892935294714</v>
      </c>
      <c r="BI53" s="35">
        <v>0.13915667991178948</v>
      </c>
      <c r="BJ53" s="35">
        <v>0.13707481609279959</v>
      </c>
      <c r="BK53" s="35">
        <v>0.13798916575345549</v>
      </c>
      <c r="BL53" s="35">
        <v>0.13826126250844303</v>
      </c>
      <c r="BM53" s="35">
        <v>0.14072223337380182</v>
      </c>
      <c r="BN53" s="35">
        <v>0.14190288884951296</v>
      </c>
      <c r="BO53" s="35">
        <v>0.14747530126055314</v>
      </c>
      <c r="BP53" s="35">
        <v>0.15240349706047354</v>
      </c>
      <c r="BQ53" s="35">
        <v>0.15323244988024473</v>
      </c>
      <c r="BR53" s="35">
        <v>0.15506436626811421</v>
      </c>
      <c r="BS53" s="35">
        <v>0.15716300889029478</v>
      </c>
      <c r="BT53" s="35">
        <v>0.15707483352245569</v>
      </c>
      <c r="BU53" s="35">
        <v>0.15746579156610285</v>
      </c>
      <c r="BV53" s="35">
        <v>0.15737707774044832</v>
      </c>
      <c r="BW53" s="35">
        <v>0.1566353239166392</v>
      </c>
      <c r="BX53" s="34">
        <v>0.15296842964369542</v>
      </c>
    </row>
    <row r="54" spans="1:76" ht="26.1" customHeight="1">
      <c r="A54" s="38"/>
      <c r="B54" s="37" t="s">
        <v>159</v>
      </c>
      <c r="C54" s="38"/>
      <c r="D54" s="38"/>
      <c r="E54" s="38"/>
      <c r="F54" s="38"/>
      <c r="G54" s="38"/>
      <c r="H54" s="38"/>
      <c r="I54" s="38"/>
      <c r="J54" s="38"/>
      <c r="K54" s="38"/>
      <c r="L54" s="38"/>
      <c r="M54" s="38"/>
      <c r="N54" s="38"/>
      <c r="O54" s="38"/>
      <c r="P54" s="38"/>
      <c r="Q54" s="38"/>
      <c r="R54" s="38"/>
      <c r="S54" s="35">
        <v>0.10948333333333331</v>
      </c>
      <c r="T54" s="35">
        <v>0.10446564885496183</v>
      </c>
      <c r="U54" s="35">
        <v>0.11448630136986301</v>
      </c>
      <c r="V54" s="35">
        <v>0.10819135802469135</v>
      </c>
      <c r="W54" s="35">
        <v>0.10687567567567569</v>
      </c>
      <c r="X54" s="35">
        <v>0.11123076923076923</v>
      </c>
      <c r="Y54" s="35">
        <v>0.11213170731707318</v>
      </c>
      <c r="Z54" s="35">
        <v>0.11011353711790392</v>
      </c>
      <c r="AA54" s="35">
        <v>0.11570980392156864</v>
      </c>
      <c r="AB54" s="35">
        <v>0.11720350877192981</v>
      </c>
      <c r="AC54" s="35">
        <v>0.11534727544910181</v>
      </c>
      <c r="AD54" s="35">
        <v>0.11203478359908885</v>
      </c>
      <c r="AE54" s="35">
        <v>0.11736147950089126</v>
      </c>
      <c r="AF54" s="35">
        <v>0.12170508580343216</v>
      </c>
      <c r="AG54" s="35">
        <v>0.12937777777777779</v>
      </c>
      <c r="AH54" s="35">
        <v>0.1312421580928482</v>
      </c>
      <c r="AI54" s="35">
        <v>0.12525708289611753</v>
      </c>
      <c r="AJ54" s="35">
        <v>0.12666957279860505</v>
      </c>
      <c r="AK54" s="35">
        <v>0.13153666146645868</v>
      </c>
      <c r="AL54" s="35">
        <v>0.12860169491525425</v>
      </c>
      <c r="AM54" s="35">
        <v>0.12906127770534548</v>
      </c>
      <c r="AN54" s="35">
        <v>0.12713589274832421</v>
      </c>
      <c r="AO54" s="35">
        <v>0.13104495037945124</v>
      </c>
      <c r="AP54" s="35">
        <v>0.13597308295964125</v>
      </c>
      <c r="AQ54" s="35">
        <v>0.13421281563655574</v>
      </c>
      <c r="AR54" s="35">
        <v>0.13289538540071463</v>
      </c>
      <c r="AS54" s="35">
        <v>0.12777706642066422</v>
      </c>
      <c r="AT54" s="35">
        <v>0.12976667800935771</v>
      </c>
      <c r="AU54" s="35">
        <v>0.13511733997700268</v>
      </c>
      <c r="AV54" s="35">
        <v>0.13257654351687387</v>
      </c>
      <c r="AW54" s="35">
        <v>0.13462306775621383</v>
      </c>
      <c r="AX54" s="35">
        <v>0.13035866448445171</v>
      </c>
      <c r="AY54" s="35">
        <v>0.12743199123356297</v>
      </c>
      <c r="AZ54" s="35">
        <v>0.13015951528249459</v>
      </c>
      <c r="BA54" s="35">
        <v>0.13070538951197333</v>
      </c>
      <c r="BB54" s="35">
        <v>0.13264056865055984</v>
      </c>
      <c r="BC54" s="35">
        <v>0.13311844974446338</v>
      </c>
      <c r="BD54" s="35">
        <v>0.12762822696929238</v>
      </c>
      <c r="BE54" s="35">
        <v>0.12795791635093748</v>
      </c>
      <c r="BF54" s="35">
        <v>0.12444721536767432</v>
      </c>
      <c r="BG54" s="35">
        <v>0.12000714217940445</v>
      </c>
      <c r="BH54" s="35">
        <v>0.11470647879025922</v>
      </c>
      <c r="BI54" s="35">
        <v>0.11243043132647226</v>
      </c>
      <c r="BJ54" s="35">
        <v>0.11104523490915587</v>
      </c>
      <c r="BK54" s="35">
        <v>0.11177578902829242</v>
      </c>
      <c r="BL54" s="35">
        <v>0.11116901455849687</v>
      </c>
      <c r="BM54" s="35">
        <v>0.11335006607187527</v>
      </c>
      <c r="BN54" s="35">
        <v>0.11362659806617838</v>
      </c>
      <c r="BO54" s="35">
        <v>0.11958941948557386</v>
      </c>
      <c r="BP54" s="35">
        <v>0.12398388599706719</v>
      </c>
      <c r="BQ54" s="35">
        <v>0.12686059305675448</v>
      </c>
      <c r="BR54" s="35">
        <v>0.12848509184755544</v>
      </c>
      <c r="BS54" s="35">
        <v>0.13189815105357411</v>
      </c>
      <c r="BT54" s="35">
        <v>0.13344890138038107</v>
      </c>
      <c r="BU54" s="35">
        <v>0.1352888705604226</v>
      </c>
      <c r="BV54" s="35">
        <v>0.13675674098052512</v>
      </c>
      <c r="BW54" s="35">
        <v>0.13721100642988368</v>
      </c>
      <c r="BX54" s="34">
        <v>0.13487195949655864</v>
      </c>
    </row>
    <row r="55" spans="1:76">
      <c r="A55" s="38"/>
      <c r="B55" s="37" t="s">
        <v>158</v>
      </c>
      <c r="C55" s="38"/>
      <c r="D55" s="38"/>
      <c r="E55" s="38"/>
      <c r="F55" s="38"/>
      <c r="G55" s="38"/>
      <c r="H55" s="38"/>
      <c r="I55" s="38"/>
      <c r="J55" s="38"/>
      <c r="K55" s="38"/>
      <c r="L55" s="38"/>
      <c r="M55" s="38"/>
      <c r="N55" s="38"/>
      <c r="O55" s="38"/>
      <c r="P55" s="38"/>
      <c r="Q55" s="38"/>
      <c r="R55" s="38"/>
      <c r="S55" s="35">
        <v>1.811666666666667E-2</v>
      </c>
      <c r="T55" s="35">
        <v>1.7045801526717558E-2</v>
      </c>
      <c r="U55" s="35">
        <v>1.6842465753424657E-2</v>
      </c>
      <c r="V55" s="35">
        <v>1.8364197530864195E-2</v>
      </c>
      <c r="W55" s="35">
        <v>2.084864864864865E-2</v>
      </c>
      <c r="X55" s="35">
        <v>2.1994871794871793E-2</v>
      </c>
      <c r="Y55" s="35">
        <v>2.2960975609756098E-2</v>
      </c>
      <c r="Z55" s="35">
        <v>2.4620087336244541E-2</v>
      </c>
      <c r="AA55" s="35">
        <v>2.6905882352941175E-2</v>
      </c>
      <c r="AB55" s="35">
        <v>2.9659649122807014E-2</v>
      </c>
      <c r="AC55" s="35">
        <v>2.9170658682634732E-2</v>
      </c>
      <c r="AD55" s="35">
        <v>2.752164009111617E-2</v>
      </c>
      <c r="AE55" s="35">
        <v>2.9431372549019608E-2</v>
      </c>
      <c r="AF55" s="35">
        <v>3.2478939157566306E-2</v>
      </c>
      <c r="AG55" s="35">
        <v>3.5745014245014244E-2</v>
      </c>
      <c r="AH55" s="35">
        <v>3.377666248431619E-2</v>
      </c>
      <c r="AI55" s="35">
        <v>3.084994753410283E-2</v>
      </c>
      <c r="AJ55" s="35">
        <v>3.3391455972101136E-2</v>
      </c>
      <c r="AK55" s="35">
        <v>4.568837753510141E-2</v>
      </c>
      <c r="AL55" s="35">
        <v>5.5911016949152535E-2</v>
      </c>
      <c r="AM55" s="35">
        <v>6.1597131681877436E-2</v>
      </c>
      <c r="AN55" s="35">
        <v>6.5709932967702625E-2</v>
      </c>
      <c r="AO55" s="35">
        <v>7.140688849970811E-2</v>
      </c>
      <c r="AP55" s="35">
        <v>7.3856502242152469E-2</v>
      </c>
      <c r="AQ55" s="35">
        <v>7.0796038034865297E-2</v>
      </c>
      <c r="AR55" s="35">
        <v>6.764672542113323E-2</v>
      </c>
      <c r="AS55" s="35">
        <v>6.5499411812730626E-2</v>
      </c>
      <c r="AT55" s="35">
        <v>7.1449753296469604E-2</v>
      </c>
      <c r="AU55" s="35">
        <v>7.779006477390471E-2</v>
      </c>
      <c r="AV55" s="35">
        <v>9.0680198934280642E-2</v>
      </c>
      <c r="AW55" s="35">
        <v>9.8161212121212121E-2</v>
      </c>
      <c r="AX55" s="35">
        <v>9.931000070049098E-2</v>
      </c>
      <c r="AY55" s="35">
        <v>9.9833104652473387E-2</v>
      </c>
      <c r="AZ55" s="35">
        <v>0.10014639319851806</v>
      </c>
      <c r="BA55" s="35">
        <v>9.5909105025765384E-2</v>
      </c>
      <c r="BB55" s="35">
        <v>9.1965126208014156E-2</v>
      </c>
      <c r="BC55" s="35">
        <v>8.7241862982588542E-2</v>
      </c>
      <c r="BD55" s="35">
        <v>7.9216479182425012E-2</v>
      </c>
      <c r="BE55" s="35">
        <v>7.7428669335863023E-2</v>
      </c>
      <c r="BF55" s="35">
        <v>7.4860022730128831E-2</v>
      </c>
      <c r="BG55" s="35">
        <v>7.1373954326028805E-2</v>
      </c>
      <c r="BH55" s="35">
        <v>6.8790247542184629E-2</v>
      </c>
      <c r="BI55" s="35">
        <v>6.5922446529424153E-2</v>
      </c>
      <c r="BJ55" s="35">
        <v>6.5386519846711469E-2</v>
      </c>
      <c r="BK55" s="35">
        <v>6.4161966359779624E-2</v>
      </c>
      <c r="BL55" s="35">
        <v>6.2669179441165665E-2</v>
      </c>
      <c r="BM55" s="35">
        <v>6.8020135208638019E-2</v>
      </c>
      <c r="BN55" s="35">
        <v>6.8964592063048669E-2</v>
      </c>
      <c r="BO55" s="35">
        <v>7.0676506424511495E-2</v>
      </c>
      <c r="BP55" s="35">
        <v>7.1297003105382187E-2</v>
      </c>
      <c r="BQ55" s="35">
        <v>6.3736352256860695E-2</v>
      </c>
      <c r="BR55" s="35">
        <v>6.2142710266689327E-2</v>
      </c>
      <c r="BS55" s="35">
        <v>6.1061787201492211E-2</v>
      </c>
      <c r="BT55" s="35">
        <v>5.8772627847033444E-2</v>
      </c>
      <c r="BU55" s="35">
        <v>5.5631471772358457E-2</v>
      </c>
      <c r="BV55" s="35">
        <v>5.2187792965829545E-2</v>
      </c>
      <c r="BW55" s="35">
        <v>4.924785693780076E-2</v>
      </c>
      <c r="BX55" s="34">
        <v>4.7074883386471374E-2</v>
      </c>
    </row>
    <row r="56" spans="1:76">
      <c r="A56" s="38"/>
      <c r="B56" s="37" t="s">
        <v>157</v>
      </c>
      <c r="C56" s="38"/>
      <c r="D56" s="38"/>
      <c r="E56" s="38"/>
      <c r="F56" s="38"/>
      <c r="G56" s="38"/>
      <c r="H56" s="38"/>
      <c r="I56" s="38"/>
      <c r="J56" s="38"/>
      <c r="K56" s="38"/>
      <c r="L56" s="38"/>
      <c r="M56" s="38"/>
      <c r="N56" s="38"/>
      <c r="O56" s="38"/>
      <c r="P56" s="38"/>
      <c r="Q56" s="38"/>
      <c r="R56" s="38"/>
      <c r="S56" s="35">
        <v>2.9950000000000004E-2</v>
      </c>
      <c r="T56" s="35">
        <v>2.8267175572519083E-2</v>
      </c>
      <c r="U56" s="35">
        <v>2.7739726027397268E-2</v>
      </c>
      <c r="V56" s="35">
        <v>2.5080246913580247E-2</v>
      </c>
      <c r="W56" s="35">
        <v>2.3064864864864861E-2</v>
      </c>
      <c r="X56" s="35">
        <v>2.9451282051282047E-2</v>
      </c>
      <c r="Y56" s="35">
        <v>3.0375609756097557E-2</v>
      </c>
      <c r="Z56" s="35">
        <v>2.4065502183406109E-2</v>
      </c>
      <c r="AA56" s="35">
        <v>2.3258823529411766E-2</v>
      </c>
      <c r="AB56" s="35">
        <v>2.4985964912280702E-2</v>
      </c>
      <c r="AC56" s="35">
        <v>2.030239520958084E-2</v>
      </c>
      <c r="AD56" s="35">
        <v>1.7658314350797264E-2</v>
      </c>
      <c r="AE56" s="35">
        <v>1.96524064171123E-2</v>
      </c>
      <c r="AF56" s="35">
        <v>1.9204368174726993E-2</v>
      </c>
      <c r="AG56" s="35">
        <v>2.5292022792022792E-2</v>
      </c>
      <c r="AH56" s="35">
        <v>3.4140526976160608E-2</v>
      </c>
      <c r="AI56" s="35">
        <v>4.0924029380902414E-2</v>
      </c>
      <c r="AJ56" s="35">
        <v>3.7480906713164786E-2</v>
      </c>
      <c r="AK56" s="35">
        <v>3.8830421216848682E-2</v>
      </c>
      <c r="AL56" s="35">
        <v>3.884929378531074E-2</v>
      </c>
      <c r="AM56" s="35">
        <v>3.9667926988265975E-2</v>
      </c>
      <c r="AN56" s="35">
        <v>4.025021328458258E-2</v>
      </c>
      <c r="AO56" s="35">
        <v>4.1378050204319915E-2</v>
      </c>
      <c r="AP56" s="35">
        <v>4.1951008968609871E-2</v>
      </c>
      <c r="AQ56" s="35">
        <v>4.1693438985736922E-2</v>
      </c>
      <c r="AR56" s="35">
        <v>4.0998218478815733E-2</v>
      </c>
      <c r="AS56" s="35">
        <v>3.8800318265682657E-2</v>
      </c>
      <c r="AT56" s="35">
        <v>3.9016659785984863E-2</v>
      </c>
      <c r="AU56" s="35">
        <v>4.1224019045349086E-2</v>
      </c>
      <c r="AV56" s="35">
        <v>4.4087669626998234E-2</v>
      </c>
      <c r="AW56" s="35">
        <v>4.7902019067075245E-2</v>
      </c>
      <c r="AX56" s="35">
        <v>4.8114206219312596E-2</v>
      </c>
      <c r="AY56" s="35">
        <v>5.0476980360179453E-2</v>
      </c>
      <c r="AZ56" s="35">
        <v>5.4405267057733867E-2</v>
      </c>
      <c r="BA56" s="35">
        <v>5.6342140069718105E-2</v>
      </c>
      <c r="BB56" s="35">
        <v>5.6965659178074349E-2</v>
      </c>
      <c r="BC56" s="35">
        <v>6.0867924758659896E-2</v>
      </c>
      <c r="BD56" s="35">
        <v>6.3846457493449263E-2</v>
      </c>
      <c r="BE56" s="35">
        <v>6.1846153839008482E-2</v>
      </c>
      <c r="BF56" s="35">
        <v>5.6375559946581402E-2</v>
      </c>
      <c r="BG56" s="35">
        <v>3.5005856383539674E-2</v>
      </c>
      <c r="BH56" s="35">
        <v>3.4673980928908089E-2</v>
      </c>
      <c r="BI56" s="35">
        <v>3.5379125737262825E-2</v>
      </c>
      <c r="BJ56" s="35">
        <v>3.3254958618697976E-2</v>
      </c>
      <c r="BK56" s="35">
        <v>3.3384423127692152E-2</v>
      </c>
      <c r="BL56" s="35">
        <v>3.3836833420336901E-2</v>
      </c>
      <c r="BM56" s="35">
        <v>3.4221946848433764E-2</v>
      </c>
      <c r="BN56" s="35">
        <v>3.4296881105115397E-2</v>
      </c>
      <c r="BO56" s="35">
        <v>3.4699325828446058E-2</v>
      </c>
      <c r="BP56" s="35">
        <v>3.5726793740394273E-2</v>
      </c>
      <c r="BQ56" s="35">
        <v>3.6412395706285398E-2</v>
      </c>
      <c r="BR56" s="35">
        <v>3.7930598090985722E-2</v>
      </c>
      <c r="BS56" s="35">
        <v>3.7900989441455223E-2</v>
      </c>
      <c r="BT56" s="35">
        <v>3.63864048269339E-2</v>
      </c>
      <c r="BU56" s="35">
        <v>3.5241309959187117E-2</v>
      </c>
      <c r="BV56" s="35">
        <v>3.4631818930809348E-2</v>
      </c>
      <c r="BW56" s="35">
        <v>3.4188936862227334E-2</v>
      </c>
      <c r="BX56" s="34">
        <v>3.2924081635811508E-2</v>
      </c>
    </row>
    <row r="57" spans="1:76" ht="15.75">
      <c r="A57" s="38"/>
      <c r="B57" s="41" t="s">
        <v>67</v>
      </c>
      <c r="C57" s="38"/>
      <c r="D57" s="38"/>
      <c r="E57" s="38"/>
      <c r="F57" s="38"/>
      <c r="G57" s="38"/>
      <c r="H57" s="38"/>
      <c r="I57" s="38"/>
      <c r="J57" s="38"/>
      <c r="K57" s="38"/>
      <c r="L57" s="38"/>
      <c r="M57" s="38"/>
      <c r="N57" s="38"/>
      <c r="O57" s="38"/>
      <c r="P57" s="38"/>
      <c r="Q57" s="38"/>
      <c r="R57" s="38"/>
      <c r="S57" s="43">
        <f t="shared" ref="S57:AX57" si="12">SUM(S54:S56)</f>
        <v>0.15755</v>
      </c>
      <c r="T57" s="43">
        <f t="shared" si="12"/>
        <v>0.14977862595419847</v>
      </c>
      <c r="U57" s="43">
        <f t="shared" si="12"/>
        <v>0.15906849315068494</v>
      </c>
      <c r="V57" s="43">
        <f t="shared" si="12"/>
        <v>0.15163580246913577</v>
      </c>
      <c r="W57" s="43">
        <f t="shared" si="12"/>
        <v>0.15078918918918921</v>
      </c>
      <c r="X57" s="43">
        <f t="shared" si="12"/>
        <v>0.16267692307692308</v>
      </c>
      <c r="Y57" s="43">
        <f t="shared" si="12"/>
        <v>0.16546829268292684</v>
      </c>
      <c r="Z57" s="43">
        <f t="shared" si="12"/>
        <v>0.15879912663755458</v>
      </c>
      <c r="AA57" s="43">
        <f t="shared" si="12"/>
        <v>0.1658745098039216</v>
      </c>
      <c r="AB57" s="43">
        <f t="shared" si="12"/>
        <v>0.17184912280701753</v>
      </c>
      <c r="AC57" s="43">
        <f t="shared" si="12"/>
        <v>0.16482032934131741</v>
      </c>
      <c r="AD57" s="43">
        <f t="shared" si="12"/>
        <v>0.15721473804100228</v>
      </c>
      <c r="AE57" s="43">
        <f t="shared" si="12"/>
        <v>0.16644525846702318</v>
      </c>
      <c r="AF57" s="43">
        <f t="shared" si="12"/>
        <v>0.17338839313572546</v>
      </c>
      <c r="AG57" s="43">
        <f t="shared" si="12"/>
        <v>0.19041481481481481</v>
      </c>
      <c r="AH57" s="43">
        <f t="shared" si="12"/>
        <v>0.19915934755332498</v>
      </c>
      <c r="AI57" s="43">
        <f t="shared" si="12"/>
        <v>0.19703105981112279</v>
      </c>
      <c r="AJ57" s="43">
        <f t="shared" si="12"/>
        <v>0.19754193548387097</v>
      </c>
      <c r="AK57" s="43">
        <f t="shared" si="12"/>
        <v>0.21605546021840877</v>
      </c>
      <c r="AL57" s="43">
        <f t="shared" si="12"/>
        <v>0.22336200564971753</v>
      </c>
      <c r="AM57" s="43">
        <f t="shared" si="12"/>
        <v>0.23032633637548888</v>
      </c>
      <c r="AN57" s="43">
        <f t="shared" si="12"/>
        <v>0.23309603900060941</v>
      </c>
      <c r="AO57" s="43">
        <f t="shared" si="12"/>
        <v>0.24382988908347927</v>
      </c>
      <c r="AP57" s="43">
        <f t="shared" si="12"/>
        <v>0.2517805941704036</v>
      </c>
      <c r="AQ57" s="43">
        <f t="shared" si="12"/>
        <v>0.24670229265715793</v>
      </c>
      <c r="AR57" s="43">
        <f t="shared" si="12"/>
        <v>0.2415403293006636</v>
      </c>
      <c r="AS57" s="43">
        <f t="shared" si="12"/>
        <v>0.23207679649907748</v>
      </c>
      <c r="AT57" s="43">
        <f t="shared" si="12"/>
        <v>0.24023309109181218</v>
      </c>
      <c r="AU57" s="43">
        <f t="shared" si="12"/>
        <v>0.25413142379625647</v>
      </c>
      <c r="AV57" s="43">
        <f t="shared" si="12"/>
        <v>0.26734441207815274</v>
      </c>
      <c r="AW57" s="43">
        <f t="shared" si="12"/>
        <v>0.2806862989445012</v>
      </c>
      <c r="AX57" s="43">
        <f t="shared" si="12"/>
        <v>0.27778287140425528</v>
      </c>
      <c r="AY57" s="43">
        <f t="shared" ref="AY57:BX57" si="13">SUM(AY54:AY56)</f>
        <v>0.27774207624621583</v>
      </c>
      <c r="AZ57" s="43">
        <f t="shared" si="13"/>
        <v>0.28471117553874653</v>
      </c>
      <c r="BA57" s="43">
        <f t="shared" si="13"/>
        <v>0.28295663460745679</v>
      </c>
      <c r="BB57" s="43">
        <f t="shared" si="13"/>
        <v>0.28157135403664835</v>
      </c>
      <c r="BC57" s="43">
        <f t="shared" si="13"/>
        <v>0.2812282374857118</v>
      </c>
      <c r="BD57" s="43">
        <f t="shared" si="13"/>
        <v>0.27069116364516665</v>
      </c>
      <c r="BE57" s="43">
        <f t="shared" si="13"/>
        <v>0.267232739525809</v>
      </c>
      <c r="BF57" s="43">
        <f t="shared" si="13"/>
        <v>0.25568279804438454</v>
      </c>
      <c r="BG57" s="43">
        <f t="shared" si="13"/>
        <v>0.22638695288897293</v>
      </c>
      <c r="BH57" s="43">
        <f t="shared" si="13"/>
        <v>0.21817070726135193</v>
      </c>
      <c r="BI57" s="43">
        <f t="shared" si="13"/>
        <v>0.21373200359315925</v>
      </c>
      <c r="BJ57" s="43">
        <f t="shared" si="13"/>
        <v>0.20968671337456532</v>
      </c>
      <c r="BK57" s="43">
        <f t="shared" si="13"/>
        <v>0.20932217851576421</v>
      </c>
      <c r="BL57" s="43">
        <f t="shared" si="13"/>
        <v>0.20767502741999944</v>
      </c>
      <c r="BM57" s="43">
        <f t="shared" si="13"/>
        <v>0.21559214812894706</v>
      </c>
      <c r="BN57" s="43">
        <f t="shared" si="13"/>
        <v>0.21688807123434242</v>
      </c>
      <c r="BO57" s="43">
        <f t="shared" si="13"/>
        <v>0.22496525173853141</v>
      </c>
      <c r="BP57" s="43">
        <f t="shared" si="13"/>
        <v>0.23100768284284368</v>
      </c>
      <c r="BQ57" s="43">
        <f t="shared" si="13"/>
        <v>0.22700934101990058</v>
      </c>
      <c r="BR57" s="43">
        <f t="shared" si="13"/>
        <v>0.22855840020523049</v>
      </c>
      <c r="BS57" s="43">
        <f t="shared" si="13"/>
        <v>0.23086092769652156</v>
      </c>
      <c r="BT57" s="43">
        <f t="shared" si="13"/>
        <v>0.2286079340543484</v>
      </c>
      <c r="BU57" s="43">
        <f t="shared" si="13"/>
        <v>0.22616165229196816</v>
      </c>
      <c r="BV57" s="43">
        <f t="shared" si="13"/>
        <v>0.22357635287716401</v>
      </c>
      <c r="BW57" s="43">
        <f t="shared" si="13"/>
        <v>0.22064780022991176</v>
      </c>
      <c r="BX57" s="42">
        <f t="shared" si="13"/>
        <v>0.21487092451884152</v>
      </c>
    </row>
    <row r="58" spans="1:76" ht="51" customHeight="1">
      <c r="A58" s="38"/>
      <c r="B58" s="45" t="s">
        <v>156</v>
      </c>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44"/>
    </row>
    <row r="59" spans="1:76">
      <c r="A59" s="38"/>
      <c r="B59" s="37" t="s">
        <v>155</v>
      </c>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5">
        <v>4.7944804338329521E-4</v>
      </c>
      <c r="AI59" s="35">
        <v>4.7418498570522908E-4</v>
      </c>
      <c r="AJ59" s="35">
        <v>4.7078676029305752E-4</v>
      </c>
      <c r="AK59" s="35">
        <v>4.8629028501561442E-4</v>
      </c>
      <c r="AL59" s="35">
        <v>5.0748263807429399E-4</v>
      </c>
      <c r="AM59" s="35">
        <v>5.1269408681075548E-4</v>
      </c>
      <c r="AN59" s="35">
        <v>5.1209558944671687E-4</v>
      </c>
      <c r="AO59" s="35">
        <v>5.4685310758539418E-4</v>
      </c>
      <c r="AP59" s="35">
        <v>5.6611001308840665E-4</v>
      </c>
      <c r="AQ59" s="35">
        <v>5.8842517814670654E-4</v>
      </c>
      <c r="AR59" s="35">
        <v>6.1123519374755946E-4</v>
      </c>
      <c r="AS59" s="35">
        <v>5.9999887968173286E-4</v>
      </c>
      <c r="AT59" s="35">
        <v>6.4353221308680714E-4</v>
      </c>
      <c r="AU59" s="35">
        <v>7.0181878436770219E-4</v>
      </c>
      <c r="AV59" s="35">
        <v>8.2927805967382634E-4</v>
      </c>
      <c r="AW59" s="35">
        <v>1.1073715556070901E-3</v>
      </c>
      <c r="AX59" s="35">
        <v>1.1952617094916121E-3</v>
      </c>
      <c r="AY59" s="35">
        <v>1.3694164218073033E-3</v>
      </c>
      <c r="AZ59" s="35">
        <v>1.368543507002882E-3</v>
      </c>
      <c r="BA59" s="35">
        <v>1.4811268844779259E-3</v>
      </c>
      <c r="BB59" s="35">
        <v>1.5574040445073393E-3</v>
      </c>
      <c r="BC59" s="35">
        <v>1.6082609474395802E-3</v>
      </c>
      <c r="BD59" s="35">
        <v>1.7830867436126518E-3</v>
      </c>
      <c r="BE59" s="35">
        <v>1.7033507275795411E-3</v>
      </c>
      <c r="BF59" s="35">
        <v>1.7681919332406095E-3</v>
      </c>
      <c r="BG59" s="35">
        <v>1.6991765851394321E-3</v>
      </c>
      <c r="BH59" s="35">
        <v>1.6546720345640223E-3</v>
      </c>
      <c r="BI59" s="35">
        <v>1.7059150922440727E-3</v>
      </c>
      <c r="BJ59" s="35">
        <v>1.7116620471317439E-3</v>
      </c>
      <c r="BK59" s="35">
        <v>1.7244647916941119E-3</v>
      </c>
      <c r="BL59" s="35">
        <v>1.6918147598802529E-3</v>
      </c>
      <c r="BM59" s="35">
        <v>1.7369153943474357E-3</v>
      </c>
      <c r="BN59" s="35">
        <v>1.725775622014089E-3</v>
      </c>
      <c r="BO59" s="35">
        <v>1.8606235124906895E-3</v>
      </c>
      <c r="BP59" s="35">
        <v>1.9290266503046544E-3</v>
      </c>
      <c r="BQ59" s="35">
        <v>2.0258430956992916E-3</v>
      </c>
      <c r="BR59" s="35">
        <v>2.3354108005914248E-3</v>
      </c>
      <c r="BS59" s="35">
        <v>2.3885112402741485E-3</v>
      </c>
      <c r="BT59" s="35">
        <v>2.3848860967210488E-3</v>
      </c>
      <c r="BU59" s="35">
        <v>2.4170517805828929E-3</v>
      </c>
      <c r="BV59" s="35">
        <v>2.4628271300872087E-3</v>
      </c>
      <c r="BW59" s="35">
        <v>2.5137781680933443E-3</v>
      </c>
      <c r="BX59" s="34">
        <v>2.4658479963354167E-3</v>
      </c>
    </row>
    <row r="60" spans="1:76">
      <c r="A60" s="38"/>
      <c r="B60" s="37" t="s">
        <v>154</v>
      </c>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5">
        <v>5.1282652003887215E-2</v>
      </c>
      <c r="AI60" s="35">
        <v>4.6526473302165916E-2</v>
      </c>
      <c r="AJ60" s="35">
        <v>5.0605360116347697E-2</v>
      </c>
      <c r="AK60" s="35">
        <v>5.9826554864936703E-2</v>
      </c>
      <c r="AL60" s="35">
        <v>6.4183721450848705E-2</v>
      </c>
      <c r="AM60" s="35">
        <v>6.9808005242957147E-2</v>
      </c>
      <c r="AN60" s="35">
        <v>7.2433357619735267E-2</v>
      </c>
      <c r="AO60" s="35">
        <v>7.5989605889188475E-2</v>
      </c>
      <c r="AP60" s="35">
        <v>7.9566674648652608E-2</v>
      </c>
      <c r="AQ60" s="35">
        <v>7.5898107329419096E-2</v>
      </c>
      <c r="AR60" s="35">
        <v>7.0555822813921421E-2</v>
      </c>
      <c r="AS60" s="35">
        <v>6.4838261918522738E-2</v>
      </c>
      <c r="AT60" s="35">
        <v>6.9414544491936972E-2</v>
      </c>
      <c r="AU60" s="35">
        <v>8.1345703611386849E-2</v>
      </c>
      <c r="AV60" s="35">
        <v>8.9657896630103609E-2</v>
      </c>
      <c r="AW60" s="35">
        <v>9.6296527885130309E-2</v>
      </c>
      <c r="AX60" s="35">
        <v>9.5824009398718768E-2</v>
      </c>
      <c r="AY60" s="35">
        <v>9.6084027930962962E-2</v>
      </c>
      <c r="AZ60" s="35">
        <v>9.6149389315798958E-2</v>
      </c>
      <c r="BA60" s="35">
        <v>9.1297277521624087E-2</v>
      </c>
      <c r="BB60" s="35">
        <v>8.8204080568056287E-2</v>
      </c>
      <c r="BC60" s="35">
        <v>8.4040092233949926E-2</v>
      </c>
      <c r="BD60" s="35">
        <v>7.9253606197877968E-2</v>
      </c>
      <c r="BE60" s="35">
        <v>7.6060367235312315E-2</v>
      </c>
      <c r="BF60" s="35">
        <v>7.3638304848490446E-2</v>
      </c>
      <c r="BG60" s="35">
        <v>7.0510045934942603E-2</v>
      </c>
      <c r="BH60" s="35">
        <v>6.6714250309898041E-2</v>
      </c>
      <c r="BI60" s="35">
        <v>6.4598981851982637E-2</v>
      </c>
      <c r="BJ60" s="35">
        <v>6.3865481802926533E-2</v>
      </c>
      <c r="BK60" s="35">
        <v>6.3444419395938353E-2</v>
      </c>
      <c r="BL60" s="35">
        <v>6.2326036841274919E-2</v>
      </c>
      <c r="BM60" s="35">
        <v>6.827516298879778E-2</v>
      </c>
      <c r="BN60" s="35">
        <v>6.8613701089704299E-2</v>
      </c>
      <c r="BO60" s="35">
        <v>7.1182246427401938E-2</v>
      </c>
      <c r="BP60" s="35">
        <v>7.2419870376196988E-2</v>
      </c>
      <c r="BQ60" s="35">
        <v>7.1512710982435904E-2</v>
      </c>
      <c r="BR60" s="35">
        <v>7.0993654136239814E-2</v>
      </c>
      <c r="BS60" s="35">
        <v>7.1186734379030253E-2</v>
      </c>
      <c r="BT60" s="35">
        <v>6.905438175389722E-2</v>
      </c>
      <c r="BU60" s="35">
        <v>6.6206659019793876E-2</v>
      </c>
      <c r="BV60" s="35">
        <v>6.3680325515667976E-2</v>
      </c>
      <c r="BW60" s="35">
        <v>6.1455019527642388E-2</v>
      </c>
      <c r="BX60" s="34">
        <v>5.9402395237696061E-2</v>
      </c>
    </row>
    <row r="61" spans="1:76">
      <c r="A61" s="38"/>
      <c r="B61" s="37" t="s">
        <v>68</v>
      </c>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5">
        <v>0.11179491044461977</v>
      </c>
      <c r="AI61" s="35">
        <v>0.10815127816543421</v>
      </c>
      <c r="AJ61" s="35">
        <v>0.10735606196247134</v>
      </c>
      <c r="AK61" s="35">
        <v>0.11305178409731752</v>
      </c>
      <c r="AL61" s="35">
        <v>0.11468445547498943</v>
      </c>
      <c r="AM61" s="35">
        <v>0.11470601145576015</v>
      </c>
      <c r="AN61" s="35">
        <v>0.11357672474480947</v>
      </c>
      <c r="AO61" s="35">
        <v>0.11876383456589806</v>
      </c>
      <c r="AP61" s="35">
        <v>0.12235086129640547</v>
      </c>
      <c r="AQ61" s="35">
        <v>0.12159645939417753</v>
      </c>
      <c r="AR61" s="35">
        <v>0.1230781873045651</v>
      </c>
      <c r="AS61" s="35">
        <v>0.12039267184785958</v>
      </c>
      <c r="AT61" s="35">
        <v>0.12285086590870642</v>
      </c>
      <c r="AU61" s="35">
        <v>0.12560053288373396</v>
      </c>
      <c r="AV61" s="35">
        <v>0.12618149458756772</v>
      </c>
      <c r="AW61" s="35">
        <v>0.12947696695659577</v>
      </c>
      <c r="AX61" s="35">
        <v>0.12822986529627922</v>
      </c>
      <c r="AY61" s="35">
        <v>0.12839598440887928</v>
      </c>
      <c r="AZ61" s="35">
        <v>0.13382169714525052</v>
      </c>
      <c r="BA61" s="35">
        <v>0.13730461843841044</v>
      </c>
      <c r="BB61" s="35">
        <v>0.13975775642104651</v>
      </c>
      <c r="BC61" s="35">
        <v>0.1436440480001267</v>
      </c>
      <c r="BD61" s="35">
        <v>0.14224392825495855</v>
      </c>
      <c r="BE61" s="35">
        <v>0.14378950987945097</v>
      </c>
      <c r="BF61" s="35">
        <v>0.14120779127672234</v>
      </c>
      <c r="BG61" s="35">
        <v>0.13716281109157943</v>
      </c>
      <c r="BH61" s="35">
        <v>0.1352430634657541</v>
      </c>
      <c r="BI61" s="35">
        <v>0.1349044301256766</v>
      </c>
      <c r="BJ61" s="35">
        <v>0.1326916393293234</v>
      </c>
      <c r="BK61" s="35">
        <v>0.13375048190484629</v>
      </c>
      <c r="BL61" s="35">
        <v>0.1341454850467286</v>
      </c>
      <c r="BM61" s="35">
        <v>0.13666018639625246</v>
      </c>
      <c r="BN61" s="35">
        <v>0.13787071872988121</v>
      </c>
      <c r="BO61" s="35">
        <v>0.14349240444492103</v>
      </c>
      <c r="BP61" s="35">
        <v>0.14861298012254603</v>
      </c>
      <c r="BQ61" s="35">
        <v>0.15239303220745959</v>
      </c>
      <c r="BR61" s="35">
        <v>0.15423236178544933</v>
      </c>
      <c r="BS61" s="35">
        <v>0.15632574619009032</v>
      </c>
      <c r="BT61" s="35">
        <v>0.15623020927038514</v>
      </c>
      <c r="BU61" s="35">
        <v>0.15660040564795344</v>
      </c>
      <c r="BV61" s="35">
        <v>0.1567814790967888</v>
      </c>
      <c r="BW61" s="35">
        <v>0.15632925192858405</v>
      </c>
      <c r="BX61" s="34">
        <v>0.15296842964369542</v>
      </c>
    </row>
    <row r="62" spans="1:76" ht="15.75">
      <c r="A62" s="38"/>
      <c r="B62" s="41" t="s">
        <v>67</v>
      </c>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43">
        <f t="shared" ref="AH62:BX62" si="14">SUM(AH59:AH61)</f>
        <v>0.16355701049189028</v>
      </c>
      <c r="AI62" s="43">
        <f t="shared" si="14"/>
        <v>0.15515193645330536</v>
      </c>
      <c r="AJ62" s="43">
        <f t="shared" si="14"/>
        <v>0.1584322088391121</v>
      </c>
      <c r="AK62" s="43">
        <f t="shared" si="14"/>
        <v>0.17336462924726984</v>
      </c>
      <c r="AL62" s="43">
        <f t="shared" si="14"/>
        <v>0.17937565956391244</v>
      </c>
      <c r="AM62" s="43">
        <f t="shared" si="14"/>
        <v>0.18502671078552807</v>
      </c>
      <c r="AN62" s="43">
        <f t="shared" si="14"/>
        <v>0.18652217795399145</v>
      </c>
      <c r="AO62" s="43">
        <f t="shared" si="14"/>
        <v>0.19530029356267192</v>
      </c>
      <c r="AP62" s="43">
        <f t="shared" si="14"/>
        <v>0.2024836459581465</v>
      </c>
      <c r="AQ62" s="43">
        <f t="shared" si="14"/>
        <v>0.19808299190174333</v>
      </c>
      <c r="AR62" s="43">
        <f t="shared" si="14"/>
        <v>0.19424524531223408</v>
      </c>
      <c r="AS62" s="43">
        <f t="shared" si="14"/>
        <v>0.18583093264606404</v>
      </c>
      <c r="AT62" s="43">
        <f t="shared" si="14"/>
        <v>0.19290894261373021</v>
      </c>
      <c r="AU62" s="43">
        <f t="shared" si="14"/>
        <v>0.20764805527948851</v>
      </c>
      <c r="AV62" s="43">
        <f t="shared" si="14"/>
        <v>0.21666866927734516</v>
      </c>
      <c r="AW62" s="43">
        <f t="shared" si="14"/>
        <v>0.22688086639733318</v>
      </c>
      <c r="AX62" s="43">
        <f t="shared" si="14"/>
        <v>0.2252491364044896</v>
      </c>
      <c r="AY62" s="43">
        <f t="shared" si="14"/>
        <v>0.22584942876164954</v>
      </c>
      <c r="AZ62" s="43">
        <f t="shared" si="14"/>
        <v>0.23133962996805235</v>
      </c>
      <c r="BA62" s="43">
        <f t="shared" si="14"/>
        <v>0.23008302284451243</v>
      </c>
      <c r="BB62" s="43">
        <f t="shared" si="14"/>
        <v>0.22951924103361016</v>
      </c>
      <c r="BC62" s="43">
        <f t="shared" si="14"/>
        <v>0.22929240118151623</v>
      </c>
      <c r="BD62" s="43">
        <f t="shared" si="14"/>
        <v>0.22328062119644915</v>
      </c>
      <c r="BE62" s="43">
        <f t="shared" si="14"/>
        <v>0.22155322784234283</v>
      </c>
      <c r="BF62" s="43">
        <f t="shared" si="14"/>
        <v>0.2166142880584534</v>
      </c>
      <c r="BG62" s="43">
        <f t="shared" si="14"/>
        <v>0.20937203361166146</v>
      </c>
      <c r="BH62" s="43">
        <f t="shared" si="14"/>
        <v>0.20361198581021617</v>
      </c>
      <c r="BI62" s="43">
        <f t="shared" si="14"/>
        <v>0.2012093270699033</v>
      </c>
      <c r="BJ62" s="43">
        <f t="shared" si="14"/>
        <v>0.19826878317938168</v>
      </c>
      <c r="BK62" s="43">
        <f t="shared" si="14"/>
        <v>0.19891936609247873</v>
      </c>
      <c r="BL62" s="43">
        <f t="shared" si="14"/>
        <v>0.19816333664788377</v>
      </c>
      <c r="BM62" s="43">
        <f t="shared" si="14"/>
        <v>0.20667226477939768</v>
      </c>
      <c r="BN62" s="43">
        <f t="shared" si="14"/>
        <v>0.2082101954415996</v>
      </c>
      <c r="BO62" s="43">
        <f t="shared" si="14"/>
        <v>0.21653527438481368</v>
      </c>
      <c r="BP62" s="43">
        <f t="shared" si="14"/>
        <v>0.22296187714904769</v>
      </c>
      <c r="BQ62" s="43">
        <f t="shared" si="14"/>
        <v>0.22593158628559479</v>
      </c>
      <c r="BR62" s="43">
        <f t="shared" si="14"/>
        <v>0.22756142672228058</v>
      </c>
      <c r="BS62" s="43">
        <f t="shared" si="14"/>
        <v>0.22990099180939472</v>
      </c>
      <c r="BT62" s="43">
        <f t="shared" si="14"/>
        <v>0.22766947712100341</v>
      </c>
      <c r="BU62" s="43">
        <f t="shared" si="14"/>
        <v>0.22522411644833021</v>
      </c>
      <c r="BV62" s="43">
        <f t="shared" si="14"/>
        <v>0.22292463174254398</v>
      </c>
      <c r="BW62" s="43">
        <f t="shared" si="14"/>
        <v>0.22029804962431976</v>
      </c>
      <c r="BX62" s="42">
        <f t="shared" si="14"/>
        <v>0.2148366728777269</v>
      </c>
    </row>
    <row r="63" spans="1:76" ht="15.75" thickBo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2"/>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15"/>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97" customWidth="1"/>
    <col min="2" max="2" width="75.7109375" style="31" customWidth="1"/>
    <col min="3" max="3" width="25.7109375" style="97" customWidth="1"/>
    <col min="4" max="75" width="12.7109375" style="96" customWidth="1"/>
    <col min="76" max="76" width="12.7109375" style="31" customWidth="1"/>
    <col min="77" max="16384" width="9.140625" style="31"/>
  </cols>
  <sheetData>
    <row r="1" spans="1:76" s="74" customFormat="1" ht="24.95" customHeight="1" thickBot="1">
      <c r="A1" s="30" t="s">
        <v>64</v>
      </c>
      <c r="B1" s="77" t="s">
        <v>153</v>
      </c>
      <c r="C1" s="7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row>
    <row r="2" spans="1:76" ht="33" customHeight="1">
      <c r="A2" s="26" t="str">
        <f>Notes!A2</f>
        <v>Summer Budget</v>
      </c>
      <c r="B2" s="26" t="s">
        <v>262</v>
      </c>
      <c r="C2" s="94"/>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3" t="s">
        <v>83</v>
      </c>
      <c r="BU2" s="72" t="s">
        <v>82</v>
      </c>
      <c r="BV2" s="72" t="s">
        <v>81</v>
      </c>
      <c r="BW2" s="72" t="s">
        <v>80</v>
      </c>
      <c r="BX2" s="71" t="s">
        <v>79</v>
      </c>
    </row>
    <row r="3" spans="1:76" s="66" customFormat="1" ht="15.75">
      <c r="A3" s="70">
        <f>Notes!A3</f>
        <v>2015</v>
      </c>
      <c r="B3" s="23" t="s">
        <v>261</v>
      </c>
      <c r="C3" s="90"/>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c r="C4" s="87"/>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155"/>
    </row>
    <row r="5" spans="1:76">
      <c r="A5" s="112"/>
      <c r="B5" s="38" t="s">
        <v>260</v>
      </c>
      <c r="C5" s="146" t="s">
        <v>201</v>
      </c>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f>+'Disability benefits'!BQ14</f>
        <v>4.7691617500000003</v>
      </c>
      <c r="BR5" s="137">
        <f>+'Disability benefits'!BR14</f>
        <v>6.0448122000000026</v>
      </c>
      <c r="BS5" s="137">
        <f>+'Disability benefits'!BS14</f>
        <v>7.0932020968075022</v>
      </c>
      <c r="BT5" s="137">
        <f>+'Disability benefits'!BT14</f>
        <v>8.2010735347768691</v>
      </c>
      <c r="BU5" s="137">
        <f>+'Disability benefits'!BU14</f>
        <v>9.3865159024469147</v>
      </c>
      <c r="BV5" s="137">
        <f>+'Disability benefits'!BV14</f>
        <v>10.632825725420794</v>
      </c>
      <c r="BW5" s="137">
        <f>+'Disability benefits'!BW14</f>
        <v>11.925233334952653</v>
      </c>
      <c r="BX5" s="133">
        <f>+'Disability benefits'!BX14</f>
        <v>13.265084118575617</v>
      </c>
    </row>
    <row r="6" spans="1:76">
      <c r="A6" s="112"/>
      <c r="B6" s="38" t="s">
        <v>259</v>
      </c>
      <c r="C6" s="146" t="s">
        <v>201</v>
      </c>
      <c r="D6" s="137">
        <f>'Disability benefits'!D15</f>
        <v>0</v>
      </c>
      <c r="E6" s="137">
        <f>'Disability benefits'!E15</f>
        <v>0</v>
      </c>
      <c r="F6" s="137">
        <f>'Disability benefits'!F15</f>
        <v>0</v>
      </c>
      <c r="G6" s="137">
        <f>'Disability benefits'!G15</f>
        <v>0</v>
      </c>
      <c r="H6" s="137">
        <f>'Disability benefits'!H15</f>
        <v>0</v>
      </c>
      <c r="I6" s="137">
        <f>'Disability benefits'!I15</f>
        <v>0</v>
      </c>
      <c r="J6" s="137">
        <f>'Disability benefits'!J15</f>
        <v>0</v>
      </c>
      <c r="K6" s="137">
        <f>'Disability benefits'!K15</f>
        <v>0</v>
      </c>
      <c r="L6" s="137">
        <f>'Disability benefits'!L15</f>
        <v>0</v>
      </c>
      <c r="M6" s="137">
        <f>'Disability benefits'!M15</f>
        <v>0</v>
      </c>
      <c r="N6" s="137">
        <f>'Disability benefits'!N15</f>
        <v>0</v>
      </c>
      <c r="O6" s="137">
        <f>'Disability benefits'!O15</f>
        <v>0</v>
      </c>
      <c r="P6" s="137">
        <f>'Disability benefits'!P15</f>
        <v>0</v>
      </c>
      <c r="Q6" s="137">
        <f>'Disability benefits'!Q15</f>
        <v>0</v>
      </c>
      <c r="R6" s="137">
        <f>'Disability benefits'!R15</f>
        <v>0</v>
      </c>
      <c r="S6" s="137">
        <f>'Disability benefits'!S15</f>
        <v>0</v>
      </c>
      <c r="T6" s="137">
        <f>'Disability benefits'!T15</f>
        <v>0</v>
      </c>
      <c r="U6" s="137">
        <f>'Disability benefits'!U15</f>
        <v>0</v>
      </c>
      <c r="V6" s="137">
        <f>'Disability benefits'!V15</f>
        <v>0</v>
      </c>
      <c r="W6" s="137">
        <f>'Disability benefits'!W15</f>
        <v>0</v>
      </c>
      <c r="X6" s="137">
        <f>'Disability benefits'!X15</f>
        <v>0</v>
      </c>
      <c r="Y6" s="137">
        <f>'Disability benefits'!Y15</f>
        <v>0</v>
      </c>
      <c r="Z6" s="137">
        <f>'Disability benefits'!Z15</f>
        <v>0</v>
      </c>
      <c r="AA6" s="137">
        <f>'Disability benefits'!AA15</f>
        <v>6</v>
      </c>
      <c r="AB6" s="137">
        <f>'Disability benefits'!AB15</f>
        <v>23.2</v>
      </c>
      <c r="AC6" s="137">
        <f>SUM('Disability benefits'!AC16:AC18)</f>
        <v>35.799999999999997</v>
      </c>
      <c r="AD6" s="137">
        <f>SUM('Disability benefits'!AD16:AD18)</f>
        <v>62.4</v>
      </c>
      <c r="AE6" s="137">
        <f>SUM('Disability benefits'!AE16:AE18)</f>
        <v>95.9</v>
      </c>
      <c r="AF6" s="137">
        <f>SUM('Disability benefits'!AF16:AF18)</f>
        <v>127.30000000000001</v>
      </c>
      <c r="AG6" s="137">
        <f>SUM('Disability benefits'!AG16:AG18)</f>
        <v>166.7</v>
      </c>
      <c r="AH6" s="137">
        <f>SUM('Disability benefits'!AH16:AH18)</f>
        <v>168</v>
      </c>
      <c r="AI6" s="137">
        <f>SUM('Disability benefits'!AI16:AI18)</f>
        <v>201</v>
      </c>
      <c r="AJ6" s="137">
        <f>SUM('Disability benefits'!AJ16:AJ18)</f>
        <v>260</v>
      </c>
      <c r="AK6" s="137">
        <f>SUM('Disability benefits'!AK16:AK18)</f>
        <v>330</v>
      </c>
      <c r="AL6" s="137">
        <f>SUM('Disability benefits'!AL16:AL18)</f>
        <v>403</v>
      </c>
      <c r="AM6" s="137">
        <f>SUM('Disability benefits'!AM16:AM18)</f>
        <v>495</v>
      </c>
      <c r="AN6" s="137">
        <f>SUM('Disability benefits'!AN16:AN18)</f>
        <v>576</v>
      </c>
      <c r="AO6" s="137">
        <f>SUM('Disability benefits'!AO16:AO18)</f>
        <v>686</v>
      </c>
      <c r="AP6" s="137">
        <f>SUM('Disability benefits'!AP16:AP18)</f>
        <v>779</v>
      </c>
      <c r="AQ6" s="137">
        <f>SUM('Disability benefits'!AQ16:AQ18)</f>
        <v>897.38499999999999</v>
      </c>
      <c r="AR6" s="137">
        <f>SUM('Disability benefits'!AR16:AR18)</f>
        <v>1003.4670000000001</v>
      </c>
      <c r="AS6" s="137">
        <f>SUM('Disability benefits'!AS16:AS18)</f>
        <v>1158.527</v>
      </c>
      <c r="AT6" s="137">
        <f>SUM('Disability benefits'!AT16:AT18)</f>
        <v>1382.009</v>
      </c>
      <c r="AU6" s="137">
        <f>SUM('Disability benefits'!AU16:AU18)</f>
        <v>1706.221</v>
      </c>
      <c r="AV6" s="137">
        <f>SUM('Disability benefits'!AV16:AV18)</f>
        <v>1553.4739999999999</v>
      </c>
      <c r="AW6" s="137">
        <f>SUM('Disability benefits'!AW16:AW18)</f>
        <v>1795.461</v>
      </c>
      <c r="AX6" s="137">
        <f>SUM('Disability benefits'!AX16:AX18)</f>
        <v>1962.682</v>
      </c>
      <c r="AY6" s="137">
        <f>SUM('Disability benefits'!AY16:AY18)</f>
        <v>2194.1619999999998</v>
      </c>
      <c r="AZ6" s="137">
        <f>SUM('Disability benefits'!AZ16:AZ18)</f>
        <v>2392.893</v>
      </c>
      <c r="BA6" s="137">
        <f>SUM('Disability benefits'!BA16:BA18)</f>
        <v>2521.25</v>
      </c>
      <c r="BB6" s="137">
        <f>SUM('Disability benefits'!BB16:BB18)</f>
        <v>2679.9749999999999</v>
      </c>
      <c r="BC6" s="137">
        <f>SUM('Disability benefits'!BC16:BC18)</f>
        <v>2822.8040000000001</v>
      </c>
      <c r="BD6" s="137">
        <f>SUM('Disability benefits'!BD16:BD18)</f>
        <v>2955.1210000000001</v>
      </c>
      <c r="BE6" s="137">
        <f>SUM('Disability benefits'!BE16:BE18)</f>
        <v>3124.4597597447382</v>
      </c>
      <c r="BF6" s="137">
        <f>SUM('Disability benefits'!BF16:BF18)</f>
        <v>3250.6787885787207</v>
      </c>
      <c r="BG6" s="137">
        <f>SUM('Disability benefits'!BG16:BG18)</f>
        <v>3457.0445494205601</v>
      </c>
      <c r="BH6" s="137">
        <f>SUM('Disability benefits'!BH16:BH18)</f>
        <v>3673.5859999999998</v>
      </c>
      <c r="BI6" s="137">
        <f>SUM('Disability benefits'!BI16:BI18)</f>
        <v>3924.14037813</v>
      </c>
      <c r="BJ6" s="137">
        <f>SUM('Disability benefits'!BJ16:BJ18)</f>
        <v>4149.40578293</v>
      </c>
      <c r="BK6" s="137">
        <f>SUM('Disability benefits'!BK16:BK18)</f>
        <v>4444.4350972342991</v>
      </c>
      <c r="BL6" s="137">
        <f>SUM('Disability benefits'!BL16:BL18)</f>
        <v>4734.8039219600005</v>
      </c>
      <c r="BM6" s="137">
        <f>SUM('Disability benefits'!BM16:BM18)</f>
        <v>5106.2537628999999</v>
      </c>
      <c r="BN6" s="137">
        <f>SUM('Disability benefits'!BN16:BN18)</f>
        <v>5227.7472379531791</v>
      </c>
      <c r="BO6" s="137">
        <f>SUM('Disability benefits'!BO16:BO18)</f>
        <v>5339.4256940699997</v>
      </c>
      <c r="BP6" s="137">
        <f>SUM('Disability benefits'!BP16:BP18)</f>
        <v>5475.6249157700013</v>
      </c>
      <c r="BQ6" s="137">
        <f>SUM('Disability benefits'!BQ16:BQ18)</f>
        <v>5360.1481587400813</v>
      </c>
      <c r="BR6" s="137">
        <f>SUM('Disability benefits'!BR16:BR18)</f>
        <v>5421.7736767999995</v>
      </c>
      <c r="BS6" s="137">
        <f>SUM('Disability benefits'!BS16:BS18)</f>
        <v>5492.9171179112645</v>
      </c>
      <c r="BT6" s="137">
        <f>SUM('Disability benefits'!BT16:BT18)</f>
        <v>5605.8202154660585</v>
      </c>
      <c r="BU6" s="137">
        <f>SUM('Disability benefits'!BU16:BU18)</f>
        <v>5692.7586718751782</v>
      </c>
      <c r="BV6" s="137">
        <f>SUM('Disability benefits'!BV16:BV18)</f>
        <v>5823.1602408742629</v>
      </c>
      <c r="BW6" s="137">
        <f>SUM('Disability benefits'!BW16:BW18)</f>
        <v>5968.7699069569135</v>
      </c>
      <c r="BX6" s="133">
        <f>SUM('Disability benefits'!BX16:BX18)</f>
        <v>6105.6732984043538</v>
      </c>
    </row>
    <row r="7" spans="1:76">
      <c r="A7" s="112"/>
      <c r="B7" s="38" t="s">
        <v>13</v>
      </c>
      <c r="C7" s="146" t="s">
        <v>210</v>
      </c>
      <c r="D7" s="134">
        <f>'Bereavement benefits'!D4</f>
        <v>15.7</v>
      </c>
      <c r="E7" s="134">
        <f>'Bereavement benefits'!E4</f>
        <v>21.3</v>
      </c>
      <c r="F7" s="134">
        <f>'Bereavement benefits'!F4</f>
        <v>21.7</v>
      </c>
      <c r="G7" s="134">
        <f>'Bereavement benefits'!G4</f>
        <v>24</v>
      </c>
      <c r="H7" s="134">
        <f>'Bereavement benefits'!H4</f>
        <v>28</v>
      </c>
      <c r="I7" s="134">
        <f>'Bereavement benefits'!I4</f>
        <v>30.5</v>
      </c>
      <c r="J7" s="134">
        <f>'Bereavement benefits'!J4</f>
        <v>32</v>
      </c>
      <c r="K7" s="134">
        <f>'Bereavement benefits'!K4</f>
        <v>35.700000000000003</v>
      </c>
      <c r="L7" s="134">
        <f>'Bereavement benefits'!L4</f>
        <v>38.200000000000003</v>
      </c>
      <c r="M7" s="134">
        <f>'Bereavement benefits'!M4</f>
        <v>43.8</v>
      </c>
      <c r="N7" s="134">
        <f>'Bereavement benefits'!N4</f>
        <v>57.5</v>
      </c>
      <c r="O7" s="134">
        <f>'Bereavement benefits'!O4</f>
        <v>61.5</v>
      </c>
      <c r="P7" s="134">
        <f>'Bereavement benefits'!P4</f>
        <v>65.5</v>
      </c>
      <c r="Q7" s="134">
        <f>'Bereavement benefits'!Q4</f>
        <v>80</v>
      </c>
      <c r="R7" s="134">
        <f>'Bereavement benefits'!R4</f>
        <v>84</v>
      </c>
      <c r="S7" s="134">
        <f>'Bereavement benefits'!S4</f>
        <v>99</v>
      </c>
      <c r="T7" s="134">
        <f>'Bereavement benefits'!T4</f>
        <v>108</v>
      </c>
      <c r="U7" s="134">
        <f>'Bereavement benefits'!U4</f>
        <v>136</v>
      </c>
      <c r="V7" s="134">
        <f>'Bereavement benefits'!V4</f>
        <v>141</v>
      </c>
      <c r="W7" s="134">
        <f>'Bereavement benefits'!W4</f>
        <v>148</v>
      </c>
      <c r="X7" s="134">
        <f>'Bereavement benefits'!X4</f>
        <v>154</v>
      </c>
      <c r="Y7" s="134">
        <f>'Bereavement benefits'!Y4</f>
        <v>162</v>
      </c>
      <c r="Z7" s="134">
        <f>'Bereavement benefits'!Z4</f>
        <v>168</v>
      </c>
      <c r="AA7" s="134">
        <f>'Bereavement benefits'!AA4</f>
        <v>196</v>
      </c>
      <c r="AB7" s="134">
        <f>'Bereavement benefits'!AB4</f>
        <v>220</v>
      </c>
      <c r="AC7" s="134">
        <f>'Bereavement benefits'!AC4</f>
        <v>245</v>
      </c>
      <c r="AD7" s="134">
        <f>'Bereavement benefits'!AD4</f>
        <v>310</v>
      </c>
      <c r="AE7" s="134">
        <f>'Bereavement benefits'!AE4</f>
        <v>393</v>
      </c>
      <c r="AF7" s="134">
        <f>'Bereavement benefits'!AF4</f>
        <v>434</v>
      </c>
      <c r="AG7" s="134">
        <f>'Bereavement benefits'!AG4</f>
        <v>466</v>
      </c>
      <c r="AH7" s="134">
        <f>'Bereavement benefits'!AH4</f>
        <v>505</v>
      </c>
      <c r="AI7" s="134">
        <f>'Bereavement benefits'!AI4</f>
        <v>562.99999999999989</v>
      </c>
      <c r="AJ7" s="134">
        <f>'Bereavement benefits'!AJ4</f>
        <v>637.99999999999989</v>
      </c>
      <c r="AK7" s="134">
        <f>'Bereavement benefits'!AK4</f>
        <v>691</v>
      </c>
      <c r="AL7" s="134">
        <f>'Bereavement benefits'!AL4</f>
        <v>725</v>
      </c>
      <c r="AM7" s="134">
        <f>'Bereavement benefits'!AM4</f>
        <v>771</v>
      </c>
      <c r="AN7" s="134">
        <f>'Bereavement benefits'!AN4</f>
        <v>785</v>
      </c>
      <c r="AO7" s="134">
        <f>'Bereavement benefits'!AO4</f>
        <v>800</v>
      </c>
      <c r="AP7" s="134">
        <f>'Bereavement benefits'!AP4</f>
        <v>825</v>
      </c>
      <c r="AQ7" s="134">
        <f>'Bereavement benefits'!AQ4</f>
        <v>839.25</v>
      </c>
      <c r="AR7" s="134">
        <f>'Bereavement benefits'!AR4</f>
        <v>850.16399999999999</v>
      </c>
      <c r="AS7" s="134">
        <f>'Bereavement benefits'!AS4</f>
        <v>852.303</v>
      </c>
      <c r="AT7" s="134">
        <f>'Bereavement benefits'!AT4</f>
        <v>889.38600000000008</v>
      </c>
      <c r="AU7" s="134">
        <f>'Bereavement benefits'!AU4</f>
        <v>1010.5989999999999</v>
      </c>
      <c r="AV7" s="134">
        <f>'Bereavement benefits'!AV4</f>
        <v>1010</v>
      </c>
      <c r="AW7" s="134">
        <f>'Bereavement benefits'!AW4</f>
        <v>1040</v>
      </c>
      <c r="AX7" s="134">
        <f>'Bereavement benefits'!AX4</f>
        <v>1022</v>
      </c>
      <c r="AY7" s="134">
        <f>'Bereavement benefits'!AY4</f>
        <v>1016.385</v>
      </c>
      <c r="AZ7" s="134">
        <f>'Bereavement benefits'!AZ4</f>
        <v>981.24099999999999</v>
      </c>
      <c r="BA7" s="134">
        <f>'Bereavement benefits'!BA4</f>
        <v>987.07300000000021</v>
      </c>
      <c r="BB7" s="134">
        <f>'Bereavement benefits'!BB4</f>
        <v>974.40599999999995</v>
      </c>
      <c r="BC7" s="134">
        <f>'Bereavement benefits'!BC4</f>
        <v>1001.69</v>
      </c>
      <c r="BD7" s="134">
        <f>'Bereavement benefits'!BD4</f>
        <v>985.85</v>
      </c>
      <c r="BE7" s="134">
        <f>'Bereavement benefits'!BE4</f>
        <v>1099.2956646600001</v>
      </c>
      <c r="BF7" s="134">
        <f>'Bereavement benefits'!BF4</f>
        <v>1087.4146320899999</v>
      </c>
      <c r="BG7" s="134">
        <f>'Bereavement benefits'!BG4</f>
        <v>1006.6780681472775</v>
      </c>
      <c r="BH7" s="134">
        <f>'Bereavement benefits'!BH4</f>
        <v>922.80799999999999</v>
      </c>
      <c r="BI7" s="134">
        <f>'Bereavement benefits'!BI4</f>
        <v>874.53990900999997</v>
      </c>
      <c r="BJ7" s="134">
        <f>'Bereavement benefits'!BJ4</f>
        <v>796.54773575000013</v>
      </c>
      <c r="BK7" s="134">
        <f>'Bereavement benefits'!BK4</f>
        <v>736.17217767890315</v>
      </c>
      <c r="BL7" s="134">
        <f>'Bereavement benefits'!BL4</f>
        <v>674.75018944999999</v>
      </c>
      <c r="BM7" s="134">
        <f>'Bereavement benefits'!BM4</f>
        <v>649.6405096899997</v>
      </c>
      <c r="BN7" s="134">
        <f>'Bereavement benefits'!BN4</f>
        <v>613.52423453000017</v>
      </c>
      <c r="BO7" s="134">
        <f>'Bereavement benefits'!BO4</f>
        <v>593.95801391999987</v>
      </c>
      <c r="BP7" s="134">
        <f>'Bereavement benefits'!BP4</f>
        <v>592.53994551999983</v>
      </c>
      <c r="BQ7" s="134">
        <f>'Bereavement benefits'!BQ4</f>
        <v>582.23100191999993</v>
      </c>
      <c r="BR7" s="134">
        <f>'Bereavement benefits'!BR4</f>
        <v>570.66566029000001</v>
      </c>
      <c r="BS7" s="134">
        <f>'Bereavement benefits'!BS4</f>
        <v>545.37448311158676</v>
      </c>
      <c r="BT7" s="134">
        <f>'Bereavement benefits'!BT4</f>
        <v>520.473053704584</v>
      </c>
      <c r="BU7" s="134">
        <f>'Bereavement benefits'!BU4</f>
        <v>523.08228326952383</v>
      </c>
      <c r="BV7" s="134">
        <f>'Bereavement benefits'!BV4</f>
        <v>485.54407133751221</v>
      </c>
      <c r="BW7" s="134">
        <f>'Bereavement benefits'!BW4</f>
        <v>458.68569349488632</v>
      </c>
      <c r="BX7" s="133">
        <f>'Bereavement benefits'!BX4</f>
        <v>451.1360189239328</v>
      </c>
    </row>
    <row r="8" spans="1:76">
      <c r="A8" s="112"/>
      <c r="B8" s="38" t="s">
        <v>258</v>
      </c>
      <c r="C8" s="146" t="s">
        <v>201</v>
      </c>
      <c r="D8" s="137">
        <v>0</v>
      </c>
      <c r="E8" s="137">
        <v>0</v>
      </c>
      <c r="F8" s="137">
        <v>0</v>
      </c>
      <c r="G8" s="137">
        <v>0</v>
      </c>
      <c r="H8" s="137">
        <v>0</v>
      </c>
      <c r="I8" s="137">
        <v>0</v>
      </c>
      <c r="J8" s="137">
        <v>0</v>
      </c>
      <c r="K8" s="137">
        <v>0</v>
      </c>
      <c r="L8" s="137">
        <v>0</v>
      </c>
      <c r="M8" s="137">
        <v>0</v>
      </c>
      <c r="N8" s="137">
        <v>0</v>
      </c>
      <c r="O8" s="137">
        <v>0</v>
      </c>
      <c r="P8" s="137">
        <v>0</v>
      </c>
      <c r="Q8" s="137">
        <v>0</v>
      </c>
      <c r="R8" s="137">
        <v>0</v>
      </c>
      <c r="S8" s="137">
        <v>0</v>
      </c>
      <c r="T8" s="137">
        <v>0</v>
      </c>
      <c r="U8" s="137">
        <v>0</v>
      </c>
      <c r="V8" s="137">
        <v>0</v>
      </c>
      <c r="W8" s="137">
        <v>0</v>
      </c>
      <c r="X8" s="137">
        <v>0</v>
      </c>
      <c r="Y8" s="137">
        <v>0</v>
      </c>
      <c r="Z8" s="137">
        <v>0</v>
      </c>
      <c r="AA8" s="137">
        <v>0</v>
      </c>
      <c r="AB8" s="137">
        <v>0</v>
      </c>
      <c r="AC8" s="137">
        <v>0</v>
      </c>
      <c r="AD8" s="137">
        <v>0</v>
      </c>
      <c r="AE8" s="137">
        <v>0</v>
      </c>
      <c r="AF8" s="137">
        <v>1.9</v>
      </c>
      <c r="AG8" s="137">
        <v>2.9</v>
      </c>
      <c r="AH8" s="137">
        <v>4</v>
      </c>
      <c r="AI8" s="137">
        <v>4</v>
      </c>
      <c r="AJ8" s="137">
        <v>5</v>
      </c>
      <c r="AK8" s="137">
        <v>6</v>
      </c>
      <c r="AL8" s="137">
        <v>8</v>
      </c>
      <c r="AM8" s="137">
        <v>10</v>
      </c>
      <c r="AN8" s="137">
        <v>11</v>
      </c>
      <c r="AO8" s="137">
        <v>13</v>
      </c>
      <c r="AP8" s="137">
        <v>104</v>
      </c>
      <c r="AQ8" s="137">
        <v>183.72300000000001</v>
      </c>
      <c r="AR8" s="137">
        <v>173.41800000000001</v>
      </c>
      <c r="AS8" s="137">
        <v>183.63200000000001</v>
      </c>
      <c r="AT8" s="137">
        <v>208.02</v>
      </c>
      <c r="AU8" s="137">
        <v>284.64699999999999</v>
      </c>
      <c r="AV8" s="137">
        <v>345.29700000000008</v>
      </c>
      <c r="AW8" s="137">
        <v>441.75</v>
      </c>
      <c r="AX8" s="137">
        <v>526.322</v>
      </c>
      <c r="AY8" s="137">
        <v>617.35</v>
      </c>
      <c r="AZ8" s="137">
        <v>736.40099999999995</v>
      </c>
      <c r="BA8" s="137">
        <v>745.90700000000004</v>
      </c>
      <c r="BB8" s="137">
        <v>782.37199999999996</v>
      </c>
      <c r="BC8" s="137">
        <v>834.52800000000002</v>
      </c>
      <c r="BD8" s="137">
        <v>867.01099999999997</v>
      </c>
      <c r="BE8" s="137">
        <v>931.78101869</v>
      </c>
      <c r="BF8" s="137">
        <v>993.10799999999995</v>
      </c>
      <c r="BG8" s="137">
        <v>1053.6691153298639</v>
      </c>
      <c r="BH8" s="137">
        <v>1096.0409999999999</v>
      </c>
      <c r="BI8" s="137">
        <v>1149.1385723000005</v>
      </c>
      <c r="BJ8" s="137">
        <v>1181.2635561100005</v>
      </c>
      <c r="BK8" s="137">
        <v>1279.8853888127107</v>
      </c>
      <c r="BL8" s="137">
        <v>1362.9964772500002</v>
      </c>
      <c r="BM8" s="137">
        <v>1494.8980367000004</v>
      </c>
      <c r="BN8" s="137">
        <v>1572.0826307400002</v>
      </c>
      <c r="BO8" s="137">
        <v>1732.9771967700003</v>
      </c>
      <c r="BP8" s="137">
        <v>1927.2231981999998</v>
      </c>
      <c r="BQ8" s="137">
        <v>2088.2668163797011</v>
      </c>
      <c r="BR8" s="137">
        <v>2319.2115774999997</v>
      </c>
      <c r="BS8" s="137">
        <v>2462.4191134515518</v>
      </c>
      <c r="BT8" s="137">
        <v>2523.2908089721345</v>
      </c>
      <c r="BU8" s="137">
        <v>2631.2626167728185</v>
      </c>
      <c r="BV8" s="137">
        <v>2790.9230017081795</v>
      </c>
      <c r="BW8" s="137">
        <v>2919.2701105298061</v>
      </c>
      <c r="BX8" s="133">
        <v>3022.5243865424654</v>
      </c>
    </row>
    <row r="9" spans="1:76">
      <c r="A9" s="112"/>
      <c r="B9" s="38" t="s">
        <v>257</v>
      </c>
      <c r="C9" s="146" t="s">
        <v>201</v>
      </c>
      <c r="D9" s="137">
        <v>59.9</v>
      </c>
      <c r="E9" s="137">
        <v>60.9</v>
      </c>
      <c r="F9" s="137">
        <v>61.9</v>
      </c>
      <c r="G9" s="137">
        <v>63.1</v>
      </c>
      <c r="H9" s="137">
        <v>87.2</v>
      </c>
      <c r="I9" s="137">
        <v>103.5</v>
      </c>
      <c r="J9" s="137">
        <v>105</v>
      </c>
      <c r="K9" s="137">
        <v>106.6</v>
      </c>
      <c r="L9" s="137">
        <v>113.8</v>
      </c>
      <c r="M9" s="137">
        <v>122.2</v>
      </c>
      <c r="N9" s="137">
        <v>125.9</v>
      </c>
      <c r="O9" s="137">
        <v>127.4</v>
      </c>
      <c r="P9" s="137">
        <v>131</v>
      </c>
      <c r="Q9" s="137">
        <v>134</v>
      </c>
      <c r="R9" s="137">
        <v>135.30000000000001</v>
      </c>
      <c r="S9" s="137">
        <v>139.80000000000001</v>
      </c>
      <c r="T9" s="137">
        <v>143.1</v>
      </c>
      <c r="U9" s="137">
        <v>146.30000000000001</v>
      </c>
      <c r="V9" s="137">
        <v>149.19999999999999</v>
      </c>
      <c r="W9" s="137">
        <v>160.19999999999999</v>
      </c>
      <c r="X9" s="137">
        <v>297.10000000000002</v>
      </c>
      <c r="Y9" s="137">
        <v>339.2</v>
      </c>
      <c r="Z9" s="137">
        <v>339</v>
      </c>
      <c r="AA9" s="137">
        <v>343.7</v>
      </c>
      <c r="AB9" s="137">
        <v>339</v>
      </c>
      <c r="AC9" s="137">
        <v>344.2</v>
      </c>
      <c r="AD9" s="137">
        <v>344.1</v>
      </c>
      <c r="AE9" s="137">
        <v>531.70000000000005</v>
      </c>
      <c r="AF9" s="137">
        <v>526.5</v>
      </c>
      <c r="AG9" s="137">
        <v>867.5</v>
      </c>
      <c r="AH9" s="137">
        <v>1776</v>
      </c>
      <c r="AI9" s="137">
        <v>2787</v>
      </c>
      <c r="AJ9" s="137">
        <v>2944</v>
      </c>
      <c r="AK9" s="137">
        <v>3372</v>
      </c>
      <c r="AL9" s="137">
        <v>3660</v>
      </c>
      <c r="AM9" s="137">
        <v>3988</v>
      </c>
      <c r="AN9" s="137">
        <v>4276</v>
      </c>
      <c r="AO9" s="137">
        <v>4468</v>
      </c>
      <c r="AP9" s="137">
        <v>4513</v>
      </c>
      <c r="AQ9" s="137">
        <v>4597.5079999999998</v>
      </c>
      <c r="AR9" s="137">
        <v>4514.5259999999998</v>
      </c>
      <c r="AS9" s="137">
        <v>4537.3530000000001</v>
      </c>
      <c r="AT9" s="137">
        <v>4590.7730000000001</v>
      </c>
      <c r="AU9" s="137">
        <v>5188.9120000000003</v>
      </c>
      <c r="AV9" s="137">
        <v>5953.1810000000005</v>
      </c>
      <c r="AW9" s="137">
        <v>6331.3990000000003</v>
      </c>
      <c r="AX9" s="137">
        <v>6403.6940000000004</v>
      </c>
      <c r="AY9" s="137">
        <v>6642.2250000000004</v>
      </c>
      <c r="AZ9" s="137">
        <v>6941.3710000000001</v>
      </c>
      <c r="BA9" s="137">
        <v>7088.2730000000001</v>
      </c>
      <c r="BB9" s="137">
        <v>7294.9489999999996</v>
      </c>
      <c r="BC9" s="137">
        <v>8283.3439999999991</v>
      </c>
      <c r="BD9" s="137">
        <v>8659.5450000000001</v>
      </c>
      <c r="BE9" s="137">
        <v>8795.2162844499999</v>
      </c>
      <c r="BF9" s="134">
        <v>8945.096379300001</v>
      </c>
      <c r="BG9" s="154"/>
      <c r="BH9" s="154"/>
      <c r="BI9" s="154"/>
      <c r="BJ9" s="154"/>
      <c r="BK9" s="154"/>
      <c r="BL9" s="154"/>
      <c r="BM9" s="154"/>
      <c r="BN9" s="154"/>
      <c r="BO9" s="154"/>
      <c r="BP9" s="154"/>
      <c r="BQ9" s="154"/>
      <c r="BR9" s="154"/>
      <c r="BS9" s="154"/>
      <c r="BT9" s="154"/>
      <c r="BU9" s="154"/>
      <c r="BV9" s="154"/>
      <c r="BW9" s="154"/>
      <c r="BX9" s="153"/>
    </row>
    <row r="10" spans="1:76" ht="26.45" customHeight="1">
      <c r="A10" s="112"/>
      <c r="B10" s="38" t="s">
        <v>256</v>
      </c>
      <c r="C10" s="112"/>
      <c r="D10" s="137">
        <f t="shared" ref="D10:AI10" si="0">SUM(D11:D12)</f>
        <v>0</v>
      </c>
      <c r="E10" s="137">
        <f t="shared" si="0"/>
        <v>0</v>
      </c>
      <c r="F10" s="137">
        <f t="shared" si="0"/>
        <v>0</v>
      </c>
      <c r="G10" s="137">
        <f t="shared" si="0"/>
        <v>0</v>
      </c>
      <c r="H10" s="137">
        <f t="shared" si="0"/>
        <v>0</v>
      </c>
      <c r="I10" s="137">
        <f t="shared" si="0"/>
        <v>0</v>
      </c>
      <c r="J10" s="137">
        <f t="shared" si="0"/>
        <v>0</v>
      </c>
      <c r="K10" s="137">
        <f t="shared" si="0"/>
        <v>0</v>
      </c>
      <c r="L10" s="137">
        <f t="shared" si="0"/>
        <v>0</v>
      </c>
      <c r="M10" s="137">
        <f t="shared" si="0"/>
        <v>0</v>
      </c>
      <c r="N10" s="137">
        <f t="shared" si="0"/>
        <v>0</v>
      </c>
      <c r="O10" s="137">
        <f t="shared" si="0"/>
        <v>0</v>
      </c>
      <c r="P10" s="137">
        <f t="shared" si="0"/>
        <v>0</v>
      </c>
      <c r="Q10" s="137">
        <f t="shared" si="0"/>
        <v>0</v>
      </c>
      <c r="R10" s="137">
        <f t="shared" si="0"/>
        <v>0</v>
      </c>
      <c r="S10" s="137">
        <f t="shared" si="0"/>
        <v>0</v>
      </c>
      <c r="T10" s="137">
        <f t="shared" si="0"/>
        <v>0</v>
      </c>
      <c r="U10" s="137">
        <f t="shared" si="0"/>
        <v>0</v>
      </c>
      <c r="V10" s="137">
        <f t="shared" si="0"/>
        <v>0</v>
      </c>
      <c r="W10" s="137">
        <f t="shared" si="0"/>
        <v>0</v>
      </c>
      <c r="X10" s="137">
        <f t="shared" si="0"/>
        <v>0</v>
      </c>
      <c r="Y10" s="137">
        <f t="shared" si="0"/>
        <v>0</v>
      </c>
      <c r="Z10" s="137">
        <f t="shared" si="0"/>
        <v>0</v>
      </c>
      <c r="AA10" s="137">
        <f t="shared" si="0"/>
        <v>0</v>
      </c>
      <c r="AB10" s="137">
        <f t="shared" si="0"/>
        <v>80.5</v>
      </c>
      <c r="AC10" s="137">
        <f t="shared" si="0"/>
        <v>79.8</v>
      </c>
      <c r="AD10" s="137">
        <f t="shared" si="0"/>
        <v>91.9</v>
      </c>
      <c r="AE10" s="137">
        <f t="shared" si="0"/>
        <v>0.1</v>
      </c>
      <c r="AF10" s="137">
        <f t="shared" si="0"/>
        <v>0</v>
      </c>
      <c r="AG10" s="137">
        <f t="shared" si="0"/>
        <v>98</v>
      </c>
      <c r="AH10" s="137">
        <f t="shared" si="0"/>
        <v>101</v>
      </c>
      <c r="AI10" s="137">
        <f t="shared" si="0"/>
        <v>101</v>
      </c>
      <c r="AJ10" s="137">
        <f t="shared" ref="AJ10:BO10" si="1">SUM(AJ11:AJ12)</f>
        <v>103</v>
      </c>
      <c r="AK10" s="137">
        <f t="shared" si="1"/>
        <v>107</v>
      </c>
      <c r="AL10" s="137">
        <f t="shared" si="1"/>
        <v>108</v>
      </c>
      <c r="AM10" s="137">
        <f t="shared" si="1"/>
        <v>109</v>
      </c>
      <c r="AN10" s="137">
        <f t="shared" si="1"/>
        <v>111</v>
      </c>
      <c r="AO10" s="137">
        <f t="shared" si="1"/>
        <v>112</v>
      </c>
      <c r="AP10" s="137">
        <f t="shared" si="1"/>
        <v>115</v>
      </c>
      <c r="AQ10" s="137">
        <f t="shared" si="1"/>
        <v>115.869</v>
      </c>
      <c r="AR10" s="137">
        <f t="shared" si="1"/>
        <v>117.608</v>
      </c>
      <c r="AS10" s="137">
        <f t="shared" si="1"/>
        <v>120.767</v>
      </c>
      <c r="AT10" s="137">
        <f t="shared" si="1"/>
        <v>121.69999999999999</v>
      </c>
      <c r="AU10" s="137">
        <f t="shared" si="1"/>
        <v>124.99799999999999</v>
      </c>
      <c r="AV10" s="137">
        <f t="shared" si="1"/>
        <v>127.76300000000001</v>
      </c>
      <c r="AW10" s="137">
        <f t="shared" si="1"/>
        <v>136.01</v>
      </c>
      <c r="AX10" s="137">
        <f t="shared" si="1"/>
        <v>135.90600000000001</v>
      </c>
      <c r="AY10" s="137">
        <f t="shared" si="1"/>
        <v>138.93899999999999</v>
      </c>
      <c r="AZ10" s="137">
        <f t="shared" si="1"/>
        <v>144.053</v>
      </c>
      <c r="BA10" s="137">
        <f t="shared" si="1"/>
        <v>139.03800000000001</v>
      </c>
      <c r="BB10" s="137">
        <f t="shared" si="1"/>
        <v>140.483</v>
      </c>
      <c r="BC10" s="137">
        <f t="shared" si="1"/>
        <v>134.304</v>
      </c>
      <c r="BD10" s="137">
        <f t="shared" si="1"/>
        <v>135.184</v>
      </c>
      <c r="BE10" s="137">
        <f t="shared" si="1"/>
        <v>136.494</v>
      </c>
      <c r="BF10" s="137">
        <f t="shared" si="1"/>
        <v>137.20599999999999</v>
      </c>
      <c r="BG10" s="137">
        <f t="shared" si="1"/>
        <v>140.86000000000001</v>
      </c>
      <c r="BH10" s="137">
        <f t="shared" si="1"/>
        <v>142.22499999999999</v>
      </c>
      <c r="BI10" s="137">
        <f t="shared" si="1"/>
        <v>142.98906689999998</v>
      </c>
      <c r="BJ10" s="137">
        <f t="shared" si="1"/>
        <v>145.06664781979541</v>
      </c>
      <c r="BK10" s="137">
        <f t="shared" si="1"/>
        <v>147.31015170999999</v>
      </c>
      <c r="BL10" s="137">
        <f t="shared" si="1"/>
        <v>1044.2802145123819</v>
      </c>
      <c r="BM10" s="137">
        <f t="shared" si="1"/>
        <v>153.69645450000002</v>
      </c>
      <c r="BN10" s="137">
        <f t="shared" si="1"/>
        <v>154.66018952125</v>
      </c>
      <c r="BO10" s="137">
        <f t="shared" si="1"/>
        <v>155.47796661000001</v>
      </c>
      <c r="BP10" s="137">
        <f t="shared" ref="BP10:BX10" si="2">SUM(BP11:BP12)</f>
        <v>155.86012674</v>
      </c>
      <c r="BQ10" s="137">
        <f t="shared" si="2"/>
        <v>154.67662793</v>
      </c>
      <c r="BR10" s="137">
        <f t="shared" si="2"/>
        <v>157.88766558999998</v>
      </c>
      <c r="BS10" s="137">
        <f t="shared" si="2"/>
        <v>158.17806219424179</v>
      </c>
      <c r="BT10" s="137">
        <f t="shared" si="2"/>
        <v>155.911061805847</v>
      </c>
      <c r="BU10" s="137">
        <f t="shared" si="2"/>
        <v>154.13243181550641</v>
      </c>
      <c r="BV10" s="137">
        <f t="shared" si="2"/>
        <v>152.310662815623</v>
      </c>
      <c r="BW10" s="137">
        <f t="shared" si="2"/>
        <v>150.60647274136588</v>
      </c>
      <c r="BX10" s="133">
        <f t="shared" si="2"/>
        <v>149.31881361034041</v>
      </c>
    </row>
    <row r="11" spans="1:76">
      <c r="A11" s="112"/>
      <c r="B11" s="37" t="s">
        <v>217</v>
      </c>
      <c r="C11" s="146" t="s">
        <v>210</v>
      </c>
      <c r="D11" s="137">
        <v>0</v>
      </c>
      <c r="E11" s="137">
        <v>0</v>
      </c>
      <c r="F11" s="137">
        <v>0</v>
      </c>
      <c r="G11" s="137">
        <v>0</v>
      </c>
      <c r="H11" s="137">
        <v>0</v>
      </c>
      <c r="I11" s="137">
        <v>0</v>
      </c>
      <c r="J11" s="137">
        <v>0</v>
      </c>
      <c r="K11" s="137">
        <v>0</v>
      </c>
      <c r="L11" s="137">
        <v>0</v>
      </c>
      <c r="M11" s="137">
        <v>0</v>
      </c>
      <c r="N11" s="137">
        <v>0</v>
      </c>
      <c r="O11" s="137">
        <v>0</v>
      </c>
      <c r="P11" s="137">
        <v>0</v>
      </c>
      <c r="Q11" s="137">
        <v>0</v>
      </c>
      <c r="R11" s="137">
        <v>0</v>
      </c>
      <c r="S11" s="137">
        <v>0</v>
      </c>
      <c r="T11" s="137">
        <v>0</v>
      </c>
      <c r="U11" s="137">
        <v>0</v>
      </c>
      <c r="V11" s="137">
        <v>0</v>
      </c>
      <c r="W11" s="137">
        <v>0</v>
      </c>
      <c r="X11" s="137">
        <v>0</v>
      </c>
      <c r="Y11" s="137">
        <v>0</v>
      </c>
      <c r="Z11" s="137">
        <v>0</v>
      </c>
      <c r="AA11" s="137">
        <v>0</v>
      </c>
      <c r="AB11" s="137">
        <v>0</v>
      </c>
      <c r="AC11" s="137">
        <v>77.2</v>
      </c>
      <c r="AD11" s="137">
        <v>88.5</v>
      </c>
      <c r="AE11" s="137">
        <v>0.1</v>
      </c>
      <c r="AF11" s="137">
        <v>0</v>
      </c>
      <c r="AG11" s="137">
        <v>0</v>
      </c>
      <c r="AH11" s="137">
        <v>96</v>
      </c>
      <c r="AI11" s="137">
        <v>96</v>
      </c>
      <c r="AJ11" s="137">
        <v>98</v>
      </c>
      <c r="AK11" s="137">
        <v>101</v>
      </c>
      <c r="AL11" s="137">
        <v>102</v>
      </c>
      <c r="AM11" s="137">
        <v>103</v>
      </c>
      <c r="AN11" s="137">
        <v>105</v>
      </c>
      <c r="AO11" s="137">
        <v>105</v>
      </c>
      <c r="AP11" s="137">
        <v>107</v>
      </c>
      <c r="AQ11" s="137">
        <v>107</v>
      </c>
      <c r="AR11" s="137">
        <v>109</v>
      </c>
      <c r="AS11" s="137">
        <v>112</v>
      </c>
      <c r="AT11" s="137">
        <v>112.35899999999999</v>
      </c>
      <c r="AU11" s="137">
        <v>114.324</v>
      </c>
      <c r="AV11" s="137">
        <v>115.11</v>
      </c>
      <c r="AW11" s="137">
        <v>122.089</v>
      </c>
      <c r="AX11" s="137">
        <v>123.30500000000001</v>
      </c>
      <c r="AY11" s="137">
        <v>124.179</v>
      </c>
      <c r="AZ11" s="137">
        <v>128.614</v>
      </c>
      <c r="BA11" s="137">
        <v>123.26300000000001</v>
      </c>
      <c r="BB11" s="137">
        <v>124.417</v>
      </c>
      <c r="BC11" s="137">
        <v>118.181</v>
      </c>
      <c r="BD11" s="137">
        <v>118.962</v>
      </c>
      <c r="BE11" s="137">
        <v>120.14100000000001</v>
      </c>
      <c r="BF11" s="137">
        <v>120.018</v>
      </c>
      <c r="BG11" s="137">
        <v>122.324</v>
      </c>
      <c r="BH11" s="137">
        <v>123.015</v>
      </c>
      <c r="BI11" s="137">
        <v>123.87321689999997</v>
      </c>
      <c r="BJ11" s="137">
        <v>125.86199999999999</v>
      </c>
      <c r="BK11" s="137">
        <v>127.27833854999997</v>
      </c>
      <c r="BL11" s="137">
        <v>822.81408871238204</v>
      </c>
      <c r="BM11" s="137">
        <v>121.23222758000001</v>
      </c>
      <c r="BN11" s="137">
        <v>122.38864807125002</v>
      </c>
      <c r="BO11" s="137">
        <v>123.35264574</v>
      </c>
      <c r="BP11" s="137">
        <v>123.46082752000001</v>
      </c>
      <c r="BQ11" s="137">
        <v>122.52528203</v>
      </c>
      <c r="BR11" s="137">
        <v>124.59394418000002</v>
      </c>
      <c r="BS11" s="137">
        <v>124.87605623424179</v>
      </c>
      <c r="BT11" s="137">
        <v>124.81093840365763</v>
      </c>
      <c r="BU11" s="137">
        <v>124.4979220421157</v>
      </c>
      <c r="BV11" s="137">
        <v>123.96985908154198</v>
      </c>
      <c r="BW11" s="137">
        <v>122.64860061481714</v>
      </c>
      <c r="BX11" s="133">
        <v>121.37283312443886</v>
      </c>
    </row>
    <row r="12" spans="1:76">
      <c r="A12" s="112"/>
      <c r="B12" s="37" t="s">
        <v>216</v>
      </c>
      <c r="C12" s="146" t="s">
        <v>201</v>
      </c>
      <c r="D12" s="137">
        <v>0</v>
      </c>
      <c r="E12" s="137">
        <v>0</v>
      </c>
      <c r="F12" s="137">
        <v>0</v>
      </c>
      <c r="G12" s="137">
        <v>0</v>
      </c>
      <c r="H12" s="137">
        <v>0</v>
      </c>
      <c r="I12" s="137">
        <v>0</v>
      </c>
      <c r="J12" s="137">
        <v>0</v>
      </c>
      <c r="K12" s="137">
        <v>0</v>
      </c>
      <c r="L12" s="137">
        <v>0</v>
      </c>
      <c r="M12" s="137">
        <v>0</v>
      </c>
      <c r="N12" s="137">
        <v>0</v>
      </c>
      <c r="O12" s="137">
        <v>0</v>
      </c>
      <c r="P12" s="137">
        <v>0</v>
      </c>
      <c r="Q12" s="137">
        <v>0</v>
      </c>
      <c r="R12" s="137">
        <v>0</v>
      </c>
      <c r="S12" s="137">
        <v>0</v>
      </c>
      <c r="T12" s="137">
        <v>0</v>
      </c>
      <c r="U12" s="137">
        <v>0</v>
      </c>
      <c r="V12" s="137">
        <v>0</v>
      </c>
      <c r="W12" s="137">
        <v>0</v>
      </c>
      <c r="X12" s="137">
        <v>0</v>
      </c>
      <c r="Y12" s="137">
        <v>0</v>
      </c>
      <c r="Z12" s="137">
        <v>0</v>
      </c>
      <c r="AA12" s="137">
        <v>0</v>
      </c>
      <c r="AB12" s="137">
        <v>80.5</v>
      </c>
      <c r="AC12" s="137">
        <v>2.6</v>
      </c>
      <c r="AD12" s="137">
        <v>3.4</v>
      </c>
      <c r="AE12" s="137">
        <v>0</v>
      </c>
      <c r="AF12" s="137">
        <v>0</v>
      </c>
      <c r="AG12" s="137">
        <v>98</v>
      </c>
      <c r="AH12" s="137">
        <v>5</v>
      </c>
      <c r="AI12" s="137">
        <v>5</v>
      </c>
      <c r="AJ12" s="137">
        <v>5</v>
      </c>
      <c r="AK12" s="137">
        <v>6</v>
      </c>
      <c r="AL12" s="137">
        <v>6</v>
      </c>
      <c r="AM12" s="137">
        <v>6</v>
      </c>
      <c r="AN12" s="137">
        <v>6</v>
      </c>
      <c r="AO12" s="137">
        <v>7</v>
      </c>
      <c r="AP12" s="137">
        <v>8</v>
      </c>
      <c r="AQ12" s="137">
        <v>8.8689999999999998</v>
      </c>
      <c r="AR12" s="137">
        <v>8.6080000000000005</v>
      </c>
      <c r="AS12" s="137">
        <v>8.7669999999999995</v>
      </c>
      <c r="AT12" s="137">
        <v>9.3409999999999993</v>
      </c>
      <c r="AU12" s="137">
        <v>10.673999999999999</v>
      </c>
      <c r="AV12" s="137">
        <v>12.653</v>
      </c>
      <c r="AW12" s="137">
        <v>13.920999999999999</v>
      </c>
      <c r="AX12" s="137">
        <v>12.601000000000001</v>
      </c>
      <c r="AY12" s="137">
        <v>14.76</v>
      </c>
      <c r="AZ12" s="137">
        <v>15.439</v>
      </c>
      <c r="BA12" s="137">
        <v>15.775</v>
      </c>
      <c r="BB12" s="137">
        <v>16.065999999999999</v>
      </c>
      <c r="BC12" s="137">
        <v>16.123000000000001</v>
      </c>
      <c r="BD12" s="137">
        <v>16.222000000000001</v>
      </c>
      <c r="BE12" s="137">
        <v>16.353000000000002</v>
      </c>
      <c r="BF12" s="137">
        <v>17.187999999999999</v>
      </c>
      <c r="BG12" s="137">
        <v>18.536000000000001</v>
      </c>
      <c r="BH12" s="137">
        <v>19.21</v>
      </c>
      <c r="BI12" s="137">
        <v>19.115849999999998</v>
      </c>
      <c r="BJ12" s="137">
        <v>19.204647819795415</v>
      </c>
      <c r="BK12" s="137">
        <v>20.031813160000006</v>
      </c>
      <c r="BL12" s="137">
        <v>221.46612579999999</v>
      </c>
      <c r="BM12" s="137">
        <v>32.464226920000009</v>
      </c>
      <c r="BN12" s="137">
        <v>32.271541450000001</v>
      </c>
      <c r="BO12" s="137">
        <v>32.125320869999996</v>
      </c>
      <c r="BP12" s="137">
        <v>32.399299220000003</v>
      </c>
      <c r="BQ12" s="137">
        <v>32.151345900000003</v>
      </c>
      <c r="BR12" s="137">
        <v>33.293721409999954</v>
      </c>
      <c r="BS12" s="137">
        <v>33.302005959999995</v>
      </c>
      <c r="BT12" s="137">
        <v>31.100123402189382</v>
      </c>
      <c r="BU12" s="137">
        <v>29.634509773390715</v>
      </c>
      <c r="BV12" s="137">
        <v>28.340803734081017</v>
      </c>
      <c r="BW12" s="137">
        <v>27.957872126548729</v>
      </c>
      <c r="BX12" s="133">
        <v>27.945980485901558</v>
      </c>
    </row>
    <row r="13" spans="1:76">
      <c r="A13" s="112"/>
      <c r="B13" s="152" t="s">
        <v>255</v>
      </c>
      <c r="C13" s="146" t="s">
        <v>203</v>
      </c>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f>+'Social Fund'!AQ12</f>
        <v>0</v>
      </c>
      <c r="AR13" s="137">
        <f>+'Social Fund'!AR12</f>
        <v>2.5100000000000001E-3</v>
      </c>
      <c r="AS13" s="137">
        <f>+'Social Fund'!AS12</f>
        <v>0.40648099999999998</v>
      </c>
      <c r="AT13" s="137">
        <f>+'Social Fund'!AT12</f>
        <v>8.6</v>
      </c>
      <c r="AU13" s="137">
        <f>+'Social Fund'!AU12</f>
        <v>23.253</v>
      </c>
      <c r="AV13" s="137">
        <f>+'Social Fund'!AV12</f>
        <v>15.308</v>
      </c>
      <c r="AW13" s="137">
        <f>+'Social Fund'!AW12</f>
        <v>12.185</v>
      </c>
      <c r="AX13" s="137">
        <f>+'Social Fund'!AX12</f>
        <v>0</v>
      </c>
      <c r="AY13" s="137">
        <f>+'Social Fund'!AY12</f>
        <v>59.960999999999999</v>
      </c>
      <c r="AZ13" s="137">
        <f>+'Social Fund'!AZ12</f>
        <v>41.031999999999996</v>
      </c>
      <c r="BA13" s="137">
        <f>+'Social Fund'!BA12</f>
        <v>0.58599999999999997</v>
      </c>
      <c r="BB13" s="137">
        <f>+'Social Fund'!BB12</f>
        <v>0</v>
      </c>
      <c r="BC13" s="137">
        <f>+'Social Fund'!BC12</f>
        <v>0.97199999999999998</v>
      </c>
      <c r="BD13" s="137">
        <f>+'Social Fund'!BD12</f>
        <v>29.518000000000001</v>
      </c>
      <c r="BE13" s="137">
        <f>+'Social Fund'!BE12</f>
        <v>16</v>
      </c>
      <c r="BF13" s="137">
        <f>+'Social Fund'!BF12</f>
        <v>14.147</v>
      </c>
      <c r="BG13" s="137">
        <f>+'Social Fund'!BG12</f>
        <v>6.3209999999999997</v>
      </c>
      <c r="BH13" s="137">
        <f>+'Social Fund'!BH12</f>
        <v>1.7869999999999999</v>
      </c>
      <c r="BI13" s="137">
        <f>+'Social Fund'!BI12</f>
        <v>8.8140000000000001</v>
      </c>
      <c r="BJ13" s="137">
        <f>+'Social Fund'!BJ12</f>
        <v>3.4359999999999999</v>
      </c>
      <c r="BK13" s="137">
        <f>+'Social Fund'!BK12</f>
        <v>3.99</v>
      </c>
      <c r="BL13" s="137">
        <f>+'Social Fund'!BL12</f>
        <v>211.09399999999999</v>
      </c>
      <c r="BM13" s="137">
        <f>+'Social Fund'!BM12</f>
        <v>298.26100000000002</v>
      </c>
      <c r="BN13" s="137">
        <f>+'Social Fund'!BN12</f>
        <v>435.41003044000001</v>
      </c>
      <c r="BO13" s="137">
        <f>+'Social Fund'!BO12</f>
        <v>128.72999999999999</v>
      </c>
      <c r="BP13" s="137">
        <f>+'Social Fund'!BP12</f>
        <v>141.73699999999999</v>
      </c>
      <c r="BQ13" s="137">
        <f>+'Social Fund'!BQ12</f>
        <v>8.4069999999999965</v>
      </c>
      <c r="BR13" s="137">
        <f>+'Social Fund'!BR12</f>
        <v>11.036000000000001</v>
      </c>
      <c r="BS13" s="137">
        <f>+'Social Fund'!BS12</f>
        <v>127.81500304400002</v>
      </c>
      <c r="BT13" s="137">
        <f>+'Social Fund'!BT12</f>
        <v>129.15874763050101</v>
      </c>
      <c r="BU13" s="137">
        <f>+'Social Fund'!BU12</f>
        <v>132.15417045272881</v>
      </c>
      <c r="BV13" s="137">
        <f>+'Social Fund'!BV12</f>
        <v>134.1974683367863</v>
      </c>
      <c r="BW13" s="137">
        <f>+'Social Fund'!BW12</f>
        <v>135.44841179306934</v>
      </c>
      <c r="BX13" s="133">
        <f>+'Social Fund'!BX12</f>
        <v>135.61336409794794</v>
      </c>
    </row>
    <row r="14" spans="1:76">
      <c r="A14" s="112"/>
      <c r="B14" s="38" t="s">
        <v>11</v>
      </c>
      <c r="C14" s="146" t="s">
        <v>203</v>
      </c>
      <c r="D14" s="137">
        <f>+'Council Tax Benefit'!D4</f>
        <v>0</v>
      </c>
      <c r="E14" s="137">
        <f>+'Council Tax Benefit'!E4</f>
        <v>0</v>
      </c>
      <c r="F14" s="137">
        <f>+'Council Tax Benefit'!F4</f>
        <v>0</v>
      </c>
      <c r="G14" s="137">
        <f>+'Council Tax Benefit'!G4</f>
        <v>0</v>
      </c>
      <c r="H14" s="137">
        <f>+'Council Tax Benefit'!H4</f>
        <v>0</v>
      </c>
      <c r="I14" s="137">
        <f>+'Council Tax Benefit'!I4</f>
        <v>0</v>
      </c>
      <c r="J14" s="137">
        <f>+'Council Tax Benefit'!J4</f>
        <v>0</v>
      </c>
      <c r="K14" s="137">
        <f>+'Council Tax Benefit'!K4</f>
        <v>0</v>
      </c>
      <c r="L14" s="137">
        <f>+'Council Tax Benefit'!L4</f>
        <v>0</v>
      </c>
      <c r="M14" s="137">
        <f>+'Council Tax Benefit'!M4</f>
        <v>0</v>
      </c>
      <c r="N14" s="137">
        <f>+'Council Tax Benefit'!N4</f>
        <v>0</v>
      </c>
      <c r="O14" s="137">
        <f>+'Council Tax Benefit'!O4</f>
        <v>0</v>
      </c>
      <c r="P14" s="137">
        <f>+'Council Tax Benefit'!P4</f>
        <v>0</v>
      </c>
      <c r="Q14" s="137">
        <f>+'Council Tax Benefit'!Q4</f>
        <v>0</v>
      </c>
      <c r="R14" s="137">
        <f>+'Council Tax Benefit'!R4</f>
        <v>0</v>
      </c>
      <c r="S14" s="137">
        <f>+'Council Tax Benefit'!S4</f>
        <v>0</v>
      </c>
      <c r="T14" s="137">
        <f>+'Council Tax Benefit'!T4</f>
        <v>0</v>
      </c>
      <c r="U14" s="137">
        <f>+'Council Tax Benefit'!U4</f>
        <v>0</v>
      </c>
      <c r="V14" s="137">
        <f>+'Council Tax Benefit'!V4</f>
        <v>0</v>
      </c>
      <c r="W14" s="137">
        <f>+'Council Tax Benefit'!W4</f>
        <v>0</v>
      </c>
      <c r="X14" s="137">
        <f>+'Council Tax Benefit'!X4</f>
        <v>0</v>
      </c>
      <c r="Y14" s="137">
        <f>+'Council Tax Benefit'!Y4</f>
        <v>0</v>
      </c>
      <c r="Z14" s="137">
        <f>+'Council Tax Benefit'!Z4</f>
        <v>18</v>
      </c>
      <c r="AA14" s="137">
        <f>+'Council Tax Benefit'!AA4</f>
        <v>21</v>
      </c>
      <c r="AB14" s="137">
        <f>+'Council Tax Benefit'!AB4</f>
        <v>27</v>
      </c>
      <c r="AC14" s="137">
        <f>+'Council Tax Benefit'!AC4</f>
        <v>33</v>
      </c>
      <c r="AD14" s="137">
        <f>+'Council Tax Benefit'!AD4</f>
        <v>99</v>
      </c>
      <c r="AE14" s="137">
        <f>+'Council Tax Benefit'!AE4</f>
        <v>137</v>
      </c>
      <c r="AF14" s="137">
        <f>+'Council Tax Benefit'!AF4</f>
        <v>148</v>
      </c>
      <c r="AG14" s="137">
        <f>+'Council Tax Benefit'!AG4</f>
        <v>369</v>
      </c>
      <c r="AH14" s="137">
        <f>+'Council Tax Benefit'!AH4</f>
        <v>386</v>
      </c>
      <c r="AI14" s="137">
        <f>+'Council Tax Benefit'!AI4</f>
        <v>445</v>
      </c>
      <c r="AJ14" s="137">
        <f>+'Council Tax Benefit'!AJ4</f>
        <v>599</v>
      </c>
      <c r="AK14" s="137">
        <f>+'Council Tax Benefit'!AK4</f>
        <v>890.6</v>
      </c>
      <c r="AL14" s="137">
        <f>+'Council Tax Benefit'!AL4</f>
        <v>1083</v>
      </c>
      <c r="AM14" s="137">
        <f>+'Council Tax Benefit'!AM4</f>
        <v>1218</v>
      </c>
      <c r="AN14" s="137">
        <f>+'Council Tax Benefit'!AN4</f>
        <v>1354</v>
      </c>
      <c r="AO14" s="137">
        <f>+'Council Tax Benefit'!AO4</f>
        <v>1479</v>
      </c>
      <c r="AP14" s="137">
        <f>+'Council Tax Benefit'!AP4</f>
        <v>1635</v>
      </c>
      <c r="AQ14" s="137">
        <f>+'Council Tax Benefit'!AQ4</f>
        <v>1701</v>
      </c>
      <c r="AR14" s="137">
        <f>+'Council Tax Benefit'!AR4</f>
        <v>1365.134</v>
      </c>
      <c r="AS14" s="137">
        <f>+'Council Tax Benefit'!AS4</f>
        <v>1699.6620000000003</v>
      </c>
      <c r="AT14" s="137">
        <f>+'Council Tax Benefit'!AT4</f>
        <v>2122.81</v>
      </c>
      <c r="AU14" s="137">
        <f>+'Council Tax Benefit'!AU4</f>
        <v>1404.1669999999999</v>
      </c>
      <c r="AV14" s="137">
        <f>+'Council Tax Benefit'!AV4</f>
        <v>1692.576</v>
      </c>
      <c r="AW14" s="137">
        <f>+'Council Tax Benefit'!AW4</f>
        <v>1939.9</v>
      </c>
      <c r="AX14" s="137">
        <f>+'Council Tax Benefit'!AX4</f>
        <v>2077.2112939999997</v>
      </c>
      <c r="AY14" s="137">
        <f>+'Council Tax Benefit'!AY4</f>
        <v>2188.670932</v>
      </c>
      <c r="AZ14" s="137">
        <f>+'Council Tax Benefit'!AZ4</f>
        <v>2310.6117920000006</v>
      </c>
      <c r="BA14" s="137">
        <f>+'Council Tax Benefit'!BA4</f>
        <v>2394.678625</v>
      </c>
      <c r="BB14" s="137">
        <f>+'Council Tax Benefit'!BB4</f>
        <v>2452.404614999999</v>
      </c>
      <c r="BC14" s="137">
        <f>+'Council Tax Benefit'!BC4</f>
        <v>2510.8873257930913</v>
      </c>
      <c r="BD14" s="137">
        <f>+'Council Tax Benefit'!BD4</f>
        <v>2574.5184790181656</v>
      </c>
      <c r="BE14" s="137">
        <f>+'Council Tax Benefit'!BE4</f>
        <v>2685.8228541801273</v>
      </c>
      <c r="BF14" s="137">
        <f>+'Council Tax Benefit'!BF4</f>
        <v>2833.9392983749794</v>
      </c>
      <c r="BG14" s="137">
        <f>+'Council Tax Benefit'!BG4</f>
        <v>3226.13099526</v>
      </c>
      <c r="BH14" s="137">
        <f>+'Council Tax Benefit'!BH4</f>
        <v>3556.9849629183473</v>
      </c>
      <c r="BI14" s="137">
        <f>+'Council Tax Benefit'!BI4</f>
        <v>3774.089575</v>
      </c>
      <c r="BJ14" s="137">
        <f>+'Council Tax Benefit'!BJ4</f>
        <v>3941.0267050000002</v>
      </c>
      <c r="BK14" s="137">
        <f>+'Council Tax Benefit'!BK4</f>
        <v>4026.6875790000004</v>
      </c>
      <c r="BL14" s="137">
        <f>+'Council Tax Benefit'!BL4</f>
        <v>4234.4436619999997</v>
      </c>
      <c r="BM14" s="137">
        <f>+'Council Tax Benefit'!BM4</f>
        <v>4697.6782249999997</v>
      </c>
      <c r="BN14" s="137">
        <f>+'Council Tax Benefit'!BN4</f>
        <v>4924.7733250000001</v>
      </c>
      <c r="BO14" s="137">
        <f>+'Council Tax Benefit'!BO4</f>
        <v>4918.3788950000007</v>
      </c>
      <c r="BP14" s="137">
        <f>+'Council Tax Benefit'!BP4</f>
        <v>4911.948089999999</v>
      </c>
      <c r="BQ14" s="137"/>
      <c r="BR14" s="137"/>
      <c r="BS14" s="137"/>
      <c r="BT14" s="137"/>
      <c r="BU14" s="137"/>
      <c r="BV14" s="137"/>
      <c r="BW14" s="137"/>
      <c r="BX14" s="133"/>
    </row>
    <row r="15" spans="1:76" ht="26.45" customHeight="1">
      <c r="A15" s="112"/>
      <c r="B15" s="38" t="s">
        <v>254</v>
      </c>
      <c r="C15" s="146" t="s">
        <v>210</v>
      </c>
      <c r="D15" s="137">
        <v>0</v>
      </c>
      <c r="E15" s="137">
        <v>0</v>
      </c>
      <c r="F15" s="137">
        <v>0</v>
      </c>
      <c r="G15" s="137">
        <v>0</v>
      </c>
      <c r="H15" s="137">
        <v>0</v>
      </c>
      <c r="I15" s="137">
        <v>0</v>
      </c>
      <c r="J15" s="137">
        <v>0</v>
      </c>
      <c r="K15" s="137">
        <v>0</v>
      </c>
      <c r="L15" s="137">
        <v>0</v>
      </c>
      <c r="M15" s="137">
        <v>0</v>
      </c>
      <c r="N15" s="137">
        <v>0</v>
      </c>
      <c r="O15" s="137">
        <v>0</v>
      </c>
      <c r="P15" s="137">
        <v>0</v>
      </c>
      <c r="Q15" s="137">
        <v>0</v>
      </c>
      <c r="R15" s="137">
        <v>0</v>
      </c>
      <c r="S15" s="137">
        <v>0</v>
      </c>
      <c r="T15" s="137">
        <v>0</v>
      </c>
      <c r="U15" s="137">
        <v>0</v>
      </c>
      <c r="V15" s="137">
        <v>0</v>
      </c>
      <c r="W15" s="137">
        <v>0</v>
      </c>
      <c r="X15" s="137">
        <v>0</v>
      </c>
      <c r="Y15" s="137">
        <v>0</v>
      </c>
      <c r="Z15" s="137">
        <v>11</v>
      </c>
      <c r="AA15" s="137">
        <v>13.4</v>
      </c>
      <c r="AB15" s="137">
        <v>13.1</v>
      </c>
      <c r="AC15" s="137">
        <v>13.4</v>
      </c>
      <c r="AD15" s="137">
        <v>13.9</v>
      </c>
      <c r="AE15" s="137">
        <v>15.1</v>
      </c>
      <c r="AF15" s="137">
        <v>15</v>
      </c>
      <c r="AG15" s="137">
        <v>15.2</v>
      </c>
      <c r="AH15" s="137">
        <v>16</v>
      </c>
      <c r="AI15" s="137">
        <v>16</v>
      </c>
      <c r="AJ15" s="137">
        <v>16</v>
      </c>
      <c r="AK15" s="137">
        <v>17</v>
      </c>
      <c r="AL15" s="137">
        <v>17</v>
      </c>
      <c r="AM15" s="137">
        <v>17</v>
      </c>
      <c r="AN15" s="137">
        <v>17</v>
      </c>
      <c r="AO15" s="137">
        <v>18</v>
      </c>
      <c r="AP15" s="137">
        <v>18</v>
      </c>
      <c r="AQ15" s="137">
        <v>2.6080000000000001</v>
      </c>
      <c r="AR15" s="137">
        <v>0</v>
      </c>
      <c r="AS15" s="137">
        <v>0</v>
      </c>
      <c r="AT15" s="137">
        <v>0</v>
      </c>
      <c r="AU15" s="137">
        <v>0</v>
      </c>
      <c r="AV15" s="137">
        <v>0</v>
      </c>
      <c r="AW15" s="137">
        <v>0</v>
      </c>
      <c r="AX15" s="137">
        <v>0</v>
      </c>
      <c r="AY15" s="137">
        <v>0</v>
      </c>
      <c r="AZ15" s="137">
        <v>0</v>
      </c>
      <c r="BA15" s="137">
        <v>0</v>
      </c>
      <c r="BB15" s="137">
        <v>0</v>
      </c>
      <c r="BC15" s="137">
        <v>0</v>
      </c>
      <c r="BD15" s="137">
        <v>0</v>
      </c>
      <c r="BE15" s="137">
        <v>0</v>
      </c>
      <c r="BF15" s="137">
        <v>0</v>
      </c>
      <c r="BG15" s="137">
        <v>0</v>
      </c>
      <c r="BH15" s="137">
        <v>0</v>
      </c>
      <c r="BI15" s="137">
        <v>0</v>
      </c>
      <c r="BJ15" s="137">
        <v>0</v>
      </c>
      <c r="BK15" s="137">
        <v>0</v>
      </c>
      <c r="BL15" s="137">
        <v>0</v>
      </c>
      <c r="BM15" s="137">
        <v>0</v>
      </c>
      <c r="BN15" s="137">
        <v>0</v>
      </c>
      <c r="BO15" s="137">
        <v>0</v>
      </c>
      <c r="BP15" s="137">
        <v>0</v>
      </c>
      <c r="BQ15" s="137">
        <v>0</v>
      </c>
      <c r="BR15" s="137">
        <v>0</v>
      </c>
      <c r="BS15" s="137">
        <v>0</v>
      </c>
      <c r="BT15" s="137">
        <v>0</v>
      </c>
      <c r="BU15" s="137">
        <v>0</v>
      </c>
      <c r="BV15" s="137">
        <v>0</v>
      </c>
      <c r="BW15" s="137">
        <v>0</v>
      </c>
      <c r="BX15" s="133">
        <v>0</v>
      </c>
    </row>
    <row r="16" spans="1:76">
      <c r="A16" s="112"/>
      <c r="B16" s="38" t="s">
        <v>253</v>
      </c>
      <c r="C16" s="146" t="s">
        <v>201</v>
      </c>
      <c r="D16" s="137">
        <v>0</v>
      </c>
      <c r="E16" s="137">
        <v>0</v>
      </c>
      <c r="F16" s="137">
        <v>0</v>
      </c>
      <c r="G16" s="137">
        <v>0</v>
      </c>
      <c r="H16" s="137">
        <v>0</v>
      </c>
      <c r="I16" s="137">
        <v>0</v>
      </c>
      <c r="J16" s="137">
        <v>0</v>
      </c>
      <c r="K16" s="137">
        <v>0</v>
      </c>
      <c r="L16" s="137">
        <v>0</v>
      </c>
      <c r="M16" s="137">
        <v>0</v>
      </c>
      <c r="N16" s="137">
        <v>0</v>
      </c>
      <c r="O16" s="137">
        <v>0</v>
      </c>
      <c r="P16" s="137">
        <v>0</v>
      </c>
      <c r="Q16" s="137">
        <v>0</v>
      </c>
      <c r="R16" s="137">
        <v>0</v>
      </c>
      <c r="S16" s="137">
        <v>0</v>
      </c>
      <c r="T16" s="137">
        <v>0</v>
      </c>
      <c r="U16" s="137">
        <v>0</v>
      </c>
      <c r="V16" s="137">
        <v>0</v>
      </c>
      <c r="W16" s="137">
        <v>0</v>
      </c>
      <c r="X16" s="137">
        <v>0</v>
      </c>
      <c r="Y16" s="137">
        <v>0</v>
      </c>
      <c r="Z16" s="137">
        <v>0</v>
      </c>
      <c r="AA16" s="137">
        <v>0</v>
      </c>
      <c r="AB16" s="137">
        <v>0</v>
      </c>
      <c r="AC16" s="137">
        <v>0</v>
      </c>
      <c r="AD16" s="137">
        <v>0</v>
      </c>
      <c r="AE16" s="137">
        <v>0</v>
      </c>
      <c r="AF16" s="137">
        <v>0</v>
      </c>
      <c r="AG16" s="137">
        <v>0</v>
      </c>
      <c r="AH16" s="137">
        <v>0</v>
      </c>
      <c r="AI16" s="137">
        <v>0</v>
      </c>
      <c r="AJ16" s="137">
        <v>0</v>
      </c>
      <c r="AK16" s="137">
        <v>0</v>
      </c>
      <c r="AL16" s="137">
        <v>0</v>
      </c>
      <c r="AM16" s="137">
        <v>0</v>
      </c>
      <c r="AN16" s="137">
        <v>0</v>
      </c>
      <c r="AO16" s="137">
        <v>0</v>
      </c>
      <c r="AP16" s="137">
        <v>0</v>
      </c>
      <c r="AQ16" s="137">
        <v>0</v>
      </c>
      <c r="AR16" s="137">
        <v>0</v>
      </c>
      <c r="AS16" s="137">
        <v>0</v>
      </c>
      <c r="AT16" s="137">
        <v>0</v>
      </c>
      <c r="AU16" s="137">
        <v>0</v>
      </c>
      <c r="AV16" s="137">
        <v>1973.203</v>
      </c>
      <c r="AW16" s="137">
        <v>2772.2469999999998</v>
      </c>
      <c r="AX16" s="137">
        <v>3124.558</v>
      </c>
      <c r="AY16" s="137">
        <v>3801.788</v>
      </c>
      <c r="AZ16" s="137">
        <v>4497.8189999999995</v>
      </c>
      <c r="BA16" s="137">
        <v>4953.4069999999992</v>
      </c>
      <c r="BB16" s="137">
        <v>5316.1329999999989</v>
      </c>
      <c r="BC16" s="137">
        <v>5659.9930000000004</v>
      </c>
      <c r="BD16" s="137">
        <v>6043.639000000001</v>
      </c>
      <c r="BE16" s="137">
        <v>6580.0587643462241</v>
      </c>
      <c r="BF16" s="137">
        <v>7051.9688886240428</v>
      </c>
      <c r="BG16" s="137">
        <v>7582.0869577400717</v>
      </c>
      <c r="BH16" s="137">
        <v>8079.1630000000005</v>
      </c>
      <c r="BI16" s="137">
        <v>8618.3022954000007</v>
      </c>
      <c r="BJ16" s="137">
        <v>9155.4464638600002</v>
      </c>
      <c r="BK16" s="137">
        <v>9867.029829797455</v>
      </c>
      <c r="BL16" s="137">
        <v>10525.20336705</v>
      </c>
      <c r="BM16" s="137">
        <v>11458.592503259999</v>
      </c>
      <c r="BN16" s="137">
        <v>11876.615118280002</v>
      </c>
      <c r="BO16" s="137">
        <v>12565.735437840005</v>
      </c>
      <c r="BP16" s="137">
        <v>13430.149580209998</v>
      </c>
      <c r="BQ16" s="137">
        <v>13763.242460740801</v>
      </c>
      <c r="BR16" s="137">
        <v>13798.261242919998</v>
      </c>
      <c r="BS16" s="137">
        <v>12991.806735457681</v>
      </c>
      <c r="BT16" s="137">
        <v>10091.890970459823</v>
      </c>
      <c r="BU16" s="137">
        <v>6421.806266120625</v>
      </c>
      <c r="BV16" s="137">
        <v>5221.7249003728712</v>
      </c>
      <c r="BW16" s="137">
        <v>5069.1588758382313</v>
      </c>
      <c r="BX16" s="133">
        <v>4868.1074826695385</v>
      </c>
    </row>
    <row r="17" spans="1:76">
      <c r="A17" s="112"/>
      <c r="B17" s="38" t="s">
        <v>252</v>
      </c>
      <c r="C17" s="146" t="s">
        <v>203</v>
      </c>
      <c r="D17" s="137">
        <v>0</v>
      </c>
      <c r="E17" s="137">
        <v>0</v>
      </c>
      <c r="F17" s="137">
        <v>0</v>
      </c>
      <c r="G17" s="137">
        <v>0</v>
      </c>
      <c r="H17" s="137">
        <v>0</v>
      </c>
      <c r="I17" s="137">
        <v>0</v>
      </c>
      <c r="J17" s="137">
        <v>0</v>
      </c>
      <c r="K17" s="137">
        <v>0</v>
      </c>
      <c r="L17" s="137">
        <v>0</v>
      </c>
      <c r="M17" s="137">
        <v>0</v>
      </c>
      <c r="N17" s="137">
        <v>0</v>
      </c>
      <c r="O17" s="137">
        <v>0</v>
      </c>
      <c r="P17" s="137">
        <v>0</v>
      </c>
      <c r="Q17" s="137">
        <v>0</v>
      </c>
      <c r="R17" s="137">
        <v>0</v>
      </c>
      <c r="S17" s="137">
        <v>0</v>
      </c>
      <c r="T17" s="137">
        <v>0</v>
      </c>
      <c r="U17" s="137">
        <v>0</v>
      </c>
      <c r="V17" s="137">
        <v>0</v>
      </c>
      <c r="W17" s="137">
        <v>0</v>
      </c>
      <c r="X17" s="137">
        <v>0</v>
      </c>
      <c r="Y17" s="137">
        <v>0</v>
      </c>
      <c r="Z17" s="137">
        <v>0</v>
      </c>
      <c r="AA17" s="137">
        <v>0</v>
      </c>
      <c r="AB17" s="137">
        <v>0</v>
      </c>
      <c r="AC17" s="137">
        <v>0</v>
      </c>
      <c r="AD17" s="137">
        <v>0</v>
      </c>
      <c r="AE17" s="137">
        <v>0</v>
      </c>
      <c r="AF17" s="137">
        <v>0</v>
      </c>
      <c r="AG17" s="137">
        <v>0</v>
      </c>
      <c r="AH17" s="137">
        <v>0</v>
      </c>
      <c r="AI17" s="137">
        <v>0</v>
      </c>
      <c r="AJ17" s="137">
        <v>0</v>
      </c>
      <c r="AK17" s="137">
        <v>0</v>
      </c>
      <c r="AL17" s="137">
        <v>0</v>
      </c>
      <c r="AM17" s="137">
        <v>0</v>
      </c>
      <c r="AN17" s="137">
        <v>0</v>
      </c>
      <c r="AO17" s="137">
        <v>0</v>
      </c>
      <c r="AP17" s="137">
        <v>0</v>
      </c>
      <c r="AQ17" s="137">
        <v>0</v>
      </c>
      <c r="AR17" s="137">
        <v>0</v>
      </c>
      <c r="AS17" s="137">
        <v>0</v>
      </c>
      <c r="AT17" s="137">
        <v>0</v>
      </c>
      <c r="AU17" s="137">
        <v>0</v>
      </c>
      <c r="AV17" s="137">
        <v>2.8769999999999998</v>
      </c>
      <c r="AW17" s="137">
        <v>7.2039999999999997</v>
      </c>
      <c r="AX17" s="137">
        <v>11.369</v>
      </c>
      <c r="AY17" s="137">
        <v>19.163</v>
      </c>
      <c r="AZ17" s="137">
        <v>34.027000000000001</v>
      </c>
      <c r="BA17" s="137">
        <v>42.026000000000003</v>
      </c>
      <c r="BB17" s="137">
        <v>48.832000000000001</v>
      </c>
      <c r="BC17" s="137">
        <v>39.287999999999997</v>
      </c>
      <c r="BD17" s="137">
        <v>-6.0999999999999999E-2</v>
      </c>
      <c r="BE17" s="137">
        <v>-8.6436562195121955E-2</v>
      </c>
      <c r="BF17" s="137">
        <v>-0.14737339999999999</v>
      </c>
      <c r="BG17" s="137">
        <v>8.5208560000000017E-2</v>
      </c>
      <c r="BH17" s="137">
        <v>-2.9000000000000001E-2</v>
      </c>
      <c r="BI17" s="137">
        <v>0</v>
      </c>
      <c r="BJ17" s="137">
        <v>0</v>
      </c>
      <c r="BK17" s="137">
        <v>0</v>
      </c>
      <c r="BL17" s="137">
        <v>0</v>
      </c>
      <c r="BM17" s="137">
        <v>0</v>
      </c>
      <c r="BN17" s="137">
        <v>0</v>
      </c>
      <c r="BO17" s="137">
        <v>0</v>
      </c>
      <c r="BP17" s="137">
        <v>0</v>
      </c>
      <c r="BQ17" s="137">
        <v>0</v>
      </c>
      <c r="BR17" s="137">
        <v>0</v>
      </c>
      <c r="BS17" s="137">
        <v>0</v>
      </c>
      <c r="BT17" s="137">
        <v>0</v>
      </c>
      <c r="BU17" s="137">
        <v>0</v>
      </c>
      <c r="BV17" s="137">
        <v>0</v>
      </c>
      <c r="BW17" s="137">
        <v>0</v>
      </c>
      <c r="BX17" s="133">
        <v>0</v>
      </c>
    </row>
    <row r="18" spans="1:76">
      <c r="A18" s="112"/>
      <c r="B18" s="38" t="s">
        <v>251</v>
      </c>
      <c r="C18" s="146" t="s">
        <v>203</v>
      </c>
      <c r="D18" s="137">
        <v>0</v>
      </c>
      <c r="E18" s="137">
        <v>0</v>
      </c>
      <c r="F18" s="137">
        <v>0</v>
      </c>
      <c r="G18" s="137">
        <v>0</v>
      </c>
      <c r="H18" s="137">
        <v>0</v>
      </c>
      <c r="I18" s="137">
        <v>0</v>
      </c>
      <c r="J18" s="137">
        <v>0</v>
      </c>
      <c r="K18" s="137">
        <v>0</v>
      </c>
      <c r="L18" s="137">
        <v>0</v>
      </c>
      <c r="M18" s="137">
        <v>0</v>
      </c>
      <c r="N18" s="137">
        <v>0</v>
      </c>
      <c r="O18" s="137">
        <v>0</v>
      </c>
      <c r="P18" s="137">
        <v>0</v>
      </c>
      <c r="Q18" s="137">
        <v>0</v>
      </c>
      <c r="R18" s="137">
        <v>0</v>
      </c>
      <c r="S18" s="137">
        <v>0</v>
      </c>
      <c r="T18" s="137">
        <v>0</v>
      </c>
      <c r="U18" s="137">
        <v>0</v>
      </c>
      <c r="V18" s="137">
        <v>0</v>
      </c>
      <c r="W18" s="137">
        <v>0</v>
      </c>
      <c r="X18" s="137">
        <v>0</v>
      </c>
      <c r="Y18" s="137">
        <v>0</v>
      </c>
      <c r="Z18" s="137">
        <v>0</v>
      </c>
      <c r="AA18" s="137">
        <v>0</v>
      </c>
      <c r="AB18" s="137">
        <v>0</v>
      </c>
      <c r="AC18" s="137">
        <v>0</v>
      </c>
      <c r="AD18" s="137">
        <v>0</v>
      </c>
      <c r="AE18" s="137">
        <v>0</v>
      </c>
      <c r="AF18" s="137">
        <v>0</v>
      </c>
      <c r="AG18" s="137">
        <v>0</v>
      </c>
      <c r="AH18" s="137">
        <v>0</v>
      </c>
      <c r="AI18" s="137">
        <v>0</v>
      </c>
      <c r="AJ18" s="137">
        <v>0</v>
      </c>
      <c r="AK18" s="137">
        <v>0</v>
      </c>
      <c r="AL18" s="137">
        <v>0</v>
      </c>
      <c r="AM18" s="137">
        <v>0</v>
      </c>
      <c r="AN18" s="137">
        <v>0</v>
      </c>
      <c r="AO18" s="137">
        <v>0</v>
      </c>
      <c r="AP18" s="137">
        <v>0</v>
      </c>
      <c r="AQ18" s="137">
        <v>0</v>
      </c>
      <c r="AR18" s="137">
        <v>0</v>
      </c>
      <c r="AS18" s="137">
        <v>0</v>
      </c>
      <c r="AT18" s="137">
        <v>0</v>
      </c>
      <c r="AU18" s="137">
        <v>0</v>
      </c>
      <c r="AV18" s="137">
        <v>0</v>
      </c>
      <c r="AW18" s="137">
        <v>0</v>
      </c>
      <c r="AX18" s="137">
        <v>0</v>
      </c>
      <c r="AY18" s="137">
        <v>0</v>
      </c>
      <c r="AZ18" s="137">
        <v>0</v>
      </c>
      <c r="BA18" s="137">
        <v>0</v>
      </c>
      <c r="BB18" s="137">
        <v>0</v>
      </c>
      <c r="BC18" s="137">
        <v>0</v>
      </c>
      <c r="BD18" s="137">
        <v>0</v>
      </c>
      <c r="BE18" s="137">
        <v>6.8540000000000001</v>
      </c>
      <c r="BF18" s="137">
        <v>13.107519600000002</v>
      </c>
      <c r="BG18" s="137">
        <v>14.986460219999998</v>
      </c>
      <c r="BH18" s="137">
        <v>16.622024122071426</v>
      </c>
      <c r="BI18" s="137">
        <v>17.693564299999998</v>
      </c>
      <c r="BJ18" s="137">
        <v>19.498030839999998</v>
      </c>
      <c r="BK18" s="137">
        <v>20.507303</v>
      </c>
      <c r="BL18" s="137">
        <v>21.180479929999997</v>
      </c>
      <c r="BM18" s="137">
        <v>21.798681950000002</v>
      </c>
      <c r="BN18" s="137">
        <v>21.362664119999998</v>
      </c>
      <c r="BO18" s="137">
        <v>22.339751259999996</v>
      </c>
      <c r="BP18" s="137">
        <v>56.572572000000001</v>
      </c>
      <c r="BQ18" s="137">
        <v>176.393889</v>
      </c>
      <c r="BR18" s="137">
        <v>199.78361200000001</v>
      </c>
      <c r="BS18" s="137">
        <v>125</v>
      </c>
      <c r="BT18" s="137">
        <v>150</v>
      </c>
      <c r="BU18" s="137">
        <v>185</v>
      </c>
      <c r="BV18" s="137">
        <v>170</v>
      </c>
      <c r="BW18" s="137">
        <v>155</v>
      </c>
      <c r="BX18" s="133">
        <v>140</v>
      </c>
    </row>
    <row r="19" spans="1:76">
      <c r="A19" s="112"/>
      <c r="B19" s="38" t="s">
        <v>250</v>
      </c>
      <c r="C19" s="146" t="s">
        <v>203</v>
      </c>
      <c r="D19" s="137">
        <v>0</v>
      </c>
      <c r="E19" s="137">
        <v>0</v>
      </c>
      <c r="F19" s="137">
        <v>0</v>
      </c>
      <c r="G19" s="137">
        <v>0</v>
      </c>
      <c r="H19" s="137">
        <v>0</v>
      </c>
      <c r="I19" s="137">
        <v>0</v>
      </c>
      <c r="J19" s="137">
        <v>0</v>
      </c>
      <c r="K19" s="137">
        <v>0</v>
      </c>
      <c r="L19" s="137">
        <v>0</v>
      </c>
      <c r="M19" s="137">
        <v>0</v>
      </c>
      <c r="N19" s="137">
        <v>0</v>
      </c>
      <c r="O19" s="137">
        <v>0</v>
      </c>
      <c r="P19" s="137">
        <v>0</v>
      </c>
      <c r="Q19" s="137">
        <v>0</v>
      </c>
      <c r="R19" s="137">
        <v>0</v>
      </c>
      <c r="S19" s="137">
        <v>0</v>
      </c>
      <c r="T19" s="137">
        <v>0</v>
      </c>
      <c r="U19" s="137">
        <v>0</v>
      </c>
      <c r="V19" s="137">
        <v>0</v>
      </c>
      <c r="W19" s="137">
        <v>0</v>
      </c>
      <c r="X19" s="137">
        <v>0</v>
      </c>
      <c r="Y19" s="137">
        <v>0</v>
      </c>
      <c r="Z19" s="137">
        <v>0</v>
      </c>
      <c r="AA19" s="137">
        <v>0</v>
      </c>
      <c r="AB19" s="137">
        <v>0</v>
      </c>
      <c r="AC19" s="137">
        <v>0</v>
      </c>
      <c r="AD19" s="137">
        <v>0</v>
      </c>
      <c r="AE19" s="137">
        <v>0</v>
      </c>
      <c r="AF19" s="137">
        <v>0</v>
      </c>
      <c r="AG19" s="137">
        <v>0</v>
      </c>
      <c r="AH19" s="137">
        <v>0</v>
      </c>
      <c r="AI19" s="137">
        <v>0</v>
      </c>
      <c r="AJ19" s="137">
        <v>0</v>
      </c>
      <c r="AK19" s="137">
        <v>0</v>
      </c>
      <c r="AL19" s="137">
        <v>0</v>
      </c>
      <c r="AM19" s="137">
        <v>0</v>
      </c>
      <c r="AN19" s="137">
        <v>0</v>
      </c>
      <c r="AO19" s="137">
        <v>0</v>
      </c>
      <c r="AP19" s="137">
        <v>0</v>
      </c>
      <c r="AQ19" s="137">
        <v>0</v>
      </c>
      <c r="AR19" s="137">
        <v>0</v>
      </c>
      <c r="AS19" s="137">
        <v>0</v>
      </c>
      <c r="AT19" s="137">
        <v>0</v>
      </c>
      <c r="AU19" s="137">
        <v>0</v>
      </c>
      <c r="AV19" s="137">
        <v>0</v>
      </c>
      <c r="AW19" s="137">
        <v>0</v>
      </c>
      <c r="AX19" s="137">
        <v>0</v>
      </c>
      <c r="AY19" s="137">
        <v>0</v>
      </c>
      <c r="AZ19" s="137">
        <v>3.1930000000000001</v>
      </c>
      <c r="BA19" s="137">
        <v>23.582999999999998</v>
      </c>
      <c r="BB19" s="137">
        <v>32.392000000000003</v>
      </c>
      <c r="BC19" s="137">
        <v>27.45</v>
      </c>
      <c r="BD19" s="137">
        <v>4.1689999999999996</v>
      </c>
      <c r="BE19" s="137">
        <v>6.0000000000000001E-3</v>
      </c>
      <c r="BF19" s="137">
        <v>4.2999999999999997E-2</v>
      </c>
      <c r="BG19" s="137">
        <v>0</v>
      </c>
      <c r="BH19" s="137">
        <v>0</v>
      </c>
      <c r="BI19" s="137">
        <v>0</v>
      </c>
      <c r="BJ19" s="137">
        <v>0</v>
      </c>
      <c r="BK19" s="137">
        <v>0</v>
      </c>
      <c r="BL19" s="137">
        <v>0</v>
      </c>
      <c r="BM19" s="137">
        <v>0</v>
      </c>
      <c r="BN19" s="137">
        <v>0</v>
      </c>
      <c r="BO19" s="137">
        <v>0</v>
      </c>
      <c r="BP19" s="137">
        <v>0</v>
      </c>
      <c r="BQ19" s="137">
        <v>0</v>
      </c>
      <c r="BR19" s="137">
        <v>0</v>
      </c>
      <c r="BS19" s="137">
        <v>0</v>
      </c>
      <c r="BT19" s="137">
        <v>0</v>
      </c>
      <c r="BU19" s="137">
        <v>0</v>
      </c>
      <c r="BV19" s="137">
        <v>0</v>
      </c>
      <c r="BW19" s="137">
        <v>0</v>
      </c>
      <c r="BX19" s="133">
        <v>0</v>
      </c>
    </row>
    <row r="20" spans="1:76" ht="26.45" customHeight="1">
      <c r="A20" s="112"/>
      <c r="B20" s="38" t="s">
        <v>249</v>
      </c>
      <c r="C20" s="112"/>
      <c r="D20" s="137">
        <f t="shared" ref="D20:AI20" si="3">SUM(D$21:D$22)</f>
        <v>0</v>
      </c>
      <c r="E20" s="137">
        <f t="shared" si="3"/>
        <v>0</v>
      </c>
      <c r="F20" s="137">
        <f t="shared" si="3"/>
        <v>0</v>
      </c>
      <c r="G20" s="137">
        <f t="shared" si="3"/>
        <v>0</v>
      </c>
      <c r="H20" s="137">
        <f t="shared" si="3"/>
        <v>0</v>
      </c>
      <c r="I20" s="137">
        <f t="shared" si="3"/>
        <v>0</v>
      </c>
      <c r="J20" s="137">
        <f t="shared" si="3"/>
        <v>0</v>
      </c>
      <c r="K20" s="137">
        <f t="shared" si="3"/>
        <v>0</v>
      </c>
      <c r="L20" s="137">
        <f t="shared" si="3"/>
        <v>0</v>
      </c>
      <c r="M20" s="137">
        <f t="shared" si="3"/>
        <v>0</v>
      </c>
      <c r="N20" s="137">
        <f t="shared" si="3"/>
        <v>0</v>
      </c>
      <c r="O20" s="137">
        <f t="shared" si="3"/>
        <v>0</v>
      </c>
      <c r="P20" s="137">
        <f t="shared" si="3"/>
        <v>0</v>
      </c>
      <c r="Q20" s="137">
        <f t="shared" si="3"/>
        <v>0</v>
      </c>
      <c r="R20" s="137">
        <f t="shared" si="3"/>
        <v>0</v>
      </c>
      <c r="S20" s="137">
        <f t="shared" si="3"/>
        <v>0</v>
      </c>
      <c r="T20" s="137">
        <f t="shared" si="3"/>
        <v>0</v>
      </c>
      <c r="U20" s="137">
        <f t="shared" si="3"/>
        <v>0</v>
      </c>
      <c r="V20" s="137">
        <f t="shared" si="3"/>
        <v>0</v>
      </c>
      <c r="W20" s="137">
        <f t="shared" si="3"/>
        <v>0</v>
      </c>
      <c r="X20" s="137">
        <f t="shared" si="3"/>
        <v>0</v>
      </c>
      <c r="Y20" s="137">
        <f t="shared" si="3"/>
        <v>0</v>
      </c>
      <c r="Z20" s="137">
        <f t="shared" si="3"/>
        <v>0</v>
      </c>
      <c r="AA20" s="137">
        <f t="shared" si="3"/>
        <v>0</v>
      </c>
      <c r="AB20" s="137">
        <f t="shared" si="3"/>
        <v>0</v>
      </c>
      <c r="AC20" s="137">
        <f t="shared" si="3"/>
        <v>0</v>
      </c>
      <c r="AD20" s="137">
        <f t="shared" si="3"/>
        <v>0</v>
      </c>
      <c r="AE20" s="137">
        <f t="shared" si="3"/>
        <v>0</v>
      </c>
      <c r="AF20" s="137">
        <f t="shared" si="3"/>
        <v>0</v>
      </c>
      <c r="AG20" s="137">
        <f t="shared" si="3"/>
        <v>0</v>
      </c>
      <c r="AH20" s="137">
        <f t="shared" si="3"/>
        <v>0</v>
      </c>
      <c r="AI20" s="137">
        <f t="shared" si="3"/>
        <v>0</v>
      </c>
      <c r="AJ20" s="137">
        <f t="shared" ref="AJ20:BO20" si="4">SUM(AJ$21:AJ$22)</f>
        <v>0</v>
      </c>
      <c r="AK20" s="137">
        <f t="shared" si="4"/>
        <v>0</v>
      </c>
      <c r="AL20" s="137">
        <f t="shared" si="4"/>
        <v>0</v>
      </c>
      <c r="AM20" s="137">
        <f t="shared" si="4"/>
        <v>0</v>
      </c>
      <c r="AN20" s="137">
        <f t="shared" si="4"/>
        <v>0</v>
      </c>
      <c r="AO20" s="137">
        <f t="shared" si="4"/>
        <v>0</v>
      </c>
      <c r="AP20" s="137">
        <f t="shared" si="4"/>
        <v>0</v>
      </c>
      <c r="AQ20" s="137">
        <f t="shared" si="4"/>
        <v>0</v>
      </c>
      <c r="AR20" s="137">
        <f t="shared" si="4"/>
        <v>0</v>
      </c>
      <c r="AS20" s="137">
        <f t="shared" si="4"/>
        <v>0</v>
      </c>
      <c r="AT20" s="137">
        <f t="shared" si="4"/>
        <v>0</v>
      </c>
      <c r="AU20" s="137">
        <f t="shared" si="4"/>
        <v>0</v>
      </c>
      <c r="AV20" s="137">
        <f t="shared" si="4"/>
        <v>0</v>
      </c>
      <c r="AW20" s="137">
        <f t="shared" si="4"/>
        <v>0</v>
      </c>
      <c r="AX20" s="137">
        <f t="shared" si="4"/>
        <v>0</v>
      </c>
      <c r="AY20" s="137">
        <f t="shared" si="4"/>
        <v>0</v>
      </c>
      <c r="AZ20" s="137">
        <f t="shared" si="4"/>
        <v>0</v>
      </c>
      <c r="BA20" s="137">
        <f t="shared" si="4"/>
        <v>0</v>
      </c>
      <c r="BB20" s="137">
        <f t="shared" si="4"/>
        <v>0</v>
      </c>
      <c r="BC20" s="137">
        <f t="shared" si="4"/>
        <v>0</v>
      </c>
      <c r="BD20" s="137">
        <f t="shared" si="4"/>
        <v>0</v>
      </c>
      <c r="BE20" s="137">
        <f t="shared" si="4"/>
        <v>0</v>
      </c>
      <c r="BF20" s="137">
        <f t="shared" si="4"/>
        <v>0</v>
      </c>
      <c r="BG20" s="137">
        <f t="shared" si="4"/>
        <v>0</v>
      </c>
      <c r="BH20" s="137">
        <f t="shared" si="4"/>
        <v>0</v>
      </c>
      <c r="BI20" s="137">
        <f t="shared" si="4"/>
        <v>0</v>
      </c>
      <c r="BJ20" s="137">
        <f t="shared" si="4"/>
        <v>0</v>
      </c>
      <c r="BK20" s="137">
        <f t="shared" si="4"/>
        <v>0</v>
      </c>
      <c r="BL20" s="137">
        <f t="shared" si="4"/>
        <v>127.18792895</v>
      </c>
      <c r="BM20" s="137">
        <f t="shared" si="4"/>
        <v>1267.3993002300001</v>
      </c>
      <c r="BN20" s="137">
        <f t="shared" si="4"/>
        <v>2231.7483619</v>
      </c>
      <c r="BO20" s="137">
        <f t="shared" si="4"/>
        <v>3554.1022156099998</v>
      </c>
      <c r="BP20" s="137">
        <f t="shared" ref="BP20:BX20" si="5">SUM(BP$21:BP$22)</f>
        <v>6779.6544881600003</v>
      </c>
      <c r="BQ20" s="137">
        <f t="shared" si="5"/>
        <v>10437.361928109996</v>
      </c>
      <c r="BR20" s="137">
        <f t="shared" si="5"/>
        <v>12827.38215797</v>
      </c>
      <c r="BS20" s="137">
        <f t="shared" si="5"/>
        <v>13966.37534392118</v>
      </c>
      <c r="BT20" s="137">
        <f t="shared" si="5"/>
        <v>14403.953684908793</v>
      </c>
      <c r="BU20" s="137">
        <f t="shared" si="5"/>
        <v>14267.882745137758</v>
      </c>
      <c r="BV20" s="137">
        <f t="shared" si="5"/>
        <v>13883.572748981554</v>
      </c>
      <c r="BW20" s="137">
        <f t="shared" si="5"/>
        <v>13854.737229528728</v>
      </c>
      <c r="BX20" s="133">
        <f t="shared" si="5"/>
        <v>13885.702649379791</v>
      </c>
    </row>
    <row r="21" spans="1:76">
      <c r="A21" s="112"/>
      <c r="B21" s="37" t="s">
        <v>217</v>
      </c>
      <c r="C21" s="146" t="s">
        <v>210</v>
      </c>
      <c r="D21" s="137">
        <v>0</v>
      </c>
      <c r="E21" s="137">
        <v>0</v>
      </c>
      <c r="F21" s="137">
        <v>0</v>
      </c>
      <c r="G21" s="137">
        <v>0</v>
      </c>
      <c r="H21" s="137">
        <v>0</v>
      </c>
      <c r="I21" s="137">
        <v>0</v>
      </c>
      <c r="J21" s="137">
        <v>0</v>
      </c>
      <c r="K21" s="137">
        <v>0</v>
      </c>
      <c r="L21" s="137">
        <v>0</v>
      </c>
      <c r="M21" s="137">
        <v>0</v>
      </c>
      <c r="N21" s="137">
        <v>0</v>
      </c>
      <c r="O21" s="137">
        <v>0</v>
      </c>
      <c r="P21" s="137">
        <v>0</v>
      </c>
      <c r="Q21" s="137">
        <v>0</v>
      </c>
      <c r="R21" s="137">
        <v>0</v>
      </c>
      <c r="S21" s="137">
        <v>0</v>
      </c>
      <c r="T21" s="137">
        <v>0</v>
      </c>
      <c r="U21" s="137">
        <v>0</v>
      </c>
      <c r="V21" s="137">
        <v>0</v>
      </c>
      <c r="W21" s="137">
        <v>0</v>
      </c>
      <c r="X21" s="137">
        <v>0</v>
      </c>
      <c r="Y21" s="137">
        <v>0</v>
      </c>
      <c r="Z21" s="137">
        <v>0</v>
      </c>
      <c r="AA21" s="137">
        <v>0</v>
      </c>
      <c r="AB21" s="137">
        <v>0</v>
      </c>
      <c r="AC21" s="137">
        <v>0</v>
      </c>
      <c r="AD21" s="137">
        <v>0</v>
      </c>
      <c r="AE21" s="137">
        <v>0</v>
      </c>
      <c r="AF21" s="137">
        <v>0</v>
      </c>
      <c r="AG21" s="137">
        <v>0</v>
      </c>
      <c r="AH21" s="137">
        <v>0</v>
      </c>
      <c r="AI21" s="137">
        <v>0</v>
      </c>
      <c r="AJ21" s="137">
        <v>0</v>
      </c>
      <c r="AK21" s="137">
        <v>0</v>
      </c>
      <c r="AL21" s="137">
        <v>0</v>
      </c>
      <c r="AM21" s="137">
        <v>0</v>
      </c>
      <c r="AN21" s="137">
        <v>0</v>
      </c>
      <c r="AO21" s="137">
        <v>0</v>
      </c>
      <c r="AP21" s="137">
        <v>0</v>
      </c>
      <c r="AQ21" s="137">
        <v>0</v>
      </c>
      <c r="AR21" s="137">
        <v>0</v>
      </c>
      <c r="AS21" s="137">
        <v>0</v>
      </c>
      <c r="AT21" s="137">
        <v>0</v>
      </c>
      <c r="AU21" s="137">
        <v>0</v>
      </c>
      <c r="AV21" s="137">
        <v>0</v>
      </c>
      <c r="AW21" s="137">
        <v>0</v>
      </c>
      <c r="AX21" s="137">
        <v>0</v>
      </c>
      <c r="AY21" s="137">
        <v>0</v>
      </c>
      <c r="AZ21" s="137">
        <v>0</v>
      </c>
      <c r="BA21" s="137">
        <v>0</v>
      </c>
      <c r="BB21" s="137">
        <v>0</v>
      </c>
      <c r="BC21" s="137">
        <v>0</v>
      </c>
      <c r="BD21" s="137">
        <v>0</v>
      </c>
      <c r="BE21" s="137">
        <v>0</v>
      </c>
      <c r="BF21" s="137">
        <v>0</v>
      </c>
      <c r="BG21" s="137">
        <v>0</v>
      </c>
      <c r="BH21" s="137">
        <v>0</v>
      </c>
      <c r="BI21" s="137">
        <v>0</v>
      </c>
      <c r="BJ21" s="137">
        <v>0</v>
      </c>
      <c r="BK21" s="137">
        <v>0</v>
      </c>
      <c r="BL21" s="137">
        <v>64.379764080000001</v>
      </c>
      <c r="BM21" s="137">
        <v>580.96194385999991</v>
      </c>
      <c r="BN21" s="137">
        <v>954.84283312000014</v>
      </c>
      <c r="BO21" s="137">
        <v>1398.5169151799998</v>
      </c>
      <c r="BP21" s="137">
        <v>2304.75857546</v>
      </c>
      <c r="BQ21" s="137">
        <v>3538.705005859998</v>
      </c>
      <c r="BR21" s="137">
        <v>4100.9191948399985</v>
      </c>
      <c r="BS21" s="137">
        <v>4522.3015553972773</v>
      </c>
      <c r="BT21" s="137">
        <v>4898.7104521930532</v>
      </c>
      <c r="BU21" s="137">
        <v>4914.6207702606998</v>
      </c>
      <c r="BV21" s="137">
        <v>4782.6715627243502</v>
      </c>
      <c r="BW21" s="137">
        <v>4736.8340399149356</v>
      </c>
      <c r="BX21" s="133">
        <v>4691.719873991633</v>
      </c>
    </row>
    <row r="22" spans="1:76">
      <c r="A22" s="112"/>
      <c r="B22" s="37" t="s">
        <v>235</v>
      </c>
      <c r="C22" s="146" t="s">
        <v>203</v>
      </c>
      <c r="D22" s="137">
        <v>0</v>
      </c>
      <c r="E22" s="137">
        <v>0</v>
      </c>
      <c r="F22" s="137">
        <v>0</v>
      </c>
      <c r="G22" s="137">
        <v>0</v>
      </c>
      <c r="H22" s="137">
        <v>0</v>
      </c>
      <c r="I22" s="137">
        <v>0</v>
      </c>
      <c r="J22" s="137">
        <v>0</v>
      </c>
      <c r="K22" s="137">
        <v>0</v>
      </c>
      <c r="L22" s="137">
        <v>0</v>
      </c>
      <c r="M22" s="137">
        <v>0</v>
      </c>
      <c r="N22" s="137">
        <v>0</v>
      </c>
      <c r="O22" s="137">
        <v>0</v>
      </c>
      <c r="P22" s="137">
        <v>0</v>
      </c>
      <c r="Q22" s="137">
        <v>0</v>
      </c>
      <c r="R22" s="137">
        <v>0</v>
      </c>
      <c r="S22" s="137">
        <v>0</v>
      </c>
      <c r="T22" s="137">
        <v>0</v>
      </c>
      <c r="U22" s="137">
        <v>0</v>
      </c>
      <c r="V22" s="137">
        <v>0</v>
      </c>
      <c r="W22" s="137">
        <v>0</v>
      </c>
      <c r="X22" s="137">
        <v>0</v>
      </c>
      <c r="Y22" s="137">
        <v>0</v>
      </c>
      <c r="Z22" s="137">
        <v>0</v>
      </c>
      <c r="AA22" s="137">
        <v>0</v>
      </c>
      <c r="AB22" s="137">
        <v>0</v>
      </c>
      <c r="AC22" s="137">
        <v>0</v>
      </c>
      <c r="AD22" s="137">
        <v>0</v>
      </c>
      <c r="AE22" s="137">
        <v>0</v>
      </c>
      <c r="AF22" s="137">
        <v>0</v>
      </c>
      <c r="AG22" s="137">
        <v>0</v>
      </c>
      <c r="AH22" s="137">
        <v>0</v>
      </c>
      <c r="AI22" s="137">
        <v>0</v>
      </c>
      <c r="AJ22" s="137">
        <v>0</v>
      </c>
      <c r="AK22" s="137">
        <v>0</v>
      </c>
      <c r="AL22" s="137">
        <v>0</v>
      </c>
      <c r="AM22" s="137">
        <v>0</v>
      </c>
      <c r="AN22" s="137">
        <v>0</v>
      </c>
      <c r="AO22" s="137">
        <v>0</v>
      </c>
      <c r="AP22" s="137">
        <v>0</v>
      </c>
      <c r="AQ22" s="137">
        <v>0</v>
      </c>
      <c r="AR22" s="137">
        <v>0</v>
      </c>
      <c r="AS22" s="137">
        <v>0</v>
      </c>
      <c r="AT22" s="137">
        <v>0</v>
      </c>
      <c r="AU22" s="137">
        <v>0</v>
      </c>
      <c r="AV22" s="137">
        <v>0</v>
      </c>
      <c r="AW22" s="137">
        <v>0</v>
      </c>
      <c r="AX22" s="137">
        <v>0</v>
      </c>
      <c r="AY22" s="137">
        <v>0</v>
      </c>
      <c r="AZ22" s="137">
        <v>0</v>
      </c>
      <c r="BA22" s="137">
        <v>0</v>
      </c>
      <c r="BB22" s="137">
        <v>0</v>
      </c>
      <c r="BC22" s="137">
        <v>0</v>
      </c>
      <c r="BD22" s="137">
        <v>0</v>
      </c>
      <c r="BE22" s="137">
        <v>0</v>
      </c>
      <c r="BF22" s="137">
        <v>0</v>
      </c>
      <c r="BG22" s="137">
        <v>0</v>
      </c>
      <c r="BH22" s="137">
        <v>0</v>
      </c>
      <c r="BI22" s="137">
        <v>0</v>
      </c>
      <c r="BJ22" s="137">
        <v>0</v>
      </c>
      <c r="BK22" s="137">
        <v>0</v>
      </c>
      <c r="BL22" s="137">
        <v>62.808164869999999</v>
      </c>
      <c r="BM22" s="137">
        <v>686.4373563700002</v>
      </c>
      <c r="BN22" s="137">
        <v>1276.9055287799997</v>
      </c>
      <c r="BO22" s="137">
        <v>2155.5853004300002</v>
      </c>
      <c r="BP22" s="137">
        <v>4474.8959127000007</v>
      </c>
      <c r="BQ22" s="137">
        <v>6898.6569222499993</v>
      </c>
      <c r="BR22" s="137">
        <v>8726.4629631300013</v>
      </c>
      <c r="BS22" s="137">
        <v>9444.0737885239032</v>
      </c>
      <c r="BT22" s="137">
        <v>9505.2432327157385</v>
      </c>
      <c r="BU22" s="137">
        <v>9353.2619748770576</v>
      </c>
      <c r="BV22" s="137">
        <v>9100.9011862572042</v>
      </c>
      <c r="BW22" s="137">
        <v>9117.9031896137913</v>
      </c>
      <c r="BX22" s="133">
        <v>9193.9827753881582</v>
      </c>
    </row>
    <row r="23" spans="1:76">
      <c r="A23" s="110"/>
      <c r="B23" s="38" t="s">
        <v>248</v>
      </c>
      <c r="C23" s="146" t="s">
        <v>203</v>
      </c>
      <c r="D23" s="137">
        <v>0</v>
      </c>
      <c r="E23" s="137">
        <v>0</v>
      </c>
      <c r="F23" s="137">
        <v>0</v>
      </c>
      <c r="G23" s="137">
        <v>0</v>
      </c>
      <c r="H23" s="137">
        <v>0</v>
      </c>
      <c r="I23" s="137">
        <v>0</v>
      </c>
      <c r="J23" s="137">
        <v>0</v>
      </c>
      <c r="K23" s="137">
        <v>0</v>
      </c>
      <c r="L23" s="137">
        <v>0</v>
      </c>
      <c r="M23" s="137">
        <v>0</v>
      </c>
      <c r="N23" s="137">
        <v>0</v>
      </c>
      <c r="O23" s="137">
        <v>0</v>
      </c>
      <c r="P23" s="137">
        <v>0</v>
      </c>
      <c r="Q23" s="137">
        <v>0</v>
      </c>
      <c r="R23" s="137">
        <v>0</v>
      </c>
      <c r="S23" s="137">
        <v>0</v>
      </c>
      <c r="T23" s="137">
        <v>0</v>
      </c>
      <c r="U23" s="137">
        <v>0</v>
      </c>
      <c r="V23" s="137">
        <v>0</v>
      </c>
      <c r="W23" s="137">
        <v>0</v>
      </c>
      <c r="X23" s="137">
        <v>0</v>
      </c>
      <c r="Y23" s="137">
        <v>0</v>
      </c>
      <c r="Z23" s="137">
        <v>0</v>
      </c>
      <c r="AA23" s="137">
        <v>3.7</v>
      </c>
      <c r="AB23" s="137">
        <v>9.8000000000000007</v>
      </c>
      <c r="AC23" s="137">
        <v>12.6</v>
      </c>
      <c r="AD23" s="137">
        <v>11.8</v>
      </c>
      <c r="AE23" s="137">
        <v>11.9</v>
      </c>
      <c r="AF23" s="137">
        <v>17.600000000000001</v>
      </c>
      <c r="AG23" s="137">
        <v>25.3</v>
      </c>
      <c r="AH23" s="137">
        <v>24</v>
      </c>
      <c r="AI23" s="137">
        <v>27</v>
      </c>
      <c r="AJ23" s="137">
        <v>42</v>
      </c>
      <c r="AK23" s="137">
        <v>66</v>
      </c>
      <c r="AL23" s="137">
        <v>94</v>
      </c>
      <c r="AM23" s="137">
        <v>123</v>
      </c>
      <c r="AN23" s="137">
        <v>126</v>
      </c>
      <c r="AO23" s="137">
        <v>130</v>
      </c>
      <c r="AP23" s="137">
        <v>161</v>
      </c>
      <c r="AQ23" s="137">
        <v>179.708</v>
      </c>
      <c r="AR23" s="137">
        <v>394.245</v>
      </c>
      <c r="AS23" s="137">
        <v>425.16500000000002</v>
      </c>
      <c r="AT23" s="137">
        <v>494.35300000000001</v>
      </c>
      <c r="AU23" s="137">
        <v>626.245</v>
      </c>
      <c r="AV23" s="137">
        <v>928.67899999999997</v>
      </c>
      <c r="AW23" s="137">
        <v>1207.7750000000001</v>
      </c>
      <c r="AX23" s="137">
        <v>1440.797</v>
      </c>
      <c r="AY23" s="137">
        <v>1739.5630000000001</v>
      </c>
      <c r="AZ23" s="137">
        <v>2083.6799999999998</v>
      </c>
      <c r="BA23" s="137">
        <v>2326.3319999999999</v>
      </c>
      <c r="BB23" s="137">
        <v>2428.9789999999998</v>
      </c>
      <c r="BC23" s="137">
        <v>1895.7190000000001</v>
      </c>
      <c r="BD23" s="137">
        <v>1.71</v>
      </c>
      <c r="BE23" s="137">
        <v>-0.81900222</v>
      </c>
      <c r="BF23" s="137">
        <v>-0.73990369000000011</v>
      </c>
      <c r="BG23" s="137">
        <v>8.5208560000000017E-2</v>
      </c>
      <c r="BH23" s="137">
        <v>-2.9000000000000001E-2</v>
      </c>
      <c r="BI23" s="137">
        <v>0</v>
      </c>
      <c r="BJ23" s="137"/>
      <c r="BK23" s="137"/>
      <c r="BL23" s="137"/>
      <c r="BM23" s="137"/>
      <c r="BN23" s="137"/>
      <c r="BO23" s="137"/>
      <c r="BP23" s="137"/>
      <c r="BQ23" s="137"/>
      <c r="BR23" s="137"/>
      <c r="BS23" s="137"/>
      <c r="BT23" s="137"/>
      <c r="BU23" s="137"/>
      <c r="BV23" s="137"/>
      <c r="BW23" s="137"/>
      <c r="BX23" s="133"/>
    </row>
    <row r="24" spans="1:76">
      <c r="A24" s="110"/>
      <c r="B24" s="38" t="s">
        <v>247</v>
      </c>
      <c r="C24" s="146" t="s">
        <v>201</v>
      </c>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v>13.497025149999999</v>
      </c>
      <c r="BL24" s="137">
        <v>38.534542930000001</v>
      </c>
      <c r="BM24" s="137">
        <v>34.154483699999993</v>
      </c>
      <c r="BN24" s="137">
        <v>45.768576209999999</v>
      </c>
      <c r="BO24" s="137">
        <v>74.136923039999985</v>
      </c>
      <c r="BP24" s="137">
        <v>110.91288990999999</v>
      </c>
      <c r="BQ24" s="137">
        <v>159.75237205000002</v>
      </c>
      <c r="BR24" s="137">
        <v>187.89459571</v>
      </c>
      <c r="BS24" s="137">
        <v>211.90145551398638</v>
      </c>
      <c r="BT24" s="137">
        <v>216.8</v>
      </c>
      <c r="BU24" s="137">
        <v>231.8</v>
      </c>
      <c r="BV24" s="137">
        <v>246.5</v>
      </c>
      <c r="BW24" s="137">
        <v>260.8</v>
      </c>
      <c r="BX24" s="133">
        <v>275.10000000000002</v>
      </c>
    </row>
    <row r="25" spans="1:76" ht="26.45" customHeight="1">
      <c r="A25" s="150"/>
      <c r="B25" s="38" t="s">
        <v>246</v>
      </c>
      <c r="C25" s="146" t="s">
        <v>203</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v>14.981999999999999</v>
      </c>
      <c r="AR25" s="137">
        <v>19.041</v>
      </c>
      <c r="AS25" s="137">
        <v>23.1</v>
      </c>
      <c r="AT25" s="137">
        <v>29</v>
      </c>
      <c r="AU25" s="137">
        <v>37.561</v>
      </c>
      <c r="AV25" s="137">
        <v>46.265999999999998</v>
      </c>
      <c r="AW25" s="137">
        <v>59.125</v>
      </c>
      <c r="AX25" s="137">
        <v>60.497999999999998</v>
      </c>
      <c r="AY25" s="137">
        <v>46.542999999999999</v>
      </c>
      <c r="AZ25" s="137">
        <v>41.273000000000003</v>
      </c>
      <c r="BA25" s="137">
        <v>36.790999999999997</v>
      </c>
      <c r="BB25" s="137">
        <v>37.914999999999999</v>
      </c>
      <c r="BC25" s="137">
        <v>37.4</v>
      </c>
      <c r="BD25" s="137">
        <v>34.851999999999997</v>
      </c>
      <c r="BE25" s="137">
        <v>38</v>
      </c>
      <c r="BF25" s="137">
        <v>40.408999999999999</v>
      </c>
      <c r="BG25" s="137">
        <v>46.344000000000001</v>
      </c>
      <c r="BH25" s="137">
        <v>46.491</v>
      </c>
      <c r="BI25" s="137">
        <v>44.334000000000003</v>
      </c>
      <c r="BJ25" s="137">
        <v>46.637999999999998</v>
      </c>
      <c r="BK25" s="137">
        <v>46.658999999999999</v>
      </c>
      <c r="BL25" s="137">
        <v>50.039000000000001</v>
      </c>
      <c r="BM25" s="137">
        <v>47.561</v>
      </c>
      <c r="BN25" s="137">
        <v>44.601999999999997</v>
      </c>
      <c r="BO25" s="137">
        <v>46.558457389804701</v>
      </c>
      <c r="BP25" s="137">
        <v>43.945999999999998</v>
      </c>
      <c r="BQ25" s="137">
        <v>44.098999999999997</v>
      </c>
      <c r="BR25" s="137">
        <v>44.164999999999999</v>
      </c>
      <c r="BS25" s="137">
        <v>44.167015807162237</v>
      </c>
      <c r="BT25" s="137">
        <v>45.197326665599689</v>
      </c>
      <c r="BU25" s="137">
        <v>46.1759832442998</v>
      </c>
      <c r="BV25" s="137">
        <v>47.142298218152206</v>
      </c>
      <c r="BW25" s="137">
        <v>48.171352734168963</v>
      </c>
      <c r="BX25" s="133">
        <v>49.334352734168959</v>
      </c>
    </row>
    <row r="26" spans="1:76">
      <c r="A26" s="110"/>
      <c r="B26" s="38" t="s">
        <v>245</v>
      </c>
      <c r="C26" s="146" t="s">
        <v>210</v>
      </c>
      <c r="D26" s="137">
        <v>0</v>
      </c>
      <c r="E26" s="137">
        <v>0</v>
      </c>
      <c r="F26" s="137">
        <v>0</v>
      </c>
      <c r="G26" s="137">
        <v>0</v>
      </c>
      <c r="H26" s="137">
        <v>0</v>
      </c>
      <c r="I26" s="137">
        <v>0</v>
      </c>
      <c r="J26" s="137">
        <v>0</v>
      </c>
      <c r="K26" s="137">
        <v>0</v>
      </c>
      <c r="L26" s="137">
        <v>0</v>
      </c>
      <c r="M26" s="137">
        <v>0</v>
      </c>
      <c r="N26" s="137">
        <v>0</v>
      </c>
      <c r="O26" s="137">
        <v>0</v>
      </c>
      <c r="P26" s="137">
        <v>0</v>
      </c>
      <c r="Q26" s="137">
        <v>0</v>
      </c>
      <c r="R26" s="137">
        <v>0</v>
      </c>
      <c r="S26" s="137">
        <v>0</v>
      </c>
      <c r="T26" s="137">
        <v>0</v>
      </c>
      <c r="U26" s="137">
        <v>0</v>
      </c>
      <c r="V26" s="137">
        <v>0</v>
      </c>
      <c r="W26" s="137">
        <v>0</v>
      </c>
      <c r="X26" s="137">
        <v>0</v>
      </c>
      <c r="Y26" s="137">
        <v>0</v>
      </c>
      <c r="Z26" s="137">
        <v>0.7</v>
      </c>
      <c r="AA26" s="137">
        <v>0.8</v>
      </c>
      <c r="AB26" s="137">
        <v>0.9</v>
      </c>
      <c r="AC26" s="137">
        <v>1.1000000000000001</v>
      </c>
      <c r="AD26" s="137">
        <v>1.5</v>
      </c>
      <c r="AE26" s="137">
        <v>2</v>
      </c>
      <c r="AF26" s="137">
        <v>2.2000000000000002</v>
      </c>
      <c r="AG26" s="137">
        <v>2.1</v>
      </c>
      <c r="AH26" s="137">
        <v>2</v>
      </c>
      <c r="AI26" s="137">
        <v>2</v>
      </c>
      <c r="AJ26" s="137">
        <v>2</v>
      </c>
      <c r="AK26" s="137">
        <v>2</v>
      </c>
      <c r="AL26" s="137">
        <v>2</v>
      </c>
      <c r="AM26" s="137">
        <v>2</v>
      </c>
      <c r="AN26" s="137">
        <v>2</v>
      </c>
      <c r="AO26" s="137">
        <v>1</v>
      </c>
      <c r="AP26" s="137">
        <v>2</v>
      </c>
      <c r="AQ26" s="137">
        <v>1.4339999999999999</v>
      </c>
      <c r="AR26" s="137">
        <v>1.3520000000000001</v>
      </c>
      <c r="AS26" s="137">
        <v>1.355</v>
      </c>
      <c r="AT26" s="137">
        <v>1.5509999999999999</v>
      </c>
      <c r="AU26" s="137">
        <v>1.4710000000000001</v>
      </c>
      <c r="AV26" s="137">
        <v>2</v>
      </c>
      <c r="AW26" s="137">
        <v>1</v>
      </c>
      <c r="AX26" s="137">
        <v>1</v>
      </c>
      <c r="AY26" s="137">
        <v>1.7210000000000001</v>
      </c>
      <c r="AZ26" s="137">
        <v>1.496</v>
      </c>
      <c r="BA26" s="137">
        <v>1.5720000000000001</v>
      </c>
      <c r="BB26" s="137">
        <v>1.7769999999999999</v>
      </c>
      <c r="BC26" s="137">
        <v>1.359</v>
      </c>
      <c r="BD26" s="137">
        <v>1.452</v>
      </c>
      <c r="BE26" s="137">
        <v>1.6164412184601897</v>
      </c>
      <c r="BF26" s="137">
        <v>1.6007503600000001</v>
      </c>
      <c r="BG26" s="137">
        <v>0</v>
      </c>
      <c r="BH26" s="137">
        <v>0</v>
      </c>
      <c r="BI26" s="137">
        <v>0</v>
      </c>
      <c r="BJ26" s="137">
        <v>0</v>
      </c>
      <c r="BK26" s="137">
        <v>0</v>
      </c>
      <c r="BL26" s="137">
        <v>0</v>
      </c>
      <c r="BM26" s="137">
        <v>0</v>
      </c>
      <c r="BN26" s="137">
        <v>0</v>
      </c>
      <c r="BO26" s="137">
        <v>0</v>
      </c>
      <c r="BP26" s="137">
        <v>0</v>
      </c>
      <c r="BQ26" s="137">
        <v>0</v>
      </c>
      <c r="BR26" s="137">
        <v>0</v>
      </c>
      <c r="BS26" s="137">
        <v>0</v>
      </c>
      <c r="BT26" s="137">
        <v>0</v>
      </c>
      <c r="BU26" s="137">
        <v>0</v>
      </c>
      <c r="BV26" s="137">
        <v>0</v>
      </c>
      <c r="BW26" s="137">
        <v>0</v>
      </c>
      <c r="BX26" s="133">
        <v>0</v>
      </c>
    </row>
    <row r="27" spans="1:76">
      <c r="A27" s="110"/>
      <c r="B27" s="38" t="s">
        <v>9</v>
      </c>
      <c r="C27" s="146" t="s">
        <v>203</v>
      </c>
      <c r="D27" s="137">
        <v>0</v>
      </c>
      <c r="E27" s="137">
        <v>0</v>
      </c>
      <c r="F27" s="137">
        <v>0</v>
      </c>
      <c r="G27" s="137">
        <v>0</v>
      </c>
      <c r="H27" s="137">
        <v>0</v>
      </c>
      <c r="I27" s="137">
        <v>0</v>
      </c>
      <c r="J27" s="137">
        <v>0</v>
      </c>
      <c r="K27" s="137">
        <v>0</v>
      </c>
      <c r="L27" s="137">
        <v>0</v>
      </c>
      <c r="M27" s="137">
        <v>0</v>
      </c>
      <c r="N27" s="137">
        <v>0</v>
      </c>
      <c r="O27" s="137">
        <v>0</v>
      </c>
      <c r="P27" s="137">
        <v>0</v>
      </c>
      <c r="Q27" s="137">
        <v>0</v>
      </c>
      <c r="R27" s="137">
        <v>0</v>
      </c>
      <c r="S27" s="137">
        <v>0</v>
      </c>
      <c r="T27" s="137">
        <v>0</v>
      </c>
      <c r="U27" s="137">
        <v>0</v>
      </c>
      <c r="V27" s="137">
        <v>0</v>
      </c>
      <c r="W27" s="137">
        <v>0</v>
      </c>
      <c r="X27" s="137">
        <v>0</v>
      </c>
      <c r="Y27" s="137">
        <v>0</v>
      </c>
      <c r="Z27" s="137">
        <v>22</v>
      </c>
      <c r="AA27" s="137">
        <v>20</v>
      </c>
      <c r="AB27" s="137">
        <v>105</v>
      </c>
      <c r="AC27" s="137">
        <v>225</v>
      </c>
      <c r="AD27" s="137">
        <v>138</v>
      </c>
      <c r="AE27" s="137">
        <v>194</v>
      </c>
      <c r="AF27" s="137">
        <v>201</v>
      </c>
      <c r="AG27" s="137">
        <v>684</v>
      </c>
      <c r="AH27" s="137">
        <v>721</v>
      </c>
      <c r="AI27" s="137">
        <v>793</v>
      </c>
      <c r="AJ27" s="137">
        <v>1024</v>
      </c>
      <c r="AK27" s="137">
        <v>1655.6</v>
      </c>
      <c r="AL27" s="137">
        <v>2128</v>
      </c>
      <c r="AM27" s="137">
        <v>2516</v>
      </c>
      <c r="AN27" s="137">
        <v>2833</v>
      </c>
      <c r="AO27" s="137">
        <v>3177</v>
      </c>
      <c r="AP27" s="137">
        <v>3415</v>
      </c>
      <c r="AQ27" s="137">
        <v>3536</v>
      </c>
      <c r="AR27" s="137">
        <v>3723.4489999999996</v>
      </c>
      <c r="AS27" s="137">
        <v>4232.5370000000003</v>
      </c>
      <c r="AT27" s="137">
        <v>5095.3410000000003</v>
      </c>
      <c r="AU27" s="137">
        <v>6358.652</v>
      </c>
      <c r="AV27" s="137">
        <v>7812.0959999999995</v>
      </c>
      <c r="AW27" s="137">
        <v>9216.8450000000012</v>
      </c>
      <c r="AX27" s="137">
        <v>10103.235919999999</v>
      </c>
      <c r="AY27" s="137">
        <v>10874.666694000003</v>
      </c>
      <c r="AZ27" s="137">
        <v>11379.761964999998</v>
      </c>
      <c r="BA27" s="137">
        <v>11176.396122999999</v>
      </c>
      <c r="BB27" s="137">
        <v>11064.804220000002</v>
      </c>
      <c r="BC27" s="137">
        <v>11064.103816674598</v>
      </c>
      <c r="BD27" s="137">
        <v>11162.3689748</v>
      </c>
      <c r="BE27" s="137">
        <v>11588.695131</v>
      </c>
      <c r="BF27" s="137">
        <v>12636.220416</v>
      </c>
      <c r="BG27" s="137">
        <v>12347.373120710001</v>
      </c>
      <c r="BH27" s="137">
        <v>13157.570061439999</v>
      </c>
      <c r="BI27" s="137">
        <v>13928.205135</v>
      </c>
      <c r="BJ27" s="137">
        <v>14840.547586000004</v>
      </c>
      <c r="BK27" s="137">
        <v>15731.800594999997</v>
      </c>
      <c r="BL27" s="137">
        <f t="shared" ref="BL27:BX27" si="6">SUM(BL28:BL30)</f>
        <v>17103.441162000006</v>
      </c>
      <c r="BM27" s="137">
        <f t="shared" si="6"/>
        <v>19989.231178000002</v>
      </c>
      <c r="BN27" s="137">
        <f t="shared" si="6"/>
        <v>21426.990300999998</v>
      </c>
      <c r="BO27" s="137">
        <f t="shared" si="6"/>
        <v>22820.290123000006</v>
      </c>
      <c r="BP27" s="137">
        <f t="shared" si="6"/>
        <v>23891.683865000003</v>
      </c>
      <c r="BQ27" s="137">
        <f t="shared" si="6"/>
        <v>24177.032744</v>
      </c>
      <c r="BR27" s="137">
        <f t="shared" si="6"/>
        <v>24312.559216000005</v>
      </c>
      <c r="BS27" s="137">
        <f t="shared" si="6"/>
        <v>24225.917111294599</v>
      </c>
      <c r="BT27" s="137">
        <f t="shared" si="6"/>
        <v>24032.343023125704</v>
      </c>
      <c r="BU27" s="137">
        <f t="shared" si="6"/>
        <v>23612.203948490795</v>
      </c>
      <c r="BV27" s="137">
        <f t="shared" si="6"/>
        <v>23352.622552511002</v>
      </c>
      <c r="BW27" s="137">
        <f t="shared" si="6"/>
        <v>23027.669458463221</v>
      </c>
      <c r="BX27" s="133">
        <f t="shared" si="6"/>
        <v>23288.221835145778</v>
      </c>
    </row>
    <row r="28" spans="1:76">
      <c r="A28" s="110"/>
      <c r="B28" s="37" t="s">
        <v>244</v>
      </c>
      <c r="C28" s="146"/>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v>15141.776923958705</v>
      </c>
      <c r="BM28" s="137">
        <v>16923.255930776253</v>
      </c>
      <c r="BN28" s="137">
        <v>18018.287469340114</v>
      </c>
      <c r="BO28" s="137">
        <v>19055.311208911484</v>
      </c>
      <c r="BP28" s="137">
        <v>19879.676398880401</v>
      </c>
      <c r="BQ28" s="137">
        <v>20527.846029426455</v>
      </c>
      <c r="BR28" s="137">
        <v>21402.318550799508</v>
      </c>
      <c r="BS28" s="137">
        <v>22110.533649625799</v>
      </c>
      <c r="BT28" s="137">
        <v>21872.719528844194</v>
      </c>
      <c r="BU28" s="137">
        <v>21473.678552127181</v>
      </c>
      <c r="BV28" s="137">
        <v>21162.883094669363</v>
      </c>
      <c r="BW28" s="137">
        <v>20801.744328176857</v>
      </c>
      <c r="BX28" s="133">
        <v>21010.696341025319</v>
      </c>
    </row>
    <row r="29" spans="1:76">
      <c r="A29" s="110"/>
      <c r="B29" s="37" t="s">
        <v>243</v>
      </c>
      <c r="C29" s="146"/>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v>1613.425236041295</v>
      </c>
      <c r="BM29" s="137">
        <v>2679.9444862237456</v>
      </c>
      <c r="BN29" s="137">
        <v>3009.2036966598816</v>
      </c>
      <c r="BO29" s="137">
        <v>3331.7742650885075</v>
      </c>
      <c r="BP29" s="137">
        <v>3573.0294971195963</v>
      </c>
      <c r="BQ29" s="137">
        <v>3177.9950345735565</v>
      </c>
      <c r="BR29" s="137">
        <v>2354.2813232004974</v>
      </c>
      <c r="BS29" s="137">
        <v>1632.6502197788786</v>
      </c>
      <c r="BT29" s="137">
        <v>1673.0065991556185</v>
      </c>
      <c r="BU29" s="137">
        <v>1640.843437302359</v>
      </c>
      <c r="BV29" s="137">
        <v>1678.0191877638424</v>
      </c>
      <c r="BW29" s="137">
        <v>1703.1191633158303</v>
      </c>
      <c r="BX29" s="133">
        <v>1742.9705393727054</v>
      </c>
    </row>
    <row r="30" spans="1:76">
      <c r="A30" s="110"/>
      <c r="B30" s="37" t="s">
        <v>242</v>
      </c>
      <c r="C30" s="146"/>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v>348.23900200000571</v>
      </c>
      <c r="BM30" s="137">
        <v>386.0307610000018</v>
      </c>
      <c r="BN30" s="137">
        <v>399.49913500000184</v>
      </c>
      <c r="BO30" s="137">
        <v>433.20464900001389</v>
      </c>
      <c r="BP30" s="137">
        <v>438.97796900000321</v>
      </c>
      <c r="BQ30" s="137">
        <v>471.19167999998899</v>
      </c>
      <c r="BR30" s="137">
        <v>555.95934199999829</v>
      </c>
      <c r="BS30" s="137">
        <v>482.73324188992177</v>
      </c>
      <c r="BT30" s="137">
        <v>486.61689512589146</v>
      </c>
      <c r="BU30" s="137">
        <v>497.68195906125402</v>
      </c>
      <c r="BV30" s="137">
        <v>511.72027007779616</v>
      </c>
      <c r="BW30" s="137">
        <v>522.80596697053261</v>
      </c>
      <c r="BX30" s="133">
        <v>534.55495474775307</v>
      </c>
    </row>
    <row r="31" spans="1:76" ht="26.45" customHeight="1">
      <c r="A31" s="110"/>
      <c r="B31" s="38" t="s">
        <v>241</v>
      </c>
      <c r="C31" s="146" t="s">
        <v>210</v>
      </c>
      <c r="D31" s="137">
        <v>0</v>
      </c>
      <c r="E31" s="137">
        <v>0</v>
      </c>
      <c r="F31" s="137">
        <v>0</v>
      </c>
      <c r="G31" s="137">
        <v>0</v>
      </c>
      <c r="H31" s="137">
        <v>0</v>
      </c>
      <c r="I31" s="137">
        <v>0</v>
      </c>
      <c r="J31" s="137">
        <v>0</v>
      </c>
      <c r="K31" s="137">
        <v>0</v>
      </c>
      <c r="L31" s="137">
        <v>0</v>
      </c>
      <c r="M31" s="137">
        <v>0</v>
      </c>
      <c r="N31" s="137">
        <v>0</v>
      </c>
      <c r="O31" s="137">
        <v>0</v>
      </c>
      <c r="P31" s="137">
        <v>0</v>
      </c>
      <c r="Q31" s="137">
        <v>0</v>
      </c>
      <c r="R31" s="137">
        <v>0</v>
      </c>
      <c r="S31" s="137">
        <v>0</v>
      </c>
      <c r="T31" s="137">
        <v>0</v>
      </c>
      <c r="U31" s="137">
        <v>0</v>
      </c>
      <c r="V31" s="137">
        <v>0</v>
      </c>
      <c r="W31" s="137">
        <v>0</v>
      </c>
      <c r="X31" s="137">
        <v>0</v>
      </c>
      <c r="Y31" s="137">
        <v>0</v>
      </c>
      <c r="Z31" s="137">
        <v>0</v>
      </c>
      <c r="AA31" s="137">
        <v>0</v>
      </c>
      <c r="AB31" s="137">
        <v>0</v>
      </c>
      <c r="AC31" s="137">
        <v>0</v>
      </c>
      <c r="AD31" s="137">
        <v>0</v>
      </c>
      <c r="AE31" s="137">
        <v>0</v>
      </c>
      <c r="AF31" s="137">
        <v>0</v>
      </c>
      <c r="AG31" s="137">
        <v>0</v>
      </c>
      <c r="AH31" s="137">
        <v>0</v>
      </c>
      <c r="AI31" s="137">
        <v>0</v>
      </c>
      <c r="AJ31" s="137">
        <v>0</v>
      </c>
      <c r="AK31" s="137">
        <v>0</v>
      </c>
      <c r="AL31" s="137">
        <v>0</v>
      </c>
      <c r="AM31" s="137">
        <v>0</v>
      </c>
      <c r="AN31" s="137">
        <v>0</v>
      </c>
      <c r="AO31" s="137">
        <v>0</v>
      </c>
      <c r="AP31" s="137">
        <v>0</v>
      </c>
      <c r="AQ31" s="137">
        <v>0</v>
      </c>
      <c r="AR31" s="137">
        <v>0</v>
      </c>
      <c r="AS31" s="137">
        <v>0</v>
      </c>
      <c r="AT31" s="137">
        <v>0</v>
      </c>
      <c r="AU31" s="137">
        <v>0</v>
      </c>
      <c r="AV31" s="137">
        <v>0</v>
      </c>
      <c r="AW31" s="137">
        <v>0</v>
      </c>
      <c r="AX31" s="137">
        <v>0</v>
      </c>
      <c r="AY31" s="137">
        <v>7622.94</v>
      </c>
      <c r="AZ31" s="137">
        <v>7661.6239999999998</v>
      </c>
      <c r="BA31" s="137">
        <v>7412.2720000000008</v>
      </c>
      <c r="BB31" s="137">
        <v>7250.59</v>
      </c>
      <c r="BC31" s="137">
        <v>6790.04</v>
      </c>
      <c r="BD31" s="137">
        <v>6766.183</v>
      </c>
      <c r="BE31" s="137">
        <v>6749.0433528570848</v>
      </c>
      <c r="BF31" s="137">
        <v>6757.9545089520052</v>
      </c>
      <c r="BG31" s="137">
        <v>6724.1235550023994</v>
      </c>
      <c r="BH31" s="137">
        <v>6662.027000000001</v>
      </c>
      <c r="BI31" s="137">
        <v>6649.9306075200002</v>
      </c>
      <c r="BJ31" s="137">
        <v>6566.1693209299992</v>
      </c>
      <c r="BK31" s="137">
        <v>6657.0001817393668</v>
      </c>
      <c r="BL31" s="137">
        <v>6515.8436022599981</v>
      </c>
      <c r="BM31" s="137">
        <v>6108.3423565899993</v>
      </c>
      <c r="BN31" s="137">
        <v>5556.0370140352561</v>
      </c>
      <c r="BO31" s="137">
        <v>4935.2797263499997</v>
      </c>
      <c r="BP31" s="137">
        <v>3275.8454461099996</v>
      </c>
      <c r="BQ31" s="137">
        <v>1186.5636150700004</v>
      </c>
      <c r="BR31" s="137">
        <v>244.52811802000002</v>
      </c>
      <c r="BS31" s="137">
        <v>48.443544862115822</v>
      </c>
      <c r="BT31" s="137">
        <v>7.8845025362227217</v>
      </c>
      <c r="BU31" s="137">
        <v>5.7227238711519792</v>
      </c>
      <c r="BV31" s="137">
        <v>6.3775588802817227</v>
      </c>
      <c r="BW31" s="137">
        <v>7.0522077507640208</v>
      </c>
      <c r="BX31" s="133">
        <v>7.3212573576905662</v>
      </c>
    </row>
    <row r="32" spans="1:76">
      <c r="A32" s="110"/>
      <c r="B32" s="38" t="s">
        <v>7</v>
      </c>
      <c r="C32" s="146" t="s">
        <v>203</v>
      </c>
      <c r="D32" s="137">
        <v>62.5</v>
      </c>
      <c r="E32" s="137">
        <v>75.2</v>
      </c>
      <c r="F32" s="137">
        <v>84.5</v>
      </c>
      <c r="G32" s="137">
        <v>94.6</v>
      </c>
      <c r="H32" s="137">
        <v>118.6</v>
      </c>
      <c r="I32" s="137">
        <v>120.3</v>
      </c>
      <c r="J32" s="137">
        <v>125.4</v>
      </c>
      <c r="K32" s="137">
        <v>114.1</v>
      </c>
      <c r="L32" s="137">
        <v>121.3</v>
      </c>
      <c r="M32" s="137">
        <v>119.6</v>
      </c>
      <c r="N32" s="137">
        <v>131.80000000000001</v>
      </c>
      <c r="O32" s="137">
        <v>158.5</v>
      </c>
      <c r="P32" s="137">
        <v>179.5</v>
      </c>
      <c r="Q32" s="137">
        <v>171.1</v>
      </c>
      <c r="R32" s="137">
        <v>199.8</v>
      </c>
      <c r="S32" s="137">
        <v>217.4</v>
      </c>
      <c r="T32" s="137">
        <v>223.3</v>
      </c>
      <c r="U32" s="137">
        <v>245.9</v>
      </c>
      <c r="V32" s="137">
        <v>297.5</v>
      </c>
      <c r="W32" s="137">
        <v>385.7</v>
      </c>
      <c r="X32" s="137">
        <v>428.9</v>
      </c>
      <c r="Y32" s="137">
        <v>470.7</v>
      </c>
      <c r="Z32" s="137">
        <v>523.79999999999995</v>
      </c>
      <c r="AA32" s="137">
        <v>641.4</v>
      </c>
      <c r="AB32" s="137">
        <v>703.5</v>
      </c>
      <c r="AC32" s="137">
        <v>703.7</v>
      </c>
      <c r="AD32" s="137">
        <v>959.4</v>
      </c>
      <c r="AE32" s="137">
        <v>1308.2</v>
      </c>
      <c r="AF32" s="137">
        <v>1715.3</v>
      </c>
      <c r="AG32" s="137">
        <v>1431</v>
      </c>
      <c r="AH32" s="137">
        <v>1561</v>
      </c>
      <c r="AI32" s="137">
        <v>1675</v>
      </c>
      <c r="AJ32" s="137">
        <v>2165</v>
      </c>
      <c r="AK32" s="137">
        <v>3245.05</v>
      </c>
      <c r="AL32" s="137">
        <v>4612</v>
      </c>
      <c r="AM32" s="137">
        <v>5592</v>
      </c>
      <c r="AN32" s="137">
        <v>6470</v>
      </c>
      <c r="AO32" s="137">
        <v>7446</v>
      </c>
      <c r="AP32" s="137">
        <v>7965</v>
      </c>
      <c r="AQ32" s="137">
        <v>7956</v>
      </c>
      <c r="AR32" s="137">
        <v>7581.9769999999999</v>
      </c>
      <c r="AS32" s="137">
        <v>7675.058</v>
      </c>
      <c r="AT32" s="137">
        <v>8895.1850000000013</v>
      </c>
      <c r="AU32" s="137">
        <v>11646.02289951173</v>
      </c>
      <c r="AV32" s="137">
        <v>14789.988000000001</v>
      </c>
      <c r="AW32" s="137">
        <v>16109.623</v>
      </c>
      <c r="AX32" s="137">
        <v>16387.047999999999</v>
      </c>
      <c r="AY32" s="137">
        <v>16692.532999999999</v>
      </c>
      <c r="AZ32" s="137">
        <v>14444.695</v>
      </c>
      <c r="BA32" s="137">
        <v>11965.317000000001</v>
      </c>
      <c r="BB32" s="137">
        <v>11790.69</v>
      </c>
      <c r="BC32" s="137">
        <v>12082.322</v>
      </c>
      <c r="BD32" s="137">
        <v>13121.226999999999</v>
      </c>
      <c r="BE32" s="137">
        <v>14100.907119412172</v>
      </c>
      <c r="BF32" s="137">
        <v>14237.3147109526</v>
      </c>
      <c r="BG32" s="137">
        <v>12859.01825241993</v>
      </c>
      <c r="BH32" s="137">
        <v>10028.913</v>
      </c>
      <c r="BI32" s="137">
        <v>9149.9960046050001</v>
      </c>
      <c r="BJ32" s="137">
        <v>8838.7708489100005</v>
      </c>
      <c r="BK32" s="137">
        <v>9027.9858692587677</v>
      </c>
      <c r="BL32" s="137">
        <v>8684.733409389999</v>
      </c>
      <c r="BM32" s="137">
        <v>8373.7599778200001</v>
      </c>
      <c r="BN32" s="137">
        <v>7856.3960060182071</v>
      </c>
      <c r="BO32" s="137">
        <v>6997.2154424</v>
      </c>
      <c r="BP32" s="137">
        <v>5308.918879060001</v>
      </c>
      <c r="BQ32" s="137">
        <v>3582.82601935</v>
      </c>
      <c r="BR32" s="137">
        <v>2893.4764139800004</v>
      </c>
      <c r="BS32" s="137">
        <v>2780.5117507766058</v>
      </c>
      <c r="BT32" s="137">
        <v>2634.8289211325246</v>
      </c>
      <c r="BU32" s="137">
        <v>2446.0694739214523</v>
      </c>
      <c r="BV32" s="137">
        <v>2314.0613409154294</v>
      </c>
      <c r="BW32" s="137">
        <v>2265.1489825636136</v>
      </c>
      <c r="BX32" s="133">
        <v>2334.7901784357969</v>
      </c>
    </row>
    <row r="33" spans="1:76">
      <c r="A33" s="147"/>
      <c r="B33" s="38" t="s">
        <v>240</v>
      </c>
      <c r="C33" s="146" t="s">
        <v>203</v>
      </c>
      <c r="D33" s="137">
        <v>0</v>
      </c>
      <c r="E33" s="137">
        <v>0</v>
      </c>
      <c r="F33" s="137">
        <v>0</v>
      </c>
      <c r="G33" s="137">
        <v>0</v>
      </c>
      <c r="H33" s="137">
        <v>0</v>
      </c>
      <c r="I33" s="137">
        <v>0</v>
      </c>
      <c r="J33" s="137">
        <v>0</v>
      </c>
      <c r="K33" s="137">
        <v>0</v>
      </c>
      <c r="L33" s="137">
        <v>0</v>
      </c>
      <c r="M33" s="137">
        <v>0</v>
      </c>
      <c r="N33" s="137">
        <v>0</v>
      </c>
      <c r="O33" s="137">
        <v>0</v>
      </c>
      <c r="P33" s="137">
        <v>0</v>
      </c>
      <c r="Q33" s="137">
        <v>0</v>
      </c>
      <c r="R33" s="137">
        <v>0</v>
      </c>
      <c r="S33" s="137">
        <v>0</v>
      </c>
      <c r="T33" s="137">
        <v>0</v>
      </c>
      <c r="U33" s="137">
        <v>0</v>
      </c>
      <c r="V33" s="137">
        <v>0</v>
      </c>
      <c r="W33" s="137">
        <v>0</v>
      </c>
      <c r="X33" s="137">
        <v>0</v>
      </c>
      <c r="Y33" s="137">
        <v>0</v>
      </c>
      <c r="Z33" s="137">
        <v>0</v>
      </c>
      <c r="AA33" s="137">
        <v>0</v>
      </c>
      <c r="AB33" s="137">
        <v>0</v>
      </c>
      <c r="AC33" s="137">
        <v>0</v>
      </c>
      <c r="AD33" s="137">
        <v>0</v>
      </c>
      <c r="AE33" s="137">
        <v>0</v>
      </c>
      <c r="AF33" s="137">
        <v>0</v>
      </c>
      <c r="AG33" s="137">
        <v>0</v>
      </c>
      <c r="AH33" s="137">
        <v>0</v>
      </c>
      <c r="AI33" s="137">
        <v>0</v>
      </c>
      <c r="AJ33" s="137">
        <v>0</v>
      </c>
      <c r="AK33" s="137">
        <v>0</v>
      </c>
      <c r="AL33" s="137">
        <v>0</v>
      </c>
      <c r="AM33" s="137">
        <v>0</v>
      </c>
      <c r="AN33" s="137">
        <v>0</v>
      </c>
      <c r="AO33" s="137">
        <v>0</v>
      </c>
      <c r="AP33" s="137">
        <v>0</v>
      </c>
      <c r="AQ33" s="137">
        <v>0</v>
      </c>
      <c r="AR33" s="137">
        <v>1.2749999999999999</v>
      </c>
      <c r="AS33" s="137">
        <v>10.731</v>
      </c>
      <c r="AT33" s="137">
        <v>24.417000000000002</v>
      </c>
      <c r="AU33" s="137">
        <v>45.9</v>
      </c>
      <c r="AV33" s="137">
        <v>86.460999999999999</v>
      </c>
      <c r="AW33" s="137">
        <v>112.84399999999999</v>
      </c>
      <c r="AX33" s="137">
        <v>101.313</v>
      </c>
      <c r="AY33" s="137">
        <v>104.523</v>
      </c>
      <c r="AZ33" s="137">
        <v>109.417</v>
      </c>
      <c r="BA33" s="137">
        <v>107.491</v>
      </c>
      <c r="BB33" s="137">
        <v>112.054</v>
      </c>
      <c r="BC33" s="137">
        <v>125.285</v>
      </c>
      <c r="BD33" s="137">
        <v>132.35599999999999</v>
      </c>
      <c r="BE33" s="137">
        <v>148.73699999999999</v>
      </c>
      <c r="BF33" s="137">
        <v>168.34100000000001</v>
      </c>
      <c r="BG33" s="137">
        <v>189.08099999999999</v>
      </c>
      <c r="BH33" s="137">
        <v>209.41499999999999</v>
      </c>
      <c r="BI33" s="137">
        <v>231.1134238570055</v>
      </c>
      <c r="BJ33" s="137">
        <v>259.31581324546704</v>
      </c>
      <c r="BK33" s="137">
        <v>296.238</v>
      </c>
      <c r="BL33" s="137">
        <v>324.96100000000001</v>
      </c>
      <c r="BM33" s="137">
        <v>341.1</v>
      </c>
      <c r="BN33" s="137">
        <v>349.83600000000001</v>
      </c>
      <c r="BO33" s="137">
        <v>325.97800000000001</v>
      </c>
      <c r="BP33" s="137">
        <v>304.01600000000002</v>
      </c>
      <c r="BQ33" s="137">
        <v>285.58</v>
      </c>
      <c r="BR33" s="137">
        <v>271.61900000000003</v>
      </c>
      <c r="BS33" s="137">
        <v>0</v>
      </c>
      <c r="BT33" s="137">
        <v>0</v>
      </c>
      <c r="BU33" s="137">
        <v>0</v>
      </c>
      <c r="BV33" s="137">
        <v>0</v>
      </c>
      <c r="BW33" s="137">
        <v>0</v>
      </c>
      <c r="BX33" s="133">
        <v>0</v>
      </c>
    </row>
    <row r="34" spans="1:76">
      <c r="A34" s="110"/>
      <c r="B34" s="38" t="s">
        <v>6</v>
      </c>
      <c r="C34" s="146" t="s">
        <v>201</v>
      </c>
      <c r="D34" s="137">
        <v>0</v>
      </c>
      <c r="E34" s="137">
        <v>0</v>
      </c>
      <c r="F34" s="137">
        <v>0</v>
      </c>
      <c r="G34" s="137">
        <v>0</v>
      </c>
      <c r="H34" s="137">
        <v>0</v>
      </c>
      <c r="I34" s="137">
        <v>0</v>
      </c>
      <c r="J34" s="137">
        <v>0</v>
      </c>
      <c r="K34" s="137">
        <v>0</v>
      </c>
      <c r="L34" s="137">
        <v>0</v>
      </c>
      <c r="M34" s="137">
        <v>0</v>
      </c>
      <c r="N34" s="137">
        <v>0</v>
      </c>
      <c r="O34" s="137">
        <v>0</v>
      </c>
      <c r="P34" s="137">
        <v>0</v>
      </c>
      <c r="Q34" s="137">
        <v>0</v>
      </c>
      <c r="R34" s="137">
        <v>0</v>
      </c>
      <c r="S34" s="137">
        <v>0</v>
      </c>
      <c r="T34" s="137">
        <v>0</v>
      </c>
      <c r="U34" s="137">
        <v>0</v>
      </c>
      <c r="V34" s="137">
        <v>0</v>
      </c>
      <c r="W34" s="137">
        <v>0</v>
      </c>
      <c r="X34" s="137">
        <v>0</v>
      </c>
      <c r="Y34" s="137">
        <v>0</v>
      </c>
      <c r="Z34" s="137">
        <v>76.699999999999989</v>
      </c>
      <c r="AA34" s="137">
        <v>83.800000000000011</v>
      </c>
      <c r="AB34" s="137">
        <v>92.7</v>
      </c>
      <c r="AC34" s="137">
        <v>103.7</v>
      </c>
      <c r="AD34" s="137">
        <v>130.79999999999998</v>
      </c>
      <c r="AE34" s="137">
        <v>171.1</v>
      </c>
      <c r="AF34" s="137">
        <v>196.7</v>
      </c>
      <c r="AG34" s="137">
        <v>224.6</v>
      </c>
      <c r="AH34" s="137">
        <v>253</v>
      </c>
      <c r="AI34" s="137">
        <v>285</v>
      </c>
      <c r="AJ34" s="137">
        <v>329</v>
      </c>
      <c r="AK34" s="137">
        <v>367</v>
      </c>
      <c r="AL34" s="137">
        <v>399</v>
      </c>
      <c r="AM34" s="137">
        <v>428</v>
      </c>
      <c r="AN34" s="137">
        <v>441</v>
      </c>
      <c r="AO34" s="137">
        <v>470</v>
      </c>
      <c r="AP34" s="137">
        <v>505</v>
      </c>
      <c r="AQ34" s="137">
        <v>514.10199999999998</v>
      </c>
      <c r="AR34" s="137">
        <v>513.58299999999997</v>
      </c>
      <c r="AS34" s="137">
        <v>533.13800000000003</v>
      </c>
      <c r="AT34" s="137">
        <v>584.37099999999998</v>
      </c>
      <c r="AU34" s="137">
        <v>654.65499413448993</v>
      </c>
      <c r="AV34" s="137">
        <v>667.50399999999991</v>
      </c>
      <c r="AW34" s="137">
        <v>686.28399999999988</v>
      </c>
      <c r="AX34" s="137">
        <v>706.56499999999994</v>
      </c>
      <c r="AY34" s="137">
        <v>730.84699999999987</v>
      </c>
      <c r="AZ34" s="137">
        <v>742.93900000000008</v>
      </c>
      <c r="BA34" s="137">
        <v>746.97900000000004</v>
      </c>
      <c r="BB34" s="137">
        <v>760.91300000000001</v>
      </c>
      <c r="BC34" s="137">
        <v>753.17499999999995</v>
      </c>
      <c r="BD34" s="137">
        <v>759</v>
      </c>
      <c r="BE34" s="137">
        <v>778.45800000000008</v>
      </c>
      <c r="BF34" s="137">
        <v>782.50758261258761</v>
      </c>
      <c r="BG34" s="137">
        <v>783.48695761035617</v>
      </c>
      <c r="BH34" s="137">
        <v>794.55200000000002</v>
      </c>
      <c r="BI34" s="137">
        <v>787.58934177900016</v>
      </c>
      <c r="BJ34" s="137">
        <v>790.4603985399998</v>
      </c>
      <c r="BK34" s="137">
        <v>794.80543098380008</v>
      </c>
      <c r="BL34" s="137">
        <v>816.22339083000008</v>
      </c>
      <c r="BM34" s="137">
        <v>843.82698400000015</v>
      </c>
      <c r="BN34" s="137">
        <v>888.44639182000003</v>
      </c>
      <c r="BO34" s="137">
        <v>887.63814664999995</v>
      </c>
      <c r="BP34" s="137">
        <v>905.24794301000009</v>
      </c>
      <c r="BQ34" s="137">
        <v>903.28178726998499</v>
      </c>
      <c r="BR34" s="137">
        <v>907.80906585999901</v>
      </c>
      <c r="BS34" s="137">
        <v>904.79119673280024</v>
      </c>
      <c r="BT34" s="137">
        <v>887.72935281288107</v>
      </c>
      <c r="BU34" s="137">
        <v>879.27060524434944</v>
      </c>
      <c r="BV34" s="137">
        <v>874.38474139730943</v>
      </c>
      <c r="BW34" s="137">
        <v>871.89663538893399</v>
      </c>
      <c r="BX34" s="133">
        <v>865.56757787295646</v>
      </c>
    </row>
    <row r="35" spans="1:76">
      <c r="A35" s="110"/>
      <c r="B35" s="38" t="s">
        <v>239</v>
      </c>
      <c r="C35" s="146" t="s">
        <v>210</v>
      </c>
      <c r="D35" s="137">
        <v>0</v>
      </c>
      <c r="E35" s="137">
        <v>0</v>
      </c>
      <c r="F35" s="137">
        <v>0</v>
      </c>
      <c r="G35" s="137">
        <v>0</v>
      </c>
      <c r="H35" s="137">
        <v>0</v>
      </c>
      <c r="I35" s="137">
        <v>0</v>
      </c>
      <c r="J35" s="137">
        <v>0</v>
      </c>
      <c r="K35" s="137">
        <v>0</v>
      </c>
      <c r="L35" s="137">
        <v>0</v>
      </c>
      <c r="M35" s="137">
        <v>0</v>
      </c>
      <c r="N35" s="137">
        <v>0</v>
      </c>
      <c r="O35" s="137">
        <v>0</v>
      </c>
      <c r="P35" s="137">
        <v>0</v>
      </c>
      <c r="Q35" s="137">
        <v>0</v>
      </c>
      <c r="R35" s="137">
        <v>0</v>
      </c>
      <c r="S35" s="137">
        <v>0</v>
      </c>
      <c r="T35" s="137">
        <v>0</v>
      </c>
      <c r="U35" s="137">
        <v>0</v>
      </c>
      <c r="V35" s="137">
        <v>0</v>
      </c>
      <c r="W35" s="137">
        <v>0</v>
      </c>
      <c r="X35" s="137">
        <v>0</v>
      </c>
      <c r="Y35" s="137">
        <v>0</v>
      </c>
      <c r="Z35" s="137">
        <v>0</v>
      </c>
      <c r="AA35" s="137">
        <v>91</v>
      </c>
      <c r="AB35" s="137">
        <v>196</v>
      </c>
      <c r="AC35" s="137">
        <v>241.541</v>
      </c>
      <c r="AD35" s="137">
        <v>319.58499999999998</v>
      </c>
      <c r="AE35" s="137">
        <v>448.238</v>
      </c>
      <c r="AF35" s="137">
        <v>562.80799999999999</v>
      </c>
      <c r="AG35" s="137">
        <v>701.21900000000005</v>
      </c>
      <c r="AH35" s="137">
        <v>840</v>
      </c>
      <c r="AI35" s="137">
        <v>995</v>
      </c>
      <c r="AJ35" s="137">
        <v>1150</v>
      </c>
      <c r="AK35" s="137">
        <v>1370</v>
      </c>
      <c r="AL35" s="137">
        <v>1593</v>
      </c>
      <c r="AM35" s="137">
        <v>1872</v>
      </c>
      <c r="AN35" s="137">
        <v>2142</v>
      </c>
      <c r="AO35" s="137">
        <v>2349</v>
      </c>
      <c r="AP35" s="137">
        <v>2673.8379999999997</v>
      </c>
      <c r="AQ35" s="137">
        <v>2968.4050000000002</v>
      </c>
      <c r="AR35" s="137">
        <v>3359.3579999999997</v>
      </c>
      <c r="AS35" s="137">
        <v>3836.6360000000004</v>
      </c>
      <c r="AT35" s="137">
        <v>4431.0190000000002</v>
      </c>
      <c r="AU35" s="137">
        <v>5485.4179999999997</v>
      </c>
      <c r="AV35" s="137">
        <v>6209.6019999999999</v>
      </c>
      <c r="AW35" s="137">
        <v>7067.8279999999995</v>
      </c>
      <c r="AX35" s="137">
        <v>7705.134</v>
      </c>
      <c r="AY35" s="137">
        <v>271</v>
      </c>
      <c r="AZ35" s="137">
        <v>0</v>
      </c>
      <c r="BA35" s="137">
        <v>0</v>
      </c>
      <c r="BB35" s="137">
        <v>0</v>
      </c>
      <c r="BC35" s="137">
        <v>0</v>
      </c>
      <c r="BD35" s="137">
        <v>0</v>
      </c>
      <c r="BE35" s="137">
        <v>0</v>
      </c>
      <c r="BF35" s="137">
        <v>0</v>
      </c>
      <c r="BG35" s="137">
        <v>0</v>
      </c>
      <c r="BH35" s="137">
        <v>0</v>
      </c>
      <c r="BI35" s="137">
        <v>0</v>
      </c>
      <c r="BJ35" s="137">
        <v>0</v>
      </c>
      <c r="BK35" s="137">
        <v>0</v>
      </c>
      <c r="BL35" s="137">
        <v>0</v>
      </c>
      <c r="BM35" s="137">
        <v>0</v>
      </c>
      <c r="BN35" s="137">
        <v>0</v>
      </c>
      <c r="BO35" s="137">
        <v>0</v>
      </c>
      <c r="BP35" s="137">
        <v>0</v>
      </c>
      <c r="BQ35" s="137">
        <v>0</v>
      </c>
      <c r="BR35" s="137">
        <v>0</v>
      </c>
      <c r="BS35" s="137">
        <v>0</v>
      </c>
      <c r="BT35" s="137">
        <v>0</v>
      </c>
      <c r="BU35" s="137">
        <v>0</v>
      </c>
      <c r="BV35" s="137">
        <v>0</v>
      </c>
      <c r="BW35" s="137">
        <v>0</v>
      </c>
      <c r="BX35" s="133">
        <v>0</v>
      </c>
    </row>
    <row r="36" spans="1:76" ht="26.45" customHeight="1">
      <c r="A36" s="110"/>
      <c r="B36" s="38" t="s">
        <v>238</v>
      </c>
      <c r="C36" s="146" t="s">
        <v>203</v>
      </c>
      <c r="D36" s="137">
        <v>0</v>
      </c>
      <c r="E36" s="137">
        <v>0</v>
      </c>
      <c r="F36" s="137">
        <v>0</v>
      </c>
      <c r="G36" s="137">
        <v>0</v>
      </c>
      <c r="H36" s="137">
        <v>0</v>
      </c>
      <c r="I36" s="137">
        <v>0</v>
      </c>
      <c r="J36" s="137">
        <v>0</v>
      </c>
      <c r="K36" s="137">
        <v>0</v>
      </c>
      <c r="L36" s="137">
        <v>0</v>
      </c>
      <c r="M36" s="137">
        <v>0</v>
      </c>
      <c r="N36" s="137">
        <v>0</v>
      </c>
      <c r="O36" s="137">
        <v>0</v>
      </c>
      <c r="P36" s="137">
        <v>0</v>
      </c>
      <c r="Q36" s="137">
        <v>0</v>
      </c>
      <c r="R36" s="137">
        <v>0</v>
      </c>
      <c r="S36" s="137">
        <v>0</v>
      </c>
      <c r="T36" s="137">
        <v>0</v>
      </c>
      <c r="U36" s="137">
        <v>0</v>
      </c>
      <c r="V36" s="137">
        <v>0</v>
      </c>
      <c r="W36" s="137">
        <v>0</v>
      </c>
      <c r="X36" s="137">
        <v>0</v>
      </c>
      <c r="Y36" s="137">
        <v>0</v>
      </c>
      <c r="Z36" s="137">
        <v>0</v>
      </c>
      <c r="AA36" s="137">
        <v>0</v>
      </c>
      <c r="AB36" s="137">
        <v>0</v>
      </c>
      <c r="AC36" s="137">
        <v>0</v>
      </c>
      <c r="AD36" s="137">
        <v>0</v>
      </c>
      <c r="AE36" s="137">
        <v>0</v>
      </c>
      <c r="AF36" s="137">
        <v>0</v>
      </c>
      <c r="AG36" s="137">
        <v>0</v>
      </c>
      <c r="AH36" s="137">
        <v>0</v>
      </c>
      <c r="AI36" s="137">
        <v>0</v>
      </c>
      <c r="AJ36" s="137">
        <v>0</v>
      </c>
      <c r="AK36" s="137">
        <v>0</v>
      </c>
      <c r="AL36" s="137">
        <v>0</v>
      </c>
      <c r="AM36" s="137">
        <v>0</v>
      </c>
      <c r="AN36" s="137">
        <v>0</v>
      </c>
      <c r="AO36" s="137">
        <v>0</v>
      </c>
      <c r="AP36" s="137">
        <v>0</v>
      </c>
      <c r="AQ36" s="137">
        <v>0</v>
      </c>
      <c r="AR36" s="137">
        <v>0</v>
      </c>
      <c r="AS36" s="137">
        <v>0</v>
      </c>
      <c r="AT36" s="137">
        <v>0</v>
      </c>
      <c r="AU36" s="137">
        <v>0</v>
      </c>
      <c r="AV36" s="137">
        <v>0</v>
      </c>
      <c r="AW36" s="137">
        <v>0</v>
      </c>
      <c r="AX36" s="137">
        <v>0</v>
      </c>
      <c r="AY36" s="137">
        <v>0</v>
      </c>
      <c r="AZ36" s="137">
        <v>0</v>
      </c>
      <c r="BA36" s="137">
        <v>0</v>
      </c>
      <c r="BB36" s="137">
        <v>0</v>
      </c>
      <c r="BC36" s="137">
        <v>0</v>
      </c>
      <c r="BD36" s="137">
        <v>0</v>
      </c>
      <c r="BE36" s="137">
        <v>0</v>
      </c>
      <c r="BF36" s="137">
        <v>0</v>
      </c>
      <c r="BG36" s="137">
        <v>0</v>
      </c>
      <c r="BH36" s="137">
        <v>0</v>
      </c>
      <c r="BI36" s="137">
        <v>0</v>
      </c>
      <c r="BJ36" s="137">
        <v>0</v>
      </c>
      <c r="BK36" s="137">
        <v>0</v>
      </c>
      <c r="BL36" s="137">
        <v>90.849720650000009</v>
      </c>
      <c r="BM36" s="137">
        <v>106.96880001999999</v>
      </c>
      <c r="BN36" s="137">
        <v>109.92031101000002</v>
      </c>
      <c r="BO36" s="137">
        <v>115.96021940000001</v>
      </c>
      <c r="BP36" s="137">
        <v>110.02752643000001</v>
      </c>
      <c r="BQ36" s="137">
        <v>101.38309716000001</v>
      </c>
      <c r="BR36" s="137">
        <v>15.698963300000001</v>
      </c>
      <c r="BS36" s="137">
        <v>0</v>
      </c>
      <c r="BT36" s="137">
        <v>0</v>
      </c>
      <c r="BU36" s="137">
        <v>0</v>
      </c>
      <c r="BV36" s="137">
        <v>0</v>
      </c>
      <c r="BW36" s="137">
        <v>0</v>
      </c>
      <c r="BX36" s="133">
        <v>0</v>
      </c>
    </row>
    <row r="37" spans="1:76">
      <c r="A37" s="110"/>
      <c r="B37" s="38" t="s">
        <v>237</v>
      </c>
      <c r="C37" s="146" t="s">
        <v>201</v>
      </c>
      <c r="D37" s="137">
        <v>0</v>
      </c>
      <c r="E37" s="137">
        <v>0</v>
      </c>
      <c r="F37" s="137">
        <v>0</v>
      </c>
      <c r="G37" s="137">
        <v>0</v>
      </c>
      <c r="H37" s="137">
        <v>0</v>
      </c>
      <c r="I37" s="137">
        <v>0</v>
      </c>
      <c r="J37" s="137">
        <v>0</v>
      </c>
      <c r="K37" s="137">
        <v>0</v>
      </c>
      <c r="L37" s="137">
        <v>0</v>
      </c>
      <c r="M37" s="137">
        <v>0</v>
      </c>
      <c r="N37" s="137">
        <v>0</v>
      </c>
      <c r="O37" s="137">
        <v>0</v>
      </c>
      <c r="P37" s="137">
        <v>0</v>
      </c>
      <c r="Q37" s="137">
        <v>0</v>
      </c>
      <c r="R37" s="137">
        <v>0</v>
      </c>
      <c r="S37" s="137">
        <v>0</v>
      </c>
      <c r="T37" s="137">
        <v>0</v>
      </c>
      <c r="U37" s="137">
        <v>0</v>
      </c>
      <c r="V37" s="137">
        <v>0</v>
      </c>
      <c r="W37" s="137">
        <v>0</v>
      </c>
      <c r="X37" s="137">
        <v>0</v>
      </c>
      <c r="Y37" s="137">
        <v>0</v>
      </c>
      <c r="Z37" s="137">
        <v>0</v>
      </c>
      <c r="AA37" s="137">
        <v>0</v>
      </c>
      <c r="AB37" s="137">
        <v>0</v>
      </c>
      <c r="AC37" s="137">
        <v>0</v>
      </c>
      <c r="AD37" s="137">
        <v>0</v>
      </c>
      <c r="AE37" s="137">
        <v>0</v>
      </c>
      <c r="AF37" s="137">
        <v>0</v>
      </c>
      <c r="AG37" s="137">
        <v>0</v>
      </c>
      <c r="AH37" s="137">
        <v>0</v>
      </c>
      <c r="AI37" s="137">
        <v>0</v>
      </c>
      <c r="AJ37" s="137">
        <v>0</v>
      </c>
      <c r="AK37" s="137">
        <v>0</v>
      </c>
      <c r="AL37" s="137">
        <v>0</v>
      </c>
      <c r="AM37" s="137">
        <v>0</v>
      </c>
      <c r="AN37" s="137">
        <v>0</v>
      </c>
      <c r="AO37" s="137">
        <v>0</v>
      </c>
      <c r="AP37" s="137">
        <v>0</v>
      </c>
      <c r="AQ37" s="137">
        <v>0</v>
      </c>
      <c r="AR37" s="137">
        <v>0</v>
      </c>
      <c r="AS37" s="137">
        <v>0</v>
      </c>
      <c r="AT37" s="137">
        <v>0</v>
      </c>
      <c r="AU37" s="137">
        <v>0</v>
      </c>
      <c r="AV37" s="137">
        <v>0</v>
      </c>
      <c r="AW37" s="137">
        <v>0</v>
      </c>
      <c r="AX37" s="137">
        <v>0</v>
      </c>
      <c r="AY37" s="137">
        <v>0</v>
      </c>
      <c r="AZ37" s="137">
        <v>0</v>
      </c>
      <c r="BA37" s="137">
        <v>0</v>
      </c>
      <c r="BB37" s="137">
        <v>0</v>
      </c>
      <c r="BC37" s="137">
        <v>0</v>
      </c>
      <c r="BD37" s="137">
        <v>0</v>
      </c>
      <c r="BE37" s="137">
        <v>5.2569999999999997</v>
      </c>
      <c r="BF37" s="137">
        <v>5.6630000000000003</v>
      </c>
      <c r="BG37" s="137">
        <v>4.9935427399999996</v>
      </c>
      <c r="BH37" s="137">
        <v>18.285</v>
      </c>
      <c r="BI37" s="137">
        <v>38.134147140000003</v>
      </c>
      <c r="BJ37" s="137">
        <v>40.277408909999998</v>
      </c>
      <c r="BK37" s="137">
        <v>46.931080800000004</v>
      </c>
      <c r="BL37" s="137">
        <v>38.630065660000305</v>
      </c>
      <c r="BM37" s="137">
        <v>48.46444386000001</v>
      </c>
      <c r="BN37" s="137">
        <v>60.721072239999998</v>
      </c>
      <c r="BO37" s="137">
        <v>52.361478550000008</v>
      </c>
      <c r="BP37" s="137">
        <v>56.829980329999998</v>
      </c>
      <c r="BQ37" s="137">
        <v>0.62293946000000011</v>
      </c>
      <c r="BR37" s="137">
        <v>0.20971236999999998</v>
      </c>
      <c r="BS37" s="137">
        <v>2.5372059999999998E-2</v>
      </c>
      <c r="BT37" s="137">
        <v>-9.0799999999999995E-6</v>
      </c>
      <c r="BU37" s="137">
        <v>-9.0799999999999995E-6</v>
      </c>
      <c r="BV37" s="137">
        <v>-9.0799999999999995E-6</v>
      </c>
      <c r="BW37" s="137">
        <v>-9.0799999999999995E-6</v>
      </c>
      <c r="BX37" s="133">
        <v>-9.0799999999999995E-6</v>
      </c>
    </row>
    <row r="38" spans="1:76">
      <c r="A38" s="110"/>
      <c r="B38" s="38" t="s">
        <v>236</v>
      </c>
      <c r="C38" s="112"/>
      <c r="D38" s="137">
        <f t="shared" ref="D38:AI38" si="7">SUM(D$39:D$40)</f>
        <v>0</v>
      </c>
      <c r="E38" s="137">
        <f t="shared" si="7"/>
        <v>0</v>
      </c>
      <c r="F38" s="137">
        <f t="shared" si="7"/>
        <v>0</v>
      </c>
      <c r="G38" s="137">
        <f t="shared" si="7"/>
        <v>0</v>
      </c>
      <c r="H38" s="137">
        <f t="shared" si="7"/>
        <v>0</v>
      </c>
      <c r="I38" s="137">
        <f t="shared" si="7"/>
        <v>0</v>
      </c>
      <c r="J38" s="137">
        <f t="shared" si="7"/>
        <v>0</v>
      </c>
      <c r="K38" s="137">
        <f t="shared" si="7"/>
        <v>0</v>
      </c>
      <c r="L38" s="137">
        <f t="shared" si="7"/>
        <v>0</v>
      </c>
      <c r="M38" s="137">
        <f t="shared" si="7"/>
        <v>0</v>
      </c>
      <c r="N38" s="137">
        <f t="shared" si="7"/>
        <v>0</v>
      </c>
      <c r="O38" s="137">
        <f t="shared" si="7"/>
        <v>0</v>
      </c>
      <c r="P38" s="137">
        <f t="shared" si="7"/>
        <v>0</v>
      </c>
      <c r="Q38" s="137">
        <f t="shared" si="7"/>
        <v>0</v>
      </c>
      <c r="R38" s="137">
        <f t="shared" si="7"/>
        <v>0</v>
      </c>
      <c r="S38" s="137">
        <f t="shared" si="7"/>
        <v>0</v>
      </c>
      <c r="T38" s="137">
        <f t="shared" si="7"/>
        <v>0</v>
      </c>
      <c r="U38" s="137">
        <f t="shared" si="7"/>
        <v>0</v>
      </c>
      <c r="V38" s="137">
        <f t="shared" si="7"/>
        <v>0</v>
      </c>
      <c r="W38" s="137">
        <f t="shared" si="7"/>
        <v>0</v>
      </c>
      <c r="X38" s="137">
        <f t="shared" si="7"/>
        <v>0</v>
      </c>
      <c r="Y38" s="137">
        <f t="shared" si="7"/>
        <v>0</v>
      </c>
      <c r="Z38" s="137">
        <f t="shared" si="7"/>
        <v>0</v>
      </c>
      <c r="AA38" s="137">
        <f t="shared" si="7"/>
        <v>0</v>
      </c>
      <c r="AB38" s="137">
        <f t="shared" si="7"/>
        <v>0</v>
      </c>
      <c r="AC38" s="137">
        <f t="shared" si="7"/>
        <v>0</v>
      </c>
      <c r="AD38" s="137">
        <f t="shared" si="7"/>
        <v>0</v>
      </c>
      <c r="AE38" s="137">
        <f t="shared" si="7"/>
        <v>0</v>
      </c>
      <c r="AF38" s="137">
        <f t="shared" si="7"/>
        <v>0</v>
      </c>
      <c r="AG38" s="137">
        <f t="shared" si="7"/>
        <v>0</v>
      </c>
      <c r="AH38" s="137">
        <f t="shared" si="7"/>
        <v>0</v>
      </c>
      <c r="AI38" s="137">
        <f t="shared" si="7"/>
        <v>0</v>
      </c>
      <c r="AJ38" s="137">
        <f t="shared" ref="AJ38:BO38" si="8">SUM(AJ$39:AJ$40)</f>
        <v>0</v>
      </c>
      <c r="AK38" s="137">
        <f t="shared" si="8"/>
        <v>0</v>
      </c>
      <c r="AL38" s="137">
        <f t="shared" si="8"/>
        <v>0</v>
      </c>
      <c r="AM38" s="137">
        <f t="shared" si="8"/>
        <v>0</v>
      </c>
      <c r="AN38" s="137">
        <f t="shared" si="8"/>
        <v>0</v>
      </c>
      <c r="AO38" s="137">
        <f t="shared" si="8"/>
        <v>0</v>
      </c>
      <c r="AP38" s="137">
        <f t="shared" si="8"/>
        <v>0</v>
      </c>
      <c r="AQ38" s="137">
        <f t="shared" si="8"/>
        <v>0</v>
      </c>
      <c r="AR38" s="137">
        <f t="shared" si="8"/>
        <v>0</v>
      </c>
      <c r="AS38" s="137">
        <f t="shared" si="8"/>
        <v>0</v>
      </c>
      <c r="AT38" s="137">
        <f t="shared" si="8"/>
        <v>0</v>
      </c>
      <c r="AU38" s="137">
        <f t="shared" si="8"/>
        <v>0</v>
      </c>
      <c r="AV38" s="137">
        <f t="shared" si="8"/>
        <v>0</v>
      </c>
      <c r="AW38" s="137">
        <f t="shared" si="8"/>
        <v>0</v>
      </c>
      <c r="AX38" s="137">
        <f t="shared" si="8"/>
        <v>0</v>
      </c>
      <c r="AY38" s="137">
        <f t="shared" si="8"/>
        <v>0</v>
      </c>
      <c r="AZ38" s="137">
        <f t="shared" si="8"/>
        <v>2165.9229999999998</v>
      </c>
      <c r="BA38" s="137">
        <f t="shared" si="8"/>
        <v>3893.4660000000003</v>
      </c>
      <c r="BB38" s="137">
        <f t="shared" si="8"/>
        <v>3557.6930000000002</v>
      </c>
      <c r="BC38" s="137">
        <f t="shared" si="8"/>
        <v>3255.0860000000002</v>
      </c>
      <c r="BD38" s="137">
        <f t="shared" si="8"/>
        <v>2882.2200000000003</v>
      </c>
      <c r="BE38" s="137">
        <f t="shared" si="8"/>
        <v>2605.5709014073173</v>
      </c>
      <c r="BF38" s="137">
        <f t="shared" si="8"/>
        <v>2624.1158686900003</v>
      </c>
      <c r="BG38" s="137">
        <f t="shared" si="8"/>
        <v>2559.18840136366</v>
      </c>
      <c r="BH38" s="137">
        <f t="shared" si="8"/>
        <v>2204.4830000000002</v>
      </c>
      <c r="BI38" s="137">
        <f t="shared" si="8"/>
        <v>2311.2043118300003</v>
      </c>
      <c r="BJ38" s="137">
        <f t="shared" si="8"/>
        <v>2439.7983671900001</v>
      </c>
      <c r="BK38" s="137">
        <f t="shared" si="8"/>
        <v>2241.4881393452138</v>
      </c>
      <c r="BL38" s="137">
        <f t="shared" si="8"/>
        <v>2856.8277160099997</v>
      </c>
      <c r="BM38" s="137">
        <f t="shared" si="8"/>
        <v>4684.0175697100003</v>
      </c>
      <c r="BN38" s="137">
        <f t="shared" si="8"/>
        <v>4473.4852258236315</v>
      </c>
      <c r="BO38" s="137">
        <f t="shared" si="8"/>
        <v>4933.9849943699983</v>
      </c>
      <c r="BP38" s="137">
        <f t="shared" ref="BP38:BX38" si="9">SUM(BP$39:BP$40)</f>
        <v>5169.8070100499999</v>
      </c>
      <c r="BQ38" s="137">
        <f t="shared" si="9"/>
        <v>4338.0295485261904</v>
      </c>
      <c r="BR38" s="137">
        <f t="shared" si="9"/>
        <v>3065.0410876799997</v>
      </c>
      <c r="BS38" s="137">
        <f t="shared" si="9"/>
        <v>2156.5056348380563</v>
      </c>
      <c r="BT38" s="137">
        <f t="shared" si="9"/>
        <v>2351.0022300552741</v>
      </c>
      <c r="BU38" s="137">
        <f t="shared" si="9"/>
        <v>2422.1060694653597</v>
      </c>
      <c r="BV38" s="137">
        <f t="shared" si="9"/>
        <v>2441.8922451827661</v>
      </c>
      <c r="BW38" s="137">
        <f t="shared" si="9"/>
        <v>2488.9385678404055</v>
      </c>
      <c r="BX38" s="133">
        <f t="shared" si="9"/>
        <v>2571.7262322319139</v>
      </c>
    </row>
    <row r="39" spans="1:76">
      <c r="A39" s="110"/>
      <c r="B39" s="37" t="s">
        <v>217</v>
      </c>
      <c r="C39" s="146" t="s">
        <v>210</v>
      </c>
      <c r="D39" s="137">
        <v>0</v>
      </c>
      <c r="E39" s="137">
        <v>0</v>
      </c>
      <c r="F39" s="137">
        <v>0</v>
      </c>
      <c r="G39" s="137">
        <v>0</v>
      </c>
      <c r="H39" s="137">
        <v>0</v>
      </c>
      <c r="I39" s="137">
        <v>0</v>
      </c>
      <c r="J39" s="137">
        <v>0</v>
      </c>
      <c r="K39" s="137">
        <v>0</v>
      </c>
      <c r="L39" s="137">
        <v>0</v>
      </c>
      <c r="M39" s="137">
        <v>0</v>
      </c>
      <c r="N39" s="137">
        <v>0</v>
      </c>
      <c r="O39" s="137">
        <v>0</v>
      </c>
      <c r="P39" s="137">
        <v>0</v>
      </c>
      <c r="Q39" s="137">
        <v>0</v>
      </c>
      <c r="R39" s="137">
        <v>0</v>
      </c>
      <c r="S39" s="137">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37">
        <v>0</v>
      </c>
      <c r="AM39" s="137">
        <v>0</v>
      </c>
      <c r="AN39" s="137">
        <v>0</v>
      </c>
      <c r="AO39" s="137">
        <v>0</v>
      </c>
      <c r="AP39" s="137">
        <v>0</v>
      </c>
      <c r="AQ39" s="137">
        <v>0</v>
      </c>
      <c r="AR39" s="137">
        <v>0</v>
      </c>
      <c r="AS39" s="137">
        <v>0</v>
      </c>
      <c r="AT39" s="137">
        <v>0</v>
      </c>
      <c r="AU39" s="137">
        <v>0</v>
      </c>
      <c r="AV39" s="137">
        <v>0</v>
      </c>
      <c r="AW39" s="137">
        <v>0</v>
      </c>
      <c r="AX39" s="137">
        <v>0</v>
      </c>
      <c r="AY39" s="137">
        <v>0</v>
      </c>
      <c r="AZ39" s="137">
        <v>332.70800000000008</v>
      </c>
      <c r="BA39" s="137">
        <v>475.00800000000004</v>
      </c>
      <c r="BB39" s="137">
        <v>474.24400000000003</v>
      </c>
      <c r="BC39" s="137">
        <v>459.01900000000001</v>
      </c>
      <c r="BD39" s="137">
        <v>446.95400000000001</v>
      </c>
      <c r="BE39" s="137">
        <v>469.76190140731705</v>
      </c>
      <c r="BF39" s="137">
        <v>518.64773074999994</v>
      </c>
      <c r="BG39" s="137">
        <v>507.20891397539998</v>
      </c>
      <c r="BH39" s="137">
        <v>445.23599999999999</v>
      </c>
      <c r="BI39" s="137">
        <v>486.24370455000002</v>
      </c>
      <c r="BJ39" s="137">
        <v>477.92547793</v>
      </c>
      <c r="BK39" s="137">
        <v>424.03039473491737</v>
      </c>
      <c r="BL39" s="137">
        <v>727.70019646000003</v>
      </c>
      <c r="BM39" s="137">
        <v>1088.6921164999999</v>
      </c>
      <c r="BN39" s="137">
        <v>801.16036899012533</v>
      </c>
      <c r="BO39" s="137">
        <v>749.87685299999998</v>
      </c>
      <c r="BP39" s="137">
        <v>662.33543288999988</v>
      </c>
      <c r="BQ39" s="137">
        <v>526.70929579000006</v>
      </c>
      <c r="BR39" s="137">
        <v>369.21073870999999</v>
      </c>
      <c r="BS39" s="137">
        <v>318.98404495045077</v>
      </c>
      <c r="BT39" s="137">
        <v>326.30669766721246</v>
      </c>
      <c r="BU39" s="137">
        <v>327.78726722094268</v>
      </c>
      <c r="BV39" s="137">
        <v>332.95357595892972</v>
      </c>
      <c r="BW39" s="137">
        <v>326.91110377925332</v>
      </c>
      <c r="BX39" s="133">
        <v>337.78418019634012</v>
      </c>
    </row>
    <row r="40" spans="1:76">
      <c r="A40" s="110"/>
      <c r="B40" s="37" t="s">
        <v>235</v>
      </c>
      <c r="C40" s="146" t="s">
        <v>203</v>
      </c>
      <c r="D40" s="137">
        <v>0</v>
      </c>
      <c r="E40" s="137">
        <v>0</v>
      </c>
      <c r="F40" s="137">
        <v>0</v>
      </c>
      <c r="G40" s="137">
        <v>0</v>
      </c>
      <c r="H40" s="137">
        <v>0</v>
      </c>
      <c r="I40" s="137">
        <v>0</v>
      </c>
      <c r="J40" s="137">
        <v>0</v>
      </c>
      <c r="K40" s="137">
        <v>0</v>
      </c>
      <c r="L40" s="137">
        <v>0</v>
      </c>
      <c r="M40" s="137">
        <v>0</v>
      </c>
      <c r="N40" s="137">
        <v>0</v>
      </c>
      <c r="O40" s="137">
        <v>0</v>
      </c>
      <c r="P40" s="137">
        <v>0</v>
      </c>
      <c r="Q40" s="137">
        <v>0</v>
      </c>
      <c r="R40" s="137">
        <v>0</v>
      </c>
      <c r="S40" s="137">
        <v>0</v>
      </c>
      <c r="T40" s="137">
        <v>0</v>
      </c>
      <c r="U40" s="137">
        <v>0</v>
      </c>
      <c r="V40" s="137">
        <v>0</v>
      </c>
      <c r="W40" s="137">
        <v>0</v>
      </c>
      <c r="X40" s="137">
        <v>0</v>
      </c>
      <c r="Y40" s="137">
        <v>0</v>
      </c>
      <c r="Z40" s="137">
        <v>0</v>
      </c>
      <c r="AA40" s="137">
        <v>0</v>
      </c>
      <c r="AB40" s="137">
        <v>0</v>
      </c>
      <c r="AC40" s="137">
        <v>0</v>
      </c>
      <c r="AD40" s="137">
        <v>0</v>
      </c>
      <c r="AE40" s="137">
        <v>0</v>
      </c>
      <c r="AF40" s="137">
        <v>0</v>
      </c>
      <c r="AG40" s="137">
        <v>0</v>
      </c>
      <c r="AH40" s="137">
        <v>0</v>
      </c>
      <c r="AI40" s="137">
        <v>0</v>
      </c>
      <c r="AJ40" s="137">
        <v>0</v>
      </c>
      <c r="AK40" s="137">
        <v>0</v>
      </c>
      <c r="AL40" s="137">
        <v>0</v>
      </c>
      <c r="AM40" s="137">
        <v>0</v>
      </c>
      <c r="AN40" s="137">
        <v>0</v>
      </c>
      <c r="AO40" s="137">
        <v>0</v>
      </c>
      <c r="AP40" s="137">
        <v>0</v>
      </c>
      <c r="AQ40" s="137">
        <v>0</v>
      </c>
      <c r="AR40" s="137">
        <v>0</v>
      </c>
      <c r="AS40" s="137">
        <v>0</v>
      </c>
      <c r="AT40" s="137">
        <v>0</v>
      </c>
      <c r="AU40" s="137">
        <v>0</v>
      </c>
      <c r="AV40" s="137">
        <v>0</v>
      </c>
      <c r="AW40" s="137">
        <v>0</v>
      </c>
      <c r="AX40" s="137">
        <v>0</v>
      </c>
      <c r="AY40" s="137">
        <v>0</v>
      </c>
      <c r="AZ40" s="137">
        <v>1833.2149999999999</v>
      </c>
      <c r="BA40" s="137">
        <v>3418.4580000000001</v>
      </c>
      <c r="BB40" s="137">
        <v>3083.4490000000001</v>
      </c>
      <c r="BC40" s="137">
        <v>2796.067</v>
      </c>
      <c r="BD40" s="137">
        <v>2435.2660000000001</v>
      </c>
      <c r="BE40" s="137">
        <v>2135.8090000000002</v>
      </c>
      <c r="BF40" s="137">
        <v>2105.4681379400004</v>
      </c>
      <c r="BG40" s="137">
        <v>2051.9794873882602</v>
      </c>
      <c r="BH40" s="137">
        <v>1759.2470000000001</v>
      </c>
      <c r="BI40" s="137">
        <v>1824.9606072800002</v>
      </c>
      <c r="BJ40" s="137">
        <v>1961.87288926</v>
      </c>
      <c r="BK40" s="137">
        <v>1817.4577446102965</v>
      </c>
      <c r="BL40" s="137">
        <v>2129.1275195499998</v>
      </c>
      <c r="BM40" s="137">
        <v>3595.32545321</v>
      </c>
      <c r="BN40" s="137">
        <v>3672.3248568335066</v>
      </c>
      <c r="BO40" s="137">
        <v>4184.1081413699985</v>
      </c>
      <c r="BP40" s="137">
        <v>4507.4715771600004</v>
      </c>
      <c r="BQ40" s="137">
        <v>3811.3202527361905</v>
      </c>
      <c r="BR40" s="137">
        <v>2695.8303489699997</v>
      </c>
      <c r="BS40" s="137">
        <v>1837.5215898876056</v>
      </c>
      <c r="BT40" s="137">
        <v>2024.6955323880616</v>
      </c>
      <c r="BU40" s="137">
        <v>2094.3188022444169</v>
      </c>
      <c r="BV40" s="137">
        <v>2108.9386692238363</v>
      </c>
      <c r="BW40" s="137">
        <v>2162.0274640611524</v>
      </c>
      <c r="BX40" s="133">
        <v>2233.9420520355739</v>
      </c>
    </row>
    <row r="41" spans="1:76" ht="26.1" customHeight="1">
      <c r="A41" s="110"/>
      <c r="B41" s="38" t="s">
        <v>234</v>
      </c>
      <c r="C41" s="146" t="s">
        <v>210</v>
      </c>
      <c r="D41" s="137">
        <v>0</v>
      </c>
      <c r="E41" s="137">
        <v>0</v>
      </c>
      <c r="F41" s="137">
        <v>0</v>
      </c>
      <c r="G41" s="137">
        <v>0</v>
      </c>
      <c r="H41" s="137">
        <v>0</v>
      </c>
      <c r="I41" s="137">
        <v>0</v>
      </c>
      <c r="J41" s="137">
        <v>0</v>
      </c>
      <c r="K41" s="137">
        <v>0</v>
      </c>
      <c r="L41" s="137">
        <v>0</v>
      </c>
      <c r="M41" s="137">
        <v>0</v>
      </c>
      <c r="N41" s="137">
        <v>0</v>
      </c>
      <c r="O41" s="137">
        <v>0</v>
      </c>
      <c r="P41" s="137">
        <v>0</v>
      </c>
      <c r="Q41" s="137">
        <v>0</v>
      </c>
      <c r="R41" s="137">
        <v>0</v>
      </c>
      <c r="S41" s="137">
        <v>0</v>
      </c>
      <c r="T41" s="137">
        <v>0</v>
      </c>
      <c r="U41" s="137">
        <v>0</v>
      </c>
      <c r="V41" s="137">
        <v>0</v>
      </c>
      <c r="W41" s="137">
        <v>0</v>
      </c>
      <c r="X41" s="137">
        <v>0</v>
      </c>
      <c r="Y41" s="137">
        <v>0</v>
      </c>
      <c r="Z41" s="137">
        <v>40</v>
      </c>
      <c r="AA41" s="137">
        <v>42</v>
      </c>
      <c r="AB41" s="137">
        <v>42</v>
      </c>
      <c r="AC41" s="137">
        <v>42</v>
      </c>
      <c r="AD41" s="137">
        <v>47</v>
      </c>
      <c r="AE41" s="137">
        <v>55</v>
      </c>
      <c r="AF41" s="137">
        <v>81</v>
      </c>
      <c r="AG41" s="137">
        <v>92</v>
      </c>
      <c r="AH41" s="137">
        <v>105</v>
      </c>
      <c r="AI41" s="137">
        <v>125</v>
      </c>
      <c r="AJ41" s="137">
        <v>149</v>
      </c>
      <c r="AK41" s="137">
        <v>158</v>
      </c>
      <c r="AL41" s="137">
        <v>152</v>
      </c>
      <c r="AM41" s="137">
        <v>141</v>
      </c>
      <c r="AN41" s="137">
        <v>161</v>
      </c>
      <c r="AO41" s="137">
        <v>164</v>
      </c>
      <c r="AP41" s="137">
        <v>168.30699999999999</v>
      </c>
      <c r="AQ41" s="137">
        <v>50.746000000000002</v>
      </c>
      <c r="AR41" s="137">
        <v>26.87</v>
      </c>
      <c r="AS41" s="137">
        <v>30.309000000000001</v>
      </c>
      <c r="AT41" s="137">
        <v>33.664999999999999</v>
      </c>
      <c r="AU41" s="137">
        <v>30.951000000000001</v>
      </c>
      <c r="AV41" s="137">
        <v>31.5</v>
      </c>
      <c r="AW41" s="137">
        <v>33</v>
      </c>
      <c r="AX41" s="137">
        <v>27</v>
      </c>
      <c r="AY41" s="137">
        <v>28.556999999999999</v>
      </c>
      <c r="AZ41" s="137">
        <v>32.725000000000001</v>
      </c>
      <c r="BA41" s="137">
        <v>35.762999999999998</v>
      </c>
      <c r="BB41" s="137">
        <v>38.264000000000003</v>
      </c>
      <c r="BC41" s="137">
        <v>38.268000000000001</v>
      </c>
      <c r="BD41" s="137">
        <v>44.713000000000001</v>
      </c>
      <c r="BE41" s="137">
        <v>55.794706500000004</v>
      </c>
      <c r="BF41" s="137">
        <v>68.735896129999986</v>
      </c>
      <c r="BG41" s="137">
        <v>127.61983736719999</v>
      </c>
      <c r="BH41" s="137">
        <v>149.76499999999999</v>
      </c>
      <c r="BI41" s="137">
        <v>163.62538309999999</v>
      </c>
      <c r="BJ41" s="137">
        <v>175.38975154999997</v>
      </c>
      <c r="BK41" s="137">
        <v>246.68661228606564</v>
      </c>
      <c r="BL41" s="137">
        <v>320.89652102000002</v>
      </c>
      <c r="BM41" s="137">
        <v>344.51753750999995</v>
      </c>
      <c r="BN41" s="137">
        <v>343.25488572749998</v>
      </c>
      <c r="BO41" s="137">
        <v>365.53661895000005</v>
      </c>
      <c r="BP41" s="137">
        <v>395.77258469999998</v>
      </c>
      <c r="BQ41" s="137">
        <v>399.99203899000008</v>
      </c>
      <c r="BR41" s="137">
        <v>416.55604172000005</v>
      </c>
      <c r="BS41" s="137">
        <v>443.17083370398387</v>
      </c>
      <c r="BT41" s="137">
        <v>449.56895170997814</v>
      </c>
      <c r="BU41" s="137">
        <v>459.19133848288533</v>
      </c>
      <c r="BV41" s="137">
        <v>471.10118152234321</v>
      </c>
      <c r="BW41" s="137">
        <v>486.37084998227118</v>
      </c>
      <c r="BX41" s="133">
        <v>516.97528071466456</v>
      </c>
    </row>
    <row r="42" spans="1:76">
      <c r="A42" s="110"/>
      <c r="B42" s="38" t="s">
        <v>233</v>
      </c>
      <c r="C42" s="146" t="s">
        <v>210</v>
      </c>
      <c r="D42" s="137">
        <v>0</v>
      </c>
      <c r="E42" s="137">
        <v>0</v>
      </c>
      <c r="F42" s="137">
        <v>0</v>
      </c>
      <c r="G42" s="137">
        <v>0</v>
      </c>
      <c r="H42" s="137">
        <v>0</v>
      </c>
      <c r="I42" s="137">
        <v>0</v>
      </c>
      <c r="J42" s="137">
        <v>0</v>
      </c>
      <c r="K42" s="137">
        <v>0</v>
      </c>
      <c r="L42" s="137">
        <v>0</v>
      </c>
      <c r="M42" s="137">
        <v>0</v>
      </c>
      <c r="N42" s="137">
        <v>0</v>
      </c>
      <c r="O42" s="137">
        <v>0</v>
      </c>
      <c r="P42" s="137">
        <v>0</v>
      </c>
      <c r="Q42" s="137">
        <v>0</v>
      </c>
      <c r="R42" s="137">
        <v>0</v>
      </c>
      <c r="S42" s="137">
        <v>0</v>
      </c>
      <c r="T42" s="137">
        <v>0</v>
      </c>
      <c r="U42" s="137">
        <v>0</v>
      </c>
      <c r="V42" s="137">
        <v>0</v>
      </c>
      <c r="W42" s="137">
        <v>0</v>
      </c>
      <c r="X42" s="137">
        <v>0</v>
      </c>
      <c r="Y42" s="137">
        <v>0</v>
      </c>
      <c r="Z42" s="137">
        <v>0</v>
      </c>
      <c r="AA42" s="137">
        <v>0</v>
      </c>
      <c r="AB42" s="137">
        <v>0</v>
      </c>
      <c r="AC42" s="137">
        <v>0</v>
      </c>
      <c r="AD42" s="137">
        <v>0</v>
      </c>
      <c r="AE42" s="137">
        <v>0</v>
      </c>
      <c r="AF42" s="137">
        <v>0</v>
      </c>
      <c r="AG42" s="137">
        <v>0</v>
      </c>
      <c r="AH42" s="137">
        <v>16</v>
      </c>
      <c r="AI42" s="137">
        <v>16</v>
      </c>
      <c r="AJ42" s="137">
        <v>16</v>
      </c>
      <c r="AK42" s="137">
        <v>16</v>
      </c>
      <c r="AL42" s="137">
        <v>16</v>
      </c>
      <c r="AM42" s="137">
        <v>17</v>
      </c>
      <c r="AN42" s="137">
        <v>18</v>
      </c>
      <c r="AO42" s="137">
        <v>17</v>
      </c>
      <c r="AP42" s="137">
        <v>14</v>
      </c>
      <c r="AQ42" s="137">
        <v>0.434</v>
      </c>
      <c r="AR42" s="137">
        <v>0</v>
      </c>
      <c r="AS42" s="137">
        <v>0</v>
      </c>
      <c r="AT42" s="137">
        <v>0</v>
      </c>
      <c r="AU42" s="137">
        <v>0</v>
      </c>
      <c r="AV42" s="137">
        <v>0</v>
      </c>
      <c r="AW42" s="137">
        <v>0</v>
      </c>
      <c r="AX42" s="137">
        <v>0</v>
      </c>
      <c r="AY42" s="137">
        <v>0</v>
      </c>
      <c r="AZ42" s="137">
        <v>0</v>
      </c>
      <c r="BA42" s="137">
        <v>0</v>
      </c>
      <c r="BB42" s="137">
        <v>0</v>
      </c>
      <c r="BC42" s="137">
        <v>0</v>
      </c>
      <c r="BD42" s="137">
        <v>0</v>
      </c>
      <c r="BE42" s="137">
        <v>0</v>
      </c>
      <c r="BF42" s="137">
        <v>0</v>
      </c>
      <c r="BG42" s="137">
        <v>0</v>
      </c>
      <c r="BH42" s="137">
        <v>0</v>
      </c>
      <c r="BI42" s="137">
        <v>0</v>
      </c>
      <c r="BJ42" s="137">
        <v>0</v>
      </c>
      <c r="BK42" s="137">
        <v>0</v>
      </c>
      <c r="BL42" s="137">
        <v>0</v>
      </c>
      <c r="BM42" s="137">
        <v>0</v>
      </c>
      <c r="BN42" s="137">
        <v>0</v>
      </c>
      <c r="BO42" s="137"/>
      <c r="BP42" s="137"/>
      <c r="BQ42" s="137"/>
      <c r="BR42" s="137"/>
      <c r="BS42" s="137"/>
      <c r="BT42" s="137"/>
      <c r="BU42" s="137"/>
      <c r="BV42" s="137"/>
      <c r="BW42" s="137"/>
      <c r="BX42" s="133"/>
    </row>
    <row r="43" spans="1:76">
      <c r="A43" s="147"/>
      <c r="B43" s="38" t="s">
        <v>232</v>
      </c>
      <c r="C43" s="146" t="s">
        <v>201</v>
      </c>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v>5.5109329999999996</v>
      </c>
      <c r="BM43" s="137">
        <v>7.0408049999999998</v>
      </c>
      <c r="BN43" s="137">
        <v>9.2482140000000008</v>
      </c>
      <c r="BO43" s="137">
        <v>9.5133209999999995</v>
      </c>
      <c r="BP43" s="137">
        <v>9.4075343484310903</v>
      </c>
      <c r="BQ43" s="137">
        <v>9.2168086836232543</v>
      </c>
      <c r="BR43" s="137">
        <v>10.118076980000001</v>
      </c>
      <c r="BS43" s="137">
        <v>8.9157701538841732</v>
      </c>
      <c r="BT43" s="137">
        <v>9.0668964998648125</v>
      </c>
      <c r="BU43" s="137">
        <v>9.1992786476050341</v>
      </c>
      <c r="BV43" s="137">
        <v>9.4266561162205313</v>
      </c>
      <c r="BW43" s="137">
        <v>9.8407629273169483</v>
      </c>
      <c r="BX43" s="133">
        <v>10.408115406427392</v>
      </c>
    </row>
    <row r="44" spans="1:76">
      <c r="A44" s="110"/>
      <c r="B44" s="38" t="s">
        <v>231</v>
      </c>
      <c r="C44" s="146" t="s">
        <v>201</v>
      </c>
      <c r="D44" s="137">
        <v>0</v>
      </c>
      <c r="E44" s="137">
        <v>0</v>
      </c>
      <c r="F44" s="137">
        <v>0</v>
      </c>
      <c r="G44" s="137">
        <v>0</v>
      </c>
      <c r="H44" s="137">
        <v>0</v>
      </c>
      <c r="I44" s="137">
        <v>0</v>
      </c>
      <c r="J44" s="137">
        <v>0</v>
      </c>
      <c r="K44" s="137">
        <v>0</v>
      </c>
      <c r="L44" s="137">
        <v>0</v>
      </c>
      <c r="M44" s="137">
        <v>0</v>
      </c>
      <c r="N44" s="137">
        <v>0</v>
      </c>
      <c r="O44" s="137">
        <v>0</v>
      </c>
      <c r="P44" s="137">
        <v>0</v>
      </c>
      <c r="Q44" s="137">
        <v>0</v>
      </c>
      <c r="R44" s="137">
        <v>0</v>
      </c>
      <c r="S44" s="137">
        <v>0</v>
      </c>
      <c r="T44" s="137">
        <v>0</v>
      </c>
      <c r="U44" s="137">
        <v>0</v>
      </c>
      <c r="V44" s="137">
        <v>0</v>
      </c>
      <c r="W44" s="137">
        <v>0</v>
      </c>
      <c r="X44" s="137">
        <v>0</v>
      </c>
      <c r="Y44" s="137">
        <v>0</v>
      </c>
      <c r="Z44" s="137">
        <v>0</v>
      </c>
      <c r="AA44" s="137">
        <v>0</v>
      </c>
      <c r="AB44" s="137">
        <v>0</v>
      </c>
      <c r="AC44" s="137">
        <v>0</v>
      </c>
      <c r="AD44" s="137">
        <v>0</v>
      </c>
      <c r="AE44" s="137">
        <v>0.2</v>
      </c>
      <c r="AF44" s="137">
        <v>8.1999999999999993</v>
      </c>
      <c r="AG44" s="137">
        <v>19.8</v>
      </c>
      <c r="AH44" s="137">
        <v>47</v>
      </c>
      <c r="AI44" s="137">
        <v>79</v>
      </c>
      <c r="AJ44" s="137">
        <v>125</v>
      </c>
      <c r="AK44" s="137">
        <v>173</v>
      </c>
      <c r="AL44" s="137">
        <v>236</v>
      </c>
      <c r="AM44" s="137">
        <v>304</v>
      </c>
      <c r="AN44" s="137">
        <v>356</v>
      </c>
      <c r="AO44" s="137">
        <v>422</v>
      </c>
      <c r="AP44" s="137">
        <v>514</v>
      </c>
      <c r="AQ44" s="137">
        <v>596.22199999999998</v>
      </c>
      <c r="AR44" s="137">
        <v>675.34</v>
      </c>
      <c r="AS44" s="137">
        <v>769.49900000000002</v>
      </c>
      <c r="AT44" s="137">
        <v>883.25800000000004</v>
      </c>
      <c r="AU44" s="137">
        <v>1061.8779999999999</v>
      </c>
      <c r="AV44" s="137">
        <v>68.302000000000007</v>
      </c>
      <c r="AW44" s="137">
        <v>0</v>
      </c>
      <c r="AX44" s="137">
        <v>0</v>
      </c>
      <c r="AY44" s="137">
        <v>0</v>
      </c>
      <c r="AZ44" s="137">
        <v>0</v>
      </c>
      <c r="BA44" s="137">
        <v>0</v>
      </c>
      <c r="BB44" s="137">
        <v>0</v>
      </c>
      <c r="BC44" s="137">
        <v>0</v>
      </c>
      <c r="BD44" s="137">
        <v>0</v>
      </c>
      <c r="BE44" s="137">
        <v>0</v>
      </c>
      <c r="BF44" s="137">
        <v>0</v>
      </c>
      <c r="BG44" s="137">
        <v>0</v>
      </c>
      <c r="BH44" s="137">
        <v>0</v>
      </c>
      <c r="BI44" s="137">
        <v>0</v>
      </c>
      <c r="BJ44" s="137">
        <v>0</v>
      </c>
      <c r="BK44" s="137">
        <v>0</v>
      </c>
      <c r="BL44" s="137">
        <v>0</v>
      </c>
      <c r="BM44" s="137">
        <v>0</v>
      </c>
      <c r="BN44" s="137">
        <v>0</v>
      </c>
      <c r="BO44" s="137">
        <v>0</v>
      </c>
      <c r="BP44" s="137">
        <v>0</v>
      </c>
      <c r="BQ44" s="137">
        <v>0</v>
      </c>
      <c r="BR44" s="137">
        <v>0</v>
      </c>
      <c r="BS44" s="137">
        <v>0</v>
      </c>
      <c r="BT44" s="137">
        <v>0</v>
      </c>
      <c r="BU44" s="137">
        <v>0</v>
      </c>
      <c r="BV44" s="137">
        <v>0</v>
      </c>
      <c r="BW44" s="137">
        <v>0</v>
      </c>
      <c r="BX44" s="133">
        <v>0</v>
      </c>
    </row>
    <row r="45" spans="1:76">
      <c r="A45" s="147"/>
      <c r="B45" s="38" t="s">
        <v>5</v>
      </c>
      <c r="C45" s="146" t="s">
        <v>201</v>
      </c>
      <c r="D45" s="137">
        <v>0</v>
      </c>
      <c r="E45" s="137">
        <v>0</v>
      </c>
      <c r="F45" s="137">
        <v>0</v>
      </c>
      <c r="G45" s="137">
        <v>0</v>
      </c>
      <c r="H45" s="137">
        <v>0</v>
      </c>
      <c r="I45" s="137">
        <v>0</v>
      </c>
      <c r="J45" s="137">
        <v>0</v>
      </c>
      <c r="K45" s="137">
        <v>0</v>
      </c>
      <c r="L45" s="137">
        <v>0</v>
      </c>
      <c r="M45" s="137">
        <v>0</v>
      </c>
      <c r="N45" s="137">
        <v>0</v>
      </c>
      <c r="O45" s="137">
        <v>0</v>
      </c>
      <c r="P45" s="137">
        <v>0</v>
      </c>
      <c r="Q45" s="137">
        <v>0</v>
      </c>
      <c r="R45" s="137">
        <v>0</v>
      </c>
      <c r="S45" s="137">
        <v>0</v>
      </c>
      <c r="T45" s="137">
        <v>0</v>
      </c>
      <c r="U45" s="137">
        <v>0</v>
      </c>
      <c r="V45" s="137">
        <v>0</v>
      </c>
      <c r="W45" s="137">
        <v>0</v>
      </c>
      <c r="X45" s="137">
        <v>0</v>
      </c>
      <c r="Y45" s="137">
        <v>0</v>
      </c>
      <c r="Z45" s="137">
        <v>0</v>
      </c>
      <c r="AA45" s="137">
        <v>0</v>
      </c>
      <c r="AB45" s="137">
        <v>0</v>
      </c>
      <c r="AC45" s="137">
        <v>0</v>
      </c>
      <c r="AD45" s="137">
        <v>0</v>
      </c>
      <c r="AE45" s="137">
        <v>0</v>
      </c>
      <c r="AF45" s="137">
        <v>0</v>
      </c>
      <c r="AG45" s="137">
        <v>0</v>
      </c>
      <c r="AH45" s="137">
        <v>0</v>
      </c>
      <c r="AI45" s="137">
        <v>0</v>
      </c>
      <c r="AJ45" s="137">
        <v>0</v>
      </c>
      <c r="AK45" s="137">
        <v>0</v>
      </c>
      <c r="AL45" s="137">
        <v>0</v>
      </c>
      <c r="AM45" s="137">
        <v>0</v>
      </c>
      <c r="AN45" s="137">
        <v>0</v>
      </c>
      <c r="AO45" s="137">
        <v>0</v>
      </c>
      <c r="AP45" s="137">
        <v>0</v>
      </c>
      <c r="AQ45" s="137">
        <v>0</v>
      </c>
      <c r="AR45" s="137">
        <v>0</v>
      </c>
      <c r="AS45" s="137">
        <v>0</v>
      </c>
      <c r="AT45" s="137">
        <v>0</v>
      </c>
      <c r="AU45" s="137">
        <v>0</v>
      </c>
      <c r="AV45" s="137">
        <v>0</v>
      </c>
      <c r="AW45" s="137">
        <v>0</v>
      </c>
      <c r="AX45" s="137">
        <v>0</v>
      </c>
      <c r="AY45" s="137">
        <v>0</v>
      </c>
      <c r="AZ45" s="137">
        <v>0</v>
      </c>
      <c r="BA45" s="137">
        <v>0</v>
      </c>
      <c r="BB45" s="137">
        <v>0</v>
      </c>
      <c r="BC45" s="137">
        <v>0.56699999999999995</v>
      </c>
      <c r="BD45" s="137">
        <v>42.750999999999998</v>
      </c>
      <c r="BE45" s="137">
        <v>82</v>
      </c>
      <c r="BF45" s="137">
        <v>180.13019312</v>
      </c>
      <c r="BG45" s="137">
        <v>139.34738139999999</v>
      </c>
      <c r="BH45" s="137">
        <v>87.293999999999997</v>
      </c>
      <c r="BI45" s="137">
        <v>71.74855457999999</v>
      </c>
      <c r="BJ45" s="137">
        <v>86.415832980000019</v>
      </c>
      <c r="BK45" s="137">
        <v>109.97339909</v>
      </c>
      <c r="BL45" s="137">
        <v>112.23410000000001</v>
      </c>
      <c r="BM45" s="137">
        <v>115.10395912999999</v>
      </c>
      <c r="BN45" s="137">
        <v>138.13980000000001</v>
      </c>
      <c r="BO45" s="137">
        <v>47.019696670000002</v>
      </c>
      <c r="BP45" s="137">
        <v>1.39356865</v>
      </c>
      <c r="BQ45" s="137">
        <v>0.86930000000000007</v>
      </c>
      <c r="BR45" s="137">
        <v>0.41239731999999996</v>
      </c>
      <c r="BS45" s="137">
        <v>0.28312141651637635</v>
      </c>
      <c r="BT45" s="137">
        <v>0.60075882499478284</v>
      </c>
      <c r="BU45" s="137">
        <v>0.62298690151958991</v>
      </c>
      <c r="BV45" s="137">
        <v>0.49092722224056429</v>
      </c>
      <c r="BW45" s="137">
        <v>0.51395051305742001</v>
      </c>
      <c r="BX45" s="133">
        <v>0.52425061977411669</v>
      </c>
    </row>
    <row r="46" spans="1:76" ht="26.45" customHeight="1">
      <c r="A46" s="147"/>
      <c r="B46" s="38" t="s">
        <v>230</v>
      </c>
      <c r="C46" s="146" t="s">
        <v>201</v>
      </c>
      <c r="D46" s="137">
        <v>0</v>
      </c>
      <c r="E46" s="137">
        <v>0</v>
      </c>
      <c r="F46" s="137">
        <v>0</v>
      </c>
      <c r="G46" s="137">
        <v>0</v>
      </c>
      <c r="H46" s="137">
        <v>0</v>
      </c>
      <c r="I46" s="137">
        <v>0</v>
      </c>
      <c r="J46" s="137">
        <v>0</v>
      </c>
      <c r="K46" s="137">
        <v>0</v>
      </c>
      <c r="L46" s="137">
        <v>0</v>
      </c>
      <c r="M46" s="137">
        <v>0</v>
      </c>
      <c r="N46" s="137">
        <v>0</v>
      </c>
      <c r="O46" s="137">
        <v>0</v>
      </c>
      <c r="P46" s="137">
        <v>0</v>
      </c>
      <c r="Q46" s="137">
        <v>0</v>
      </c>
      <c r="R46" s="137">
        <v>0</v>
      </c>
      <c r="S46" s="137">
        <v>0</v>
      </c>
      <c r="T46" s="137">
        <v>0</v>
      </c>
      <c r="U46" s="137">
        <v>0</v>
      </c>
      <c r="V46" s="137">
        <v>0</v>
      </c>
      <c r="W46" s="137">
        <v>0</v>
      </c>
      <c r="X46" s="137">
        <v>0</v>
      </c>
      <c r="Y46" s="137">
        <v>0</v>
      </c>
      <c r="Z46" s="137">
        <v>0</v>
      </c>
      <c r="AA46" s="137">
        <v>0</v>
      </c>
      <c r="AB46" s="137">
        <v>0</v>
      </c>
      <c r="AC46" s="137">
        <v>0</v>
      </c>
      <c r="AD46" s="137">
        <v>0</v>
      </c>
      <c r="AE46" s="137">
        <v>0</v>
      </c>
      <c r="AF46" s="137">
        <v>0</v>
      </c>
      <c r="AG46" s="137">
        <v>0</v>
      </c>
      <c r="AH46" s="137">
        <v>0</v>
      </c>
      <c r="AI46" s="137">
        <v>0</v>
      </c>
      <c r="AJ46" s="137">
        <v>0</v>
      </c>
      <c r="AK46" s="137">
        <v>0</v>
      </c>
      <c r="AL46" s="137">
        <v>0</v>
      </c>
      <c r="AM46" s="137">
        <v>0</v>
      </c>
      <c r="AN46" s="137">
        <v>0</v>
      </c>
      <c r="AO46" s="137">
        <v>0</v>
      </c>
      <c r="AP46" s="137">
        <v>0</v>
      </c>
      <c r="AQ46" s="137">
        <v>0</v>
      </c>
      <c r="AR46" s="137">
        <v>0</v>
      </c>
      <c r="AS46" s="137">
        <v>0</v>
      </c>
      <c r="AT46" s="137">
        <v>0</v>
      </c>
      <c r="AU46" s="137">
        <v>0</v>
      </c>
      <c r="AV46" s="137">
        <v>0</v>
      </c>
      <c r="AW46" s="137">
        <v>0</v>
      </c>
      <c r="AX46" s="137">
        <v>0</v>
      </c>
      <c r="AY46" s="137">
        <v>0</v>
      </c>
      <c r="AZ46" s="137">
        <v>0</v>
      </c>
      <c r="BA46" s="137">
        <v>0</v>
      </c>
      <c r="BB46" s="137">
        <v>0</v>
      </c>
      <c r="BC46" s="137">
        <v>0</v>
      </c>
      <c r="BD46" s="137">
        <v>0</v>
      </c>
      <c r="BE46" s="137">
        <v>0</v>
      </c>
      <c r="BF46" s="137">
        <v>0</v>
      </c>
      <c r="BG46" s="137">
        <v>0</v>
      </c>
      <c r="BH46" s="137">
        <v>0</v>
      </c>
      <c r="BI46" s="137">
        <v>0</v>
      </c>
      <c r="BJ46" s="137">
        <v>0</v>
      </c>
      <c r="BK46" s="137">
        <v>0</v>
      </c>
      <c r="BL46" s="137">
        <v>0</v>
      </c>
      <c r="BM46" s="137">
        <v>0</v>
      </c>
      <c r="BN46" s="137">
        <v>0</v>
      </c>
      <c r="BO46" s="137">
        <v>5.1059946700000003</v>
      </c>
      <c r="BP46" s="137">
        <v>18.281430299999997</v>
      </c>
      <c r="BQ46" s="137">
        <v>32.793243410000002</v>
      </c>
      <c r="BR46" s="137">
        <v>31.126738449999994</v>
      </c>
      <c r="BS46" s="137">
        <v>30.535836335245897</v>
      </c>
      <c r="BT46" s="137">
        <v>14.278</v>
      </c>
      <c r="BU46" s="137">
        <v>0</v>
      </c>
      <c r="BV46" s="137">
        <v>0</v>
      </c>
      <c r="BW46" s="137">
        <v>0</v>
      </c>
      <c r="BX46" s="133">
        <v>0</v>
      </c>
    </row>
    <row r="47" spans="1:76">
      <c r="A47" s="110"/>
      <c r="B47" s="38" t="s">
        <v>229</v>
      </c>
      <c r="C47" s="146" t="s">
        <v>201</v>
      </c>
      <c r="D47" s="137">
        <v>0</v>
      </c>
      <c r="E47" s="137">
        <v>0</v>
      </c>
      <c r="F47" s="137">
        <v>0</v>
      </c>
      <c r="G47" s="137">
        <v>0</v>
      </c>
      <c r="H47" s="137">
        <v>0</v>
      </c>
      <c r="I47" s="137">
        <v>0</v>
      </c>
      <c r="J47" s="137">
        <v>0</v>
      </c>
      <c r="K47" s="137">
        <v>0</v>
      </c>
      <c r="L47" s="137">
        <v>0</v>
      </c>
      <c r="M47" s="137">
        <v>0</v>
      </c>
      <c r="N47" s="137">
        <v>0</v>
      </c>
      <c r="O47" s="137">
        <v>0</v>
      </c>
      <c r="P47" s="137">
        <v>0</v>
      </c>
      <c r="Q47" s="137">
        <v>0</v>
      </c>
      <c r="R47" s="137">
        <v>0</v>
      </c>
      <c r="S47" s="137">
        <v>0</v>
      </c>
      <c r="T47" s="137">
        <v>0</v>
      </c>
      <c r="U47" s="137">
        <v>0</v>
      </c>
      <c r="V47" s="137">
        <v>0</v>
      </c>
      <c r="W47" s="137">
        <v>0</v>
      </c>
      <c r="X47" s="137">
        <v>0</v>
      </c>
      <c r="Y47" s="137">
        <v>0</v>
      </c>
      <c r="Z47" s="137">
        <v>0</v>
      </c>
      <c r="AA47" s="137">
        <v>0</v>
      </c>
      <c r="AB47" s="137">
        <v>0</v>
      </c>
      <c r="AC47" s="137">
        <v>0</v>
      </c>
      <c r="AD47" s="137">
        <v>0</v>
      </c>
      <c r="AE47" s="137">
        <v>0</v>
      </c>
      <c r="AF47" s="137">
        <v>17.8</v>
      </c>
      <c r="AG47" s="137">
        <v>6</v>
      </c>
      <c r="AH47" s="137">
        <v>22</v>
      </c>
      <c r="AI47" s="137">
        <v>43</v>
      </c>
      <c r="AJ47" s="137">
        <v>61</v>
      </c>
      <c r="AK47" s="137">
        <v>76</v>
      </c>
      <c r="AL47" s="137">
        <v>91</v>
      </c>
      <c r="AM47" s="137">
        <v>107</v>
      </c>
      <c r="AN47" s="137">
        <v>120</v>
      </c>
      <c r="AO47" s="137">
        <v>134</v>
      </c>
      <c r="AP47" s="137">
        <v>148</v>
      </c>
      <c r="AQ47" s="137">
        <v>162.69300000000001</v>
      </c>
      <c r="AR47" s="137">
        <v>179.143</v>
      </c>
      <c r="AS47" s="137">
        <v>199.464</v>
      </c>
      <c r="AT47" s="137">
        <v>228.85900000000001</v>
      </c>
      <c r="AU47" s="137">
        <v>248.62757479708401</v>
      </c>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3"/>
    </row>
    <row r="48" spans="1:76">
      <c r="A48" s="110"/>
      <c r="B48" s="38" t="s">
        <v>228</v>
      </c>
      <c r="C48" s="146" t="s">
        <v>201</v>
      </c>
      <c r="D48" s="137">
        <v>0</v>
      </c>
      <c r="E48" s="137">
        <v>0</v>
      </c>
      <c r="F48" s="137">
        <v>0</v>
      </c>
      <c r="G48" s="137">
        <v>0</v>
      </c>
      <c r="H48" s="137">
        <v>0</v>
      </c>
      <c r="I48" s="137">
        <v>0</v>
      </c>
      <c r="J48" s="137">
        <v>0</v>
      </c>
      <c r="K48" s="137">
        <v>0</v>
      </c>
      <c r="L48" s="137">
        <v>0</v>
      </c>
      <c r="M48" s="137">
        <v>0</v>
      </c>
      <c r="N48" s="137">
        <v>0</v>
      </c>
      <c r="O48" s="137">
        <v>0</v>
      </c>
      <c r="P48" s="137">
        <v>0</v>
      </c>
      <c r="Q48" s="137">
        <v>0</v>
      </c>
      <c r="R48" s="137">
        <v>0</v>
      </c>
      <c r="S48" s="137">
        <v>0</v>
      </c>
      <c r="T48" s="137">
        <v>0</v>
      </c>
      <c r="U48" s="137">
        <v>0</v>
      </c>
      <c r="V48" s="137">
        <v>0</v>
      </c>
      <c r="W48" s="137">
        <v>0</v>
      </c>
      <c r="X48" s="137">
        <v>0</v>
      </c>
      <c r="Y48" s="137">
        <v>0</v>
      </c>
      <c r="Z48" s="137">
        <v>0</v>
      </c>
      <c r="AA48" s="137">
        <v>0</v>
      </c>
      <c r="AB48" s="137">
        <v>0</v>
      </c>
      <c r="AC48" s="137">
        <v>0</v>
      </c>
      <c r="AD48" s="137">
        <v>0</v>
      </c>
      <c r="AE48" s="137">
        <v>0</v>
      </c>
      <c r="AF48" s="137">
        <v>0</v>
      </c>
      <c r="AG48" s="137">
        <v>0</v>
      </c>
      <c r="AH48" s="137">
        <v>0</v>
      </c>
      <c r="AI48" s="137">
        <v>0</v>
      </c>
      <c r="AJ48" s="137">
        <v>0</v>
      </c>
      <c r="AK48" s="137">
        <v>0</v>
      </c>
      <c r="AL48" s="137">
        <v>0</v>
      </c>
      <c r="AM48" s="137">
        <v>0</v>
      </c>
      <c r="AN48" s="137">
        <v>0</v>
      </c>
      <c r="AO48" s="137">
        <v>0</v>
      </c>
      <c r="AP48" s="137">
        <v>0</v>
      </c>
      <c r="AQ48" s="137">
        <v>0</v>
      </c>
      <c r="AR48" s="137">
        <v>0</v>
      </c>
      <c r="AS48" s="137">
        <v>0</v>
      </c>
      <c r="AT48" s="137">
        <v>0</v>
      </c>
      <c r="AU48" s="137">
        <v>0</v>
      </c>
      <c r="AV48" s="137">
        <v>0</v>
      </c>
      <c r="AW48" s="137">
        <v>0</v>
      </c>
      <c r="AX48" s="137">
        <v>0</v>
      </c>
      <c r="AY48" s="137">
        <v>0</v>
      </c>
      <c r="AZ48" s="137">
        <v>0</v>
      </c>
      <c r="BA48" s="137">
        <v>0</v>
      </c>
      <c r="BB48" s="137">
        <v>0</v>
      </c>
      <c r="BC48" s="137">
        <v>0</v>
      </c>
      <c r="BD48" s="137">
        <v>0</v>
      </c>
      <c r="BE48" s="137">
        <v>0</v>
      </c>
      <c r="BF48" s="137">
        <v>0</v>
      </c>
      <c r="BG48" s="137">
        <v>0</v>
      </c>
      <c r="BH48" s="137">
        <v>0</v>
      </c>
      <c r="BI48" s="137">
        <v>878.05845391999992</v>
      </c>
      <c r="BJ48" s="137">
        <v>0</v>
      </c>
      <c r="BK48" s="137">
        <v>0</v>
      </c>
      <c r="BL48" s="137">
        <v>0</v>
      </c>
      <c r="BM48" s="137">
        <v>0</v>
      </c>
      <c r="BN48" s="137">
        <v>0</v>
      </c>
      <c r="BO48" s="137">
        <v>0</v>
      </c>
      <c r="BP48" s="137">
        <v>0</v>
      </c>
      <c r="BQ48" s="137">
        <v>0</v>
      </c>
      <c r="BR48" s="137">
        <v>0</v>
      </c>
      <c r="BS48" s="137">
        <v>0</v>
      </c>
      <c r="BT48" s="137">
        <v>0</v>
      </c>
      <c r="BU48" s="137">
        <v>0</v>
      </c>
      <c r="BV48" s="137">
        <v>0</v>
      </c>
      <c r="BW48" s="137">
        <v>0</v>
      </c>
      <c r="BX48" s="133">
        <v>0</v>
      </c>
    </row>
    <row r="49" spans="1:76">
      <c r="A49" s="110"/>
      <c r="B49" s="38" t="s">
        <v>227</v>
      </c>
      <c r="C49" s="146" t="s">
        <v>201</v>
      </c>
      <c r="D49" s="137">
        <v>0</v>
      </c>
      <c r="E49" s="137">
        <v>0</v>
      </c>
      <c r="F49" s="137">
        <v>0</v>
      </c>
      <c r="G49" s="137">
        <v>0</v>
      </c>
      <c r="H49" s="137">
        <v>0</v>
      </c>
      <c r="I49" s="137">
        <v>0</v>
      </c>
      <c r="J49" s="137">
        <v>0</v>
      </c>
      <c r="K49" s="137">
        <v>0</v>
      </c>
      <c r="L49" s="137">
        <v>0</v>
      </c>
      <c r="M49" s="137">
        <v>0</v>
      </c>
      <c r="N49" s="137">
        <v>0</v>
      </c>
      <c r="O49" s="137">
        <v>0</v>
      </c>
      <c r="P49" s="137">
        <v>0</v>
      </c>
      <c r="Q49" s="137">
        <v>0</v>
      </c>
      <c r="R49" s="137">
        <v>0</v>
      </c>
      <c r="S49" s="137">
        <v>0</v>
      </c>
      <c r="T49" s="137">
        <v>0</v>
      </c>
      <c r="U49" s="137">
        <v>0</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37">
        <v>0</v>
      </c>
      <c r="AL49" s="137">
        <v>0</v>
      </c>
      <c r="AM49" s="137">
        <v>0</v>
      </c>
      <c r="AN49" s="137">
        <v>0</v>
      </c>
      <c r="AO49" s="137">
        <v>0</v>
      </c>
      <c r="AP49" s="137">
        <v>0</v>
      </c>
      <c r="AQ49" s="137">
        <v>0</v>
      </c>
      <c r="AR49" s="137">
        <v>0</v>
      </c>
      <c r="AS49" s="137">
        <v>0</v>
      </c>
      <c r="AT49" s="137">
        <v>0</v>
      </c>
      <c r="AU49" s="137">
        <v>0</v>
      </c>
      <c r="AV49" s="137">
        <v>0</v>
      </c>
      <c r="AW49" s="137">
        <v>0</v>
      </c>
      <c r="AX49" s="137">
        <v>0</v>
      </c>
      <c r="AY49" s="137">
        <v>0</v>
      </c>
      <c r="AZ49" s="137">
        <v>0</v>
      </c>
      <c r="BA49" s="137">
        <v>0</v>
      </c>
      <c r="BB49" s="137">
        <v>0</v>
      </c>
      <c r="BC49" s="137">
        <v>0</v>
      </c>
      <c r="BD49" s="137">
        <v>0</v>
      </c>
      <c r="BE49" s="137">
        <v>0</v>
      </c>
      <c r="BF49" s="137">
        <v>0</v>
      </c>
      <c r="BG49" s="137">
        <v>0</v>
      </c>
      <c r="BH49" s="137">
        <v>512.54700000000003</v>
      </c>
      <c r="BI49" s="137">
        <v>253.96029677999999</v>
      </c>
      <c r="BJ49" s="137">
        <v>0</v>
      </c>
      <c r="BK49" s="137">
        <v>0</v>
      </c>
      <c r="BL49" s="137">
        <v>0</v>
      </c>
      <c r="BM49" s="137">
        <v>0</v>
      </c>
      <c r="BN49" s="137">
        <v>0</v>
      </c>
      <c r="BO49" s="137">
        <v>0</v>
      </c>
      <c r="BP49" s="137">
        <v>0</v>
      </c>
      <c r="BQ49" s="137">
        <v>0</v>
      </c>
      <c r="BR49" s="137">
        <v>0</v>
      </c>
      <c r="BS49" s="137">
        <v>0</v>
      </c>
      <c r="BT49" s="137">
        <v>0</v>
      </c>
      <c r="BU49" s="137">
        <v>0</v>
      </c>
      <c r="BV49" s="137">
        <v>0</v>
      </c>
      <c r="BW49" s="137">
        <v>0</v>
      </c>
      <c r="BX49" s="133">
        <v>0</v>
      </c>
    </row>
    <row r="50" spans="1:76">
      <c r="A50" s="110"/>
      <c r="B50" s="38" t="s">
        <v>226</v>
      </c>
      <c r="C50" s="146" t="s">
        <v>201</v>
      </c>
      <c r="D50" s="137">
        <v>0</v>
      </c>
      <c r="E50" s="137">
        <v>0</v>
      </c>
      <c r="F50" s="137">
        <v>0</v>
      </c>
      <c r="G50" s="137">
        <v>0</v>
      </c>
      <c r="H50" s="137">
        <v>0</v>
      </c>
      <c r="I50" s="137">
        <v>0</v>
      </c>
      <c r="J50" s="137">
        <v>0</v>
      </c>
      <c r="K50" s="137">
        <v>0</v>
      </c>
      <c r="L50" s="137">
        <v>0</v>
      </c>
      <c r="M50" s="137">
        <v>0</v>
      </c>
      <c r="N50" s="137">
        <v>0</v>
      </c>
      <c r="O50" s="137">
        <v>0</v>
      </c>
      <c r="P50" s="137">
        <v>0</v>
      </c>
      <c r="Q50" s="137">
        <v>0</v>
      </c>
      <c r="R50" s="137">
        <v>0</v>
      </c>
      <c r="S50" s="137">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0</v>
      </c>
      <c r="AW50" s="137">
        <v>0</v>
      </c>
      <c r="AX50" s="137">
        <v>0</v>
      </c>
      <c r="AY50" s="137">
        <v>0</v>
      </c>
      <c r="AZ50" s="137">
        <v>0</v>
      </c>
      <c r="BA50" s="137">
        <v>0</v>
      </c>
      <c r="BB50" s="137">
        <v>0</v>
      </c>
      <c r="BC50" s="137">
        <v>0</v>
      </c>
      <c r="BD50" s="137">
        <v>305.50299999999999</v>
      </c>
      <c r="BE50" s="137">
        <v>364.963506</v>
      </c>
      <c r="BF50" s="137">
        <v>374.49799999999999</v>
      </c>
      <c r="BG50" s="137">
        <v>411.85500000000002</v>
      </c>
      <c r="BH50" s="137">
        <v>435.49299999999999</v>
      </c>
      <c r="BI50" s="137">
        <v>460.57299999999998</v>
      </c>
      <c r="BJ50" s="137">
        <v>487.84199999999998</v>
      </c>
      <c r="BK50" s="137">
        <v>509.73661300000003</v>
      </c>
      <c r="BL50" s="137">
        <v>527.65851588422947</v>
      </c>
      <c r="BM50" s="137">
        <v>548.84926471978326</v>
      </c>
      <c r="BN50" s="137">
        <v>578.13293398888891</v>
      </c>
      <c r="BO50" s="137">
        <v>587.18538852998768</v>
      </c>
      <c r="BP50" s="137">
        <v>595.99799999999993</v>
      </c>
      <c r="BQ50" s="137">
        <v>606.39532681999992</v>
      </c>
      <c r="BR50" s="137">
        <v>611.93929700000001</v>
      </c>
      <c r="BS50" s="137">
        <v>621.50010236177263</v>
      </c>
      <c r="BT50" s="137">
        <v>637.10007333680869</v>
      </c>
      <c r="BU50" s="137">
        <v>664.61638513873766</v>
      </c>
      <c r="BV50" s="137">
        <v>467.12801622216773</v>
      </c>
      <c r="BW50" s="137">
        <v>246.20430719157241</v>
      </c>
      <c r="BX50" s="133">
        <v>0</v>
      </c>
    </row>
    <row r="51" spans="1:76" ht="26.45" customHeight="1">
      <c r="A51" s="110"/>
      <c r="B51" s="38" t="s">
        <v>4</v>
      </c>
      <c r="C51" s="146" t="s">
        <v>203</v>
      </c>
      <c r="D51" s="137">
        <v>0</v>
      </c>
      <c r="E51" s="137">
        <v>0</v>
      </c>
      <c r="F51" s="137">
        <v>0</v>
      </c>
      <c r="G51" s="137">
        <v>0</v>
      </c>
      <c r="H51" s="137">
        <v>0</v>
      </c>
      <c r="I51" s="137">
        <v>0</v>
      </c>
      <c r="J51" s="137">
        <v>0</v>
      </c>
      <c r="K51" s="137">
        <v>0</v>
      </c>
      <c r="L51" s="137">
        <v>0</v>
      </c>
      <c r="M51" s="137">
        <v>0</v>
      </c>
      <c r="N51" s="137">
        <v>0</v>
      </c>
      <c r="O51" s="137">
        <v>0</v>
      </c>
      <c r="P51" s="137">
        <v>0</v>
      </c>
      <c r="Q51" s="137">
        <v>0</v>
      </c>
      <c r="R51" s="137">
        <v>0</v>
      </c>
      <c r="S51" s="137">
        <v>0</v>
      </c>
      <c r="T51" s="137">
        <v>0</v>
      </c>
      <c r="U51" s="137">
        <v>0</v>
      </c>
      <c r="V51" s="137">
        <v>0</v>
      </c>
      <c r="W51" s="137">
        <v>0</v>
      </c>
      <c r="X51" s="137">
        <v>0</v>
      </c>
      <c r="Y51" s="137">
        <v>0</v>
      </c>
      <c r="Z51" s="137">
        <v>0</v>
      </c>
      <c r="AA51" s="137">
        <v>0</v>
      </c>
      <c r="AB51" s="137">
        <v>0</v>
      </c>
      <c r="AC51" s="137">
        <v>0</v>
      </c>
      <c r="AD51" s="137">
        <v>0</v>
      </c>
      <c r="AE51" s="137">
        <v>0</v>
      </c>
      <c r="AF51" s="137">
        <v>0</v>
      </c>
      <c r="AG51" s="137">
        <v>0</v>
      </c>
      <c r="AH51" s="137">
        <v>0</v>
      </c>
      <c r="AI51" s="137">
        <v>0</v>
      </c>
      <c r="AJ51" s="137">
        <v>0</v>
      </c>
      <c r="AK51" s="137">
        <v>0</v>
      </c>
      <c r="AL51" s="137">
        <v>0</v>
      </c>
      <c r="AM51" s="137">
        <v>0</v>
      </c>
      <c r="AN51" s="137">
        <v>0</v>
      </c>
      <c r="AO51" s="137">
        <v>0</v>
      </c>
      <c r="AP51" s="137">
        <v>0</v>
      </c>
      <c r="AQ51" s="137">
        <v>0</v>
      </c>
      <c r="AR51" s="137">
        <v>0</v>
      </c>
      <c r="AS51" s="137">
        <v>0</v>
      </c>
      <c r="AT51" s="137">
        <v>0</v>
      </c>
      <c r="AU51" s="137">
        <v>0</v>
      </c>
      <c r="AV51" s="137">
        <v>0</v>
      </c>
      <c r="AW51" s="137">
        <v>0</v>
      </c>
      <c r="AX51" s="137">
        <v>0</v>
      </c>
      <c r="AY51" s="137">
        <v>0</v>
      </c>
      <c r="AZ51" s="137">
        <v>0</v>
      </c>
      <c r="BA51" s="137">
        <v>0</v>
      </c>
      <c r="BB51" s="137">
        <v>0</v>
      </c>
      <c r="BC51" s="137">
        <v>0</v>
      </c>
      <c r="BD51" s="137">
        <v>0</v>
      </c>
      <c r="BE51" s="137">
        <v>0</v>
      </c>
      <c r="BF51" s="137">
        <v>0</v>
      </c>
      <c r="BG51" s="137">
        <v>2336.1031234350612</v>
      </c>
      <c r="BH51" s="137">
        <v>5970.616</v>
      </c>
      <c r="BI51" s="137">
        <v>6426.2752195999992</v>
      </c>
      <c r="BJ51" s="137">
        <v>6868.5436595999981</v>
      </c>
      <c r="BK51" s="137">
        <v>7367.1248207140325</v>
      </c>
      <c r="BL51" s="137">
        <v>7703.3184822999983</v>
      </c>
      <c r="BM51" s="137">
        <v>8128.8851483599992</v>
      </c>
      <c r="BN51" s="137">
        <v>8242.1568431600008</v>
      </c>
      <c r="BO51" s="137">
        <v>8052.1531093100002</v>
      </c>
      <c r="BP51" s="137">
        <v>7510.8751163199995</v>
      </c>
      <c r="BQ51" s="137">
        <v>7041.5234761999718</v>
      </c>
      <c r="BR51" s="137">
        <v>6576.0799377400008</v>
      </c>
      <c r="BS51" s="137">
        <v>6152.4893192400623</v>
      </c>
      <c r="BT51" s="137">
        <v>5933.458768739436</v>
      </c>
      <c r="BU51" s="137">
        <v>5705.9039215114681</v>
      </c>
      <c r="BV51" s="137">
        <v>5414.1277934143891</v>
      </c>
      <c r="BW51" s="137">
        <v>5368.7623718541035</v>
      </c>
      <c r="BX51" s="133">
        <v>5404.1812536387633</v>
      </c>
    </row>
    <row r="52" spans="1:76">
      <c r="A52" s="110"/>
      <c r="B52" s="142" t="s">
        <v>225</v>
      </c>
      <c r="C52" s="146" t="s">
        <v>201</v>
      </c>
      <c r="D52" s="137">
        <v>0</v>
      </c>
      <c r="E52" s="137">
        <v>0</v>
      </c>
      <c r="F52" s="137">
        <v>0</v>
      </c>
      <c r="G52" s="137">
        <v>0</v>
      </c>
      <c r="H52" s="137">
        <v>0</v>
      </c>
      <c r="I52" s="137">
        <v>0</v>
      </c>
      <c r="J52" s="137">
        <v>0</v>
      </c>
      <c r="K52" s="137">
        <v>0</v>
      </c>
      <c r="L52" s="137">
        <v>0</v>
      </c>
      <c r="M52" s="137">
        <v>0</v>
      </c>
      <c r="N52" s="137">
        <v>0</v>
      </c>
      <c r="O52" s="137">
        <v>0</v>
      </c>
      <c r="P52" s="137">
        <v>0</v>
      </c>
      <c r="Q52" s="137">
        <v>0</v>
      </c>
      <c r="R52" s="137">
        <v>0</v>
      </c>
      <c r="S52" s="137">
        <v>0</v>
      </c>
      <c r="T52" s="137">
        <v>0</v>
      </c>
      <c r="U52" s="137">
        <v>0</v>
      </c>
      <c r="V52" s="137">
        <v>0</v>
      </c>
      <c r="W52" s="137">
        <v>0</v>
      </c>
      <c r="X52" s="137">
        <v>0</v>
      </c>
      <c r="Y52" s="137">
        <v>0</v>
      </c>
      <c r="Z52" s="137">
        <v>0</v>
      </c>
      <c r="AA52" s="137">
        <v>0</v>
      </c>
      <c r="AB52" s="137">
        <v>0</v>
      </c>
      <c r="AC52" s="137">
        <v>0</v>
      </c>
      <c r="AD52" s="137">
        <v>0</v>
      </c>
      <c r="AE52" s="137">
        <v>0</v>
      </c>
      <c r="AF52" s="137">
        <v>0</v>
      </c>
      <c r="AG52" s="137">
        <v>0</v>
      </c>
      <c r="AH52" s="137">
        <v>0</v>
      </c>
      <c r="AI52" s="137">
        <v>0</v>
      </c>
      <c r="AJ52" s="137">
        <v>0</v>
      </c>
      <c r="AK52" s="137">
        <v>0</v>
      </c>
      <c r="AL52" s="137">
        <v>0</v>
      </c>
      <c r="AM52" s="137">
        <v>0</v>
      </c>
      <c r="AN52" s="137">
        <v>0</v>
      </c>
      <c r="AO52" s="137">
        <v>0</v>
      </c>
      <c r="AP52" s="137">
        <v>0</v>
      </c>
      <c r="AQ52" s="137">
        <v>0</v>
      </c>
      <c r="AR52" s="137">
        <v>0</v>
      </c>
      <c r="AS52" s="137">
        <v>0</v>
      </c>
      <c r="AT52" s="137">
        <v>0</v>
      </c>
      <c r="AU52" s="137">
        <v>0</v>
      </c>
      <c r="AV52" s="137">
        <v>0</v>
      </c>
      <c r="AW52" s="137">
        <v>0</v>
      </c>
      <c r="AX52" s="137">
        <v>0</v>
      </c>
      <c r="AY52" s="137">
        <v>0</v>
      </c>
      <c r="AZ52" s="137">
        <v>0</v>
      </c>
      <c r="BA52" s="137">
        <v>0</v>
      </c>
      <c r="BB52" s="137">
        <v>0</v>
      </c>
      <c r="BC52" s="137">
        <v>0</v>
      </c>
      <c r="BD52" s="137">
        <v>0</v>
      </c>
      <c r="BE52" s="137">
        <v>0</v>
      </c>
      <c r="BF52" s="137">
        <v>0</v>
      </c>
      <c r="BG52" s="137">
        <v>0</v>
      </c>
      <c r="BH52" s="137">
        <v>0</v>
      </c>
      <c r="BI52" s="137">
        <v>0</v>
      </c>
      <c r="BJ52" s="137">
        <v>0</v>
      </c>
      <c r="BK52" s="137">
        <v>0</v>
      </c>
      <c r="BL52" s="137">
        <v>0</v>
      </c>
      <c r="BM52" s="137">
        <v>0</v>
      </c>
      <c r="BN52" s="137">
        <v>0</v>
      </c>
      <c r="BO52" s="137">
        <v>0</v>
      </c>
      <c r="BP52" s="137">
        <v>0</v>
      </c>
      <c r="BQ52" s="137">
        <v>160.55389873000004</v>
      </c>
      <c r="BR52" s="137">
        <v>1564.5857339800009</v>
      </c>
      <c r="BS52" s="137">
        <v>2642.4621353681941</v>
      </c>
      <c r="BT52" s="137">
        <v>4989.2489310908404</v>
      </c>
      <c r="BU52" s="137">
        <v>8178.0471025634752</v>
      </c>
      <c r="BV52" s="137">
        <v>9398.063410982013</v>
      </c>
      <c r="BW52" s="137">
        <v>9830.3713561971999</v>
      </c>
      <c r="BX52" s="133">
        <v>10332.004808028229</v>
      </c>
    </row>
    <row r="53" spans="1:76">
      <c r="A53" s="147"/>
      <c r="B53" s="151" t="s">
        <v>224</v>
      </c>
      <c r="C53" s="146" t="s">
        <v>201</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v>3.4569999999999999</v>
      </c>
      <c r="AY53" s="137">
        <v>4.1285950413223143</v>
      </c>
      <c r="AZ53" s="137">
        <v>5.4580000000000002</v>
      </c>
      <c r="BA53" s="137">
        <v>4.9669999999999996</v>
      </c>
      <c r="BB53" s="137">
        <v>8.2967250384024585</v>
      </c>
      <c r="BC53" s="137">
        <v>10.563000000000001</v>
      </c>
      <c r="BD53" s="137">
        <v>11.87267336961207</v>
      </c>
      <c r="BE53" s="137">
        <v>14.399096999999999</v>
      </c>
      <c r="BF53" s="137">
        <v>19.709695</v>
      </c>
      <c r="BG53" s="137">
        <v>19.340500802146213</v>
      </c>
      <c r="BH53" s="137">
        <v>20.643089</v>
      </c>
      <c r="BI53" s="137">
        <v>46.53799999999999</v>
      </c>
      <c r="BJ53" s="137">
        <v>32.67</v>
      </c>
      <c r="BK53" s="137">
        <v>27.44</v>
      </c>
      <c r="BL53" s="137">
        <v>31.553068</v>
      </c>
      <c r="BM53" s="137">
        <v>35.207568999999999</v>
      </c>
      <c r="BN53" s="137">
        <v>38.218910999999999</v>
      </c>
      <c r="BO53" s="137">
        <v>37.692900000000002</v>
      </c>
      <c r="BP53" s="137">
        <v>42.019909411804896</v>
      </c>
      <c r="BQ53" s="137">
        <v>45.458691636376749</v>
      </c>
      <c r="BR53" s="137">
        <v>44.789727000000006</v>
      </c>
      <c r="BS53" s="137">
        <v>48.287361384787253</v>
      </c>
      <c r="BT53" s="137">
        <v>50.575631253383769</v>
      </c>
      <c r="BU53" s="137">
        <v>52.342542149356234</v>
      </c>
      <c r="BV53" s="137">
        <v>53.916187476541587</v>
      </c>
      <c r="BW53" s="137">
        <v>55.207599007997402</v>
      </c>
      <c r="BX53" s="133">
        <v>56.242470074430692</v>
      </c>
    </row>
    <row r="54" spans="1:76">
      <c r="A54" s="110"/>
      <c r="B54" s="38" t="s">
        <v>223</v>
      </c>
      <c r="C54" s="146" t="s">
        <v>201</v>
      </c>
      <c r="D54" s="137">
        <v>0</v>
      </c>
      <c r="E54" s="137">
        <v>0</v>
      </c>
      <c r="F54" s="137">
        <v>0</v>
      </c>
      <c r="G54" s="137">
        <v>0</v>
      </c>
      <c r="H54" s="137">
        <v>0</v>
      </c>
      <c r="I54" s="137">
        <v>0</v>
      </c>
      <c r="J54" s="137">
        <v>0</v>
      </c>
      <c r="K54" s="137">
        <v>0</v>
      </c>
      <c r="L54" s="137">
        <v>0</v>
      </c>
      <c r="M54" s="137">
        <v>0</v>
      </c>
      <c r="N54" s="137">
        <v>0</v>
      </c>
      <c r="O54" s="137">
        <v>0</v>
      </c>
      <c r="P54" s="137">
        <v>0</v>
      </c>
      <c r="Q54" s="137">
        <v>0</v>
      </c>
      <c r="R54" s="137">
        <v>0</v>
      </c>
      <c r="S54" s="137">
        <v>0</v>
      </c>
      <c r="T54" s="137">
        <v>0</v>
      </c>
      <c r="U54" s="137">
        <v>0</v>
      </c>
      <c r="V54" s="137">
        <v>0</v>
      </c>
      <c r="W54" s="137">
        <v>0</v>
      </c>
      <c r="X54" s="137">
        <v>0</v>
      </c>
      <c r="Y54" s="137">
        <v>0</v>
      </c>
      <c r="Z54" s="137">
        <v>0</v>
      </c>
      <c r="AA54" s="137">
        <v>0</v>
      </c>
      <c r="AB54" s="137">
        <v>0</v>
      </c>
      <c r="AC54" s="137">
        <v>0</v>
      </c>
      <c r="AD54" s="137">
        <v>0</v>
      </c>
      <c r="AE54" s="137">
        <v>0</v>
      </c>
      <c r="AF54" s="137">
        <v>0</v>
      </c>
      <c r="AG54" s="137">
        <v>0</v>
      </c>
      <c r="AH54" s="137">
        <v>0</v>
      </c>
      <c r="AI54" s="137">
        <v>0</v>
      </c>
      <c r="AJ54" s="137">
        <v>0</v>
      </c>
      <c r="AK54" s="137">
        <v>0</v>
      </c>
      <c r="AL54" s="137">
        <v>0</v>
      </c>
      <c r="AM54" s="137">
        <v>0</v>
      </c>
      <c r="AN54" s="137">
        <v>0</v>
      </c>
      <c r="AO54" s="137">
        <v>0</v>
      </c>
      <c r="AP54" s="137">
        <v>0</v>
      </c>
      <c r="AQ54" s="137">
        <v>0</v>
      </c>
      <c r="AR54" s="137">
        <v>0</v>
      </c>
      <c r="AS54" s="137">
        <v>0</v>
      </c>
      <c r="AT54" s="137">
        <v>0</v>
      </c>
      <c r="AU54" s="137">
        <v>0</v>
      </c>
      <c r="AV54" s="137">
        <v>0</v>
      </c>
      <c r="AW54" s="137">
        <v>0</v>
      </c>
      <c r="AX54" s="137">
        <v>0</v>
      </c>
      <c r="AY54" s="137">
        <v>0</v>
      </c>
      <c r="AZ54" s="137">
        <v>0</v>
      </c>
      <c r="BA54" s="137">
        <v>0</v>
      </c>
      <c r="BB54" s="137">
        <v>0</v>
      </c>
      <c r="BC54" s="137">
        <v>0</v>
      </c>
      <c r="BD54" s="137">
        <v>0</v>
      </c>
      <c r="BE54" s="137">
        <v>0</v>
      </c>
      <c r="BF54" s="137">
        <v>0</v>
      </c>
      <c r="BG54" s="137">
        <v>0</v>
      </c>
      <c r="BH54" s="137">
        <v>0</v>
      </c>
      <c r="BI54" s="137">
        <v>0</v>
      </c>
      <c r="BJ54" s="137">
        <v>0</v>
      </c>
      <c r="BK54" s="137">
        <v>0</v>
      </c>
      <c r="BL54" s="137">
        <v>55.084215560000004</v>
      </c>
      <c r="BM54" s="137">
        <v>63.075896640000003</v>
      </c>
      <c r="BN54" s="137">
        <v>61.896868359999999</v>
      </c>
      <c r="BO54" s="137">
        <v>39.035515199999999</v>
      </c>
      <c r="BP54" s="137">
        <v>27.879101479999999</v>
      </c>
      <c r="BQ54" s="137">
        <v>25.215089500000001</v>
      </c>
      <c r="BR54" s="137">
        <v>4.0992899999999999</v>
      </c>
      <c r="BS54" s="137">
        <v>0</v>
      </c>
      <c r="BT54" s="137">
        <v>0</v>
      </c>
      <c r="BU54" s="137">
        <v>0</v>
      </c>
      <c r="BV54" s="137">
        <v>0</v>
      </c>
      <c r="BW54" s="137">
        <v>0</v>
      </c>
      <c r="BX54" s="133">
        <v>0</v>
      </c>
    </row>
    <row r="55" spans="1:76">
      <c r="A55" s="110"/>
      <c r="B55" s="38" t="s">
        <v>222</v>
      </c>
      <c r="C55" s="146" t="s">
        <v>210</v>
      </c>
      <c r="D55" s="137">
        <v>0</v>
      </c>
      <c r="E55" s="137">
        <v>0</v>
      </c>
      <c r="F55" s="137">
        <v>0</v>
      </c>
      <c r="G55" s="137">
        <v>0</v>
      </c>
      <c r="H55" s="137">
        <v>0</v>
      </c>
      <c r="I55" s="137">
        <v>0</v>
      </c>
      <c r="J55" s="137">
        <v>0</v>
      </c>
      <c r="K55" s="137">
        <v>0</v>
      </c>
      <c r="L55" s="137">
        <v>0</v>
      </c>
      <c r="M55" s="137">
        <v>0</v>
      </c>
      <c r="N55" s="137">
        <v>0</v>
      </c>
      <c r="O55" s="137">
        <v>0</v>
      </c>
      <c r="P55" s="137">
        <v>0</v>
      </c>
      <c r="Q55" s="137">
        <v>0</v>
      </c>
      <c r="R55" s="137">
        <v>0</v>
      </c>
      <c r="S55" s="137">
        <v>0</v>
      </c>
      <c r="T55" s="137">
        <v>0</v>
      </c>
      <c r="U55" s="137">
        <v>0</v>
      </c>
      <c r="V55" s="137">
        <v>0</v>
      </c>
      <c r="W55" s="137">
        <v>0</v>
      </c>
      <c r="X55" s="137">
        <v>0</v>
      </c>
      <c r="Y55" s="137">
        <v>0</v>
      </c>
      <c r="Z55" s="137">
        <v>0</v>
      </c>
      <c r="AA55" s="137">
        <v>0</v>
      </c>
      <c r="AB55" s="137">
        <v>0</v>
      </c>
      <c r="AC55" s="137">
        <v>0</v>
      </c>
      <c r="AD55" s="137">
        <v>0</v>
      </c>
      <c r="AE55" s="137">
        <v>0</v>
      </c>
      <c r="AF55" s="137">
        <v>0</v>
      </c>
      <c r="AG55" s="137">
        <v>0</v>
      </c>
      <c r="AH55" s="137">
        <v>0</v>
      </c>
      <c r="AI55" s="137">
        <v>0</v>
      </c>
      <c r="AJ55" s="137">
        <v>0</v>
      </c>
      <c r="AK55" s="137">
        <v>0</v>
      </c>
      <c r="AL55" s="137">
        <v>0</v>
      </c>
      <c r="AM55" s="137">
        <v>0</v>
      </c>
      <c r="AN55" s="137">
        <v>0</v>
      </c>
      <c r="AO55" s="137">
        <v>0</v>
      </c>
      <c r="AP55" s="137">
        <v>0</v>
      </c>
      <c r="AQ55" s="137">
        <v>94.289000000000001</v>
      </c>
      <c r="AR55" s="137">
        <v>3.1640000000000001</v>
      </c>
      <c r="AS55" s="137">
        <v>0</v>
      </c>
      <c r="AT55" s="137">
        <v>0</v>
      </c>
      <c r="AU55" s="137">
        <v>0</v>
      </c>
      <c r="AV55" s="137">
        <v>0</v>
      </c>
      <c r="AW55" s="137">
        <v>0</v>
      </c>
      <c r="AX55" s="137">
        <v>0</v>
      </c>
      <c r="AY55" s="137">
        <v>0</v>
      </c>
      <c r="AZ55" s="137">
        <v>0</v>
      </c>
      <c r="BA55" s="137">
        <v>0</v>
      </c>
      <c r="BB55" s="137">
        <v>0</v>
      </c>
      <c r="BC55" s="137">
        <v>0</v>
      </c>
      <c r="BD55" s="137">
        <v>0</v>
      </c>
      <c r="BE55" s="137">
        <v>0</v>
      </c>
      <c r="BF55" s="137">
        <v>0</v>
      </c>
      <c r="BG55" s="137">
        <v>0</v>
      </c>
      <c r="BH55" s="137">
        <v>0</v>
      </c>
      <c r="BI55" s="137">
        <v>0</v>
      </c>
      <c r="BJ55" s="137">
        <v>0</v>
      </c>
      <c r="BK55" s="137">
        <v>0</v>
      </c>
      <c r="BL55" s="137">
        <v>0</v>
      </c>
      <c r="BM55" s="137">
        <v>0</v>
      </c>
      <c r="BN55" s="137">
        <v>0</v>
      </c>
      <c r="BO55" s="137">
        <v>0</v>
      </c>
      <c r="BP55" s="137">
        <v>0</v>
      </c>
      <c r="BQ55" s="137">
        <v>0</v>
      </c>
      <c r="BR55" s="137">
        <v>0</v>
      </c>
      <c r="BS55" s="137">
        <v>0</v>
      </c>
      <c r="BT55" s="137">
        <v>0</v>
      </c>
      <c r="BU55" s="137">
        <v>0</v>
      </c>
      <c r="BV55" s="137">
        <v>0</v>
      </c>
      <c r="BW55" s="137">
        <v>0</v>
      </c>
      <c r="BX55" s="133">
        <v>0</v>
      </c>
    </row>
    <row r="56" spans="1:76" ht="26.45" customHeight="1">
      <c r="A56" s="110"/>
      <c r="B56" s="38" t="s">
        <v>221</v>
      </c>
      <c r="C56" s="146" t="s">
        <v>201</v>
      </c>
      <c r="D56" s="137">
        <v>0</v>
      </c>
      <c r="E56" s="137">
        <v>0</v>
      </c>
      <c r="F56" s="137">
        <v>0</v>
      </c>
      <c r="G56" s="137">
        <v>0</v>
      </c>
      <c r="H56" s="137">
        <v>0</v>
      </c>
      <c r="I56" s="137">
        <v>0</v>
      </c>
      <c r="J56" s="137">
        <v>0</v>
      </c>
      <c r="K56" s="137">
        <v>0</v>
      </c>
      <c r="L56" s="137">
        <v>0</v>
      </c>
      <c r="M56" s="137">
        <v>0</v>
      </c>
      <c r="N56" s="137">
        <v>0</v>
      </c>
      <c r="O56" s="137">
        <v>0</v>
      </c>
      <c r="P56" s="137">
        <v>0</v>
      </c>
      <c r="Q56" s="137">
        <v>0</v>
      </c>
      <c r="R56" s="137">
        <v>0</v>
      </c>
      <c r="S56" s="137">
        <v>0</v>
      </c>
      <c r="T56" s="137">
        <v>0</v>
      </c>
      <c r="U56" s="137">
        <v>0</v>
      </c>
      <c r="V56" s="137">
        <v>0</v>
      </c>
      <c r="W56" s="137">
        <v>0</v>
      </c>
      <c r="X56" s="137">
        <v>0</v>
      </c>
      <c r="Y56" s="137">
        <v>0</v>
      </c>
      <c r="Z56" s="137">
        <v>0</v>
      </c>
      <c r="AA56" s="137">
        <v>0</v>
      </c>
      <c r="AB56" s="137">
        <v>0</v>
      </c>
      <c r="AC56" s="137">
        <v>0</v>
      </c>
      <c r="AD56" s="137">
        <v>0</v>
      </c>
      <c r="AE56" s="137">
        <v>11.6</v>
      </c>
      <c r="AF56" s="137">
        <v>33.9</v>
      </c>
      <c r="AG56" s="137">
        <v>44.5</v>
      </c>
      <c r="AH56" s="137">
        <v>69</v>
      </c>
      <c r="AI56" s="137">
        <v>85</v>
      </c>
      <c r="AJ56" s="137">
        <v>108</v>
      </c>
      <c r="AK56" s="137">
        <v>130</v>
      </c>
      <c r="AL56" s="137">
        <v>154</v>
      </c>
      <c r="AM56" s="137">
        <v>182</v>
      </c>
      <c r="AN56" s="137">
        <v>236</v>
      </c>
      <c r="AO56" s="137">
        <v>266</v>
      </c>
      <c r="AP56" s="137">
        <v>285</v>
      </c>
      <c r="AQ56" s="137">
        <v>295.17</v>
      </c>
      <c r="AR56" s="137">
        <v>316.22399999999999</v>
      </c>
      <c r="AS56" s="137">
        <v>345.99400000000003</v>
      </c>
      <c r="AT56" s="137">
        <v>428.738</v>
      </c>
      <c r="AU56" s="137">
        <v>596.20899999999983</v>
      </c>
      <c r="AV56" s="137">
        <v>640.11500000000001</v>
      </c>
      <c r="AW56" s="137">
        <v>703.23900000000003</v>
      </c>
      <c r="AX56" s="137">
        <v>775.55</v>
      </c>
      <c r="AY56" s="137">
        <v>820.41200000000003</v>
      </c>
      <c r="AZ56" s="137">
        <v>905.78099999999995</v>
      </c>
      <c r="BA56" s="137">
        <v>998.82600000000002</v>
      </c>
      <c r="BB56" s="137">
        <v>984.22199999999998</v>
      </c>
      <c r="BC56" s="137">
        <v>1006.239</v>
      </c>
      <c r="BD56" s="137">
        <v>1014.208</v>
      </c>
      <c r="BE56" s="137">
        <v>1039.6609860351221</v>
      </c>
      <c r="BF56" s="137">
        <v>957.64443993986208</v>
      </c>
      <c r="BG56" s="137">
        <v>936.04611806509195</v>
      </c>
      <c r="BH56" s="137">
        <v>918.404</v>
      </c>
      <c r="BI56" s="137">
        <v>900.21167600999991</v>
      </c>
      <c r="BJ56" s="137">
        <v>903.50131326000019</v>
      </c>
      <c r="BK56" s="137">
        <v>898.33186294287157</v>
      </c>
      <c r="BL56" s="137">
        <v>887.43066768000006</v>
      </c>
      <c r="BM56" s="137">
        <v>906.54925574000004</v>
      </c>
      <c r="BN56" s="137">
        <v>888.26432449502204</v>
      </c>
      <c r="BO56" s="137">
        <v>880.68628874000012</v>
      </c>
      <c r="BP56" s="137">
        <v>886.86491193999996</v>
      </c>
      <c r="BQ56" s="137">
        <v>859.7440018499999</v>
      </c>
      <c r="BR56" s="137">
        <v>735.16706013999988</v>
      </c>
      <c r="BS56" s="137">
        <v>478.15458103745522</v>
      </c>
      <c r="BT56" s="137">
        <v>197.14691608924139</v>
      </c>
      <c r="BU56" s="137">
        <v>112.48567235533935</v>
      </c>
      <c r="BV56" s="137">
        <v>109.94688908029406</v>
      </c>
      <c r="BW56" s="137">
        <v>107.70907525535877</v>
      </c>
      <c r="BX56" s="133">
        <v>104.95662463107432</v>
      </c>
    </row>
    <row r="57" spans="1:76">
      <c r="A57" s="110"/>
      <c r="B57" s="38" t="s">
        <v>220</v>
      </c>
      <c r="C57" s="146" t="s">
        <v>210</v>
      </c>
      <c r="D57" s="137">
        <v>43.5</v>
      </c>
      <c r="E57" s="137">
        <v>65.5</v>
      </c>
      <c r="F57" s="137">
        <v>68.599999999999994</v>
      </c>
      <c r="G57" s="137">
        <v>63.3</v>
      </c>
      <c r="H57" s="137">
        <v>79.2</v>
      </c>
      <c r="I57" s="137">
        <v>84.9</v>
      </c>
      <c r="J57" s="137">
        <v>84.5</v>
      </c>
      <c r="K57" s="137">
        <v>99.6</v>
      </c>
      <c r="L57" s="137">
        <v>96.7</v>
      </c>
      <c r="M57" s="137">
        <v>111.4</v>
      </c>
      <c r="N57" s="137">
        <v>133.5</v>
      </c>
      <c r="O57" s="137">
        <v>130.6</v>
      </c>
      <c r="P57" s="137">
        <v>135</v>
      </c>
      <c r="Q57" s="137">
        <v>154.6</v>
      </c>
      <c r="R57" s="137">
        <v>161.5</v>
      </c>
      <c r="S57" s="137">
        <v>191.4</v>
      </c>
      <c r="T57" s="137">
        <v>200.9</v>
      </c>
      <c r="U57" s="137">
        <v>248.5</v>
      </c>
      <c r="V57" s="137">
        <v>261.8</v>
      </c>
      <c r="W57" s="137">
        <v>322.89999999999998</v>
      </c>
      <c r="X57" s="137">
        <v>348.4</v>
      </c>
      <c r="Y57" s="137">
        <v>382.7</v>
      </c>
      <c r="Z57" s="137">
        <v>373.7</v>
      </c>
      <c r="AA57" s="137">
        <v>322.7</v>
      </c>
      <c r="AB57" s="137">
        <v>290.60000000000002</v>
      </c>
      <c r="AC57" s="137">
        <v>306.26799999999997</v>
      </c>
      <c r="AD57" s="137">
        <v>345.32</v>
      </c>
      <c r="AE57" s="137">
        <v>425.15600000000001</v>
      </c>
      <c r="AF57" s="137">
        <v>496.142</v>
      </c>
      <c r="AG57" s="137">
        <v>585.375</v>
      </c>
      <c r="AH57" s="137">
        <v>696</v>
      </c>
      <c r="AI57" s="137">
        <v>655</v>
      </c>
      <c r="AJ57" s="137">
        <v>654</v>
      </c>
      <c r="AK57" s="137">
        <v>680</v>
      </c>
      <c r="AL57" s="137">
        <v>554</v>
      </c>
      <c r="AM57" s="137">
        <v>265</v>
      </c>
      <c r="AN57" s="137">
        <v>279</v>
      </c>
      <c r="AO57" s="137">
        <v>276</v>
      </c>
      <c r="AP57" s="137">
        <v>179</v>
      </c>
      <c r="AQ57" s="137">
        <v>193.001</v>
      </c>
      <c r="AR57" s="137">
        <v>191.96</v>
      </c>
      <c r="AS57" s="137">
        <v>203.69200000000001</v>
      </c>
      <c r="AT57" s="137">
        <v>216.292</v>
      </c>
      <c r="AU57" s="137">
        <v>273.512</v>
      </c>
      <c r="AV57" s="137">
        <v>364</v>
      </c>
      <c r="AW57" s="137">
        <v>365</v>
      </c>
      <c r="AX57" s="137">
        <v>341.84</v>
      </c>
      <c r="AY57" s="137">
        <v>12</v>
      </c>
      <c r="AZ57" s="137">
        <v>0</v>
      </c>
      <c r="BA57" s="137">
        <v>0</v>
      </c>
      <c r="BB57" s="137">
        <v>0</v>
      </c>
      <c r="BC57" s="137">
        <v>0</v>
      </c>
      <c r="BD57" s="137">
        <v>0</v>
      </c>
      <c r="BE57" s="137">
        <v>0</v>
      </c>
      <c r="BF57" s="137">
        <v>0</v>
      </c>
      <c r="BG57" s="137">
        <v>0</v>
      </c>
      <c r="BH57" s="137">
        <v>0</v>
      </c>
      <c r="BI57" s="137">
        <v>0</v>
      </c>
      <c r="BJ57" s="137">
        <v>0</v>
      </c>
      <c r="BK57" s="137">
        <v>0</v>
      </c>
      <c r="BL57" s="137">
        <v>0</v>
      </c>
      <c r="BM57" s="137">
        <v>0</v>
      </c>
      <c r="BN57" s="137">
        <v>0</v>
      </c>
      <c r="BO57" s="137">
        <v>0</v>
      </c>
      <c r="BP57" s="137">
        <v>0</v>
      </c>
      <c r="BQ57" s="137">
        <v>0</v>
      </c>
      <c r="BR57" s="137">
        <v>0</v>
      </c>
      <c r="BS57" s="137">
        <v>0</v>
      </c>
      <c r="BT57" s="137">
        <v>0</v>
      </c>
      <c r="BU57" s="137">
        <v>0</v>
      </c>
      <c r="BV57" s="137">
        <v>0</v>
      </c>
      <c r="BW57" s="137">
        <v>0</v>
      </c>
      <c r="BX57" s="133">
        <v>0</v>
      </c>
    </row>
    <row r="58" spans="1:76">
      <c r="A58" s="110"/>
      <c r="B58" s="38" t="s">
        <v>219</v>
      </c>
      <c r="C58" s="146" t="s">
        <v>203</v>
      </c>
      <c r="D58" s="137">
        <v>0</v>
      </c>
      <c r="E58" s="137">
        <v>0</v>
      </c>
      <c r="F58" s="137">
        <v>0</v>
      </c>
      <c r="G58" s="137">
        <v>0</v>
      </c>
      <c r="H58" s="137">
        <v>0</v>
      </c>
      <c r="I58" s="137">
        <v>0</v>
      </c>
      <c r="J58" s="137">
        <v>0</v>
      </c>
      <c r="K58" s="137">
        <v>0</v>
      </c>
      <c r="L58" s="137">
        <v>0</v>
      </c>
      <c r="M58" s="137">
        <v>0</v>
      </c>
      <c r="N58" s="137">
        <v>0</v>
      </c>
      <c r="O58" s="137">
        <v>0</v>
      </c>
      <c r="P58" s="137">
        <v>0</v>
      </c>
      <c r="Q58" s="137">
        <v>0</v>
      </c>
      <c r="R58" s="137">
        <v>0</v>
      </c>
      <c r="S58" s="137">
        <v>0</v>
      </c>
      <c r="T58" s="137">
        <v>0</v>
      </c>
      <c r="U58" s="137">
        <v>0</v>
      </c>
      <c r="V58" s="137">
        <v>0</v>
      </c>
      <c r="W58" s="137">
        <v>0</v>
      </c>
      <c r="X58" s="137">
        <v>0</v>
      </c>
      <c r="Y58" s="137">
        <v>0</v>
      </c>
      <c r="Z58" s="137">
        <v>0</v>
      </c>
      <c r="AA58" s="137">
        <v>0</v>
      </c>
      <c r="AB58" s="137">
        <v>0</v>
      </c>
      <c r="AC58" s="137">
        <v>0</v>
      </c>
      <c r="AD58" s="137">
        <v>0</v>
      </c>
      <c r="AE58" s="137">
        <v>0</v>
      </c>
      <c r="AF58" s="137">
        <v>0</v>
      </c>
      <c r="AG58" s="137">
        <v>0</v>
      </c>
      <c r="AH58" s="137">
        <v>0</v>
      </c>
      <c r="AI58" s="137">
        <v>0</v>
      </c>
      <c r="AJ58" s="137">
        <v>0</v>
      </c>
      <c r="AK58" s="137">
        <v>0</v>
      </c>
      <c r="AL58" s="137">
        <v>0</v>
      </c>
      <c r="AM58" s="137">
        <v>0</v>
      </c>
      <c r="AN58" s="137">
        <v>0</v>
      </c>
      <c r="AO58" s="137">
        <v>0</v>
      </c>
      <c r="AP58" s="137">
        <v>0</v>
      </c>
      <c r="AQ58" s="137">
        <v>0</v>
      </c>
      <c r="AR58" s="137">
        <v>118</v>
      </c>
      <c r="AS58" s="137">
        <v>93</v>
      </c>
      <c r="AT58" s="137">
        <v>98.4</v>
      </c>
      <c r="AU58" s="137">
        <v>126.66799999999999</v>
      </c>
      <c r="AV58" s="137">
        <v>127.428</v>
      </c>
      <c r="AW58" s="137">
        <v>139.703</v>
      </c>
      <c r="AX58" s="137">
        <v>134.45699999999999</v>
      </c>
      <c r="AY58" s="137">
        <v>137.58500000000001</v>
      </c>
      <c r="AZ58" s="137">
        <v>134.505</v>
      </c>
      <c r="BA58" s="137">
        <v>128.536</v>
      </c>
      <c r="BB58" s="137">
        <v>142.53099999999998</v>
      </c>
      <c r="BC58" s="137">
        <v>129.44200000000001</v>
      </c>
      <c r="BD58" s="137">
        <v>126.22099999999999</v>
      </c>
      <c r="BE58" s="137">
        <v>136</v>
      </c>
      <c r="BF58" s="137">
        <v>135.53100000000001</v>
      </c>
      <c r="BG58" s="137">
        <v>154.86799999999999</v>
      </c>
      <c r="BH58" s="137">
        <v>160.81200000000001</v>
      </c>
      <c r="BI58" s="137">
        <v>190.72200000000001</v>
      </c>
      <c r="BJ58" s="137">
        <v>272.476</v>
      </c>
      <c r="BK58" s="137">
        <v>234.56</v>
      </c>
      <c r="BL58" s="137">
        <v>217.55500000000001</v>
      </c>
      <c r="BM58" s="137">
        <v>270.00200000000001</v>
      </c>
      <c r="BN58" s="137">
        <v>273.28648482000006</v>
      </c>
      <c r="BO58" s="137">
        <v>126.68199999999999</v>
      </c>
      <c r="BP58" s="137">
        <v>96.879000000000005</v>
      </c>
      <c r="BQ58" s="137">
        <v>-127.05600000000001</v>
      </c>
      <c r="BR58" s="137">
        <v>-130.75038360000002</v>
      </c>
      <c r="BS58" s="137">
        <v>0</v>
      </c>
      <c r="BT58" s="137">
        <v>0</v>
      </c>
      <c r="BU58" s="137">
        <v>0</v>
      </c>
      <c r="BV58" s="137">
        <v>0</v>
      </c>
      <c r="BW58" s="137">
        <v>0</v>
      </c>
      <c r="BX58" s="133">
        <v>0</v>
      </c>
    </row>
    <row r="59" spans="1:76">
      <c r="A59" s="150"/>
      <c r="B59" s="38" t="s">
        <v>218</v>
      </c>
      <c r="C59" s="146" t="s">
        <v>201</v>
      </c>
      <c r="D59" s="137">
        <v>0</v>
      </c>
      <c r="E59" s="137">
        <v>0</v>
      </c>
      <c r="F59" s="137">
        <v>0</v>
      </c>
      <c r="G59" s="137">
        <v>0</v>
      </c>
      <c r="H59" s="137">
        <v>0</v>
      </c>
      <c r="I59" s="137">
        <v>0</v>
      </c>
      <c r="J59" s="137">
        <v>0</v>
      </c>
      <c r="K59" s="137">
        <v>0</v>
      </c>
      <c r="L59" s="137">
        <v>0</v>
      </c>
      <c r="M59" s="137">
        <v>0</v>
      </c>
      <c r="N59" s="137">
        <v>0</v>
      </c>
      <c r="O59" s="137">
        <v>0</v>
      </c>
      <c r="P59" s="137">
        <v>0</v>
      </c>
      <c r="Q59" s="137">
        <v>0</v>
      </c>
      <c r="R59" s="137">
        <v>0</v>
      </c>
      <c r="S59" s="137">
        <v>0</v>
      </c>
      <c r="T59" s="137">
        <v>0</v>
      </c>
      <c r="U59" s="137">
        <v>0</v>
      </c>
      <c r="V59" s="137">
        <v>0</v>
      </c>
      <c r="W59" s="137">
        <v>0</v>
      </c>
      <c r="X59" s="137">
        <v>0</v>
      </c>
      <c r="Y59" s="137">
        <v>0</v>
      </c>
      <c r="Z59" s="137">
        <v>0</v>
      </c>
      <c r="AA59" s="137">
        <v>0</v>
      </c>
      <c r="AB59" s="137">
        <v>0</v>
      </c>
      <c r="AC59" s="137">
        <v>0</v>
      </c>
      <c r="AD59" s="137">
        <v>0</v>
      </c>
      <c r="AE59" s="137">
        <v>0</v>
      </c>
      <c r="AF59" s="137">
        <v>0</v>
      </c>
      <c r="AG59" s="137">
        <v>0</v>
      </c>
      <c r="AH59" s="137">
        <v>0</v>
      </c>
      <c r="AI59" s="137">
        <v>0</v>
      </c>
      <c r="AJ59" s="137">
        <v>0</v>
      </c>
      <c r="AK59" s="137">
        <v>0</v>
      </c>
      <c r="AL59" s="137">
        <v>0</v>
      </c>
      <c r="AM59" s="137">
        <v>0</v>
      </c>
      <c r="AN59" s="137">
        <v>0</v>
      </c>
      <c r="AO59" s="137">
        <v>0</v>
      </c>
      <c r="AP59" s="137">
        <v>1</v>
      </c>
      <c r="AQ59" s="137">
        <v>0.68200000000000005</v>
      </c>
      <c r="AR59" s="137">
        <v>0.71099999999999997</v>
      </c>
      <c r="AS59" s="137">
        <v>0.05</v>
      </c>
      <c r="AT59" s="137">
        <v>4.3999999999999997E-2</v>
      </c>
      <c r="AU59" s="137">
        <v>1.0529999999999999</v>
      </c>
      <c r="AV59" s="137">
        <v>1.0680000000000001</v>
      </c>
      <c r="AW59" s="137">
        <v>2.0219999999999998</v>
      </c>
      <c r="AX59" s="137">
        <v>1.901</v>
      </c>
      <c r="AY59" s="137">
        <v>2.9769999999999999</v>
      </c>
      <c r="AZ59" s="137">
        <v>2.5939999999999999</v>
      </c>
      <c r="BA59" s="137">
        <v>3.1680000000000001</v>
      </c>
      <c r="BB59" s="137">
        <v>4.3739999999999997</v>
      </c>
      <c r="BC59" s="137">
        <v>6.6749999999999998</v>
      </c>
      <c r="BD59" s="137">
        <v>1.966</v>
      </c>
      <c r="BE59" s="137">
        <v>8.6959999999999997</v>
      </c>
      <c r="BF59" s="137">
        <v>7.1639999999999997</v>
      </c>
      <c r="BG59" s="137">
        <v>5.907</v>
      </c>
      <c r="BH59" s="137">
        <v>7.7169999999999996</v>
      </c>
      <c r="BI59" s="137">
        <v>8.1300000000000008</v>
      </c>
      <c r="BJ59" s="137">
        <v>9.604000000000001</v>
      </c>
      <c r="BK59" s="137">
        <v>12.0015</v>
      </c>
      <c r="BL59" s="137">
        <v>16.099019999999999</v>
      </c>
      <c r="BM59" s="137">
        <v>16.099019999999999</v>
      </c>
      <c r="BN59" s="137">
        <v>16.099019999999999</v>
      </c>
      <c r="BO59" s="137">
        <v>16.098934999999997</v>
      </c>
      <c r="BP59" s="137">
        <v>16.099</v>
      </c>
      <c r="BQ59" s="137">
        <v>16.099019999999999</v>
      </c>
      <c r="BR59" s="137">
        <v>16.099020000000042</v>
      </c>
      <c r="BS59" s="137">
        <v>17.036000000000001</v>
      </c>
      <c r="BT59" s="137">
        <v>17.036000000000001</v>
      </c>
      <c r="BU59" s="137">
        <v>17.036000000000001</v>
      </c>
      <c r="BV59" s="137">
        <v>17.036000000000001</v>
      </c>
      <c r="BW59" s="137">
        <v>17.036000000000001</v>
      </c>
      <c r="BX59" s="133">
        <v>17.036000000000001</v>
      </c>
    </row>
    <row r="60" spans="1:76">
      <c r="A60" s="110"/>
      <c r="B60" s="38" t="s">
        <v>2</v>
      </c>
      <c r="C60" s="112"/>
      <c r="D60" s="137">
        <f t="shared" ref="D60:AI60" si="10">SUM(D61:D62)</f>
        <v>176.4</v>
      </c>
      <c r="E60" s="137">
        <f t="shared" si="10"/>
        <v>248.9</v>
      </c>
      <c r="F60" s="137">
        <f t="shared" si="10"/>
        <v>248.6</v>
      </c>
      <c r="G60" s="137">
        <f t="shared" si="10"/>
        <v>275.2</v>
      </c>
      <c r="H60" s="137">
        <f t="shared" si="10"/>
        <v>315.5</v>
      </c>
      <c r="I60" s="137">
        <f t="shared" si="10"/>
        <v>334.1</v>
      </c>
      <c r="J60" s="137">
        <f t="shared" si="10"/>
        <v>348.1</v>
      </c>
      <c r="K60" s="137">
        <f t="shared" si="10"/>
        <v>432.5</v>
      </c>
      <c r="L60" s="137">
        <f t="shared" si="10"/>
        <v>447.9</v>
      </c>
      <c r="M60" s="137">
        <f t="shared" si="10"/>
        <v>482.1</v>
      </c>
      <c r="N60" s="137">
        <f t="shared" si="10"/>
        <v>617.4</v>
      </c>
      <c r="O60" s="137">
        <f t="shared" si="10"/>
        <v>657</v>
      </c>
      <c r="P60" s="137">
        <f t="shared" si="10"/>
        <v>676.9</v>
      </c>
      <c r="Q60" s="137">
        <f t="shared" si="10"/>
        <v>783.9</v>
      </c>
      <c r="R60" s="137">
        <f t="shared" si="10"/>
        <v>807.1</v>
      </c>
      <c r="S60" s="137">
        <f t="shared" si="10"/>
        <v>958.8</v>
      </c>
      <c r="T60" s="137">
        <f t="shared" si="10"/>
        <v>1014.7</v>
      </c>
      <c r="U60" s="137">
        <f t="shared" si="10"/>
        <v>1237.8</v>
      </c>
      <c r="V60" s="137">
        <f t="shared" si="10"/>
        <v>1271.5999999999999</v>
      </c>
      <c r="W60" s="137">
        <f t="shared" si="10"/>
        <v>1384.6</v>
      </c>
      <c r="X60" s="137">
        <f t="shared" si="10"/>
        <v>1543.3</v>
      </c>
      <c r="Y60" s="137">
        <f t="shared" si="10"/>
        <v>1626.9</v>
      </c>
      <c r="Z60" s="137">
        <f t="shared" si="10"/>
        <v>1785.2</v>
      </c>
      <c r="AA60" s="137">
        <f t="shared" si="10"/>
        <v>2068.1999999999998</v>
      </c>
      <c r="AB60" s="137">
        <f t="shared" si="10"/>
        <v>2395.6</v>
      </c>
      <c r="AC60" s="137">
        <f t="shared" si="10"/>
        <v>2779.8</v>
      </c>
      <c r="AD60" s="137">
        <f t="shared" si="10"/>
        <v>3609</v>
      </c>
      <c r="AE60" s="137">
        <f t="shared" si="10"/>
        <v>4824.8999999999996</v>
      </c>
      <c r="AF60" s="137">
        <f t="shared" si="10"/>
        <v>5687.1</v>
      </c>
      <c r="AG60" s="137">
        <f t="shared" si="10"/>
        <v>6627.5</v>
      </c>
      <c r="AH60" s="137">
        <f t="shared" si="10"/>
        <v>7589</v>
      </c>
      <c r="AI60" s="137">
        <f t="shared" si="10"/>
        <v>8852</v>
      </c>
      <c r="AJ60" s="137">
        <f t="shared" ref="AJ60:BO60" si="11">SUM(AJ61:AJ62)</f>
        <v>10564</v>
      </c>
      <c r="AK60" s="137">
        <f t="shared" si="11"/>
        <v>12165</v>
      </c>
      <c r="AL60" s="137">
        <f t="shared" si="11"/>
        <v>13589</v>
      </c>
      <c r="AM60" s="137">
        <f t="shared" si="11"/>
        <v>14654</v>
      </c>
      <c r="AN60" s="137">
        <f t="shared" si="11"/>
        <v>15307</v>
      </c>
      <c r="AO60" s="137">
        <f t="shared" si="11"/>
        <v>16625</v>
      </c>
      <c r="AP60" s="137">
        <f t="shared" si="11"/>
        <v>17816.453000000001</v>
      </c>
      <c r="AQ60" s="137">
        <f t="shared" si="11"/>
        <v>18685.544999999998</v>
      </c>
      <c r="AR60" s="137">
        <f t="shared" si="11"/>
        <v>19273.72</v>
      </c>
      <c r="AS60" s="137">
        <f t="shared" si="11"/>
        <v>20731.936000000002</v>
      </c>
      <c r="AT60" s="137">
        <f t="shared" si="11"/>
        <v>22734.863000000001</v>
      </c>
      <c r="AU60" s="137">
        <f t="shared" si="11"/>
        <v>25578.864000000001</v>
      </c>
      <c r="AV60" s="137">
        <f t="shared" si="11"/>
        <v>26741.489000000001</v>
      </c>
      <c r="AW60" s="137">
        <f t="shared" si="11"/>
        <v>28219.280000000002</v>
      </c>
      <c r="AX60" s="137">
        <f t="shared" si="11"/>
        <v>28779.506000000001</v>
      </c>
      <c r="AY60" s="137">
        <f t="shared" si="11"/>
        <v>29998.344000000005</v>
      </c>
      <c r="AZ60" s="137">
        <f t="shared" si="11"/>
        <v>32024.285999999996</v>
      </c>
      <c r="BA60" s="137">
        <f t="shared" si="11"/>
        <v>33586</v>
      </c>
      <c r="BB60" s="137">
        <f t="shared" si="11"/>
        <v>35603.290999999997</v>
      </c>
      <c r="BC60" s="137">
        <f t="shared" si="11"/>
        <v>37802.438000000002</v>
      </c>
      <c r="BD60" s="137">
        <f t="shared" si="11"/>
        <v>38745.199999999997</v>
      </c>
      <c r="BE60" s="137">
        <f t="shared" si="11"/>
        <v>41921.603135450001</v>
      </c>
      <c r="BF60" s="137">
        <f t="shared" si="11"/>
        <v>44367.258565528275</v>
      </c>
      <c r="BG60" s="137">
        <f t="shared" si="11"/>
        <v>46506.352382756908</v>
      </c>
      <c r="BH60" s="137">
        <f t="shared" si="11"/>
        <v>48801.804999999993</v>
      </c>
      <c r="BI60" s="137">
        <f t="shared" si="11"/>
        <v>51422.462685709994</v>
      </c>
      <c r="BJ60" s="137">
        <f t="shared" si="11"/>
        <v>53663.45674691999</v>
      </c>
      <c r="BK60" s="137">
        <f t="shared" si="11"/>
        <v>57593.742352232308</v>
      </c>
      <c r="BL60" s="137">
        <f t="shared" si="11"/>
        <v>61584.34965923</v>
      </c>
      <c r="BM60" s="137">
        <f t="shared" si="11"/>
        <v>66895.841990320012</v>
      </c>
      <c r="BN60" s="137">
        <f t="shared" si="11"/>
        <v>69835.141333070002</v>
      </c>
      <c r="BO60" s="137">
        <f t="shared" si="11"/>
        <v>74150.519898250001</v>
      </c>
      <c r="BP60" s="137">
        <f t="shared" ref="BP60:BX60" si="12">SUM(BP61:BP62)</f>
        <v>79809.006438810029</v>
      </c>
      <c r="BQ60" s="137">
        <f t="shared" si="12"/>
        <v>83110.340476999991</v>
      </c>
      <c r="BR60" s="137">
        <f t="shared" si="12"/>
        <v>86515.830873260027</v>
      </c>
      <c r="BS60" s="137">
        <f t="shared" si="12"/>
        <v>89706.286451690496</v>
      </c>
      <c r="BT60" s="137">
        <f t="shared" si="12"/>
        <v>92110.910208820133</v>
      </c>
      <c r="BU60" s="137">
        <f t="shared" si="12"/>
        <v>95263.19536074606</v>
      </c>
      <c r="BV60" s="137">
        <f t="shared" si="12"/>
        <v>98703.204235883488</v>
      </c>
      <c r="BW60" s="137">
        <f t="shared" si="12"/>
        <v>101799.8013460721</v>
      </c>
      <c r="BX60" s="133">
        <f t="shared" si="12"/>
        <v>105258.64500327557</v>
      </c>
    </row>
    <row r="61" spans="1:76">
      <c r="A61" s="110"/>
      <c r="B61" s="37" t="s">
        <v>217</v>
      </c>
      <c r="C61" s="146" t="s">
        <v>210</v>
      </c>
      <c r="D61" s="137">
        <v>176.4</v>
      </c>
      <c r="E61" s="137">
        <v>248.9</v>
      </c>
      <c r="F61" s="137">
        <v>248.6</v>
      </c>
      <c r="G61" s="137">
        <v>275.2</v>
      </c>
      <c r="H61" s="137">
        <v>315.5</v>
      </c>
      <c r="I61" s="137">
        <v>334.1</v>
      </c>
      <c r="J61" s="137">
        <v>348.1</v>
      </c>
      <c r="K61" s="137">
        <v>432.5</v>
      </c>
      <c r="L61" s="137">
        <v>447.9</v>
      </c>
      <c r="M61" s="137">
        <v>482.1</v>
      </c>
      <c r="N61" s="137">
        <v>617.4</v>
      </c>
      <c r="O61" s="137">
        <v>657</v>
      </c>
      <c r="P61" s="137">
        <v>676.9</v>
      </c>
      <c r="Q61" s="137">
        <v>783.9</v>
      </c>
      <c r="R61" s="137">
        <v>807.1</v>
      </c>
      <c r="S61" s="137">
        <v>958.8</v>
      </c>
      <c r="T61" s="137">
        <v>1014.7</v>
      </c>
      <c r="U61" s="137">
        <v>1237.8</v>
      </c>
      <c r="V61" s="137">
        <v>1271.5999999999999</v>
      </c>
      <c r="W61" s="137">
        <v>1384.6</v>
      </c>
      <c r="X61" s="137">
        <v>1543.3</v>
      </c>
      <c r="Y61" s="137">
        <v>1626.9</v>
      </c>
      <c r="Z61" s="137">
        <v>1777.8</v>
      </c>
      <c r="AA61" s="137">
        <v>2045.3</v>
      </c>
      <c r="AB61" s="137">
        <v>2368.6</v>
      </c>
      <c r="AC61" s="137">
        <v>2752</v>
      </c>
      <c r="AD61" s="137">
        <v>3578.4</v>
      </c>
      <c r="AE61" s="137">
        <v>4791</v>
      </c>
      <c r="AF61" s="137">
        <v>5651.3</v>
      </c>
      <c r="AG61" s="137">
        <v>6591.6</v>
      </c>
      <c r="AH61" s="137">
        <v>7552</v>
      </c>
      <c r="AI61" s="137">
        <v>8816</v>
      </c>
      <c r="AJ61" s="137">
        <v>10526</v>
      </c>
      <c r="AK61" s="137">
        <v>12126</v>
      </c>
      <c r="AL61" s="137">
        <v>13549</v>
      </c>
      <c r="AM61" s="137">
        <v>14613</v>
      </c>
      <c r="AN61" s="137">
        <v>15268</v>
      </c>
      <c r="AO61" s="137">
        <v>16584</v>
      </c>
      <c r="AP61" s="137">
        <v>17779.453000000001</v>
      </c>
      <c r="AQ61" s="137">
        <v>18648.391</v>
      </c>
      <c r="AR61" s="137">
        <v>19237.593000000001</v>
      </c>
      <c r="AS61" s="137">
        <v>20697.363000000001</v>
      </c>
      <c r="AT61" s="137">
        <v>22699.034</v>
      </c>
      <c r="AU61" s="137">
        <v>25543.024000000001</v>
      </c>
      <c r="AV61" s="137">
        <v>26705.927</v>
      </c>
      <c r="AW61" s="137">
        <v>28183.114000000001</v>
      </c>
      <c r="AX61" s="137">
        <v>28744.81</v>
      </c>
      <c r="AY61" s="137">
        <v>29962.569000000003</v>
      </c>
      <c r="AZ61" s="137">
        <v>31994.560999999998</v>
      </c>
      <c r="BA61" s="137">
        <v>33556.756999999998</v>
      </c>
      <c r="BB61" s="137">
        <v>35574.510999999999</v>
      </c>
      <c r="BC61" s="137">
        <v>37774.760999999999</v>
      </c>
      <c r="BD61" s="137">
        <v>38717.656999999999</v>
      </c>
      <c r="BE61" s="137">
        <v>41893.0018538</v>
      </c>
      <c r="BF61" s="137">
        <v>44338.400971748277</v>
      </c>
      <c r="BG61" s="137">
        <v>46476.654559836905</v>
      </c>
      <c r="BH61" s="137">
        <v>48771.517999999996</v>
      </c>
      <c r="BI61" s="137">
        <v>51391.939927299994</v>
      </c>
      <c r="BJ61" s="137">
        <v>53629.367547699992</v>
      </c>
      <c r="BK61" s="137">
        <v>57554.148143162311</v>
      </c>
      <c r="BL61" s="137">
        <v>61539.334872430001</v>
      </c>
      <c r="BM61" s="137">
        <v>66848.160442100008</v>
      </c>
      <c r="BN61" s="137">
        <v>69777.042747119995</v>
      </c>
      <c r="BO61" s="137">
        <v>74087.953530660001</v>
      </c>
      <c r="BP61" s="137">
        <v>79733.982094140025</v>
      </c>
      <c r="BQ61" s="137">
        <v>83014.68745279999</v>
      </c>
      <c r="BR61" s="137">
        <v>86427.717722980029</v>
      </c>
      <c r="BS61" s="137">
        <v>89614.536537037973</v>
      </c>
      <c r="BT61" s="137">
        <v>92015.520507634312</v>
      </c>
      <c r="BU61" s="137">
        <v>95165.447002606103</v>
      </c>
      <c r="BV61" s="137">
        <v>98599.231530848745</v>
      </c>
      <c r="BW61" s="137">
        <v>101686.37089725636</v>
      </c>
      <c r="BX61" s="133">
        <v>105137.46742824947</v>
      </c>
    </row>
    <row r="62" spans="1:76">
      <c r="A62" s="110"/>
      <c r="B62" s="37" t="s">
        <v>216</v>
      </c>
      <c r="C62" s="146" t="s">
        <v>201</v>
      </c>
      <c r="D62" s="137">
        <v>0</v>
      </c>
      <c r="E62" s="137">
        <v>0</v>
      </c>
      <c r="F62" s="137">
        <v>0</v>
      </c>
      <c r="G62" s="137">
        <v>0</v>
      </c>
      <c r="H62" s="137">
        <v>0</v>
      </c>
      <c r="I62" s="137">
        <v>0</v>
      </c>
      <c r="J62" s="137">
        <v>0</v>
      </c>
      <c r="K62" s="137">
        <v>0</v>
      </c>
      <c r="L62" s="137">
        <v>0</v>
      </c>
      <c r="M62" s="137">
        <v>0</v>
      </c>
      <c r="N62" s="137">
        <v>0</v>
      </c>
      <c r="O62" s="137">
        <v>0</v>
      </c>
      <c r="P62" s="137">
        <v>0</v>
      </c>
      <c r="Q62" s="137">
        <v>0</v>
      </c>
      <c r="R62" s="137">
        <v>0</v>
      </c>
      <c r="S62" s="137">
        <v>0</v>
      </c>
      <c r="T62" s="137">
        <v>0</v>
      </c>
      <c r="U62" s="137">
        <v>0</v>
      </c>
      <c r="V62" s="137">
        <v>0</v>
      </c>
      <c r="W62" s="137">
        <v>0</v>
      </c>
      <c r="X62" s="137">
        <v>0</v>
      </c>
      <c r="Y62" s="137">
        <v>0</v>
      </c>
      <c r="Z62" s="137">
        <v>7.4</v>
      </c>
      <c r="AA62" s="137">
        <v>22.9</v>
      </c>
      <c r="AB62" s="137">
        <v>27</v>
      </c>
      <c r="AC62" s="137">
        <v>27.8</v>
      </c>
      <c r="AD62" s="137">
        <v>30.6</v>
      </c>
      <c r="AE62" s="137">
        <v>33.9</v>
      </c>
      <c r="AF62" s="137">
        <v>35.799999999999997</v>
      </c>
      <c r="AG62" s="137">
        <v>35.9</v>
      </c>
      <c r="AH62" s="137">
        <v>37</v>
      </c>
      <c r="AI62" s="137">
        <v>36</v>
      </c>
      <c r="AJ62" s="137">
        <v>38</v>
      </c>
      <c r="AK62" s="137">
        <v>39</v>
      </c>
      <c r="AL62" s="137">
        <v>40</v>
      </c>
      <c r="AM62" s="137">
        <v>41</v>
      </c>
      <c r="AN62" s="137">
        <v>39</v>
      </c>
      <c r="AO62" s="137">
        <v>41</v>
      </c>
      <c r="AP62" s="137">
        <v>37</v>
      </c>
      <c r="AQ62" s="137">
        <v>37.154000000000003</v>
      </c>
      <c r="AR62" s="137">
        <v>36.127000000000002</v>
      </c>
      <c r="AS62" s="137">
        <v>34.573</v>
      </c>
      <c r="AT62" s="137">
        <v>35.829000000000001</v>
      </c>
      <c r="AU62" s="137">
        <v>35.840000000000003</v>
      </c>
      <c r="AV62" s="137">
        <v>35.561999999999998</v>
      </c>
      <c r="AW62" s="137">
        <v>36.165999999999997</v>
      </c>
      <c r="AX62" s="137">
        <v>34.695999999999998</v>
      </c>
      <c r="AY62" s="137">
        <v>35.774999999999999</v>
      </c>
      <c r="AZ62" s="137">
        <v>29.725000000000001</v>
      </c>
      <c r="BA62" s="137">
        <v>29.242999999999999</v>
      </c>
      <c r="BB62" s="137">
        <v>28.78</v>
      </c>
      <c r="BC62" s="137">
        <v>27.677</v>
      </c>
      <c r="BD62" s="137">
        <v>27.542999999999999</v>
      </c>
      <c r="BE62" s="137">
        <v>28.601281650000001</v>
      </c>
      <c r="BF62" s="137">
        <v>28.857593779999998</v>
      </c>
      <c r="BG62" s="137">
        <v>29.69782292</v>
      </c>
      <c r="BH62" s="137">
        <v>30.286999999999999</v>
      </c>
      <c r="BI62" s="137">
        <v>30.522758409999998</v>
      </c>
      <c r="BJ62" s="137">
        <v>34.089199220000005</v>
      </c>
      <c r="BK62" s="137">
        <v>39.594209070000005</v>
      </c>
      <c r="BL62" s="137">
        <v>45.014786799999996</v>
      </c>
      <c r="BM62" s="137">
        <v>47.681548220000018</v>
      </c>
      <c r="BN62" s="137">
        <v>58.09858595</v>
      </c>
      <c r="BO62" s="137">
        <v>62.566367589999992</v>
      </c>
      <c r="BP62" s="137">
        <v>75.024344669999962</v>
      </c>
      <c r="BQ62" s="137">
        <v>95.653024200000061</v>
      </c>
      <c r="BR62" s="137">
        <v>88.113150280000013</v>
      </c>
      <c r="BS62" s="137">
        <v>91.749914652519948</v>
      </c>
      <c r="BT62" s="137">
        <v>95.389701185825828</v>
      </c>
      <c r="BU62" s="137">
        <v>97.748358139960359</v>
      </c>
      <c r="BV62" s="137">
        <v>103.9727050347484</v>
      </c>
      <c r="BW62" s="137">
        <v>113.43044881574122</v>
      </c>
      <c r="BX62" s="133">
        <v>121.17757502609943</v>
      </c>
    </row>
    <row r="63" spans="1:76" ht="26.25" customHeight="1">
      <c r="A63" s="110"/>
      <c r="B63" s="38" t="s">
        <v>215</v>
      </c>
      <c r="C63" s="146" t="s">
        <v>210</v>
      </c>
      <c r="D63" s="137">
        <v>0</v>
      </c>
      <c r="E63" s="137">
        <v>0</v>
      </c>
      <c r="F63" s="137">
        <v>0</v>
      </c>
      <c r="G63" s="137">
        <v>0</v>
      </c>
      <c r="H63" s="137">
        <v>0</v>
      </c>
      <c r="I63" s="137">
        <v>0</v>
      </c>
      <c r="J63" s="137">
        <v>0</v>
      </c>
      <c r="K63" s="137">
        <v>0</v>
      </c>
      <c r="L63" s="137">
        <v>0</v>
      </c>
      <c r="M63" s="137">
        <v>0</v>
      </c>
      <c r="N63" s="137">
        <v>0</v>
      </c>
      <c r="O63" s="137">
        <v>0</v>
      </c>
      <c r="P63" s="137">
        <v>0</v>
      </c>
      <c r="Q63" s="137">
        <v>0</v>
      </c>
      <c r="R63" s="137">
        <v>0</v>
      </c>
      <c r="S63" s="137">
        <v>0</v>
      </c>
      <c r="T63" s="137">
        <v>0</v>
      </c>
      <c r="U63" s="137">
        <v>0</v>
      </c>
      <c r="V63" s="137">
        <v>0</v>
      </c>
      <c r="W63" s="137">
        <v>0</v>
      </c>
      <c r="X63" s="137">
        <v>0</v>
      </c>
      <c r="Y63" s="137">
        <v>0</v>
      </c>
      <c r="Z63" s="137">
        <v>0</v>
      </c>
      <c r="AA63" s="137">
        <v>0</v>
      </c>
      <c r="AB63" s="137">
        <v>0</v>
      </c>
      <c r="AC63" s="137">
        <v>0</v>
      </c>
      <c r="AD63" s="137">
        <v>0</v>
      </c>
      <c r="AE63" s="137">
        <v>0</v>
      </c>
      <c r="AF63" s="137">
        <v>0</v>
      </c>
      <c r="AG63" s="137">
        <v>0</v>
      </c>
      <c r="AH63" s="137">
        <v>0</v>
      </c>
      <c r="AI63" s="137">
        <v>0</v>
      </c>
      <c r="AJ63" s="137">
        <v>0</v>
      </c>
      <c r="AK63" s="137">
        <v>0</v>
      </c>
      <c r="AL63" s="137">
        <v>0</v>
      </c>
      <c r="AM63" s="137">
        <v>0</v>
      </c>
      <c r="AN63" s="137">
        <v>0</v>
      </c>
      <c r="AO63" s="137">
        <v>0</v>
      </c>
      <c r="AP63" s="137">
        <v>0</v>
      </c>
      <c r="AQ63" s="137">
        <v>0</v>
      </c>
      <c r="AR63" s="137">
        <v>0</v>
      </c>
      <c r="AS63" s="137">
        <v>0</v>
      </c>
      <c r="AT63" s="137">
        <v>0</v>
      </c>
      <c r="AU63" s="137">
        <v>0</v>
      </c>
      <c r="AV63" s="137">
        <v>0</v>
      </c>
      <c r="AW63" s="137">
        <v>0</v>
      </c>
      <c r="AX63" s="137">
        <v>0</v>
      </c>
      <c r="AY63" s="137">
        <v>0</v>
      </c>
      <c r="AZ63" s="137">
        <v>0</v>
      </c>
      <c r="BA63" s="137">
        <v>0</v>
      </c>
      <c r="BB63" s="137">
        <v>0</v>
      </c>
      <c r="BC63" s="137">
        <v>0</v>
      </c>
      <c r="BD63" s="137">
        <v>0</v>
      </c>
      <c r="BE63" s="137">
        <v>0</v>
      </c>
      <c r="BF63" s="137">
        <v>0</v>
      </c>
      <c r="BG63" s="137">
        <v>0</v>
      </c>
      <c r="BH63" s="137">
        <v>0</v>
      </c>
      <c r="BI63" s="137">
        <v>0</v>
      </c>
      <c r="BJ63" s="137">
        <v>0</v>
      </c>
      <c r="BK63" s="137">
        <v>0</v>
      </c>
      <c r="BL63" s="137">
        <v>9.8403037599999994</v>
      </c>
      <c r="BM63" s="137">
        <v>0.25143872</v>
      </c>
      <c r="BN63" s="137">
        <v>-1.7732257699999998</v>
      </c>
      <c r="BO63" s="137">
        <v>5.1625466999999992</v>
      </c>
      <c r="BP63" s="137">
        <v>2.0412564999999998</v>
      </c>
      <c r="BQ63" s="137">
        <v>2.5456364999999996</v>
      </c>
      <c r="BR63" s="137">
        <v>1.8016614399999999</v>
      </c>
      <c r="BS63" s="137">
        <v>2.3767686643631261</v>
      </c>
      <c r="BT63" s="137">
        <v>3.2498132333333332</v>
      </c>
      <c r="BU63" s="137">
        <v>3.2498132333333332</v>
      </c>
      <c r="BV63" s="137">
        <v>3.2498132333333332</v>
      </c>
      <c r="BW63" s="137">
        <v>3.2498132333333332</v>
      </c>
      <c r="BX63" s="133">
        <v>3.2498132333333332</v>
      </c>
    </row>
    <row r="64" spans="1:76">
      <c r="A64" s="110"/>
      <c r="B64" s="38" t="s">
        <v>214</v>
      </c>
      <c r="C64" s="146" t="s">
        <v>210</v>
      </c>
      <c r="D64" s="137">
        <v>0</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c r="AP64" s="137">
        <v>0</v>
      </c>
      <c r="AQ64" s="137">
        <v>193</v>
      </c>
      <c r="AR64" s="137">
        <v>250</v>
      </c>
      <c r="AS64" s="137">
        <v>286</v>
      </c>
      <c r="AT64" s="137">
        <v>314</v>
      </c>
      <c r="AU64" s="137">
        <v>408</v>
      </c>
      <c r="AV64" s="137">
        <v>434</v>
      </c>
      <c r="AW64" s="137">
        <v>416</v>
      </c>
      <c r="AX64" s="137">
        <v>480</v>
      </c>
      <c r="AY64" s="137">
        <v>524.29999999999995</v>
      </c>
      <c r="AZ64" s="137">
        <v>340.8</v>
      </c>
      <c r="BA64" s="137">
        <v>502</v>
      </c>
      <c r="BB64" s="137">
        <v>553</v>
      </c>
      <c r="BC64" s="137">
        <v>635</v>
      </c>
      <c r="BD64" s="137">
        <v>648</v>
      </c>
      <c r="BE64" s="137">
        <v>635.94107848647479</v>
      </c>
      <c r="BF64" s="137">
        <v>723.75621958442548</v>
      </c>
      <c r="BG64" s="137">
        <v>1035</v>
      </c>
      <c r="BH64" s="137">
        <v>1291.17</v>
      </c>
      <c r="BI64" s="137">
        <v>1183.6549443026729</v>
      </c>
      <c r="BJ64" s="137">
        <v>1312.9542119951134</v>
      </c>
      <c r="BK64" s="137">
        <v>1623.1882790812579</v>
      </c>
      <c r="BL64" s="137">
        <v>1949.4219162508432</v>
      </c>
      <c r="BM64" s="137">
        <v>2026.2023687265355</v>
      </c>
      <c r="BN64" s="137">
        <v>2134.4746846376861</v>
      </c>
      <c r="BO64" s="137">
        <v>2194.8675095390704</v>
      </c>
      <c r="BP64" s="137">
        <v>2237.6154706681673</v>
      </c>
      <c r="BQ64" s="137">
        <v>2217.6461621588205</v>
      </c>
      <c r="BR64" s="137">
        <v>2238.7919716970064</v>
      </c>
      <c r="BS64" s="137">
        <v>2287.9337031060604</v>
      </c>
      <c r="BT64" s="137">
        <v>2313.9813941390976</v>
      </c>
      <c r="BU64" s="137">
        <v>2378.2534694178025</v>
      </c>
      <c r="BV64" s="137">
        <v>2453.2127974388141</v>
      </c>
      <c r="BW64" s="137">
        <v>2544.4103661718086</v>
      </c>
      <c r="BX64" s="133">
        <v>2632.3431090522886</v>
      </c>
    </row>
    <row r="65" spans="1:76">
      <c r="A65" s="110"/>
      <c r="B65" s="38" t="s">
        <v>213</v>
      </c>
      <c r="C65" s="146" t="s">
        <v>210</v>
      </c>
      <c r="D65" s="137">
        <v>0</v>
      </c>
      <c r="E65" s="137">
        <v>0</v>
      </c>
      <c r="F65" s="137">
        <v>0</v>
      </c>
      <c r="G65" s="137">
        <v>0</v>
      </c>
      <c r="H65" s="137">
        <v>0</v>
      </c>
      <c r="I65" s="137">
        <v>0</v>
      </c>
      <c r="J65" s="137">
        <v>0</v>
      </c>
      <c r="K65" s="137">
        <v>0</v>
      </c>
      <c r="L65" s="137">
        <v>0</v>
      </c>
      <c r="M65" s="137">
        <v>0</v>
      </c>
      <c r="N65" s="137">
        <v>0</v>
      </c>
      <c r="O65" s="137">
        <v>0</v>
      </c>
      <c r="P65" s="137">
        <v>0</v>
      </c>
      <c r="Q65" s="137">
        <v>0</v>
      </c>
      <c r="R65" s="137">
        <v>0</v>
      </c>
      <c r="S65" s="137">
        <v>0</v>
      </c>
      <c r="T65" s="137">
        <v>0</v>
      </c>
      <c r="U65" s="137">
        <v>0</v>
      </c>
      <c r="V65" s="137">
        <v>0</v>
      </c>
      <c r="W65" s="137">
        <v>0</v>
      </c>
      <c r="X65" s="137">
        <v>0</v>
      </c>
      <c r="Y65" s="137">
        <v>0</v>
      </c>
      <c r="Z65" s="137">
        <v>0</v>
      </c>
      <c r="AA65" s="137">
        <v>0</v>
      </c>
      <c r="AB65" s="137">
        <v>0</v>
      </c>
      <c r="AC65" s="137">
        <v>0</v>
      </c>
      <c r="AD65" s="137">
        <v>0</v>
      </c>
      <c r="AE65" s="137">
        <v>0</v>
      </c>
      <c r="AF65" s="137">
        <v>0</v>
      </c>
      <c r="AG65" s="137">
        <v>0</v>
      </c>
      <c r="AH65" s="137">
        <v>0</v>
      </c>
      <c r="AI65" s="137">
        <v>0</v>
      </c>
      <c r="AJ65" s="137">
        <v>0</v>
      </c>
      <c r="AK65" s="137">
        <v>0</v>
      </c>
      <c r="AL65" s="137">
        <v>0</v>
      </c>
      <c r="AM65" s="137">
        <v>500</v>
      </c>
      <c r="AN65" s="137">
        <v>508</v>
      </c>
      <c r="AO65" s="137">
        <v>545</v>
      </c>
      <c r="AP65" s="137">
        <v>757</v>
      </c>
      <c r="AQ65" s="137">
        <v>840</v>
      </c>
      <c r="AR65" s="137">
        <v>898</v>
      </c>
      <c r="AS65" s="137">
        <v>949</v>
      </c>
      <c r="AT65" s="137">
        <v>941</v>
      </c>
      <c r="AU65" s="137">
        <v>781</v>
      </c>
      <c r="AV65" s="137">
        <v>688</v>
      </c>
      <c r="AW65" s="137">
        <v>659</v>
      </c>
      <c r="AX65" s="137">
        <v>80</v>
      </c>
      <c r="AY65" s="137">
        <v>36.299999999999997</v>
      </c>
      <c r="AZ65" s="137">
        <v>97.6</v>
      </c>
      <c r="BA65" s="137">
        <v>26</v>
      </c>
      <c r="BB65" s="137">
        <v>27</v>
      </c>
      <c r="BC65" s="137">
        <v>66</v>
      </c>
      <c r="BD65" s="137">
        <v>67</v>
      </c>
      <c r="BE65" s="137">
        <v>69</v>
      </c>
      <c r="BF65" s="137">
        <v>70</v>
      </c>
      <c r="BG65" s="137">
        <v>79.728606106509176</v>
      </c>
      <c r="BH65" s="137">
        <v>43</v>
      </c>
      <c r="BI65" s="137">
        <v>41</v>
      </c>
      <c r="BJ65" s="137">
        <v>45</v>
      </c>
      <c r="BK65" s="137">
        <v>43.47423573035443</v>
      </c>
      <c r="BL65" s="137">
        <v>46.203362466202719</v>
      </c>
      <c r="BM65" s="137">
        <v>46.819417065825782</v>
      </c>
      <c r="BN65" s="137">
        <v>44.415302132907541</v>
      </c>
      <c r="BO65" s="137">
        <v>47.37944846742954</v>
      </c>
      <c r="BP65" s="137">
        <v>51.631781777558992</v>
      </c>
      <c r="BQ65" s="137">
        <v>52.486933080624702</v>
      </c>
      <c r="BR65" s="137">
        <v>6.0000000000000027</v>
      </c>
      <c r="BS65" s="137">
        <v>0</v>
      </c>
      <c r="BT65" s="137">
        <v>0</v>
      </c>
      <c r="BU65" s="137">
        <v>0</v>
      </c>
      <c r="BV65" s="137">
        <v>0</v>
      </c>
      <c r="BW65" s="137">
        <v>0</v>
      </c>
      <c r="BX65" s="133">
        <v>0</v>
      </c>
    </row>
    <row r="66" spans="1:76">
      <c r="A66" s="147"/>
      <c r="B66" s="38" t="s">
        <v>212</v>
      </c>
      <c r="C66" s="146" t="s">
        <v>203</v>
      </c>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v>14</v>
      </c>
      <c r="AR66" s="137">
        <v>15</v>
      </c>
      <c r="AS66" s="137">
        <v>15</v>
      </c>
      <c r="AT66" s="137">
        <v>19</v>
      </c>
      <c r="AU66" s="137">
        <v>22.698</v>
      </c>
      <c r="AV66" s="137">
        <v>22.576000000000001</v>
      </c>
      <c r="AW66" s="137">
        <v>23.443000000000001</v>
      </c>
      <c r="AX66" s="137">
        <v>22.434000000000001</v>
      </c>
      <c r="AY66" s="137">
        <v>21.899000000000001</v>
      </c>
      <c r="AZ66" s="137">
        <v>22.006</v>
      </c>
      <c r="BA66" s="137">
        <v>19.994</v>
      </c>
      <c r="BB66" s="137">
        <v>18.376999999999999</v>
      </c>
      <c r="BC66" s="137">
        <v>17.431000000000001</v>
      </c>
      <c r="BD66" s="137">
        <v>44.381999999999998</v>
      </c>
      <c r="BE66" s="137">
        <v>61</v>
      </c>
      <c r="BF66" s="137">
        <v>110.63800000000001</v>
      </c>
      <c r="BG66" s="137">
        <v>120.54600000000001</v>
      </c>
      <c r="BH66" s="137">
        <v>119.50700000000001</v>
      </c>
      <c r="BI66" s="137">
        <v>120.578</v>
      </c>
      <c r="BJ66" s="137">
        <v>120.111</v>
      </c>
      <c r="BK66" s="137">
        <v>123.071</v>
      </c>
      <c r="BL66" s="137">
        <v>133.291</v>
      </c>
      <c r="BM66" s="137">
        <v>138.81399999999999</v>
      </c>
      <c r="BN66" s="137">
        <v>130.89869660000002</v>
      </c>
      <c r="BO66" s="137">
        <v>46.04</v>
      </c>
      <c r="BP66" s="137">
        <v>39.037999999999997</v>
      </c>
      <c r="BQ66" s="137">
        <v>37.116999999999997</v>
      </c>
      <c r="BR66" s="137">
        <v>33.851999999999997</v>
      </c>
      <c r="BS66" s="137">
        <v>33.551033519033517</v>
      </c>
      <c r="BT66" s="137">
        <v>33.835000000000001</v>
      </c>
      <c r="BU66" s="137">
        <v>33.935000000000002</v>
      </c>
      <c r="BV66" s="137">
        <v>33.999000000000002</v>
      </c>
      <c r="BW66" s="137">
        <v>34.017000000000003</v>
      </c>
      <c r="BX66" s="133">
        <v>33.997999999999998</v>
      </c>
    </row>
    <row r="67" spans="1:76">
      <c r="A67" s="149"/>
      <c r="B67" s="38" t="s">
        <v>211</v>
      </c>
      <c r="C67" s="146" t="s">
        <v>210</v>
      </c>
      <c r="D67" s="137">
        <v>15.2</v>
      </c>
      <c r="E67" s="137">
        <v>19.2</v>
      </c>
      <c r="F67" s="137">
        <v>17</v>
      </c>
      <c r="G67" s="137">
        <v>14.8</v>
      </c>
      <c r="H67" s="137">
        <v>26.8</v>
      </c>
      <c r="I67" s="137">
        <v>22.2</v>
      </c>
      <c r="J67" s="137">
        <v>15.7</v>
      </c>
      <c r="K67" s="137">
        <v>15.7</v>
      </c>
      <c r="L67" s="137">
        <v>20.9</v>
      </c>
      <c r="M67" s="137">
        <v>25.4</v>
      </c>
      <c r="N67" s="137">
        <v>49.4</v>
      </c>
      <c r="O67" s="137">
        <v>41.9</v>
      </c>
      <c r="P67" s="137">
        <v>30.2</v>
      </c>
      <c r="Q67" s="137">
        <v>36.299999999999997</v>
      </c>
      <c r="R67" s="137">
        <v>64.5</v>
      </c>
      <c r="S67" s="137">
        <v>64.599999999999994</v>
      </c>
      <c r="T67" s="137">
        <v>44.9</v>
      </c>
      <c r="U67" s="137">
        <v>49.2</v>
      </c>
      <c r="V67" s="137">
        <v>78.3</v>
      </c>
      <c r="W67" s="137">
        <v>121.7</v>
      </c>
      <c r="X67" s="137">
        <v>123.3</v>
      </c>
      <c r="Y67" s="137">
        <v>127.1</v>
      </c>
      <c r="Z67" s="137">
        <v>150.4</v>
      </c>
      <c r="AA67" s="137">
        <v>239.4</v>
      </c>
      <c r="AB67" s="137">
        <v>209.1</v>
      </c>
      <c r="AC67" s="137">
        <v>174.09</v>
      </c>
      <c r="AD67" s="137">
        <v>214.12200000000001</v>
      </c>
      <c r="AE67" s="137">
        <v>454.38499999999999</v>
      </c>
      <c r="AF67" s="137">
        <v>558.846</v>
      </c>
      <c r="AG67" s="137">
        <v>628.82600000000002</v>
      </c>
      <c r="AH67" s="137">
        <v>632</v>
      </c>
      <c r="AI67" s="137">
        <v>653</v>
      </c>
      <c r="AJ67" s="137">
        <v>1280</v>
      </c>
      <c r="AK67" s="137">
        <v>1702</v>
      </c>
      <c r="AL67" s="137">
        <v>1500</v>
      </c>
      <c r="AM67" s="137">
        <v>1497</v>
      </c>
      <c r="AN67" s="137">
        <v>1578</v>
      </c>
      <c r="AO67" s="137">
        <v>1589</v>
      </c>
      <c r="AP67" s="137">
        <v>1734</v>
      </c>
      <c r="AQ67" s="137">
        <v>1467.9280000000001</v>
      </c>
      <c r="AR67" s="137">
        <v>1106.7449999999999</v>
      </c>
      <c r="AS67" s="137">
        <v>733.41</v>
      </c>
      <c r="AT67" s="137">
        <v>869.84</v>
      </c>
      <c r="AU67" s="137">
        <v>1603.8150000000001</v>
      </c>
      <c r="AV67" s="137">
        <v>1760.1579999999999</v>
      </c>
      <c r="AW67" s="137">
        <v>1651.7639999999999</v>
      </c>
      <c r="AX67" s="137">
        <v>1299.4829999999999</v>
      </c>
      <c r="AY67" s="137">
        <v>1101.827</v>
      </c>
      <c r="AZ67" s="137">
        <v>587.298</v>
      </c>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3"/>
    </row>
    <row r="68" spans="1:76" ht="26.45" customHeight="1">
      <c r="A68" s="110"/>
      <c r="B68" s="142" t="s">
        <v>209</v>
      </c>
      <c r="C68" s="146"/>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f>SUM(BQ69:BQ70)</f>
        <v>5.8574696600000031</v>
      </c>
      <c r="BR68" s="137">
        <f>SUM(BR69:BR70)</f>
        <v>56.150329630000009</v>
      </c>
      <c r="BS68" s="137">
        <f>SUM(BS69:BS70)</f>
        <v>555.11802757469684</v>
      </c>
      <c r="BT68" s="137"/>
      <c r="BU68" s="137"/>
      <c r="BV68" s="137"/>
      <c r="BW68" s="137"/>
      <c r="BX68" s="133"/>
    </row>
    <row r="69" spans="1:76">
      <c r="A69" s="110"/>
      <c r="B69" s="148" t="s">
        <v>182</v>
      </c>
      <c r="C69" s="146" t="s">
        <v>203</v>
      </c>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v>0.78372308559481874</v>
      </c>
      <c r="BR69" s="137">
        <v>5.7345828634945439</v>
      </c>
      <c r="BS69" s="137">
        <v>41.970589502084522</v>
      </c>
      <c r="BT69" s="137"/>
      <c r="BU69" s="137"/>
      <c r="BV69" s="137"/>
      <c r="BW69" s="137"/>
      <c r="BX69" s="133"/>
    </row>
    <row r="70" spans="1:76">
      <c r="A70" s="110"/>
      <c r="B70" s="148" t="s">
        <v>181</v>
      </c>
      <c r="C70" s="146" t="s">
        <v>203</v>
      </c>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v>5.0737465744051846</v>
      </c>
      <c r="BR70" s="137">
        <v>50.415746766505464</v>
      </c>
      <c r="BS70" s="137">
        <v>513.14743807261232</v>
      </c>
      <c r="BT70" s="137"/>
      <c r="BU70" s="137"/>
      <c r="BV70" s="137"/>
      <c r="BW70" s="137"/>
      <c r="BX70" s="133"/>
    </row>
    <row r="71" spans="1:76">
      <c r="A71" s="110"/>
      <c r="B71" s="142" t="s">
        <v>208</v>
      </c>
      <c r="C71" s="146"/>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f>SUM(BT72:BT73)</f>
        <v>-156.56736738023662</v>
      </c>
      <c r="BU71" s="137">
        <f>SUM(BU72:BU73)</f>
        <v>-884.052953570917</v>
      </c>
      <c r="BV71" s="137">
        <f>SUM(BV72:BV73)</f>
        <v>-1745.1042857766888</v>
      </c>
      <c r="BW71" s="137">
        <f>SUM(BW72:BW73)</f>
        <v>-2699.1721103161935</v>
      </c>
      <c r="BX71" s="133">
        <f>SUM(BX72:BX73)</f>
        <v>-3059.3247916011192</v>
      </c>
    </row>
    <row r="72" spans="1:76">
      <c r="A72" s="110"/>
      <c r="B72" s="148" t="s">
        <v>182</v>
      </c>
      <c r="C72" s="146" t="s">
        <v>203</v>
      </c>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v>-156.56736738023662</v>
      </c>
      <c r="BU72" s="137">
        <v>-884.052953570917</v>
      </c>
      <c r="BV72" s="137">
        <v>-1745.1042857766888</v>
      </c>
      <c r="BW72" s="137">
        <v>-2699.1721103161935</v>
      </c>
      <c r="BX72" s="133">
        <v>-3059.3247916011192</v>
      </c>
    </row>
    <row r="73" spans="1:76">
      <c r="A73" s="110"/>
      <c r="B73" s="148" t="s">
        <v>181</v>
      </c>
      <c r="C73" s="146" t="s">
        <v>203</v>
      </c>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v>0</v>
      </c>
      <c r="BU73" s="137">
        <v>0</v>
      </c>
      <c r="BV73" s="137">
        <v>0</v>
      </c>
      <c r="BW73" s="137">
        <v>0</v>
      </c>
      <c r="BX73" s="133">
        <v>0</v>
      </c>
    </row>
    <row r="74" spans="1:76" ht="26.25" customHeight="1">
      <c r="A74" s="147"/>
      <c r="B74" s="38" t="s">
        <v>207</v>
      </c>
      <c r="C74" s="146" t="s">
        <v>201</v>
      </c>
      <c r="D74" s="137">
        <v>0</v>
      </c>
      <c r="E74" s="137">
        <v>0</v>
      </c>
      <c r="F74" s="137">
        <v>0</v>
      </c>
      <c r="G74" s="137">
        <v>0</v>
      </c>
      <c r="H74" s="137">
        <v>0</v>
      </c>
      <c r="I74" s="137">
        <v>0</v>
      </c>
      <c r="J74" s="137">
        <v>0</v>
      </c>
      <c r="K74" s="137">
        <v>0</v>
      </c>
      <c r="L74" s="137">
        <v>0</v>
      </c>
      <c r="M74" s="137">
        <v>0</v>
      </c>
      <c r="N74" s="137">
        <v>0</v>
      </c>
      <c r="O74" s="137">
        <v>0</v>
      </c>
      <c r="P74" s="137">
        <v>0</v>
      </c>
      <c r="Q74" s="137">
        <v>0</v>
      </c>
      <c r="R74" s="137">
        <v>0</v>
      </c>
      <c r="S74" s="137">
        <v>0</v>
      </c>
      <c r="T74" s="137">
        <v>0</v>
      </c>
      <c r="U74" s="137">
        <v>0</v>
      </c>
      <c r="V74" s="137">
        <v>0</v>
      </c>
      <c r="W74" s="137">
        <v>0</v>
      </c>
      <c r="X74" s="137">
        <v>0</v>
      </c>
      <c r="Y74" s="137">
        <v>0</v>
      </c>
      <c r="Z74" s="137">
        <v>0</v>
      </c>
      <c r="AA74" s="137">
        <v>0</v>
      </c>
      <c r="AB74" s="137">
        <v>0</v>
      </c>
      <c r="AC74" s="137">
        <v>0</v>
      </c>
      <c r="AD74" s="137">
        <v>0</v>
      </c>
      <c r="AE74" s="137">
        <v>0</v>
      </c>
      <c r="AF74" s="137">
        <v>0</v>
      </c>
      <c r="AG74" s="137">
        <v>0</v>
      </c>
      <c r="AH74" s="137">
        <v>0</v>
      </c>
      <c r="AI74" s="137">
        <v>0</v>
      </c>
      <c r="AJ74" s="137">
        <v>0</v>
      </c>
      <c r="AK74" s="137">
        <v>0</v>
      </c>
      <c r="AL74" s="137">
        <v>0</v>
      </c>
      <c r="AM74" s="137">
        <v>0</v>
      </c>
      <c r="AN74" s="137">
        <v>0</v>
      </c>
      <c r="AO74" s="137">
        <v>0</v>
      </c>
      <c r="AP74" s="137">
        <v>0</v>
      </c>
      <c r="AQ74" s="137">
        <v>0</v>
      </c>
      <c r="AR74" s="137">
        <v>0</v>
      </c>
      <c r="AS74" s="137">
        <v>0</v>
      </c>
      <c r="AT74" s="137">
        <v>0</v>
      </c>
      <c r="AU74" s="137">
        <v>0</v>
      </c>
      <c r="AV74" s="137">
        <v>0</v>
      </c>
      <c r="AW74" s="137">
        <v>2.5999999999999999E-2</v>
      </c>
      <c r="AX74" s="137">
        <v>1.7000000000000001E-2</v>
      </c>
      <c r="AY74" s="137">
        <v>0</v>
      </c>
      <c r="AZ74" s="137">
        <v>8.9999999999999993E-3</v>
      </c>
      <c r="BA74" s="137">
        <v>1.2E-2</v>
      </c>
      <c r="BB74" s="137">
        <v>0</v>
      </c>
      <c r="BC74" s="137">
        <v>0.06</v>
      </c>
      <c r="BD74" s="137">
        <v>60.734000000000002</v>
      </c>
      <c r="BE74" s="137">
        <v>6.5244999999999997</v>
      </c>
      <c r="BF74" s="137">
        <v>0.56799999999999995</v>
      </c>
      <c r="BG74" s="137">
        <v>0.47799999999999998</v>
      </c>
      <c r="BH74" s="137">
        <v>0.42899999999999999</v>
      </c>
      <c r="BI74" s="137">
        <v>0.5</v>
      </c>
      <c r="BJ74" s="137">
        <v>0.38900000000000001</v>
      </c>
      <c r="BK74" s="137">
        <v>0.2</v>
      </c>
      <c r="BL74" s="137">
        <v>0</v>
      </c>
      <c r="BM74" s="137">
        <v>0.29149999999999998</v>
      </c>
      <c r="BN74" s="137">
        <v>9.1499999999999998E-2</v>
      </c>
      <c r="BO74" s="137">
        <v>0</v>
      </c>
      <c r="BP74" s="137">
        <v>0</v>
      </c>
      <c r="BQ74" s="137">
        <v>2.1110000000001961E-4</v>
      </c>
      <c r="BR74" s="137">
        <v>9.9999999999999978E-2</v>
      </c>
      <c r="BS74" s="137">
        <v>0.72</v>
      </c>
      <c r="BT74" s="137">
        <v>0.72</v>
      </c>
      <c r="BU74" s="137">
        <v>0.72</v>
      </c>
      <c r="BV74" s="137">
        <v>0.72</v>
      </c>
      <c r="BW74" s="137">
        <v>0.72</v>
      </c>
      <c r="BX74" s="133">
        <v>0.72</v>
      </c>
    </row>
    <row r="75" spans="1:76">
      <c r="A75" s="110"/>
      <c r="B75" s="38" t="s">
        <v>206</v>
      </c>
      <c r="C75" s="146" t="s">
        <v>201</v>
      </c>
      <c r="D75" s="137">
        <v>86</v>
      </c>
      <c r="E75" s="137">
        <v>83.8</v>
      </c>
      <c r="F75" s="137">
        <v>81.3</v>
      </c>
      <c r="G75" s="137">
        <v>79.400000000000006</v>
      </c>
      <c r="H75" s="137">
        <v>86.8</v>
      </c>
      <c r="I75" s="137">
        <v>82.7</v>
      </c>
      <c r="J75" s="137">
        <v>86.7</v>
      </c>
      <c r="K75" s="137">
        <v>88.4</v>
      </c>
      <c r="L75" s="137">
        <v>89</v>
      </c>
      <c r="M75" s="137">
        <v>90.8</v>
      </c>
      <c r="N75" s="137">
        <v>100.5</v>
      </c>
      <c r="O75" s="137">
        <v>99.2</v>
      </c>
      <c r="P75" s="137">
        <v>95.8</v>
      </c>
      <c r="Q75" s="137">
        <v>103.6</v>
      </c>
      <c r="R75" s="137">
        <v>101.9</v>
      </c>
      <c r="S75" s="137">
        <v>109.9</v>
      </c>
      <c r="T75" s="137">
        <v>110.4</v>
      </c>
      <c r="U75" s="137">
        <v>120.9</v>
      </c>
      <c r="V75" s="137">
        <v>118.4</v>
      </c>
      <c r="W75" s="137">
        <v>120.8</v>
      </c>
      <c r="X75" s="137">
        <v>124.7</v>
      </c>
      <c r="Y75" s="137">
        <v>124.6</v>
      </c>
      <c r="Z75" s="137">
        <v>128</v>
      </c>
      <c r="AA75" s="137">
        <v>136.69999999999999</v>
      </c>
      <c r="AB75" s="137">
        <v>149.69999999999999</v>
      </c>
      <c r="AC75" s="137">
        <v>164</v>
      </c>
      <c r="AD75" s="137">
        <v>203.9</v>
      </c>
      <c r="AE75" s="137">
        <v>258.10000000000002</v>
      </c>
      <c r="AF75" s="137">
        <v>282.89999999999998</v>
      </c>
      <c r="AG75" s="137">
        <v>309.60000000000002</v>
      </c>
      <c r="AH75" s="137">
        <v>340</v>
      </c>
      <c r="AI75" s="137">
        <v>375</v>
      </c>
      <c r="AJ75" s="137">
        <v>424</v>
      </c>
      <c r="AK75" s="137">
        <v>479</v>
      </c>
      <c r="AL75" s="137">
        <v>504</v>
      </c>
      <c r="AM75" s="137">
        <v>524</v>
      </c>
      <c r="AN75" s="137">
        <v>544</v>
      </c>
      <c r="AO75" s="137">
        <v>581</v>
      </c>
      <c r="AP75" s="137">
        <v>590</v>
      </c>
      <c r="AQ75" s="137">
        <v>599</v>
      </c>
      <c r="AR75" s="137">
        <v>610.34400000000005</v>
      </c>
      <c r="AS75" s="137">
        <v>640.85199999999998</v>
      </c>
      <c r="AT75" s="137">
        <v>821.56471568504003</v>
      </c>
      <c r="AU75" s="137">
        <v>966.63</v>
      </c>
      <c r="AV75" s="137">
        <v>1157.8209999999999</v>
      </c>
      <c r="AW75" s="137">
        <v>1286.308</v>
      </c>
      <c r="AX75" s="137">
        <v>1146.847</v>
      </c>
      <c r="AY75" s="137">
        <v>1257.923</v>
      </c>
      <c r="AZ75" s="137">
        <v>1351.4369999999999</v>
      </c>
      <c r="BA75" s="137">
        <v>1288.18</v>
      </c>
      <c r="BB75" s="137">
        <v>1263.556</v>
      </c>
      <c r="BC75" s="137">
        <v>1255.5229999999999</v>
      </c>
      <c r="BD75" s="137">
        <v>1395.876</v>
      </c>
      <c r="BE75" s="137">
        <v>1238</v>
      </c>
      <c r="BF75" s="137"/>
      <c r="BG75" s="137"/>
      <c r="BH75" s="137"/>
      <c r="BI75" s="137"/>
      <c r="BJ75" s="137"/>
      <c r="BK75" s="137"/>
      <c r="BL75" s="137"/>
      <c r="BM75" s="137"/>
      <c r="BN75" s="137"/>
      <c r="BO75" s="137"/>
      <c r="BP75" s="137"/>
      <c r="BQ75" s="137"/>
      <c r="BR75" s="137"/>
      <c r="BS75" s="137"/>
      <c r="BT75" s="137"/>
      <c r="BU75" s="137"/>
      <c r="BV75" s="137"/>
      <c r="BW75" s="137"/>
      <c r="BX75" s="133"/>
    </row>
    <row r="76" spans="1:76">
      <c r="A76" s="110"/>
      <c r="B76" s="38" t="s">
        <v>205</v>
      </c>
      <c r="C76" s="146" t="s">
        <v>201</v>
      </c>
      <c r="D76" s="137">
        <v>0</v>
      </c>
      <c r="E76" s="137">
        <v>0</v>
      </c>
      <c r="F76" s="137">
        <v>0</v>
      </c>
      <c r="G76" s="137">
        <v>0</v>
      </c>
      <c r="H76" s="137">
        <v>0</v>
      </c>
      <c r="I76" s="137">
        <v>0</v>
      </c>
      <c r="J76" s="137">
        <v>0</v>
      </c>
      <c r="K76" s="137">
        <v>0</v>
      </c>
      <c r="L76" s="137">
        <v>0</v>
      </c>
      <c r="M76" s="137">
        <v>0</v>
      </c>
      <c r="N76" s="137">
        <v>0</v>
      </c>
      <c r="O76" s="137">
        <v>0</v>
      </c>
      <c r="P76" s="137">
        <v>0</v>
      </c>
      <c r="Q76" s="137">
        <v>0</v>
      </c>
      <c r="R76" s="137">
        <v>0</v>
      </c>
      <c r="S76" s="137">
        <v>0</v>
      </c>
      <c r="T76" s="137">
        <v>0</v>
      </c>
      <c r="U76" s="137">
        <v>0</v>
      </c>
      <c r="V76" s="137">
        <v>0</v>
      </c>
      <c r="W76" s="137">
        <v>0</v>
      </c>
      <c r="X76" s="137">
        <v>0</v>
      </c>
      <c r="Y76" s="137">
        <v>0</v>
      </c>
      <c r="Z76" s="137">
        <v>0</v>
      </c>
      <c r="AA76" s="137">
        <v>0</v>
      </c>
      <c r="AB76" s="137">
        <v>0</v>
      </c>
      <c r="AC76" s="137">
        <v>0</v>
      </c>
      <c r="AD76" s="137">
        <v>0</v>
      </c>
      <c r="AE76" s="137">
        <v>0</v>
      </c>
      <c r="AF76" s="137">
        <v>0</v>
      </c>
      <c r="AG76" s="137">
        <v>0</v>
      </c>
      <c r="AH76" s="137">
        <v>0</v>
      </c>
      <c r="AI76" s="137">
        <v>0</v>
      </c>
      <c r="AJ76" s="137">
        <v>0</v>
      </c>
      <c r="AK76" s="137">
        <v>0</v>
      </c>
      <c r="AL76" s="137">
        <v>0</v>
      </c>
      <c r="AM76" s="137">
        <v>0</v>
      </c>
      <c r="AN76" s="137">
        <v>0</v>
      </c>
      <c r="AO76" s="137">
        <v>0</v>
      </c>
      <c r="AP76" s="137">
        <v>0</v>
      </c>
      <c r="AQ76" s="137">
        <v>0</v>
      </c>
      <c r="AR76" s="137">
        <v>0</v>
      </c>
      <c r="AS76" s="137">
        <v>0</v>
      </c>
      <c r="AT76" s="137">
        <v>0</v>
      </c>
      <c r="AU76" s="137">
        <v>0</v>
      </c>
      <c r="AV76" s="137">
        <v>0</v>
      </c>
      <c r="AW76" s="137">
        <v>0</v>
      </c>
      <c r="AX76" s="137">
        <v>0</v>
      </c>
      <c r="AY76" s="137">
        <v>0</v>
      </c>
      <c r="AZ76" s="137">
        <v>0</v>
      </c>
      <c r="BA76" s="137">
        <v>190.64</v>
      </c>
      <c r="BB76" s="137">
        <v>194.422</v>
      </c>
      <c r="BC76" s="137">
        <v>759.476</v>
      </c>
      <c r="BD76" s="137">
        <v>1749.268</v>
      </c>
      <c r="BE76" s="137">
        <v>1680.5630000000001</v>
      </c>
      <c r="BF76" s="137">
        <v>1705.4359999999999</v>
      </c>
      <c r="BG76" s="137">
        <v>1915.596</v>
      </c>
      <c r="BH76" s="137">
        <v>1962.34</v>
      </c>
      <c r="BI76" s="137">
        <v>1981.7470000000001</v>
      </c>
      <c r="BJ76" s="137">
        <v>2015.0229999999999</v>
      </c>
      <c r="BK76" s="137">
        <v>2070.2523382699997</v>
      </c>
      <c r="BL76" s="137">
        <v>2700.6948084699998</v>
      </c>
      <c r="BM76" s="137">
        <v>2734.8132516599994</v>
      </c>
      <c r="BN76" s="137">
        <v>2759.4819029400005</v>
      </c>
      <c r="BO76" s="137">
        <v>2149.2390251900001</v>
      </c>
      <c r="BP76" s="137">
        <v>2144.0899999999997</v>
      </c>
      <c r="BQ76" s="137">
        <v>2140.0810000000006</v>
      </c>
      <c r="BR76" s="137">
        <v>2116.9060000000004</v>
      </c>
      <c r="BS76" s="137">
        <v>2090.0034404977391</v>
      </c>
      <c r="BT76" s="137">
        <v>2070.2697171074224</v>
      </c>
      <c r="BU76" s="137">
        <v>2036.5885461509063</v>
      </c>
      <c r="BV76" s="137">
        <v>2005.3682905674218</v>
      </c>
      <c r="BW76" s="137">
        <v>1990.7686869720412</v>
      </c>
      <c r="BX76" s="133">
        <v>1983.1332966429907</v>
      </c>
    </row>
    <row r="77" spans="1:76">
      <c r="A77" s="110"/>
      <c r="B77" s="38" t="s">
        <v>204</v>
      </c>
      <c r="C77" s="146" t="s">
        <v>203</v>
      </c>
      <c r="D77" s="137">
        <v>0</v>
      </c>
      <c r="E77" s="137">
        <v>0</v>
      </c>
      <c r="F77" s="137">
        <v>0</v>
      </c>
      <c r="G77" s="137">
        <v>0</v>
      </c>
      <c r="H77" s="137">
        <v>0</v>
      </c>
      <c r="I77" s="137">
        <v>0</v>
      </c>
      <c r="J77" s="137">
        <v>0</v>
      </c>
      <c r="K77" s="137">
        <v>0</v>
      </c>
      <c r="L77" s="137">
        <v>0</v>
      </c>
      <c r="M77" s="137">
        <v>0</v>
      </c>
      <c r="N77" s="137">
        <v>0</v>
      </c>
      <c r="O77" s="137">
        <v>0</v>
      </c>
      <c r="P77" s="137">
        <v>0</v>
      </c>
      <c r="Q77" s="137">
        <v>0</v>
      </c>
      <c r="R77" s="137">
        <v>0</v>
      </c>
      <c r="S77" s="137">
        <v>0</v>
      </c>
      <c r="T77" s="137">
        <v>0</v>
      </c>
      <c r="U77" s="137">
        <v>0</v>
      </c>
      <c r="V77" s="137">
        <v>0</v>
      </c>
      <c r="W77" s="137">
        <v>0</v>
      </c>
      <c r="X77" s="137">
        <v>0</v>
      </c>
      <c r="Y77" s="137">
        <v>0</v>
      </c>
      <c r="Z77" s="137">
        <v>0</v>
      </c>
      <c r="AA77" s="137">
        <v>0</v>
      </c>
      <c r="AB77" s="137">
        <v>0</v>
      </c>
      <c r="AC77" s="137">
        <v>0</v>
      </c>
      <c r="AD77" s="137">
        <v>0</v>
      </c>
      <c r="AE77" s="137">
        <v>0</v>
      </c>
      <c r="AF77" s="137">
        <v>0</v>
      </c>
      <c r="AG77" s="137">
        <v>0</v>
      </c>
      <c r="AH77" s="137">
        <v>0</v>
      </c>
      <c r="AI77" s="137">
        <v>0</v>
      </c>
      <c r="AJ77" s="137">
        <v>0</v>
      </c>
      <c r="AK77" s="137">
        <v>0</v>
      </c>
      <c r="AL77" s="137">
        <v>0</v>
      </c>
      <c r="AM77" s="137">
        <v>0</v>
      </c>
      <c r="AN77" s="137">
        <v>0</v>
      </c>
      <c r="AO77" s="137">
        <v>0</v>
      </c>
      <c r="AP77" s="137">
        <v>0</v>
      </c>
      <c r="AQ77" s="137">
        <v>0</v>
      </c>
      <c r="AR77" s="137">
        <v>33.869999999999997</v>
      </c>
      <c r="AS77" s="137">
        <v>25.613</v>
      </c>
      <c r="AT77" s="137">
        <v>10.731</v>
      </c>
      <c r="AU77" s="137">
        <v>4.2610000000000001</v>
      </c>
      <c r="AV77" s="137">
        <v>2.2210000000000001</v>
      </c>
      <c r="AW77" s="137">
        <v>1.3009999999999999</v>
      </c>
      <c r="AX77" s="137">
        <v>0.84199999999999997</v>
      </c>
      <c r="AY77" s="137">
        <v>1.5860000000000001</v>
      </c>
      <c r="AZ77" s="137">
        <v>0</v>
      </c>
      <c r="BA77" s="137">
        <v>0.22500000000000001</v>
      </c>
      <c r="BB77" s="137">
        <v>0.53600000000000003</v>
      </c>
      <c r="BC77" s="137">
        <v>0.21700000000000003</v>
      </c>
      <c r="BD77" s="137">
        <v>4.3999999999999997E-2</v>
      </c>
      <c r="BE77" s="137">
        <v>0.34199999999999997</v>
      </c>
      <c r="BF77" s="137">
        <v>0.34199999999999997</v>
      </c>
      <c r="BG77" s="137">
        <v>0.127</v>
      </c>
      <c r="BH77" s="137">
        <v>8.6999999999999994E-2</v>
      </c>
      <c r="BI77" s="137">
        <v>0</v>
      </c>
      <c r="BJ77" s="137">
        <v>0</v>
      </c>
      <c r="BK77" s="137">
        <v>0</v>
      </c>
      <c r="BL77" s="137">
        <v>0</v>
      </c>
      <c r="BM77" s="137">
        <v>0</v>
      </c>
      <c r="BN77" s="137">
        <v>0</v>
      </c>
      <c r="BO77" s="137">
        <v>0</v>
      </c>
      <c r="BP77" s="137">
        <v>0</v>
      </c>
      <c r="BQ77" s="137">
        <v>0</v>
      </c>
      <c r="BR77" s="137">
        <v>0</v>
      </c>
      <c r="BS77" s="137">
        <v>0</v>
      </c>
      <c r="BT77" s="137">
        <v>0</v>
      </c>
      <c r="BU77" s="137">
        <v>0</v>
      </c>
      <c r="BV77" s="137">
        <v>0</v>
      </c>
      <c r="BW77" s="137">
        <v>0</v>
      </c>
      <c r="BX77" s="133">
        <v>0</v>
      </c>
    </row>
    <row r="78" spans="1:76">
      <c r="A78" s="112"/>
      <c r="B78" s="38" t="s">
        <v>202</v>
      </c>
      <c r="C78" s="146" t="s">
        <v>201</v>
      </c>
      <c r="D78" s="137">
        <v>12.1</v>
      </c>
      <c r="E78" s="137">
        <v>23</v>
      </c>
      <c r="F78" s="137">
        <v>26.9</v>
      </c>
      <c r="G78" s="137">
        <v>27.7</v>
      </c>
      <c r="H78" s="137">
        <v>33.1</v>
      </c>
      <c r="I78" s="137">
        <v>38.5</v>
      </c>
      <c r="J78" s="137">
        <v>41.8</v>
      </c>
      <c r="K78" s="137">
        <v>49.7</v>
      </c>
      <c r="L78" s="137">
        <v>53</v>
      </c>
      <c r="M78" s="137">
        <v>55.8</v>
      </c>
      <c r="N78" s="137">
        <v>71</v>
      </c>
      <c r="O78" s="137">
        <v>74.3</v>
      </c>
      <c r="P78" s="137">
        <v>75.900000000000006</v>
      </c>
      <c r="Q78" s="137">
        <v>89.6</v>
      </c>
      <c r="R78" s="137">
        <v>91.7</v>
      </c>
      <c r="S78" s="137">
        <v>109.7</v>
      </c>
      <c r="T78" s="137">
        <v>116.8</v>
      </c>
      <c r="U78" s="137">
        <v>137.80000000000001</v>
      </c>
      <c r="V78" s="137">
        <v>138.69999999999999</v>
      </c>
      <c r="W78" s="137">
        <v>145.69999999999999</v>
      </c>
      <c r="X78" s="137">
        <v>152.5</v>
      </c>
      <c r="Y78" s="137">
        <v>158.9</v>
      </c>
      <c r="Z78" s="137">
        <v>0</v>
      </c>
      <c r="AA78" s="137">
        <v>0</v>
      </c>
      <c r="AB78" s="137">
        <v>0</v>
      </c>
      <c r="AC78" s="137">
        <v>0</v>
      </c>
      <c r="AD78" s="137">
        <v>0</v>
      </c>
      <c r="AE78" s="137">
        <v>0</v>
      </c>
      <c r="AF78" s="137">
        <v>0</v>
      </c>
      <c r="AG78" s="137">
        <v>0</v>
      </c>
      <c r="AH78" s="137">
        <v>0</v>
      </c>
      <c r="AI78" s="137">
        <v>0.06</v>
      </c>
      <c r="AJ78" s="137">
        <v>0.06</v>
      </c>
      <c r="AK78" s="137">
        <v>0.06</v>
      </c>
      <c r="AL78" s="137">
        <v>0.06</v>
      </c>
      <c r="AM78" s="137">
        <v>0.06</v>
      </c>
      <c r="AN78" s="137">
        <v>0.06</v>
      </c>
      <c r="AO78" s="137">
        <v>0.06</v>
      </c>
      <c r="AP78" s="137">
        <v>0.06</v>
      </c>
      <c r="AQ78" s="137">
        <v>0.06</v>
      </c>
      <c r="AR78" s="137">
        <v>0.06</v>
      </c>
      <c r="AS78" s="137">
        <v>0.06</v>
      </c>
      <c r="AT78" s="137">
        <v>0.01</v>
      </c>
      <c r="AU78" s="137">
        <v>0</v>
      </c>
      <c r="AV78" s="137">
        <v>2.4990000000020953</v>
      </c>
      <c r="AW78" s="137">
        <v>0</v>
      </c>
      <c r="AX78" s="137">
        <v>0</v>
      </c>
      <c r="AY78" s="137">
        <v>-6.8000008352109287E-5</v>
      </c>
      <c r="AZ78" s="137">
        <v>0</v>
      </c>
      <c r="BA78" s="137">
        <v>0.64500900000683026</v>
      </c>
      <c r="BB78" s="137">
        <v>8.6000000030500817E-2</v>
      </c>
      <c r="BC78" s="137">
        <v>0.93610000001639126</v>
      </c>
      <c r="BD78" s="137">
        <v>0.23865792713151279</v>
      </c>
      <c r="BE78" s="137">
        <v>0.17703000000000024</v>
      </c>
      <c r="BF78" s="137">
        <v>0.19800000000000006</v>
      </c>
      <c r="BG78" s="137">
        <v>0.15174200000000004</v>
      </c>
      <c r="BH78" s="137">
        <v>0</v>
      </c>
      <c r="BI78" s="137">
        <v>0</v>
      </c>
      <c r="BJ78" s="137">
        <v>-0.14862890000000004</v>
      </c>
      <c r="BK78" s="137">
        <v>0</v>
      </c>
      <c r="BL78" s="137">
        <v>0</v>
      </c>
      <c r="BM78" s="137">
        <v>0</v>
      </c>
      <c r="BN78" s="137">
        <v>0</v>
      </c>
      <c r="BO78" s="137">
        <v>0</v>
      </c>
      <c r="BP78" s="137">
        <v>0</v>
      </c>
      <c r="BQ78" s="137">
        <v>0</v>
      </c>
      <c r="BR78" s="137">
        <v>0</v>
      </c>
      <c r="BS78" s="137">
        <v>0</v>
      </c>
      <c r="BT78" s="137">
        <v>0</v>
      </c>
      <c r="BU78" s="137">
        <v>0</v>
      </c>
      <c r="BV78" s="137">
        <v>0</v>
      </c>
      <c r="BW78" s="137">
        <v>0</v>
      </c>
      <c r="BX78" s="133">
        <v>0</v>
      </c>
    </row>
    <row r="79" spans="1:76" s="39" customFormat="1" ht="26.1" customHeight="1">
      <c r="A79" s="145"/>
      <c r="B79" s="41" t="s">
        <v>200</v>
      </c>
      <c r="C79" s="145"/>
      <c r="D79" s="144">
        <f t="shared" ref="D79:AI79" si="13">SUM(D$5:D$10,D$13:D$20,D$23:D$27,D$31:D$38,D$41:D$60,D$63:D$78)</f>
        <v>471.3</v>
      </c>
      <c r="E79" s="144">
        <f t="shared" si="13"/>
        <v>597.79999999999995</v>
      </c>
      <c r="F79" s="144">
        <f t="shared" si="13"/>
        <v>610.49999999999989</v>
      </c>
      <c r="G79" s="144">
        <f t="shared" si="13"/>
        <v>642.1</v>
      </c>
      <c r="H79" s="144">
        <f t="shared" si="13"/>
        <v>775.19999999999993</v>
      </c>
      <c r="I79" s="144">
        <f t="shared" si="13"/>
        <v>816.70000000000016</v>
      </c>
      <c r="J79" s="144">
        <f t="shared" si="13"/>
        <v>839.2</v>
      </c>
      <c r="K79" s="144">
        <f t="shared" si="13"/>
        <v>942.30000000000007</v>
      </c>
      <c r="L79" s="144">
        <f t="shared" si="13"/>
        <v>980.8</v>
      </c>
      <c r="M79" s="144">
        <f t="shared" si="13"/>
        <v>1051.0999999999999</v>
      </c>
      <c r="N79" s="144">
        <f t="shared" si="13"/>
        <v>1287</v>
      </c>
      <c r="O79" s="144">
        <f t="shared" si="13"/>
        <v>1350.4</v>
      </c>
      <c r="P79" s="144">
        <f t="shared" si="13"/>
        <v>1389.8000000000002</v>
      </c>
      <c r="Q79" s="144">
        <f t="shared" si="13"/>
        <v>1553.0999999999997</v>
      </c>
      <c r="R79" s="144">
        <f t="shared" si="13"/>
        <v>1645.8000000000002</v>
      </c>
      <c r="S79" s="144">
        <f t="shared" si="13"/>
        <v>1890.6000000000001</v>
      </c>
      <c r="T79" s="144">
        <f t="shared" si="13"/>
        <v>1962.1000000000001</v>
      </c>
      <c r="U79" s="144">
        <f t="shared" si="13"/>
        <v>2322.4</v>
      </c>
      <c r="V79" s="144">
        <f t="shared" si="13"/>
        <v>2456.5</v>
      </c>
      <c r="W79" s="144">
        <f t="shared" si="13"/>
        <v>2789.5999999999995</v>
      </c>
      <c r="X79" s="144">
        <f t="shared" si="13"/>
        <v>3172.2</v>
      </c>
      <c r="Y79" s="144">
        <f t="shared" si="13"/>
        <v>3392.1</v>
      </c>
      <c r="Z79" s="144">
        <f t="shared" si="13"/>
        <v>3636.5000000000005</v>
      </c>
      <c r="AA79" s="144">
        <f t="shared" si="13"/>
        <v>4229.8</v>
      </c>
      <c r="AB79" s="144">
        <f t="shared" si="13"/>
        <v>4897.7</v>
      </c>
      <c r="AC79" s="144">
        <f t="shared" si="13"/>
        <v>5504.9989999999998</v>
      </c>
      <c r="AD79" s="144">
        <f t="shared" si="13"/>
        <v>6901.7269999999999</v>
      </c>
      <c r="AE79" s="144">
        <f t="shared" si="13"/>
        <v>9337.5789999999997</v>
      </c>
      <c r="AF79" s="144">
        <f t="shared" si="13"/>
        <v>11114.196</v>
      </c>
      <c r="AG79" s="144">
        <f t="shared" si="13"/>
        <v>13367.12</v>
      </c>
      <c r="AH79" s="144">
        <f t="shared" si="13"/>
        <v>15873</v>
      </c>
      <c r="AI79" s="144">
        <f t="shared" si="13"/>
        <v>18777.060000000001</v>
      </c>
      <c r="AJ79" s="144">
        <f t="shared" ref="AJ79:BP79" si="14">SUM(AJ$5:AJ$10,AJ$13:AJ$20,AJ$23:AJ$27,AJ$31:AJ$38,AJ$41:AJ$60,AJ$63:AJ$78)</f>
        <v>22658.06</v>
      </c>
      <c r="AK79" s="144">
        <f t="shared" si="14"/>
        <v>27698.31</v>
      </c>
      <c r="AL79" s="144">
        <f t="shared" si="14"/>
        <v>31628.06</v>
      </c>
      <c r="AM79" s="144">
        <f t="shared" si="14"/>
        <v>35332.06</v>
      </c>
      <c r="AN79" s="144">
        <f t="shared" si="14"/>
        <v>38251.06</v>
      </c>
      <c r="AO79" s="144">
        <f t="shared" si="14"/>
        <v>41768.06</v>
      </c>
      <c r="AP79" s="144">
        <f t="shared" si="14"/>
        <v>44917.657999999996</v>
      </c>
      <c r="AQ79" s="144">
        <f t="shared" si="14"/>
        <v>46700.743999999992</v>
      </c>
      <c r="AR79" s="144">
        <f t="shared" si="14"/>
        <v>47317.750509999998</v>
      </c>
      <c r="AS79" s="144">
        <f t="shared" si="14"/>
        <v>50314.249480999992</v>
      </c>
      <c r="AT79" s="144">
        <f t="shared" si="14"/>
        <v>56478.799715685047</v>
      </c>
      <c r="AU79" s="144">
        <f t="shared" si="14"/>
        <v>66302.888468443314</v>
      </c>
      <c r="AV79" s="144">
        <f t="shared" si="14"/>
        <v>75257.45199999999</v>
      </c>
      <c r="AW79" s="144">
        <f t="shared" si="14"/>
        <v>82437.566000000006</v>
      </c>
      <c r="AX79" s="144">
        <f t="shared" si="14"/>
        <v>84862.667213999986</v>
      </c>
      <c r="AY79" s="144">
        <f t="shared" si="14"/>
        <v>88710.819153041331</v>
      </c>
      <c r="AZ79" s="144">
        <f t="shared" si="14"/>
        <v>92217.949756999995</v>
      </c>
      <c r="BA79" s="144">
        <f t="shared" si="14"/>
        <v>93347.393757000013</v>
      </c>
      <c r="BB79" s="144">
        <f t="shared" si="14"/>
        <v>95565.317560038413</v>
      </c>
      <c r="BC79" s="144">
        <f t="shared" si="14"/>
        <v>99048.585242467729</v>
      </c>
      <c r="BD79" s="144">
        <f t="shared" si="14"/>
        <v>101373.84078511488</v>
      </c>
      <c r="BE79" s="144">
        <f t="shared" si="14"/>
        <v>106706.03289265554</v>
      </c>
      <c r="BF79" s="144">
        <f t="shared" si="14"/>
        <v>110301.5590763475</v>
      </c>
      <c r="BG79" s="144">
        <f t="shared" si="14"/>
        <v>105790.62308501704</v>
      </c>
      <c r="BH79" s="144">
        <f t="shared" si="14"/>
        <v>111092.52413748042</v>
      </c>
      <c r="BI79" s="144">
        <f t="shared" si="14"/>
        <v>115799.99954677367</v>
      </c>
      <c r="BJ79" s="144">
        <f t="shared" si="14"/>
        <v>119206.89655344037</v>
      </c>
      <c r="BK79" s="144">
        <f t="shared" si="14"/>
        <v>126242.20586285737</v>
      </c>
      <c r="BL79" s="144">
        <f t="shared" si="14"/>
        <v>135757.16542445365</v>
      </c>
      <c r="BM79" s="144">
        <f t="shared" si="14"/>
        <v>148004.00969052216</v>
      </c>
      <c r="BN79" s="144">
        <f t="shared" si="14"/>
        <v>153361.5551698035</v>
      </c>
      <c r="BO79" s="144">
        <f t="shared" si="14"/>
        <v>158960.44687844635</v>
      </c>
      <c r="BP79" s="144">
        <f t="shared" si="14"/>
        <v>166533.43856140602</v>
      </c>
      <c r="BQ79" s="144">
        <f t="shared" ref="BQ79:BX79" si="15">SUM(BQ$5:BQ$10,BQ$13:BQ$20,BQ$23:BQ$27,BQ$31:BQ$38,BQ$41:BQ$60,BQ$63:BQ$68,BQ71,BQ$74:BQ$78)</f>
        <v>163991.54795277616</v>
      </c>
      <c r="BR79" s="144">
        <f t="shared" si="15"/>
        <v>168104.70335094703</v>
      </c>
      <c r="BS79" s="144">
        <f t="shared" si="15"/>
        <v>171368.06662912792</v>
      </c>
      <c r="BT79" s="144">
        <f t="shared" si="15"/>
        <v>172438.96465719497</v>
      </c>
      <c r="BU79" s="144">
        <f t="shared" si="15"/>
        <v>173692.14896023157</v>
      </c>
      <c r="BV79" s="144">
        <f t="shared" si="15"/>
        <v>175350.93356155974</v>
      </c>
      <c r="BW79" s="144">
        <f t="shared" si="15"/>
        <v>177489.09050494095</v>
      </c>
      <c r="BX79" s="138">
        <f t="shared" si="15"/>
        <v>181458.4957561616</v>
      </c>
    </row>
    <row r="80" spans="1:76" ht="26.1" customHeight="1">
      <c r="A80" s="112"/>
      <c r="B80" s="142" t="s">
        <v>199</v>
      </c>
      <c r="C80" s="112"/>
      <c r="D80" s="141">
        <f t="shared" ref="D80:AI80" si="16">SUMIF($C$5:$C$78,"(C)",D$5:D$78)</f>
        <v>250.8</v>
      </c>
      <c r="E80" s="141">
        <f t="shared" si="16"/>
        <v>354.9</v>
      </c>
      <c r="F80" s="141">
        <f t="shared" si="16"/>
        <v>355.9</v>
      </c>
      <c r="G80" s="141">
        <f t="shared" si="16"/>
        <v>377.3</v>
      </c>
      <c r="H80" s="141">
        <f t="shared" si="16"/>
        <v>449.5</v>
      </c>
      <c r="I80" s="141">
        <f t="shared" si="16"/>
        <v>471.7</v>
      </c>
      <c r="J80" s="141">
        <f t="shared" si="16"/>
        <v>480.3</v>
      </c>
      <c r="K80" s="141">
        <f t="shared" si="16"/>
        <v>583.5</v>
      </c>
      <c r="L80" s="141">
        <f t="shared" si="16"/>
        <v>603.69999999999993</v>
      </c>
      <c r="M80" s="141">
        <f t="shared" si="16"/>
        <v>662.69999999999993</v>
      </c>
      <c r="N80" s="141">
        <f t="shared" si="16"/>
        <v>857.8</v>
      </c>
      <c r="O80" s="141">
        <f t="shared" si="16"/>
        <v>891</v>
      </c>
      <c r="P80" s="141">
        <f t="shared" si="16"/>
        <v>907.6</v>
      </c>
      <c r="Q80" s="141">
        <f t="shared" si="16"/>
        <v>1054.8</v>
      </c>
      <c r="R80" s="141">
        <f t="shared" si="16"/>
        <v>1117.0999999999999</v>
      </c>
      <c r="S80" s="141">
        <f t="shared" si="16"/>
        <v>1313.7999999999997</v>
      </c>
      <c r="T80" s="141">
        <f t="shared" si="16"/>
        <v>1368.5</v>
      </c>
      <c r="U80" s="141">
        <f t="shared" si="16"/>
        <v>1671.5</v>
      </c>
      <c r="V80" s="141">
        <f t="shared" si="16"/>
        <v>1752.6999999999998</v>
      </c>
      <c r="W80" s="141">
        <f t="shared" si="16"/>
        <v>1977.2</v>
      </c>
      <c r="X80" s="141">
        <f t="shared" si="16"/>
        <v>2169</v>
      </c>
      <c r="Y80" s="141">
        <f t="shared" si="16"/>
        <v>2298.7000000000003</v>
      </c>
      <c r="Z80" s="141">
        <f t="shared" si="16"/>
        <v>2521.6</v>
      </c>
      <c r="AA80" s="141">
        <f t="shared" si="16"/>
        <v>2950.6</v>
      </c>
      <c r="AB80" s="141">
        <f t="shared" si="16"/>
        <v>3340.2999999999997</v>
      </c>
      <c r="AC80" s="141">
        <f t="shared" si="16"/>
        <v>3852.5990000000002</v>
      </c>
      <c r="AD80" s="141">
        <f t="shared" si="16"/>
        <v>4918.3270000000002</v>
      </c>
      <c r="AE80" s="141">
        <f t="shared" si="16"/>
        <v>6583.9790000000003</v>
      </c>
      <c r="AF80" s="141">
        <f t="shared" si="16"/>
        <v>7801.2960000000003</v>
      </c>
      <c r="AG80" s="141">
        <f t="shared" si="16"/>
        <v>9082.32</v>
      </c>
      <c r="AH80" s="141">
        <f t="shared" si="16"/>
        <v>10460</v>
      </c>
      <c r="AI80" s="141">
        <f t="shared" si="16"/>
        <v>11937</v>
      </c>
      <c r="AJ80" s="141">
        <f t="shared" ref="AJ80:BO80" si="17">SUMIF($C$5:$C$78,"(C)",AJ$5:AJ$78)</f>
        <v>14529</v>
      </c>
      <c r="AK80" s="141">
        <f t="shared" si="17"/>
        <v>16863</v>
      </c>
      <c r="AL80" s="141">
        <f t="shared" si="17"/>
        <v>18210</v>
      </c>
      <c r="AM80" s="141">
        <f t="shared" si="17"/>
        <v>19798</v>
      </c>
      <c r="AN80" s="141">
        <f t="shared" si="17"/>
        <v>20863</v>
      </c>
      <c r="AO80" s="141">
        <f t="shared" si="17"/>
        <v>22448</v>
      </c>
      <c r="AP80" s="141">
        <f t="shared" si="17"/>
        <v>24257.598000000002</v>
      </c>
      <c r="AQ80" s="141">
        <f t="shared" si="17"/>
        <v>25406.486000000001</v>
      </c>
      <c r="AR80" s="141">
        <f t="shared" si="17"/>
        <v>26034.205999999998</v>
      </c>
      <c r="AS80" s="141">
        <f t="shared" si="17"/>
        <v>27702.068000000003</v>
      </c>
      <c r="AT80" s="141">
        <f t="shared" si="17"/>
        <v>30508.146000000001</v>
      </c>
      <c r="AU80" s="141">
        <f t="shared" si="17"/>
        <v>35252.114000000001</v>
      </c>
      <c r="AV80" s="141">
        <f t="shared" si="17"/>
        <v>37320.296999999999</v>
      </c>
      <c r="AW80" s="141">
        <f t="shared" si="17"/>
        <v>39538.795000000006</v>
      </c>
      <c r="AX80" s="141">
        <f t="shared" si="17"/>
        <v>39824.572</v>
      </c>
      <c r="AY80" s="141">
        <f t="shared" si="17"/>
        <v>40701.778000000006</v>
      </c>
      <c r="AZ80" s="141">
        <f t="shared" si="17"/>
        <v>42158.667000000001</v>
      </c>
      <c r="BA80" s="141">
        <f t="shared" si="17"/>
        <v>43119.707999999999</v>
      </c>
      <c r="BB80" s="141">
        <f t="shared" si="17"/>
        <v>45018.209000000003</v>
      </c>
      <c r="BC80" s="141">
        <f t="shared" si="17"/>
        <v>46884.317999999999</v>
      </c>
      <c r="BD80" s="141">
        <f t="shared" si="17"/>
        <v>47796.771000000001</v>
      </c>
      <c r="BE80" s="141">
        <f t="shared" si="17"/>
        <v>51093.595998929333</v>
      </c>
      <c r="BF80" s="141">
        <f t="shared" si="17"/>
        <v>53686.5287096147</v>
      </c>
      <c r="BG80" s="141">
        <f t="shared" si="17"/>
        <v>56079.337540435692</v>
      </c>
      <c r="BH80" s="141">
        <f t="shared" si="17"/>
        <v>58408.538999999997</v>
      </c>
      <c r="BI80" s="141">
        <f t="shared" si="17"/>
        <v>60914.807692682669</v>
      </c>
      <c r="BJ80" s="141">
        <f t="shared" si="17"/>
        <v>63129.216045855108</v>
      </c>
      <c r="BK80" s="141">
        <f t="shared" si="17"/>
        <v>67411.978362963171</v>
      </c>
      <c r="BL80" s="141">
        <f t="shared" si="17"/>
        <v>72671.184816889407</v>
      </c>
      <c r="BM80" s="141">
        <f t="shared" si="17"/>
        <v>77814.820358342375</v>
      </c>
      <c r="BN80" s="141">
        <f t="shared" si="17"/>
        <v>80345.367492594727</v>
      </c>
      <c r="BO80" s="141">
        <f t="shared" si="17"/>
        <v>84501.883808506493</v>
      </c>
      <c r="BP80" s="141">
        <f t="shared" ref="BP80:BX80" si="18">SUMIF($C$5:$C$78,"(C)",BP$5:BP$78)</f>
        <v>89379.983415285751</v>
      </c>
      <c r="BQ80" s="141">
        <f t="shared" si="18"/>
        <v>91644.092424199436</v>
      </c>
      <c r="BR80" s="141">
        <f t="shared" si="18"/>
        <v>94500.785053877029</v>
      </c>
      <c r="BS80" s="141">
        <f t="shared" si="18"/>
        <v>97907.997527068059</v>
      </c>
      <c r="BT80" s="141">
        <f t="shared" si="18"/>
        <v>100660.50631122146</v>
      </c>
      <c r="BU80" s="141">
        <f t="shared" si="18"/>
        <v>103901.85259040455</v>
      </c>
      <c r="BV80" s="141">
        <f t="shared" si="18"/>
        <v>107258.31195102584</v>
      </c>
      <c r="BW80" s="141">
        <f t="shared" si="18"/>
        <v>110372.53357219843</v>
      </c>
      <c r="BX80" s="140">
        <f t="shared" si="18"/>
        <v>113899.36979484379</v>
      </c>
    </row>
    <row r="81" spans="1:76" s="98" customFormat="1">
      <c r="A81" s="110"/>
      <c r="B81" s="143" t="s">
        <v>198</v>
      </c>
      <c r="C81" s="110"/>
      <c r="D81" s="141">
        <f t="shared" ref="D81:AI81" si="19">SUMIF($C$5:$C$78,"(IR)",D$5:D$78)</f>
        <v>62.5</v>
      </c>
      <c r="E81" s="141">
        <f t="shared" si="19"/>
        <v>75.2</v>
      </c>
      <c r="F81" s="141">
        <f t="shared" si="19"/>
        <v>84.5</v>
      </c>
      <c r="G81" s="141">
        <f t="shared" si="19"/>
        <v>94.6</v>
      </c>
      <c r="H81" s="141">
        <f t="shared" si="19"/>
        <v>118.6</v>
      </c>
      <c r="I81" s="141">
        <f t="shared" si="19"/>
        <v>120.3</v>
      </c>
      <c r="J81" s="141">
        <f t="shared" si="19"/>
        <v>125.4</v>
      </c>
      <c r="K81" s="141">
        <f t="shared" si="19"/>
        <v>114.1</v>
      </c>
      <c r="L81" s="141">
        <f t="shared" si="19"/>
        <v>121.3</v>
      </c>
      <c r="M81" s="141">
        <f t="shared" si="19"/>
        <v>119.6</v>
      </c>
      <c r="N81" s="141">
        <f t="shared" si="19"/>
        <v>131.80000000000001</v>
      </c>
      <c r="O81" s="141">
        <f t="shared" si="19"/>
        <v>158.5</v>
      </c>
      <c r="P81" s="141">
        <f t="shared" si="19"/>
        <v>179.5</v>
      </c>
      <c r="Q81" s="141">
        <f t="shared" si="19"/>
        <v>171.1</v>
      </c>
      <c r="R81" s="141">
        <f t="shared" si="19"/>
        <v>199.8</v>
      </c>
      <c r="S81" s="141">
        <f t="shared" si="19"/>
        <v>217.4</v>
      </c>
      <c r="T81" s="141">
        <f t="shared" si="19"/>
        <v>223.3</v>
      </c>
      <c r="U81" s="141">
        <f t="shared" si="19"/>
        <v>245.9</v>
      </c>
      <c r="V81" s="141">
        <f t="shared" si="19"/>
        <v>297.5</v>
      </c>
      <c r="W81" s="141">
        <f t="shared" si="19"/>
        <v>385.7</v>
      </c>
      <c r="X81" s="141">
        <f t="shared" si="19"/>
        <v>428.9</v>
      </c>
      <c r="Y81" s="141">
        <f t="shared" si="19"/>
        <v>470.7</v>
      </c>
      <c r="Z81" s="141">
        <f t="shared" si="19"/>
        <v>563.79999999999995</v>
      </c>
      <c r="AA81" s="141">
        <f t="shared" si="19"/>
        <v>686.1</v>
      </c>
      <c r="AB81" s="141">
        <f t="shared" si="19"/>
        <v>845.3</v>
      </c>
      <c r="AC81" s="141">
        <f t="shared" si="19"/>
        <v>974.30000000000007</v>
      </c>
      <c r="AD81" s="141">
        <f t="shared" si="19"/>
        <v>1208.2</v>
      </c>
      <c r="AE81" s="141">
        <f t="shared" si="19"/>
        <v>1651.1</v>
      </c>
      <c r="AF81" s="141">
        <f t="shared" si="19"/>
        <v>2081.9</v>
      </c>
      <c r="AG81" s="141">
        <f t="shared" si="19"/>
        <v>2509.3000000000002</v>
      </c>
      <c r="AH81" s="141">
        <f t="shared" si="19"/>
        <v>2692</v>
      </c>
      <c r="AI81" s="141">
        <f t="shared" si="19"/>
        <v>2940</v>
      </c>
      <c r="AJ81" s="141">
        <f t="shared" ref="AJ81:BO81" si="20">SUMIF($C$5:$C$78,"(IR)",AJ$5:AJ$78)</f>
        <v>3830</v>
      </c>
      <c r="AK81" s="141">
        <f t="shared" si="20"/>
        <v>5857.25</v>
      </c>
      <c r="AL81" s="141">
        <f t="shared" si="20"/>
        <v>7917</v>
      </c>
      <c r="AM81" s="141">
        <f t="shared" si="20"/>
        <v>9449</v>
      </c>
      <c r="AN81" s="141">
        <f t="shared" si="20"/>
        <v>10783</v>
      </c>
      <c r="AO81" s="141">
        <f t="shared" si="20"/>
        <v>12232</v>
      </c>
      <c r="AP81" s="141">
        <f t="shared" si="20"/>
        <v>13176</v>
      </c>
      <c r="AQ81" s="141">
        <f t="shared" si="20"/>
        <v>13401.69</v>
      </c>
      <c r="AR81" s="141">
        <f t="shared" si="20"/>
        <v>13251.99351</v>
      </c>
      <c r="AS81" s="141">
        <f t="shared" si="20"/>
        <v>14200.272480999998</v>
      </c>
      <c r="AT81" s="141">
        <f t="shared" si="20"/>
        <v>16797.837000000003</v>
      </c>
      <c r="AU81" s="141">
        <f t="shared" si="20"/>
        <v>20295.427899511735</v>
      </c>
      <c r="AV81" s="141">
        <f t="shared" si="20"/>
        <v>25526.476000000002</v>
      </c>
      <c r="AW81" s="141">
        <f t="shared" si="20"/>
        <v>28829.948</v>
      </c>
      <c r="AX81" s="141">
        <f t="shared" si="20"/>
        <v>30339.205213999998</v>
      </c>
      <c r="AY81" s="141">
        <f t="shared" si="20"/>
        <v>31886.693626000004</v>
      </c>
      <c r="AZ81" s="141">
        <f t="shared" si="20"/>
        <v>32437.416757000003</v>
      </c>
      <c r="BA81" s="141">
        <f t="shared" si="20"/>
        <v>31640.413747999999</v>
      </c>
      <c r="BB81" s="141">
        <f t="shared" si="20"/>
        <v>31212.963835000002</v>
      </c>
      <c r="BC81" s="141">
        <f t="shared" si="20"/>
        <v>30726.584142467687</v>
      </c>
      <c r="BD81" s="141">
        <f t="shared" si="20"/>
        <v>29666.571453818167</v>
      </c>
      <c r="BE81" s="141">
        <f t="shared" si="20"/>
        <v>30917.267665810108</v>
      </c>
      <c r="BF81" s="141">
        <f t="shared" si="20"/>
        <v>32294.613805777575</v>
      </c>
      <c r="BG81" s="141">
        <f t="shared" si="20"/>
        <v>33353.048856553258</v>
      </c>
      <c r="BH81" s="141">
        <f t="shared" si="20"/>
        <v>35027.99404848041</v>
      </c>
      <c r="BI81" s="141">
        <f t="shared" si="20"/>
        <v>35716.781529642009</v>
      </c>
      <c r="BJ81" s="141">
        <f t="shared" si="20"/>
        <v>37172.236532855473</v>
      </c>
      <c r="BK81" s="141">
        <f t="shared" si="20"/>
        <v>38696.081911583096</v>
      </c>
      <c r="BL81" s="141">
        <f t="shared" si="20"/>
        <v>40966.842600689997</v>
      </c>
      <c r="BM81" s="141">
        <f t="shared" si="20"/>
        <v>46695.822820729991</v>
      </c>
      <c r="BN81" s="141">
        <f t="shared" si="20"/>
        <v>48764.863047781706</v>
      </c>
      <c r="BO81" s="141">
        <f t="shared" si="20"/>
        <v>49940.019439559823</v>
      </c>
      <c r="BP81" s="141">
        <f t="shared" ref="BP81:BX81" si="21">SUMIF($C$5:$C$78,"(IR)",BP$5:BP$78)</f>
        <v>51398.009538670012</v>
      </c>
      <c r="BQ81" s="141">
        <f t="shared" si="21"/>
        <v>46043.140870356168</v>
      </c>
      <c r="BR81" s="141">
        <f t="shared" si="21"/>
        <v>45705.963401150002</v>
      </c>
      <c r="BS81" s="141">
        <f t="shared" si="21"/>
        <v>45326.164639667666</v>
      </c>
      <c r="BT81" s="141">
        <f t="shared" si="21"/>
        <v>44332.193185017328</v>
      </c>
      <c r="BU81" s="141">
        <f t="shared" si="21"/>
        <v>42724.970321171299</v>
      </c>
      <c r="BV81" s="141">
        <f t="shared" si="21"/>
        <v>40930.886023100109</v>
      </c>
      <c r="BW81" s="141">
        <f t="shared" si="21"/>
        <v>39614.976120766936</v>
      </c>
      <c r="BX81" s="140">
        <f t="shared" si="21"/>
        <v>39754.739019875073</v>
      </c>
    </row>
    <row r="82" spans="1:76">
      <c r="A82" s="110"/>
      <c r="B82" s="142" t="s">
        <v>197</v>
      </c>
      <c r="C82" s="112"/>
      <c r="D82" s="141">
        <f t="shared" ref="D82:AI82" si="22">SUMIF($C$5:$C$78,"(NC / NIR)",D$5:D$78)</f>
        <v>158</v>
      </c>
      <c r="E82" s="141">
        <f t="shared" si="22"/>
        <v>167.7</v>
      </c>
      <c r="F82" s="141">
        <f t="shared" si="22"/>
        <v>170.1</v>
      </c>
      <c r="G82" s="141">
        <f t="shared" si="22"/>
        <v>170.2</v>
      </c>
      <c r="H82" s="141">
        <f t="shared" si="22"/>
        <v>207.1</v>
      </c>
      <c r="I82" s="141">
        <f t="shared" si="22"/>
        <v>224.7</v>
      </c>
      <c r="J82" s="141">
        <f t="shared" si="22"/>
        <v>233.5</v>
      </c>
      <c r="K82" s="141">
        <f t="shared" si="22"/>
        <v>244.7</v>
      </c>
      <c r="L82" s="141">
        <f t="shared" si="22"/>
        <v>255.8</v>
      </c>
      <c r="M82" s="141">
        <f t="shared" si="22"/>
        <v>268.8</v>
      </c>
      <c r="N82" s="141">
        <f t="shared" si="22"/>
        <v>297.39999999999998</v>
      </c>
      <c r="O82" s="141">
        <f t="shared" si="22"/>
        <v>300.90000000000003</v>
      </c>
      <c r="P82" s="141">
        <f t="shared" si="22"/>
        <v>302.70000000000005</v>
      </c>
      <c r="Q82" s="141">
        <f t="shared" si="22"/>
        <v>327.2</v>
      </c>
      <c r="R82" s="141">
        <f t="shared" si="22"/>
        <v>328.90000000000003</v>
      </c>
      <c r="S82" s="141">
        <f t="shared" si="22"/>
        <v>359.40000000000003</v>
      </c>
      <c r="T82" s="141">
        <f t="shared" si="22"/>
        <v>370.3</v>
      </c>
      <c r="U82" s="141">
        <f t="shared" si="22"/>
        <v>405.00000000000006</v>
      </c>
      <c r="V82" s="141">
        <f t="shared" si="22"/>
        <v>406.3</v>
      </c>
      <c r="W82" s="141">
        <f t="shared" si="22"/>
        <v>426.7</v>
      </c>
      <c r="X82" s="141">
        <f t="shared" si="22"/>
        <v>574.29999999999995</v>
      </c>
      <c r="Y82" s="141">
        <f t="shared" si="22"/>
        <v>622.69999999999993</v>
      </c>
      <c r="Z82" s="141">
        <f t="shared" si="22"/>
        <v>551.09999999999991</v>
      </c>
      <c r="AA82" s="141">
        <f t="shared" si="22"/>
        <v>593.09999999999991</v>
      </c>
      <c r="AB82" s="141">
        <f t="shared" si="22"/>
        <v>712.09999999999991</v>
      </c>
      <c r="AC82" s="141">
        <f t="shared" si="22"/>
        <v>678.1</v>
      </c>
      <c r="AD82" s="141">
        <f t="shared" si="22"/>
        <v>775.19999999999993</v>
      </c>
      <c r="AE82" s="141">
        <f t="shared" si="22"/>
        <v>1102.5</v>
      </c>
      <c r="AF82" s="141">
        <f t="shared" si="22"/>
        <v>1231</v>
      </c>
      <c r="AG82" s="141">
        <f t="shared" si="22"/>
        <v>1775.5</v>
      </c>
      <c r="AH82" s="141">
        <f t="shared" si="22"/>
        <v>2721</v>
      </c>
      <c r="AI82" s="141">
        <f t="shared" si="22"/>
        <v>3900.06</v>
      </c>
      <c r="AJ82" s="141">
        <f t="shared" ref="AJ82:BO82" si="23">SUMIF($C$5:$C$78,"(NC / NIR)",AJ$5:AJ$78)</f>
        <v>4299.0600000000004</v>
      </c>
      <c r="AK82" s="141">
        <f t="shared" si="23"/>
        <v>4978.0600000000004</v>
      </c>
      <c r="AL82" s="141">
        <f t="shared" si="23"/>
        <v>5501.06</v>
      </c>
      <c r="AM82" s="141">
        <f t="shared" si="23"/>
        <v>6085.06</v>
      </c>
      <c r="AN82" s="141">
        <f t="shared" si="23"/>
        <v>6605.06</v>
      </c>
      <c r="AO82" s="141">
        <f t="shared" si="23"/>
        <v>7088.06</v>
      </c>
      <c r="AP82" s="141">
        <f t="shared" si="23"/>
        <v>7484.06</v>
      </c>
      <c r="AQ82" s="141">
        <f t="shared" si="23"/>
        <v>7892.5680000000002</v>
      </c>
      <c r="AR82" s="141">
        <f t="shared" si="23"/>
        <v>8031.5510000000013</v>
      </c>
      <c r="AS82" s="141">
        <f t="shared" si="23"/>
        <v>8411.9089999999997</v>
      </c>
      <c r="AT82" s="141">
        <f t="shared" si="23"/>
        <v>9172.8167156850413</v>
      </c>
      <c r="AU82" s="141">
        <f t="shared" si="23"/>
        <v>10755.346568931576</v>
      </c>
      <c r="AV82" s="141">
        <f t="shared" si="23"/>
        <v>12410.679000000002</v>
      </c>
      <c r="AW82" s="141">
        <f t="shared" si="23"/>
        <v>14068.823</v>
      </c>
      <c r="AX82" s="141">
        <f t="shared" si="23"/>
        <v>14698.89</v>
      </c>
      <c r="AY82" s="141">
        <f t="shared" si="23"/>
        <v>16122.347527041316</v>
      </c>
      <c r="AZ82" s="141">
        <f t="shared" si="23"/>
        <v>17621.866000000002</v>
      </c>
      <c r="BA82" s="141">
        <f t="shared" si="23"/>
        <v>18587.272009000004</v>
      </c>
      <c r="BB82" s="141">
        <f t="shared" si="23"/>
        <v>19334.144725038434</v>
      </c>
      <c r="BC82" s="141">
        <f t="shared" si="23"/>
        <v>21437.683100000017</v>
      </c>
      <c r="BD82" s="141">
        <f t="shared" si="23"/>
        <v>23910.498331296749</v>
      </c>
      <c r="BE82" s="141">
        <f t="shared" si="23"/>
        <v>24695.169227916085</v>
      </c>
      <c r="BF82" s="141">
        <f t="shared" si="23"/>
        <v>24320.416560955215</v>
      </c>
      <c r="BG82" s="141">
        <f t="shared" si="23"/>
        <v>16358.236688028088</v>
      </c>
      <c r="BH82" s="141">
        <f t="shared" si="23"/>
        <v>17655.991088999999</v>
      </c>
      <c r="BI82" s="141">
        <f t="shared" si="23"/>
        <v>19168.410324449</v>
      </c>
      <c r="BJ82" s="141">
        <f t="shared" si="23"/>
        <v>18905.443974729798</v>
      </c>
      <c r="BK82" s="141">
        <f t="shared" si="23"/>
        <v>20134.145588311134</v>
      </c>
      <c r="BL82" s="141">
        <f t="shared" si="23"/>
        <v>22119.138006874229</v>
      </c>
      <c r="BM82" s="141">
        <f t="shared" si="23"/>
        <v>23493.366511449778</v>
      </c>
      <c r="BN82" s="141">
        <f t="shared" si="23"/>
        <v>24251.324629427094</v>
      </c>
      <c r="BO82" s="141">
        <f t="shared" si="23"/>
        <v>24518.543630379987</v>
      </c>
      <c r="BP82" s="141">
        <f t="shared" ref="BP82:BX82" si="24">SUMIF($C$5:$C$78,"(NC / NIR)",BP$5:BP$78)</f>
        <v>25755.445607450234</v>
      </c>
      <c r="BQ82" s="141">
        <f t="shared" si="24"/>
        <v>26304.31465822057</v>
      </c>
      <c r="BR82" s="141">
        <f t="shared" si="24"/>
        <v>27897.95489592</v>
      </c>
      <c r="BS82" s="141">
        <f t="shared" si="24"/>
        <v>28133.904462392209</v>
      </c>
      <c r="BT82" s="141">
        <f t="shared" si="24"/>
        <v>27446.265160956242</v>
      </c>
      <c r="BU82" s="141">
        <f t="shared" si="24"/>
        <v>27065.326048655708</v>
      </c>
      <c r="BV82" s="141">
        <f t="shared" si="24"/>
        <v>27161.735587433774</v>
      </c>
      <c r="BW82" s="141">
        <f t="shared" si="24"/>
        <v>27501.580811975669</v>
      </c>
      <c r="BX82" s="140">
        <f t="shared" si="24"/>
        <v>27804.386941442819</v>
      </c>
    </row>
    <row r="83" spans="1:76" ht="15.75" thickBot="1">
      <c r="A83" s="110"/>
      <c r="B83" s="33"/>
      <c r="C83" s="132"/>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6"/>
    </row>
    <row r="84" spans="1:76" s="39" customFormat="1" ht="26.1" customHeight="1">
      <c r="A84" s="122"/>
      <c r="B84" s="40" t="s">
        <v>196</v>
      </c>
      <c r="C84" s="139"/>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f t="shared" ref="AH84:BX84" si="25">AH79-AH88-AH87</f>
        <v>15873</v>
      </c>
      <c r="AI84" s="73">
        <f t="shared" si="25"/>
        <v>18777.060000000001</v>
      </c>
      <c r="AJ84" s="73">
        <f t="shared" si="25"/>
        <v>22658.06</v>
      </c>
      <c r="AK84" s="73">
        <f t="shared" si="25"/>
        <v>27698.31</v>
      </c>
      <c r="AL84" s="73">
        <f t="shared" si="25"/>
        <v>31628.06</v>
      </c>
      <c r="AM84" s="73">
        <f t="shared" si="25"/>
        <v>35332.06</v>
      </c>
      <c r="AN84" s="73">
        <f t="shared" si="25"/>
        <v>38251.06</v>
      </c>
      <c r="AO84" s="73">
        <f t="shared" si="25"/>
        <v>41768.06</v>
      </c>
      <c r="AP84" s="73">
        <f t="shared" si="25"/>
        <v>44917.657999999996</v>
      </c>
      <c r="AQ84" s="73">
        <f t="shared" si="25"/>
        <v>46700.743999999992</v>
      </c>
      <c r="AR84" s="73">
        <f t="shared" si="25"/>
        <v>47317.750509999998</v>
      </c>
      <c r="AS84" s="73">
        <f t="shared" si="25"/>
        <v>50314.249480999992</v>
      </c>
      <c r="AT84" s="73">
        <f t="shared" si="25"/>
        <v>56478.799715685047</v>
      </c>
      <c r="AU84" s="73">
        <f t="shared" si="25"/>
        <v>62322.729468443315</v>
      </c>
      <c r="AV84" s="73">
        <f t="shared" si="25"/>
        <v>70755.02399999999</v>
      </c>
      <c r="AW84" s="73">
        <f t="shared" si="25"/>
        <v>77496.391000000003</v>
      </c>
      <c r="AX84" s="73">
        <f t="shared" si="25"/>
        <v>79687.214811775179</v>
      </c>
      <c r="AY84" s="73">
        <f t="shared" si="25"/>
        <v>83295.498265097471</v>
      </c>
      <c r="AZ84" s="73">
        <f t="shared" si="25"/>
        <v>86670.61694808054</v>
      </c>
      <c r="BA84" s="73">
        <f t="shared" si="25"/>
        <v>87921.907053839444</v>
      </c>
      <c r="BB84" s="73">
        <f t="shared" si="25"/>
        <v>90240.256998922923</v>
      </c>
      <c r="BC84" s="73">
        <f t="shared" si="25"/>
        <v>93735.885396197482</v>
      </c>
      <c r="BD84" s="73">
        <f t="shared" si="25"/>
        <v>96103.813251609536</v>
      </c>
      <c r="BE84" s="73">
        <f t="shared" si="25"/>
        <v>101421.94498452761</v>
      </c>
      <c r="BF84" s="73">
        <f t="shared" si="25"/>
        <v>105008.65943055355</v>
      </c>
      <c r="BG84" s="73">
        <f t="shared" si="25"/>
        <v>100707.9902380038</v>
      </c>
      <c r="BH84" s="73">
        <f t="shared" si="25"/>
        <v>110609.67231451007</v>
      </c>
      <c r="BI84" s="73">
        <f t="shared" si="25"/>
        <v>115248.99222777368</v>
      </c>
      <c r="BJ84" s="73">
        <f t="shared" si="25"/>
        <v>118700.44661544036</v>
      </c>
      <c r="BK84" s="73">
        <f t="shared" si="25"/>
        <v>125762.24805370739</v>
      </c>
      <c r="BL84" s="73">
        <f t="shared" si="25"/>
        <v>134899.92521352365</v>
      </c>
      <c r="BM84" s="73">
        <f t="shared" si="25"/>
        <v>147082.31990482216</v>
      </c>
      <c r="BN84" s="73">
        <f t="shared" si="25"/>
        <v>152390.4227525935</v>
      </c>
      <c r="BO84" s="73">
        <f t="shared" si="25"/>
        <v>157984.53674140634</v>
      </c>
      <c r="BP84" s="73">
        <f t="shared" si="25"/>
        <v>165531.07084773577</v>
      </c>
      <c r="BQ84" s="73">
        <f t="shared" si="25"/>
        <v>163003.55738840616</v>
      </c>
      <c r="BR84" s="73">
        <f t="shared" si="25"/>
        <v>166896.67843719703</v>
      </c>
      <c r="BS84" s="73">
        <f t="shared" si="25"/>
        <v>170576.83724862136</v>
      </c>
      <c r="BT84" s="73">
        <f t="shared" si="25"/>
        <v>171631.03814882523</v>
      </c>
      <c r="BU84" s="73">
        <f t="shared" si="25"/>
        <v>172849.43521022756</v>
      </c>
      <c r="BV84" s="73">
        <f t="shared" si="25"/>
        <v>174506.4822224488</v>
      </c>
      <c r="BW84" s="73">
        <f t="shared" si="25"/>
        <v>176645.77787278788</v>
      </c>
      <c r="BX84" s="138">
        <f t="shared" si="25"/>
        <v>180615.67761257905</v>
      </c>
    </row>
    <row r="85" spans="1:76">
      <c r="A85" s="110"/>
      <c r="B85" s="136" t="s">
        <v>182</v>
      </c>
      <c r="C85" s="110"/>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f t="shared" ref="BL85:BX85" si="26">BL84-BL86</f>
        <v>63961.794536598129</v>
      </c>
      <c r="BM85" s="135">
        <f t="shared" si="26"/>
        <v>67421.035065128613</v>
      </c>
      <c r="BN85" s="135">
        <f t="shared" si="26"/>
        <v>69424.381624001093</v>
      </c>
      <c r="BO85" s="135">
        <f t="shared" si="26"/>
        <v>70025.364138467849</v>
      </c>
      <c r="BP85" s="135">
        <f t="shared" si="26"/>
        <v>71468.275839256152</v>
      </c>
      <c r="BQ85" s="135">
        <f t="shared" si="26"/>
        <v>71890.233618412021</v>
      </c>
      <c r="BR85" s="135">
        <f t="shared" si="26"/>
        <v>74428.118831450003</v>
      </c>
      <c r="BS85" s="135">
        <f t="shared" si="26"/>
        <v>75944.370633215178</v>
      </c>
      <c r="BT85" s="135">
        <f t="shared" si="26"/>
        <v>74855.769224224074</v>
      </c>
      <c r="BU85" s="135">
        <f t="shared" si="26"/>
        <v>72855.424144341712</v>
      </c>
      <c r="BV85" s="135">
        <f t="shared" si="26"/>
        <v>71212.98872416321</v>
      </c>
      <c r="BW85" s="135">
        <f t="shared" si="26"/>
        <v>70404.464675134644</v>
      </c>
      <c r="BX85" s="48">
        <f t="shared" si="26"/>
        <v>71039.086024465534</v>
      </c>
    </row>
    <row r="86" spans="1:76">
      <c r="A86" s="110"/>
      <c r="B86" s="136" t="s">
        <v>181</v>
      </c>
      <c r="C86" s="110"/>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f>SUM(BL29,BL38,BL50,BL58,BL60,BL63,BL70,BL73)+'Council Tax Benefit'!BL36</f>
        <v>70938.130676925517</v>
      </c>
      <c r="BM86" s="135">
        <f>SUM(BM29,BM38,BM50,BM58,BM60,BM63,BM70,BM73)+'Council Tax Benefit'!BM36</f>
        <v>79661.284839693544</v>
      </c>
      <c r="BN86" s="135">
        <f>SUM(BN29,BN38,BN50,BN58,BN60,BN63,BN70,BN73)+'Council Tax Benefit'!BN36</f>
        <v>82966.041128592406</v>
      </c>
      <c r="BO86" s="135">
        <f>SUM(BO29,BO38,BO50,BO58,BO60,BO63,BO70,BO73)+'Council Tax Benefit'!BO36</f>
        <v>87959.172602938488</v>
      </c>
      <c r="BP86" s="135">
        <f>SUM(BP29,BP38,BP50,BP58,BP60,BP63,BP70,BP73)+'Council Tax Benefit'!BP36</f>
        <v>94062.795008479618</v>
      </c>
      <c r="BQ86" s="135">
        <f>SUM(BQ29,BQ38,BQ50,BQ58,BQ60,BQ63,BQ70,BQ73)+'Council Tax Benefit'!BQ36</f>
        <v>91113.323769994138</v>
      </c>
      <c r="BR86" s="135">
        <f>SUM(BR29,BR38,BR50,BR58,BR60,BR63,BR70,BR73)+'Council Tax Benefit'!BR36</f>
        <v>92468.559605747025</v>
      </c>
      <c r="BS86" s="135">
        <f>SUM(BS29,BS38,BS50,BS58,BS60,BS63,BS70,BS73)+'Council Tax Benefit'!BS36</f>
        <v>94632.466615406185</v>
      </c>
      <c r="BT86" s="135">
        <f>SUM(BT29,BT38,BT50,BT58,BT60,BT63,BT70,BT73)+'Council Tax Benefit'!BT36</f>
        <v>96775.268924601158</v>
      </c>
      <c r="BU86" s="135">
        <f>SUM(BU29,BU38,BU50,BU58,BU60,BU63,BU70,BU73)+'Council Tax Benefit'!BU36</f>
        <v>99994.011065885847</v>
      </c>
      <c r="BV86" s="135">
        <f>SUM(BV29,BV38,BV50,BV58,BV60,BV63,BV70,BV73)+'Council Tax Benefit'!BV36</f>
        <v>103293.49349828559</v>
      </c>
      <c r="BW86" s="135">
        <f>SUM(BW29,BW38,BW50,BW58,BW60,BW63,BW70,BW73)+'Council Tax Benefit'!BW36</f>
        <v>106241.31319765323</v>
      </c>
      <c r="BX86" s="48">
        <f>SUM(BX29,BX38,BX50,BX58,BX60,BX63,BX70,BX73)+'Council Tax Benefit'!BX36</f>
        <v>109576.59158811352</v>
      </c>
    </row>
    <row r="87" spans="1:76" ht="25.5" customHeight="1">
      <c r="A87" s="110"/>
      <c r="B87" s="36" t="s">
        <v>195</v>
      </c>
      <c r="C87" s="110"/>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7">
        <f t="shared" ref="AU87:BK87" si="27">AU24+AU43+AU53</f>
        <v>0</v>
      </c>
      <c r="AV87" s="137">
        <f t="shared" si="27"/>
        <v>0</v>
      </c>
      <c r="AW87" s="137">
        <f t="shared" si="27"/>
        <v>0</v>
      </c>
      <c r="AX87" s="135">
        <f t="shared" si="27"/>
        <v>3.4569999999999999</v>
      </c>
      <c r="AY87" s="135">
        <f t="shared" si="27"/>
        <v>4.1285950413223143</v>
      </c>
      <c r="AZ87" s="135">
        <f t="shared" si="27"/>
        <v>5.4580000000000002</v>
      </c>
      <c r="BA87" s="135">
        <f t="shared" si="27"/>
        <v>4.9669999999999996</v>
      </c>
      <c r="BB87" s="135">
        <f t="shared" si="27"/>
        <v>8.2967250384024585</v>
      </c>
      <c r="BC87" s="135">
        <f t="shared" si="27"/>
        <v>10.563000000000001</v>
      </c>
      <c r="BD87" s="135">
        <f t="shared" si="27"/>
        <v>11.87267336961207</v>
      </c>
      <c r="BE87" s="135">
        <f t="shared" si="27"/>
        <v>14.399096999999999</v>
      </c>
      <c r="BF87" s="135">
        <f t="shared" si="27"/>
        <v>19.709695</v>
      </c>
      <c r="BG87" s="135">
        <f t="shared" si="27"/>
        <v>19.340500802146213</v>
      </c>
      <c r="BH87" s="135">
        <f t="shared" si="27"/>
        <v>20.643089</v>
      </c>
      <c r="BI87" s="135">
        <f t="shared" si="27"/>
        <v>46.53799999999999</v>
      </c>
      <c r="BJ87" s="135">
        <f t="shared" si="27"/>
        <v>32.67</v>
      </c>
      <c r="BK87" s="135">
        <f t="shared" si="27"/>
        <v>40.937025149999997</v>
      </c>
      <c r="BL87" s="135">
        <f t="shared" ref="BL87:BQ87" si="28">BL24+BL33+BL43+BL53</f>
        <v>400.55954393000002</v>
      </c>
      <c r="BM87" s="135">
        <f t="shared" si="28"/>
        <v>417.50285769999999</v>
      </c>
      <c r="BN87" s="135">
        <f t="shared" si="28"/>
        <v>443.07170121000001</v>
      </c>
      <c r="BO87" s="135">
        <f t="shared" si="28"/>
        <v>447.32114404000004</v>
      </c>
      <c r="BP87" s="135">
        <f t="shared" si="28"/>
        <v>466.35633367023604</v>
      </c>
      <c r="BQ87" s="135">
        <f t="shared" si="28"/>
        <v>500.00787236999997</v>
      </c>
      <c r="BR87" s="135">
        <f t="shared" ref="BR87:BX87" si="29">BR33+BR43+BR53+SUM(BR18,-BR91,BR25,BR45,BR46,BR59,BR66,BR74)</f>
        <v>610.29391675000011</v>
      </c>
      <c r="BS87" s="135">
        <f t="shared" si="29"/>
        <v>308.49613861662948</v>
      </c>
      <c r="BT87" s="135">
        <f t="shared" si="29"/>
        <v>321.3096132438431</v>
      </c>
      <c r="BU87" s="135">
        <f t="shared" si="29"/>
        <v>345.03179094278067</v>
      </c>
      <c r="BV87" s="135">
        <f t="shared" si="29"/>
        <v>332.73106903315494</v>
      </c>
      <c r="BW87" s="135">
        <f t="shared" si="29"/>
        <v>320.5066651825407</v>
      </c>
      <c r="BX87" s="48">
        <f t="shared" si="29"/>
        <v>308.26318883480116</v>
      </c>
    </row>
    <row r="88" spans="1:76" ht="26.1" customHeight="1">
      <c r="A88" s="110"/>
      <c r="B88" s="38" t="s">
        <v>194</v>
      </c>
      <c r="C88" s="112"/>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f t="shared" ref="AU88:BD88" si="30">SUM(AU89:AU90)</f>
        <v>3980.1589999999997</v>
      </c>
      <c r="AV88" s="137">
        <f t="shared" si="30"/>
        <v>4502.427999999999</v>
      </c>
      <c r="AW88" s="137">
        <f t="shared" si="30"/>
        <v>4941.175000000002</v>
      </c>
      <c r="AX88" s="137">
        <f t="shared" si="30"/>
        <v>5171.9954022248148</v>
      </c>
      <c r="AY88" s="137">
        <f t="shared" si="30"/>
        <v>5411.1922929025259</v>
      </c>
      <c r="AZ88" s="137">
        <f t="shared" si="30"/>
        <v>5541.8748089194496</v>
      </c>
      <c r="BA88" s="137">
        <f t="shared" si="30"/>
        <v>5420.5197031605667</v>
      </c>
      <c r="BB88" s="137">
        <f t="shared" si="30"/>
        <v>5316.763836077097</v>
      </c>
      <c r="BC88" s="137">
        <f t="shared" si="30"/>
        <v>5302.1368462702567</v>
      </c>
      <c r="BD88" s="137">
        <f t="shared" si="30"/>
        <v>5258.1548601357345</v>
      </c>
      <c r="BE88" s="137">
        <f t="shared" ref="BE88:BX88" si="31">SUM(BE89:BE91)</f>
        <v>5269.6888111279331</v>
      </c>
      <c r="BF88" s="137">
        <f t="shared" si="31"/>
        <v>5273.1899507939561</v>
      </c>
      <c r="BG88" s="137">
        <f t="shared" si="31"/>
        <v>5063.292346211093</v>
      </c>
      <c r="BH88" s="137">
        <f t="shared" si="31"/>
        <v>462.20873397033841</v>
      </c>
      <c r="BI88" s="137">
        <f t="shared" si="31"/>
        <v>504.46931899999896</v>
      </c>
      <c r="BJ88" s="137">
        <f t="shared" si="31"/>
        <v>473.77993800000399</v>
      </c>
      <c r="BK88" s="137">
        <f t="shared" si="31"/>
        <v>439.02078399999561</v>
      </c>
      <c r="BL88" s="137">
        <f t="shared" si="31"/>
        <v>456.68066700000475</v>
      </c>
      <c r="BM88" s="137">
        <f t="shared" si="31"/>
        <v>504.18692800000042</v>
      </c>
      <c r="BN88" s="137">
        <f t="shared" si="31"/>
        <v>528.06071600000246</v>
      </c>
      <c r="BO88" s="137">
        <f t="shared" si="31"/>
        <v>528.58899300001451</v>
      </c>
      <c r="BP88" s="137">
        <f t="shared" si="31"/>
        <v>536.01138000000276</v>
      </c>
      <c r="BQ88" s="137">
        <f t="shared" si="31"/>
        <v>487.98269199998902</v>
      </c>
      <c r="BR88" s="137">
        <f t="shared" si="31"/>
        <v>597.7309969999983</v>
      </c>
      <c r="BS88" s="137">
        <f t="shared" si="31"/>
        <v>482.73324188992177</v>
      </c>
      <c r="BT88" s="137">
        <f t="shared" si="31"/>
        <v>486.61689512589146</v>
      </c>
      <c r="BU88" s="137">
        <f t="shared" si="31"/>
        <v>497.68195906125402</v>
      </c>
      <c r="BV88" s="137">
        <f t="shared" si="31"/>
        <v>511.72027007779616</v>
      </c>
      <c r="BW88" s="137">
        <f t="shared" si="31"/>
        <v>522.80596697053261</v>
      </c>
      <c r="BX88" s="133">
        <f t="shared" si="31"/>
        <v>534.55495474775307</v>
      </c>
    </row>
    <row r="89" spans="1:76">
      <c r="A89" s="110"/>
      <c r="B89" s="37" t="s">
        <v>193</v>
      </c>
      <c r="C89" s="112"/>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v>3649.9919999999997</v>
      </c>
      <c r="AV89" s="137">
        <v>4276.851999999999</v>
      </c>
      <c r="AW89" s="137">
        <v>4762.6290000000017</v>
      </c>
      <c r="AX89" s="137">
        <v>4989.8812429248146</v>
      </c>
      <c r="AY89" s="137">
        <v>5223.2227532525258</v>
      </c>
      <c r="AZ89" s="137">
        <v>5350.8740169194498</v>
      </c>
      <c r="BA89" s="137">
        <v>5222.6900781605664</v>
      </c>
      <c r="BB89" s="137">
        <v>5106.1262210770974</v>
      </c>
      <c r="BC89" s="137">
        <v>5057.0168972702568</v>
      </c>
      <c r="BD89" s="137">
        <v>4981.3293010757343</v>
      </c>
      <c r="BE89" s="137">
        <v>4961.6985451279334</v>
      </c>
      <c r="BF89" s="137">
        <v>5036.3023338939556</v>
      </c>
      <c r="BG89" s="137">
        <v>4791.5473475060626</v>
      </c>
      <c r="BH89" s="137">
        <v>352.79866929826653</v>
      </c>
      <c r="BI89" s="137">
        <v>370.8638349999992</v>
      </c>
      <c r="BJ89" s="137">
        <v>342.7063180000041</v>
      </c>
      <c r="BK89" s="137">
        <v>321.65414699999565</v>
      </c>
      <c r="BL89" s="137">
        <f t="shared" ref="BL89:BX89" si="32">BL30</f>
        <v>348.23900200000571</v>
      </c>
      <c r="BM89" s="137">
        <f t="shared" si="32"/>
        <v>386.0307610000018</v>
      </c>
      <c r="BN89" s="137">
        <f t="shared" si="32"/>
        <v>399.49913500000184</v>
      </c>
      <c r="BO89" s="137">
        <f t="shared" si="32"/>
        <v>433.20464900001389</v>
      </c>
      <c r="BP89" s="137">
        <f t="shared" si="32"/>
        <v>438.97796900000321</v>
      </c>
      <c r="BQ89" s="137">
        <f t="shared" si="32"/>
        <v>471.19167999998899</v>
      </c>
      <c r="BR89" s="137">
        <f t="shared" si="32"/>
        <v>555.95934199999829</v>
      </c>
      <c r="BS89" s="137">
        <f t="shared" si="32"/>
        <v>482.73324188992177</v>
      </c>
      <c r="BT89" s="137">
        <f t="shared" si="32"/>
        <v>486.61689512589146</v>
      </c>
      <c r="BU89" s="137">
        <f t="shared" si="32"/>
        <v>497.68195906125402</v>
      </c>
      <c r="BV89" s="137">
        <f t="shared" si="32"/>
        <v>511.72027007779616</v>
      </c>
      <c r="BW89" s="137">
        <f t="shared" si="32"/>
        <v>522.80596697053261</v>
      </c>
      <c r="BX89" s="133">
        <f t="shared" si="32"/>
        <v>534.55495474775307</v>
      </c>
    </row>
    <row r="90" spans="1:76">
      <c r="A90" s="110"/>
      <c r="B90" s="136" t="s">
        <v>192</v>
      </c>
      <c r="C90" s="110"/>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f>'Council Tax Benefit'!AU40</f>
        <v>330.16699999999992</v>
      </c>
      <c r="AV90" s="134">
        <f>'Council Tax Benefit'!AV40</f>
        <v>225.57600000000002</v>
      </c>
      <c r="AW90" s="134">
        <f>'Council Tax Benefit'!AW40</f>
        <v>178.54600000000005</v>
      </c>
      <c r="AX90" s="134">
        <f>'Council Tax Benefit'!AX40</f>
        <v>182.11415929999976</v>
      </c>
      <c r="AY90" s="134">
        <f>'Council Tax Benefit'!AY40</f>
        <v>187.96953965000034</v>
      </c>
      <c r="AZ90" s="134">
        <f>'Council Tax Benefit'!AZ40</f>
        <v>191.00079200000008</v>
      </c>
      <c r="BA90" s="134">
        <f>'Council Tax Benefit'!BA40</f>
        <v>197.82962499999996</v>
      </c>
      <c r="BB90" s="134">
        <f>'Council Tax Benefit'!BB40</f>
        <v>210.63761499999998</v>
      </c>
      <c r="BC90" s="134">
        <f>'Council Tax Benefit'!BC40</f>
        <v>245.11994899999974</v>
      </c>
      <c r="BD90" s="134">
        <f>'Council Tax Benefit'!BD40</f>
        <v>276.82555906000005</v>
      </c>
      <c r="BE90" s="134">
        <f>'Council Tax Benefit'!BE40</f>
        <v>307.99026600000002</v>
      </c>
      <c r="BF90" s="134">
        <f>'Council Tax Benefit'!BF40</f>
        <v>235.92008099999998</v>
      </c>
      <c r="BG90" s="134">
        <f>'Council Tax Benefit'!BG40</f>
        <v>270.52785005503068</v>
      </c>
      <c r="BH90" s="134">
        <f>'Council Tax Benefit'!BH40</f>
        <v>108.06528901000044</v>
      </c>
      <c r="BI90" s="134">
        <f>'Council Tax Benefit'!BI40</f>
        <v>132.26724699999974</v>
      </c>
      <c r="BJ90" s="134">
        <f>'Council Tax Benefit'!BJ40</f>
        <v>129.49896799999988</v>
      </c>
      <c r="BK90" s="134">
        <f>'Council Tax Benefit'!BK40</f>
        <v>115.282225</v>
      </c>
      <c r="BL90" s="134">
        <f>'Council Tax Benefit'!BL40</f>
        <v>105.96941599999904</v>
      </c>
      <c r="BM90" s="134">
        <f>'Council Tax Benefit'!BM40</f>
        <v>115.30013499999859</v>
      </c>
      <c r="BN90" s="134">
        <f>'Council Tax Benefit'!BN40</f>
        <v>126.20864500000062</v>
      </c>
      <c r="BO90" s="134">
        <f>'Council Tax Benefit'!BO40</f>
        <v>94.515385000000606</v>
      </c>
      <c r="BP90" s="134">
        <f>'Council Tax Benefit'!BP40</f>
        <v>95.914283999999498</v>
      </c>
      <c r="BQ90" s="134">
        <f>'Council Tax Benefit'!BQ40</f>
        <v>0</v>
      </c>
      <c r="BR90" s="134">
        <f>'Council Tax Benefit'!BR40</f>
        <v>0</v>
      </c>
      <c r="BS90" s="134">
        <f>'Council Tax Benefit'!BS40</f>
        <v>0</v>
      </c>
      <c r="BT90" s="134">
        <f>'Council Tax Benefit'!BT40</f>
        <v>0</v>
      </c>
      <c r="BU90" s="134">
        <f>'Council Tax Benefit'!BU40</f>
        <v>0</v>
      </c>
      <c r="BV90" s="134">
        <f>'Council Tax Benefit'!BV40</f>
        <v>0</v>
      </c>
      <c r="BW90" s="134">
        <f>'Council Tax Benefit'!BW40</f>
        <v>0</v>
      </c>
      <c r="BX90" s="133">
        <f>'Council Tax Benefit'!BX40</f>
        <v>0</v>
      </c>
    </row>
    <row r="91" spans="1:76">
      <c r="A91" s="110"/>
      <c r="B91" s="136" t="s">
        <v>191</v>
      </c>
      <c r="C91" s="110"/>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v>0</v>
      </c>
      <c r="BF91" s="135">
        <v>0.96753590000000322</v>
      </c>
      <c r="BG91" s="135">
        <v>1.2171486499999968</v>
      </c>
      <c r="BH91" s="135">
        <v>1.3447756620714291</v>
      </c>
      <c r="BI91" s="135">
        <v>1.3382369999999995</v>
      </c>
      <c r="BJ91" s="135">
        <v>1.5746519999999968</v>
      </c>
      <c r="BK91" s="135">
        <v>2.0844120000000004</v>
      </c>
      <c r="BL91" s="135">
        <v>2.4722489999999979</v>
      </c>
      <c r="BM91" s="135">
        <v>2.8560320000000026</v>
      </c>
      <c r="BN91" s="135">
        <v>2.3529359999999997</v>
      </c>
      <c r="BO91" s="135">
        <v>0.86895899999999671</v>
      </c>
      <c r="BP91" s="135">
        <v>1.1191269999999989</v>
      </c>
      <c r="BQ91" s="135">
        <v>16.791011999999995</v>
      </c>
      <c r="BR91" s="134">
        <v>41.77165500000001</v>
      </c>
      <c r="BS91" s="134">
        <v>0</v>
      </c>
      <c r="BT91" s="134">
        <v>0</v>
      </c>
      <c r="BU91" s="134">
        <v>0</v>
      </c>
      <c r="BV91" s="134">
        <v>0</v>
      </c>
      <c r="BW91" s="134">
        <v>0</v>
      </c>
      <c r="BX91" s="133">
        <v>0</v>
      </c>
    </row>
    <row r="92" spans="1:76" ht="15.75" thickBot="1">
      <c r="A92" s="110"/>
      <c r="B92" s="33"/>
      <c r="C92" s="132"/>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6"/>
    </row>
    <row r="93" spans="1:76" ht="25.5" customHeight="1">
      <c r="A93" s="110"/>
      <c r="B93" s="40" t="s">
        <v>190</v>
      </c>
      <c r="C93" s="131"/>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29"/>
    </row>
    <row r="94" spans="1:76" s="106" customFormat="1" ht="26.25" customHeight="1">
      <c r="A94" s="110"/>
      <c r="B94" s="128" t="s">
        <v>179</v>
      </c>
      <c r="C94" s="110"/>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13"/>
      <c r="BR94" s="113">
        <f t="shared" ref="BR94:BX94" si="33">BR84</f>
        <v>166896.67843719703</v>
      </c>
      <c r="BS94" s="113">
        <f t="shared" si="33"/>
        <v>170576.83724862136</v>
      </c>
      <c r="BT94" s="113">
        <f t="shared" si="33"/>
        <v>171631.03814882523</v>
      </c>
      <c r="BU94" s="113">
        <f t="shared" si="33"/>
        <v>172849.43521022756</v>
      </c>
      <c r="BV94" s="113">
        <f t="shared" si="33"/>
        <v>174506.4822224488</v>
      </c>
      <c r="BW94" s="113">
        <f t="shared" si="33"/>
        <v>176645.77787278788</v>
      </c>
      <c r="BX94" s="121">
        <f t="shared" si="33"/>
        <v>180615.67761257905</v>
      </c>
    </row>
    <row r="95" spans="1:76" s="99" customFormat="1">
      <c r="A95" s="126"/>
      <c r="B95" s="120" t="s">
        <v>189</v>
      </c>
      <c r="C95" s="118"/>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f t="shared" ref="BR95:BX95" si="34">-BR50</f>
        <v>-611.93929700000001</v>
      </c>
      <c r="BS95" s="117">
        <f t="shared" si="34"/>
        <v>-621.50010236177263</v>
      </c>
      <c r="BT95" s="117">
        <f t="shared" si="34"/>
        <v>-637.10007333680869</v>
      </c>
      <c r="BU95" s="117">
        <f t="shared" si="34"/>
        <v>-664.61638513873766</v>
      </c>
      <c r="BV95" s="117">
        <f t="shared" si="34"/>
        <v>-467.12801622216773</v>
      </c>
      <c r="BW95" s="117">
        <f t="shared" si="34"/>
        <v>-246.20430719157241</v>
      </c>
      <c r="BX95" s="116">
        <f t="shared" si="34"/>
        <v>0</v>
      </c>
    </row>
    <row r="96" spans="1:76" s="99" customFormat="1">
      <c r="A96" s="126"/>
      <c r="B96" s="119" t="s">
        <v>188</v>
      </c>
      <c r="C96" s="118"/>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f t="shared" ref="BR96:BX96" si="35">-BR58</f>
        <v>130.75038360000002</v>
      </c>
      <c r="BS96" s="117">
        <f t="shared" si="35"/>
        <v>0</v>
      </c>
      <c r="BT96" s="117">
        <f t="shared" si="35"/>
        <v>0</v>
      </c>
      <c r="BU96" s="117">
        <f t="shared" si="35"/>
        <v>0</v>
      </c>
      <c r="BV96" s="117">
        <f t="shared" si="35"/>
        <v>0</v>
      </c>
      <c r="BW96" s="117">
        <f t="shared" si="35"/>
        <v>0</v>
      </c>
      <c r="BX96" s="116">
        <f t="shared" si="35"/>
        <v>0</v>
      </c>
    </row>
    <row r="97" spans="1:76" s="99" customFormat="1">
      <c r="A97" s="126"/>
      <c r="B97" s="119" t="s">
        <v>187</v>
      </c>
      <c r="C97" s="118"/>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v>-66.418103988630321</v>
      </c>
      <c r="BS97" s="117">
        <v>60.207321992751929</v>
      </c>
      <c r="BT97" s="117">
        <v>-40.651411876423879</v>
      </c>
      <c r="BU97" s="117">
        <v>-45.095576165229886</v>
      </c>
      <c r="BV97" s="117">
        <v>-43.122481607664099</v>
      </c>
      <c r="BW97" s="117">
        <v>-46.290004772296811</v>
      </c>
      <c r="BX97" s="116">
        <v>-53.20284697242721</v>
      </c>
    </row>
    <row r="98" spans="1:76" s="99" customFormat="1">
      <c r="A98" s="126"/>
      <c r="B98" s="120" t="s">
        <v>186</v>
      </c>
      <c r="C98" s="126"/>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17">
        <v>56.146545079638962</v>
      </c>
      <c r="BS98" s="127"/>
      <c r="BT98" s="127"/>
      <c r="BU98" s="127"/>
      <c r="BV98" s="127"/>
      <c r="BW98" s="127"/>
      <c r="BX98" s="116"/>
    </row>
    <row r="99" spans="1:76" s="99" customFormat="1">
      <c r="A99" s="126"/>
      <c r="B99" s="120" t="s">
        <v>185</v>
      </c>
      <c r="C99" s="126"/>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v>-5.2179648880264722</v>
      </c>
      <c r="BS99" s="127">
        <v>-15.54446825235209</v>
      </c>
      <c r="BT99" s="127">
        <v>-53.286663611987024</v>
      </c>
      <c r="BU99" s="127">
        <v>-39.72324892359029</v>
      </c>
      <c r="BV99" s="127">
        <v>3.7682753810222493</v>
      </c>
      <c r="BW99" s="127">
        <v>46.716439175987034</v>
      </c>
      <c r="BX99" s="116">
        <v>37.525234393382561</v>
      </c>
    </row>
    <row r="100" spans="1:76" s="99" customFormat="1" ht="26.25" customHeight="1">
      <c r="A100" s="126"/>
      <c r="B100" s="125" t="s">
        <v>184</v>
      </c>
      <c r="C100" s="118"/>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24"/>
      <c r="BR100" s="124">
        <f t="shared" ref="BR100:BX100" si="36">SUM(BR94:BR99)</f>
        <v>166400.00000000003</v>
      </c>
      <c r="BS100" s="124">
        <f t="shared" si="36"/>
        <v>170000</v>
      </c>
      <c r="BT100" s="124">
        <f t="shared" si="36"/>
        <v>170900</v>
      </c>
      <c r="BU100" s="124">
        <f t="shared" si="36"/>
        <v>172100</v>
      </c>
      <c r="BV100" s="124">
        <f t="shared" si="36"/>
        <v>174000</v>
      </c>
      <c r="BW100" s="124">
        <f t="shared" si="36"/>
        <v>176400</v>
      </c>
      <c r="BX100" s="123">
        <f t="shared" si="36"/>
        <v>180600</v>
      </c>
    </row>
    <row r="101" spans="1:76" s="106" customFormat="1" ht="43.5" customHeight="1">
      <c r="A101" s="110"/>
      <c r="B101" s="45" t="s">
        <v>183</v>
      </c>
      <c r="C101" s="122"/>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f t="shared" ref="BR101:BX101" si="37">SUM(BR102:BR103)</f>
        <v>166400</v>
      </c>
      <c r="BS101" s="113">
        <f t="shared" si="37"/>
        <v>170000</v>
      </c>
      <c r="BT101" s="113">
        <f t="shared" si="37"/>
        <v>170900</v>
      </c>
      <c r="BU101" s="113">
        <f t="shared" si="37"/>
        <v>172100</v>
      </c>
      <c r="BV101" s="113">
        <f t="shared" si="37"/>
        <v>174000</v>
      </c>
      <c r="BW101" s="113">
        <f t="shared" si="37"/>
        <v>176400</v>
      </c>
      <c r="BX101" s="121">
        <f t="shared" si="37"/>
        <v>180600</v>
      </c>
    </row>
    <row r="102" spans="1:76" s="99" customFormat="1">
      <c r="A102" s="118"/>
      <c r="B102" s="120" t="s">
        <v>182</v>
      </c>
      <c r="C102" s="118"/>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v>74400</v>
      </c>
      <c r="BS102" s="117">
        <v>76000</v>
      </c>
      <c r="BT102" s="117">
        <v>74800</v>
      </c>
      <c r="BU102" s="117">
        <v>72800</v>
      </c>
      <c r="BV102" s="117">
        <v>71200</v>
      </c>
      <c r="BW102" s="117">
        <v>70400</v>
      </c>
      <c r="BX102" s="116">
        <v>71000</v>
      </c>
    </row>
    <row r="103" spans="1:76" s="99" customFormat="1">
      <c r="A103" s="118"/>
      <c r="B103" s="119" t="s">
        <v>181</v>
      </c>
      <c r="C103" s="118"/>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v>92000</v>
      </c>
      <c r="BS103" s="117">
        <v>94000</v>
      </c>
      <c r="BT103" s="117">
        <v>96100</v>
      </c>
      <c r="BU103" s="117">
        <v>99300</v>
      </c>
      <c r="BV103" s="117">
        <v>102800</v>
      </c>
      <c r="BW103" s="117">
        <v>106000</v>
      </c>
      <c r="BX103" s="116">
        <v>109600</v>
      </c>
    </row>
    <row r="104" spans="1:76" s="106" customFormat="1" ht="36" customHeight="1">
      <c r="A104" s="110"/>
      <c r="B104" s="45" t="s">
        <v>180</v>
      </c>
      <c r="C104" s="110"/>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c r="BM104" s="109"/>
      <c r="BN104" s="109"/>
      <c r="BO104" s="109"/>
      <c r="BP104" s="109"/>
      <c r="BQ104" s="109"/>
      <c r="BR104" s="109"/>
      <c r="BS104" s="109"/>
      <c r="BT104" s="109"/>
      <c r="BU104" s="109"/>
      <c r="BV104" s="109"/>
      <c r="BW104" s="109"/>
      <c r="BX104" s="114"/>
    </row>
    <row r="105" spans="1:76" s="106" customFormat="1" ht="26.25" customHeight="1">
      <c r="A105" s="110"/>
      <c r="B105" s="45" t="s">
        <v>179</v>
      </c>
      <c r="C105" s="110"/>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c r="BN105" s="109"/>
      <c r="BO105" s="109"/>
      <c r="BP105" s="109"/>
      <c r="BQ105" s="109"/>
      <c r="BR105" s="113">
        <f>BR84</f>
        <v>166896.67843719703</v>
      </c>
      <c r="BS105" s="109"/>
      <c r="BT105" s="109"/>
      <c r="BU105" s="109"/>
      <c r="BV105" s="109"/>
      <c r="BW105" s="109"/>
      <c r="BX105" s="114"/>
    </row>
    <row r="106" spans="1:76" s="106" customFormat="1">
      <c r="A106" s="110"/>
      <c r="B106" s="111" t="s">
        <v>178</v>
      </c>
      <c r="C106" s="110"/>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f>-BR58</f>
        <v>130.75038360000002</v>
      </c>
      <c r="BS106" s="109"/>
      <c r="BT106" s="109"/>
      <c r="BU106" s="109"/>
      <c r="BV106" s="109"/>
      <c r="BW106" s="109"/>
      <c r="BX106" s="114"/>
    </row>
    <row r="107" spans="1:76" s="106" customFormat="1">
      <c r="A107" s="110"/>
      <c r="B107" s="115" t="s">
        <v>177</v>
      </c>
      <c r="C107" s="110"/>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v>505.38288408000005</v>
      </c>
      <c r="BS107" s="109"/>
      <c r="BT107" s="109"/>
      <c r="BU107" s="109"/>
      <c r="BV107" s="109"/>
      <c r="BW107" s="109"/>
      <c r="BX107" s="114"/>
    </row>
    <row r="108" spans="1:76" s="106" customFormat="1">
      <c r="A108" s="110"/>
      <c r="B108" s="37" t="s">
        <v>176</v>
      </c>
      <c r="C108" s="110"/>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v>-4.8614797899999997</v>
      </c>
      <c r="BS108" s="109"/>
      <c r="BT108" s="109"/>
      <c r="BU108" s="109"/>
      <c r="BV108" s="109"/>
      <c r="BW108" s="109"/>
      <c r="BX108" s="114"/>
    </row>
    <row r="109" spans="1:76" s="106" customFormat="1">
      <c r="A109" s="110"/>
      <c r="B109" s="115" t="s">
        <v>175</v>
      </c>
      <c r="C109" s="110"/>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v>146.17702830299368</v>
      </c>
      <c r="BS109" s="109"/>
      <c r="BT109" s="109"/>
      <c r="BU109" s="109"/>
      <c r="BV109" s="109"/>
      <c r="BW109" s="109"/>
      <c r="BX109" s="114"/>
    </row>
    <row r="110" spans="1:76" s="106" customFormat="1">
      <c r="A110" s="110"/>
      <c r="B110" s="115" t="s">
        <v>174</v>
      </c>
      <c r="C110" s="110"/>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v>-14.796874000000571</v>
      </c>
      <c r="BS110" s="109"/>
      <c r="BT110" s="109"/>
      <c r="BU110" s="109"/>
      <c r="BV110" s="109"/>
      <c r="BW110" s="109"/>
      <c r="BX110" s="114"/>
    </row>
    <row r="111" spans="1:76" s="106" customFormat="1">
      <c r="A111" s="110"/>
      <c r="B111" s="37" t="s">
        <v>173</v>
      </c>
      <c r="C111" s="110"/>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8"/>
      <c r="BQ111" s="108"/>
      <c r="BR111" s="109">
        <v>-20.559498800000434</v>
      </c>
      <c r="BS111" s="108"/>
      <c r="BT111" s="108"/>
      <c r="BU111" s="108"/>
      <c r="BV111" s="108"/>
      <c r="BW111" s="108"/>
      <c r="BX111" s="107"/>
    </row>
    <row r="112" spans="1:76" s="106" customFormat="1" ht="15.75">
      <c r="A112" s="110"/>
      <c r="B112" s="40" t="s">
        <v>172</v>
      </c>
      <c r="C112" s="110"/>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c r="BM112" s="109"/>
      <c r="BN112" s="109"/>
      <c r="BO112" s="109"/>
      <c r="BP112" s="108"/>
      <c r="BQ112" s="108"/>
      <c r="BR112" s="113">
        <f>SUM(BR105:BR111)</f>
        <v>167638.77088059005</v>
      </c>
      <c r="BS112" s="108"/>
      <c r="BT112" s="108"/>
      <c r="BU112" s="108"/>
      <c r="BV112" s="108"/>
      <c r="BW112" s="108"/>
      <c r="BX112" s="107"/>
    </row>
    <row r="113" spans="1:76" s="106" customFormat="1" ht="37.5" customHeight="1">
      <c r="A113" s="112"/>
      <c r="B113" s="45" t="s">
        <v>171</v>
      </c>
      <c r="C113" s="110"/>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c r="BM113" s="109"/>
      <c r="BN113" s="109"/>
      <c r="BO113" s="109"/>
      <c r="BP113" s="108"/>
      <c r="BQ113" s="108"/>
      <c r="BR113" s="113">
        <f>SUM(BR105:BR111)</f>
        <v>167638.77088059005</v>
      </c>
      <c r="BS113" s="108"/>
      <c r="BT113" s="108"/>
      <c r="BU113" s="108"/>
      <c r="BV113" s="108"/>
      <c r="BW113" s="108"/>
      <c r="BX113" s="107"/>
    </row>
    <row r="114" spans="1:76" s="106" customFormat="1">
      <c r="A114" s="112"/>
      <c r="B114" s="111" t="s">
        <v>170</v>
      </c>
      <c r="C114" s="110"/>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c r="BM114" s="109"/>
      <c r="BN114" s="109"/>
      <c r="BO114" s="109"/>
      <c r="BP114" s="109"/>
      <c r="BQ114" s="109"/>
      <c r="BR114" s="109">
        <v>73259.53300000001</v>
      </c>
      <c r="BS114" s="109"/>
      <c r="BT114" s="108"/>
      <c r="BU114" s="108"/>
      <c r="BV114" s="108"/>
      <c r="BW114" s="108"/>
      <c r="BX114" s="107"/>
    </row>
    <row r="115" spans="1:76" s="99" customFormat="1" ht="30.75" customHeight="1" thickBot="1">
      <c r="A115" s="104"/>
      <c r="B115" s="105" t="s">
        <v>169</v>
      </c>
      <c r="C115" s="104"/>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3"/>
      <c r="BP115" s="103"/>
      <c r="BQ115" s="101"/>
      <c r="BR115" s="102">
        <v>94379.239999999991</v>
      </c>
      <c r="BS115" s="101"/>
      <c r="BT115" s="101"/>
      <c r="BU115" s="101"/>
      <c r="BV115" s="101"/>
      <c r="BW115" s="101"/>
      <c r="BX115" s="100"/>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2"/>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97" customWidth="1"/>
    <col min="2" max="2" width="75.7109375" style="31" customWidth="1"/>
    <col min="3" max="3" width="25.7109375" style="97" customWidth="1"/>
    <col min="4" max="75" width="12.7109375" style="96" customWidth="1"/>
    <col min="76" max="76" width="12.7109375" style="31" customWidth="1"/>
    <col min="77" max="16384" width="9.140625" style="31"/>
  </cols>
  <sheetData>
    <row r="1" spans="1:76" s="74"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row>
    <row r="2" spans="1:76" ht="33" customHeight="1">
      <c r="A2" s="26" t="str">
        <f>Notes!A2</f>
        <v>Summer Budget</v>
      </c>
      <c r="B2" s="26" t="s">
        <v>265</v>
      </c>
      <c r="C2" s="94"/>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3" t="s">
        <v>83</v>
      </c>
      <c r="BU2" s="72" t="s">
        <v>82</v>
      </c>
      <c r="BV2" s="72" t="s">
        <v>81</v>
      </c>
      <c r="BW2" s="72" t="s">
        <v>80</v>
      </c>
      <c r="BX2" s="71" t="s">
        <v>79</v>
      </c>
    </row>
    <row r="3" spans="1:76" s="66" customFormat="1" ht="15.75">
      <c r="A3" s="70">
        <f>Notes!A3</f>
        <v>2015</v>
      </c>
      <c r="B3" s="23" t="s">
        <v>264</v>
      </c>
      <c r="C3" s="90"/>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c r="C4" s="87"/>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155"/>
    </row>
    <row r="5" spans="1:76">
      <c r="A5" s="112"/>
      <c r="B5" s="38" t="s">
        <v>260</v>
      </c>
      <c r="C5" s="146" t="s">
        <v>201</v>
      </c>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v>4.8839589636606977</v>
      </c>
      <c r="BR5" s="137">
        <v>6.105260322000003</v>
      </c>
      <c r="BS5" s="137">
        <v>7.0932020968075022</v>
      </c>
      <c r="BT5" s="137">
        <v>8.0639857765750929</v>
      </c>
      <c r="BU5" s="137">
        <v>9.0664169843958362</v>
      </c>
      <c r="BV5" s="137">
        <v>10.078729299372826</v>
      </c>
      <c r="BW5" s="137">
        <v>11.071290041415677</v>
      </c>
      <c r="BX5" s="133">
        <v>12.014826006827112</v>
      </c>
    </row>
    <row r="6" spans="1:76">
      <c r="A6" s="112"/>
      <c r="B6" s="38" t="s">
        <v>259</v>
      </c>
      <c r="C6" s="146" t="s">
        <v>201</v>
      </c>
      <c r="D6" s="137">
        <v>0</v>
      </c>
      <c r="E6" s="137">
        <v>0</v>
      </c>
      <c r="F6" s="137">
        <v>0</v>
      </c>
      <c r="G6" s="137">
        <v>0</v>
      </c>
      <c r="H6" s="137">
        <v>0</v>
      </c>
      <c r="I6" s="137">
        <v>0</v>
      </c>
      <c r="J6" s="137">
        <v>0</v>
      </c>
      <c r="K6" s="137">
        <v>0</v>
      </c>
      <c r="L6" s="137">
        <v>0</v>
      </c>
      <c r="M6" s="137">
        <v>0</v>
      </c>
      <c r="N6" s="137">
        <v>0</v>
      </c>
      <c r="O6" s="137">
        <v>0</v>
      </c>
      <c r="P6" s="137">
        <v>0</v>
      </c>
      <c r="Q6" s="137">
        <v>0</v>
      </c>
      <c r="R6" s="137">
        <v>0</v>
      </c>
      <c r="S6" s="137">
        <v>0</v>
      </c>
      <c r="T6" s="137">
        <v>0</v>
      </c>
      <c r="U6" s="137">
        <v>0</v>
      </c>
      <c r="V6" s="137">
        <v>0</v>
      </c>
      <c r="W6" s="137">
        <v>0</v>
      </c>
      <c r="X6" s="137">
        <v>0</v>
      </c>
      <c r="Y6" s="137">
        <v>0</v>
      </c>
      <c r="Z6" s="137">
        <v>0</v>
      </c>
      <c r="AA6" s="137">
        <v>69.312592931488041</v>
      </c>
      <c r="AB6" s="137">
        <v>247.95767195767195</v>
      </c>
      <c r="AC6" s="137">
        <v>353.45063538611919</v>
      </c>
      <c r="AD6" s="137">
        <v>516.33622808454857</v>
      </c>
      <c r="AE6" s="137">
        <v>638.44835541493649</v>
      </c>
      <c r="AF6" s="137">
        <v>747.64784555445726</v>
      </c>
      <c r="AG6" s="137">
        <v>861.78533039873071</v>
      </c>
      <c r="AH6" s="137">
        <v>783.52419652752121</v>
      </c>
      <c r="AI6" s="137">
        <v>803.49085727855618</v>
      </c>
      <c r="AJ6" s="137">
        <v>875.27498166788882</v>
      </c>
      <c r="AK6" s="137">
        <v>1012.5159487210644</v>
      </c>
      <c r="AL6" s="137">
        <v>1158.342582315945</v>
      </c>
      <c r="AM6" s="137">
        <v>1361.8162998474611</v>
      </c>
      <c r="AN6" s="137">
        <v>1498.0687026832156</v>
      </c>
      <c r="AO6" s="137">
        <v>1682.0664708310067</v>
      </c>
      <c r="AP6" s="137">
        <v>1837.6503561835805</v>
      </c>
      <c r="AQ6" s="137">
        <v>2005.9731536197241</v>
      </c>
      <c r="AR6" s="137">
        <v>2103.6607372659723</v>
      </c>
      <c r="AS6" s="137">
        <v>2253.2057345323601</v>
      </c>
      <c r="AT6" s="137">
        <v>2482.5773054690972</v>
      </c>
      <c r="AU6" s="137">
        <v>2895.0578916421673</v>
      </c>
      <c r="AV6" s="137">
        <v>2570.4178175324782</v>
      </c>
      <c r="AW6" s="137">
        <v>2899.7019572100162</v>
      </c>
      <c r="AX6" s="137">
        <v>3132.6982837637092</v>
      </c>
      <c r="AY6" s="137">
        <v>3403.003009735573</v>
      </c>
      <c r="AZ6" s="137">
        <v>3560.4854667864875</v>
      </c>
      <c r="BA6" s="137">
        <v>3685.877950989332</v>
      </c>
      <c r="BB6" s="137">
        <v>3856.6835033625898</v>
      </c>
      <c r="BC6" s="137">
        <v>4020.2944892548935</v>
      </c>
      <c r="BD6" s="137">
        <v>4114.2923053595059</v>
      </c>
      <c r="BE6" s="137">
        <v>4285.0800572241933</v>
      </c>
      <c r="BF6" s="137">
        <v>4343.8723194206405</v>
      </c>
      <c r="BG6" s="137">
        <v>4527.4503636036434</v>
      </c>
      <c r="BH6" s="137">
        <v>4663.9622138699988</v>
      </c>
      <c r="BI6" s="137">
        <v>4846.6912649480892</v>
      </c>
      <c r="BJ6" s="137">
        <v>4989.6416810640294</v>
      </c>
      <c r="BK6" s="137">
        <v>5192.4574299671976</v>
      </c>
      <c r="BL6" s="137">
        <v>5396.2445962306483</v>
      </c>
      <c r="BM6" s="137">
        <v>5672.928799077119</v>
      </c>
      <c r="BN6" s="137">
        <v>5651.4976509282224</v>
      </c>
      <c r="BO6" s="137">
        <v>5670.7430688132363</v>
      </c>
      <c r="BP6" s="137">
        <v>5723.0179490942128</v>
      </c>
      <c r="BQ6" s="137">
        <v>5489.170847775923</v>
      </c>
      <c r="BR6" s="137">
        <v>5475.9914135679992</v>
      </c>
      <c r="BS6" s="137">
        <v>5492.9171179112645</v>
      </c>
      <c r="BT6" s="137">
        <v>5512.1142728279829</v>
      </c>
      <c r="BU6" s="137">
        <v>5498.6242443057208</v>
      </c>
      <c r="BV6" s="137">
        <v>5519.7044746371685</v>
      </c>
      <c r="BW6" s="137">
        <v>5541.3576384043163</v>
      </c>
      <c r="BX6" s="133">
        <v>5530.2025738481052</v>
      </c>
    </row>
    <row r="7" spans="1:76">
      <c r="A7" s="112"/>
      <c r="B7" s="38" t="s">
        <v>13</v>
      </c>
      <c r="C7" s="146" t="s">
        <v>210</v>
      </c>
      <c r="D7" s="137">
        <v>469.62831334221852</v>
      </c>
      <c r="E7" s="137">
        <v>621.21057307863191</v>
      </c>
      <c r="F7" s="137">
        <v>617.44048715476083</v>
      </c>
      <c r="G7" s="137">
        <v>636.32325027260629</v>
      </c>
      <c r="H7" s="137">
        <v>680.51236487487063</v>
      </c>
      <c r="I7" s="137">
        <v>726.14438934169868</v>
      </c>
      <c r="J7" s="137">
        <v>746.61928031985803</v>
      </c>
      <c r="K7" s="137">
        <v>800.91070635273218</v>
      </c>
      <c r="L7" s="137">
        <v>807.15481171548117</v>
      </c>
      <c r="M7" s="137">
        <v>884.93698739747947</v>
      </c>
      <c r="N7" s="137">
        <v>1134.9423490326362</v>
      </c>
      <c r="O7" s="137">
        <v>1209.6397273612465</v>
      </c>
      <c r="P7" s="137">
        <v>1263.7058261700095</v>
      </c>
      <c r="Q7" s="137">
        <v>1496.2962962962961</v>
      </c>
      <c r="R7" s="137">
        <v>1524.2544017247574</v>
      </c>
      <c r="S7" s="137">
        <v>1766.6077738515901</v>
      </c>
      <c r="T7" s="137">
        <v>1845.6852791878171</v>
      </c>
      <c r="U7" s="137">
        <v>2212.2725076501852</v>
      </c>
      <c r="V7" s="137">
        <v>2189.9123481470092</v>
      </c>
      <c r="W7" s="137">
        <v>2240.407673860911</v>
      </c>
      <c r="X7" s="137">
        <v>2225.1788268955647</v>
      </c>
      <c r="Y7" s="137">
        <v>2200.6724949562881</v>
      </c>
      <c r="Z7" s="137">
        <v>2084.0088430361093</v>
      </c>
      <c r="AA7" s="137">
        <v>2264.211369095276</v>
      </c>
      <c r="AB7" s="137">
        <v>2351.3227513227512</v>
      </c>
      <c r="AC7" s="137">
        <v>2418.8660801564024</v>
      </c>
      <c r="AD7" s="137">
        <v>2565.1319023431101</v>
      </c>
      <c r="AE7" s="137">
        <v>2616.3733438797708</v>
      </c>
      <c r="AF7" s="137">
        <v>2548.9329534221088</v>
      </c>
      <c r="AG7" s="137">
        <v>2409.0699698008907</v>
      </c>
      <c r="AH7" s="137">
        <v>2355.2364240857037</v>
      </c>
      <c r="AI7" s="137">
        <v>2250.5738937702836</v>
      </c>
      <c r="AJ7" s="137">
        <v>2147.7901473235115</v>
      </c>
      <c r="AK7" s="137">
        <v>2120.147032018956</v>
      </c>
      <c r="AL7" s="137">
        <v>2083.8669284840203</v>
      </c>
      <c r="AM7" s="137">
        <v>2121.1320549139245</v>
      </c>
      <c r="AN7" s="137">
        <v>2041.6387701498686</v>
      </c>
      <c r="AO7" s="137">
        <v>1961.5935519895122</v>
      </c>
      <c r="AP7" s="137">
        <v>1946.1637276655379</v>
      </c>
      <c r="AQ7" s="137">
        <v>1876.0208485492331</v>
      </c>
      <c r="AR7" s="137">
        <v>1782.2774710448753</v>
      </c>
      <c r="AS7" s="137">
        <v>1657.6342261847451</v>
      </c>
      <c r="AT7" s="137">
        <v>1597.6520409070697</v>
      </c>
      <c r="AU7" s="137">
        <v>1714.750088198236</v>
      </c>
      <c r="AV7" s="137">
        <v>1671.1718353237989</v>
      </c>
      <c r="AW7" s="137">
        <v>1679.618791774601</v>
      </c>
      <c r="AX7" s="137">
        <v>1631.2462467208193</v>
      </c>
      <c r="AY7" s="137">
        <v>1576.3472405638647</v>
      </c>
      <c r="AZ7" s="137">
        <v>1460.0294789257355</v>
      </c>
      <c r="BA7" s="137">
        <v>1443.0265172897941</v>
      </c>
      <c r="BB7" s="137">
        <v>1402.2427618830502</v>
      </c>
      <c r="BC7" s="137">
        <v>1426.6271363303065</v>
      </c>
      <c r="BD7" s="137">
        <v>1372.5580337450376</v>
      </c>
      <c r="BE7" s="137">
        <v>1507.6430141037965</v>
      </c>
      <c r="BF7" s="137">
        <v>1453.1089127185046</v>
      </c>
      <c r="BG7" s="137">
        <v>1318.3761217161998</v>
      </c>
      <c r="BH7" s="137">
        <v>1171.5913667617815</v>
      </c>
      <c r="BI7" s="137">
        <v>1080.1410065424641</v>
      </c>
      <c r="BJ7" s="137">
        <v>957.8450484659254</v>
      </c>
      <c r="BK7" s="137">
        <v>860.07391492850456</v>
      </c>
      <c r="BL7" s="137">
        <v>769.01116152617919</v>
      </c>
      <c r="BM7" s="137">
        <v>721.73544982114345</v>
      </c>
      <c r="BN7" s="137">
        <v>663.25524406788202</v>
      </c>
      <c r="BO7" s="137">
        <v>630.81377728388293</v>
      </c>
      <c r="BP7" s="137">
        <v>619.31136553925103</v>
      </c>
      <c r="BQ7" s="137">
        <v>596.24572824529014</v>
      </c>
      <c r="BR7" s="137">
        <v>576.37231689290002</v>
      </c>
      <c r="BS7" s="137">
        <v>545.37448311158676</v>
      </c>
      <c r="BT7" s="137">
        <v>511.77291416379944</v>
      </c>
      <c r="BU7" s="137">
        <v>505.244133878799</v>
      </c>
      <c r="BV7" s="137">
        <v>460.241462081566</v>
      </c>
      <c r="BW7" s="137">
        <v>425.84008278022861</v>
      </c>
      <c r="BX7" s="133">
        <v>408.61563517666872</v>
      </c>
    </row>
    <row r="8" spans="1:76">
      <c r="A8" s="112"/>
      <c r="B8" s="38" t="s">
        <v>258</v>
      </c>
      <c r="C8" s="146" t="s">
        <v>201</v>
      </c>
      <c r="D8" s="137">
        <v>0</v>
      </c>
      <c r="E8" s="137">
        <v>0</v>
      </c>
      <c r="F8" s="137">
        <v>0</v>
      </c>
      <c r="G8" s="137">
        <v>0</v>
      </c>
      <c r="H8" s="137">
        <v>0</v>
      </c>
      <c r="I8" s="137">
        <v>0</v>
      </c>
      <c r="J8" s="137">
        <v>0</v>
      </c>
      <c r="K8" s="137">
        <v>0</v>
      </c>
      <c r="L8" s="137">
        <v>0</v>
      </c>
      <c r="M8" s="137">
        <v>0</v>
      </c>
      <c r="N8" s="137">
        <v>0</v>
      </c>
      <c r="O8" s="137">
        <v>0</v>
      </c>
      <c r="P8" s="137">
        <v>0</v>
      </c>
      <c r="Q8" s="137">
        <v>0</v>
      </c>
      <c r="R8" s="137">
        <v>0</v>
      </c>
      <c r="S8" s="137">
        <v>0</v>
      </c>
      <c r="T8" s="137">
        <v>0</v>
      </c>
      <c r="U8" s="137">
        <v>0</v>
      </c>
      <c r="V8" s="137">
        <v>0</v>
      </c>
      <c r="W8" s="137">
        <v>0</v>
      </c>
      <c r="X8" s="137">
        <v>0</v>
      </c>
      <c r="Y8" s="137">
        <v>0</v>
      </c>
      <c r="Z8" s="137">
        <v>0</v>
      </c>
      <c r="AA8" s="137">
        <v>0</v>
      </c>
      <c r="AB8" s="137">
        <v>0</v>
      </c>
      <c r="AC8" s="137">
        <v>0</v>
      </c>
      <c r="AD8" s="137">
        <v>0</v>
      </c>
      <c r="AE8" s="137">
        <v>0</v>
      </c>
      <c r="AF8" s="137">
        <v>11.158923067976973</v>
      </c>
      <c r="AG8" s="137">
        <v>14.99206633567078</v>
      </c>
      <c r="AH8" s="137">
        <v>18.65533801256003</v>
      </c>
      <c r="AI8" s="137">
        <v>15.989867806538431</v>
      </c>
      <c r="AJ8" s="137">
        <v>16.83221118592094</v>
      </c>
      <c r="AK8" s="137">
        <v>18.409380885837535</v>
      </c>
      <c r="AL8" s="137">
        <v>22.994393693616779</v>
      </c>
      <c r="AM8" s="137">
        <v>27.511440400958811</v>
      </c>
      <c r="AN8" s="137">
        <v>28.608950919297524</v>
      </c>
      <c r="AO8" s="137">
        <v>31.875895219829573</v>
      </c>
      <c r="AP8" s="137">
        <v>245.33457900268598</v>
      </c>
      <c r="AQ8" s="137">
        <v>410.68594382843105</v>
      </c>
      <c r="AR8" s="137">
        <v>363.55220224998965</v>
      </c>
      <c r="AS8" s="137">
        <v>357.1437484354239</v>
      </c>
      <c r="AT8" s="137">
        <v>373.67754557581145</v>
      </c>
      <c r="AU8" s="137">
        <v>482.97937001259976</v>
      </c>
      <c r="AV8" s="137">
        <v>571.33724873445738</v>
      </c>
      <c r="AW8" s="137">
        <v>713.43423198695189</v>
      </c>
      <c r="AX8" s="137">
        <v>840.07904801036693</v>
      </c>
      <c r="AY8" s="137">
        <v>957.46982586529896</v>
      </c>
      <c r="AZ8" s="137">
        <v>1095.7218138157602</v>
      </c>
      <c r="BA8" s="137">
        <v>1090.4599562870005</v>
      </c>
      <c r="BB8" s="137">
        <v>1125.8915422318478</v>
      </c>
      <c r="BC8" s="137">
        <v>1188.5516385582944</v>
      </c>
      <c r="BD8" s="137">
        <v>1207.103426885752</v>
      </c>
      <c r="BE8" s="137">
        <v>1277.9029233568247</v>
      </c>
      <c r="BF8" s="137">
        <v>1327.0872429943638</v>
      </c>
      <c r="BG8" s="137">
        <v>1379.9170219306839</v>
      </c>
      <c r="BH8" s="137">
        <v>1391.5269191608111</v>
      </c>
      <c r="BI8" s="137">
        <v>1419.2967997835531</v>
      </c>
      <c r="BJ8" s="137">
        <v>1420.4640819019673</v>
      </c>
      <c r="BK8" s="137">
        <v>1495.2969840379849</v>
      </c>
      <c r="BL8" s="137">
        <v>1553.4037937514108</v>
      </c>
      <c r="BM8" s="137">
        <v>1660.7968420400175</v>
      </c>
      <c r="BN8" s="137">
        <v>1699.5124075988742</v>
      </c>
      <c r="BO8" s="137">
        <v>1840.5103825883555</v>
      </c>
      <c r="BP8" s="137">
        <v>2014.2966556098268</v>
      </c>
      <c r="BQ8" s="137">
        <v>2138.5329269599274</v>
      </c>
      <c r="BR8" s="137">
        <v>2342.4036932749996</v>
      </c>
      <c r="BS8" s="137">
        <v>2462.4191134515518</v>
      </c>
      <c r="BT8" s="137">
        <v>2481.1119065606044</v>
      </c>
      <c r="BU8" s="137">
        <v>2541.5313122620937</v>
      </c>
      <c r="BV8" s="137">
        <v>2645.4827866085975</v>
      </c>
      <c r="BW8" s="137">
        <v>2710.2267263971662</v>
      </c>
      <c r="BX8" s="133">
        <v>2737.6460097110212</v>
      </c>
    </row>
    <row r="9" spans="1:76">
      <c r="A9" s="112"/>
      <c r="B9" s="38" t="s">
        <v>257</v>
      </c>
      <c r="C9" s="146" t="s">
        <v>201</v>
      </c>
      <c r="D9" s="137">
        <v>1791.7666222419675</v>
      </c>
      <c r="E9" s="137">
        <v>1776.1372723234124</v>
      </c>
      <c r="F9" s="137">
        <v>1761.2703297179582</v>
      </c>
      <c r="G9" s="137">
        <v>1672.9998788417274</v>
      </c>
      <c r="H9" s="137">
        <v>2119.3099363245969</v>
      </c>
      <c r="I9" s="137">
        <v>2464.1293212087153</v>
      </c>
      <c r="J9" s="137">
        <v>2449.844513549534</v>
      </c>
      <c r="K9" s="137">
        <v>2391.5148822745446</v>
      </c>
      <c r="L9" s="137">
        <v>2404.560669456067</v>
      </c>
      <c r="M9" s="137">
        <v>2468.9337867573518</v>
      </c>
      <c r="N9" s="137">
        <v>2485.0302911862418</v>
      </c>
      <c r="O9" s="137">
        <v>2505.8227848101269</v>
      </c>
      <c r="P9" s="137">
        <v>2527.4116523400189</v>
      </c>
      <c r="Q9" s="137">
        <v>2506.2962962962961</v>
      </c>
      <c r="R9" s="137">
        <v>2455.138339920949</v>
      </c>
      <c r="S9" s="137">
        <v>2494.6643109540637</v>
      </c>
      <c r="T9" s="137">
        <v>2445.5329949238576</v>
      </c>
      <c r="U9" s="137">
        <v>2379.8196166854568</v>
      </c>
      <c r="V9" s="137">
        <v>2317.2689527910193</v>
      </c>
      <c r="W9" s="137">
        <v>2425.0899280575536</v>
      </c>
      <c r="X9" s="137">
        <v>4292.8612303290411</v>
      </c>
      <c r="Y9" s="137">
        <v>4607.8278412911905</v>
      </c>
      <c r="Z9" s="137">
        <v>4205.2321296978635</v>
      </c>
      <c r="AA9" s="137">
        <v>3970.4563650920732</v>
      </c>
      <c r="AB9" s="137">
        <v>3623.1746031746034</v>
      </c>
      <c r="AC9" s="137">
        <v>3398.2600195503419</v>
      </c>
      <c r="AD9" s="137">
        <v>2847.2964116008525</v>
      </c>
      <c r="AE9" s="137">
        <v>3539.7600685518428</v>
      </c>
      <c r="AF9" s="137">
        <v>3092.1963133104614</v>
      </c>
      <c r="AG9" s="137">
        <v>4484.6957055842768</v>
      </c>
      <c r="AH9" s="137">
        <v>8282.9700775766541</v>
      </c>
      <c r="AI9" s="137">
        <v>11140.940394205652</v>
      </c>
      <c r="AJ9" s="137">
        <v>9910.8059462702495</v>
      </c>
      <c r="AK9" s="137">
        <v>10346.072057840694</v>
      </c>
      <c r="AL9" s="137">
        <v>10519.935114829676</v>
      </c>
      <c r="AM9" s="137">
        <v>10971.562431902374</v>
      </c>
      <c r="AN9" s="137">
        <v>11121.079466446929</v>
      </c>
      <c r="AO9" s="137">
        <v>10955.499987861425</v>
      </c>
      <c r="AP9" s="137">
        <v>10646.105336914634</v>
      </c>
      <c r="AQ9" s="137">
        <v>10277.057920014164</v>
      </c>
      <c r="AR9" s="137">
        <v>9464.2186475154631</v>
      </c>
      <c r="AS9" s="137">
        <v>8824.6452600566136</v>
      </c>
      <c r="AT9" s="137">
        <v>8246.6531436193854</v>
      </c>
      <c r="AU9" s="137">
        <v>8804.3697942041163</v>
      </c>
      <c r="AV9" s="137">
        <v>9850.285562163137</v>
      </c>
      <c r="AW9" s="137">
        <v>10225.32378713742</v>
      </c>
      <c r="AX9" s="137">
        <v>10221.136793198268</v>
      </c>
      <c r="AY9" s="137">
        <v>10301.660345198243</v>
      </c>
      <c r="AZ9" s="137">
        <v>10328.355912727058</v>
      </c>
      <c r="BA9" s="137">
        <v>10362.522225599605</v>
      </c>
      <c r="BB9" s="137">
        <v>10497.974595349368</v>
      </c>
      <c r="BC9" s="137">
        <v>11797.305883016526</v>
      </c>
      <c r="BD9" s="137">
        <v>12056.325057895898</v>
      </c>
      <c r="BE9" s="137">
        <v>12062.311182573596</v>
      </c>
      <c r="BF9" s="137">
        <v>11953.30547364849</v>
      </c>
      <c r="BG9" s="137"/>
      <c r="BH9" s="137"/>
      <c r="BI9" s="137"/>
      <c r="BJ9" s="137"/>
      <c r="BK9" s="137"/>
      <c r="BL9" s="137"/>
      <c r="BM9" s="137"/>
      <c r="BN9" s="137"/>
      <c r="BO9" s="137"/>
      <c r="BP9" s="137"/>
      <c r="BQ9" s="137"/>
      <c r="BR9" s="137"/>
      <c r="BS9" s="137"/>
      <c r="BT9" s="137"/>
      <c r="BU9" s="137"/>
      <c r="BV9" s="137"/>
      <c r="BW9" s="137"/>
      <c r="BX9" s="133"/>
    </row>
    <row r="10" spans="1:76" ht="26.45" customHeight="1">
      <c r="A10" s="112"/>
      <c r="B10" s="38" t="s">
        <v>256</v>
      </c>
      <c r="C10" s="112"/>
      <c r="D10" s="137">
        <f t="shared" ref="D10:AI10" si="0">SUM(D11:D12)</f>
        <v>0</v>
      </c>
      <c r="E10" s="137">
        <f t="shared" si="0"/>
        <v>0</v>
      </c>
      <c r="F10" s="137">
        <f t="shared" si="0"/>
        <v>0</v>
      </c>
      <c r="G10" s="137">
        <f t="shared" si="0"/>
        <v>0</v>
      </c>
      <c r="H10" s="137">
        <f t="shared" si="0"/>
        <v>0</v>
      </c>
      <c r="I10" s="137">
        <f t="shared" si="0"/>
        <v>0</v>
      </c>
      <c r="J10" s="137">
        <f t="shared" si="0"/>
        <v>0</v>
      </c>
      <c r="K10" s="137">
        <f t="shared" si="0"/>
        <v>0</v>
      </c>
      <c r="L10" s="137">
        <f t="shared" si="0"/>
        <v>0</v>
      </c>
      <c r="M10" s="137">
        <f t="shared" si="0"/>
        <v>0</v>
      </c>
      <c r="N10" s="137">
        <f t="shared" si="0"/>
        <v>0</v>
      </c>
      <c r="O10" s="137">
        <f t="shared" si="0"/>
        <v>0</v>
      </c>
      <c r="P10" s="137">
        <f t="shared" si="0"/>
        <v>0</v>
      </c>
      <c r="Q10" s="137">
        <f t="shared" si="0"/>
        <v>0</v>
      </c>
      <c r="R10" s="137">
        <f t="shared" si="0"/>
        <v>0</v>
      </c>
      <c r="S10" s="137">
        <f t="shared" si="0"/>
        <v>0</v>
      </c>
      <c r="T10" s="137">
        <f t="shared" si="0"/>
        <v>0</v>
      </c>
      <c r="U10" s="137">
        <f t="shared" si="0"/>
        <v>0</v>
      </c>
      <c r="V10" s="137">
        <f t="shared" si="0"/>
        <v>0</v>
      </c>
      <c r="W10" s="137">
        <f t="shared" si="0"/>
        <v>0</v>
      </c>
      <c r="X10" s="137">
        <f t="shared" si="0"/>
        <v>0</v>
      </c>
      <c r="Y10" s="137">
        <f t="shared" si="0"/>
        <v>0</v>
      </c>
      <c r="Z10" s="137">
        <f t="shared" si="0"/>
        <v>0</v>
      </c>
      <c r="AA10" s="137">
        <f t="shared" si="0"/>
        <v>0</v>
      </c>
      <c r="AB10" s="137">
        <f t="shared" si="0"/>
        <v>860.37037037037032</v>
      </c>
      <c r="AC10" s="137">
        <f t="shared" si="0"/>
        <v>787.85923753665679</v>
      </c>
      <c r="AD10" s="137">
        <f t="shared" si="0"/>
        <v>760.43748975913479</v>
      </c>
      <c r="AE10" s="137">
        <f t="shared" si="0"/>
        <v>0.6657438534045218</v>
      </c>
      <c r="AF10" s="137">
        <f t="shared" si="0"/>
        <v>0</v>
      </c>
      <c r="AG10" s="137">
        <f t="shared" si="0"/>
        <v>506.6284485847367</v>
      </c>
      <c r="AH10" s="137">
        <f t="shared" si="0"/>
        <v>471.04728481714073</v>
      </c>
      <c r="AI10" s="137">
        <f t="shared" si="0"/>
        <v>403.74416211509543</v>
      </c>
      <c r="AJ10" s="137">
        <f t="shared" ref="AJ10:BO10" si="1">SUM(AJ11:AJ12)</f>
        <v>346.74355042997132</v>
      </c>
      <c r="AK10" s="137">
        <f t="shared" si="1"/>
        <v>328.30062579743606</v>
      </c>
      <c r="AL10" s="137">
        <f t="shared" si="1"/>
        <v>310.42431486382645</v>
      </c>
      <c r="AM10" s="137">
        <f t="shared" si="1"/>
        <v>299.87470037045102</v>
      </c>
      <c r="AN10" s="137">
        <f t="shared" si="1"/>
        <v>288.69032291291137</v>
      </c>
      <c r="AO10" s="137">
        <f t="shared" si="1"/>
        <v>274.6230972785317</v>
      </c>
      <c r="AP10" s="137">
        <f t="shared" si="1"/>
        <v>271.28342870489314</v>
      </c>
      <c r="AQ10" s="137">
        <f t="shared" si="1"/>
        <v>259.00823318504746</v>
      </c>
      <c r="AR10" s="137">
        <f t="shared" si="1"/>
        <v>246.55253435177883</v>
      </c>
      <c r="AS10" s="137">
        <f t="shared" si="1"/>
        <v>234.87833856463382</v>
      </c>
      <c r="AT10" s="137">
        <f t="shared" si="1"/>
        <v>218.61627389951084</v>
      </c>
      <c r="AU10" s="137">
        <f t="shared" si="1"/>
        <v>212.09236455270897</v>
      </c>
      <c r="AV10" s="137">
        <f t="shared" si="1"/>
        <v>211.39992791730151</v>
      </c>
      <c r="AW10" s="137">
        <f t="shared" si="1"/>
        <v>219.6586075665995</v>
      </c>
      <c r="AX10" s="137">
        <f t="shared" si="1"/>
        <v>216.92382818673158</v>
      </c>
      <c r="AY10" s="137">
        <f t="shared" si="1"/>
        <v>215.4853812843586</v>
      </c>
      <c r="AZ10" s="137">
        <f t="shared" si="1"/>
        <v>214.3424770547592</v>
      </c>
      <c r="BA10" s="137">
        <f t="shared" si="1"/>
        <v>203.26310304398802</v>
      </c>
      <c r="BB10" s="137">
        <f t="shared" si="1"/>
        <v>202.16549355978572</v>
      </c>
      <c r="BC10" s="137">
        <f t="shared" si="1"/>
        <v>191.27847030289357</v>
      </c>
      <c r="BD10" s="137">
        <f t="shared" si="1"/>
        <v>188.21107190119102</v>
      </c>
      <c r="BE10" s="137">
        <f t="shared" si="1"/>
        <v>187.19643148117973</v>
      </c>
      <c r="BF10" s="137">
        <f t="shared" si="1"/>
        <v>183.34796644703766</v>
      </c>
      <c r="BG10" s="137">
        <f t="shared" si="1"/>
        <v>184.47452704192116</v>
      </c>
      <c r="BH10" s="137">
        <f t="shared" si="1"/>
        <v>180.56798612245925</v>
      </c>
      <c r="BI10" s="137">
        <f t="shared" si="1"/>
        <v>176.60526758667072</v>
      </c>
      <c r="BJ10" s="137">
        <f t="shared" si="1"/>
        <v>174.44198768691464</v>
      </c>
      <c r="BK10" s="137">
        <f t="shared" si="1"/>
        <v>172.10324259930593</v>
      </c>
      <c r="BL10" s="137">
        <f t="shared" si="1"/>
        <v>1190.1636387469034</v>
      </c>
      <c r="BM10" s="137">
        <f t="shared" si="1"/>
        <v>170.75317513282221</v>
      </c>
      <c r="BN10" s="137">
        <f t="shared" si="1"/>
        <v>167.19662561835713</v>
      </c>
      <c r="BO10" s="137">
        <f t="shared" si="1"/>
        <v>165.12554945488387</v>
      </c>
      <c r="BP10" s="137">
        <f t="shared" ref="BP10:BX10" si="2">SUM(BP11:BP12)</f>
        <v>162.9020096522963</v>
      </c>
      <c r="BQ10" s="137">
        <f t="shared" si="2"/>
        <v>158.39980756524648</v>
      </c>
      <c r="BR10" s="137">
        <f t="shared" si="2"/>
        <v>159.46654224589997</v>
      </c>
      <c r="BS10" s="137">
        <f t="shared" si="2"/>
        <v>158.17806219424179</v>
      </c>
      <c r="BT10" s="137">
        <f t="shared" si="2"/>
        <v>153.30487886513964</v>
      </c>
      <c r="BU10" s="137">
        <f t="shared" si="2"/>
        <v>148.87620840167682</v>
      </c>
      <c r="BV10" s="137">
        <f t="shared" si="2"/>
        <v>144.37346943970186</v>
      </c>
      <c r="BW10" s="137">
        <f t="shared" si="2"/>
        <v>139.82182947708719</v>
      </c>
      <c r="BX10" s="133">
        <f t="shared" si="2"/>
        <v>135.24524601859284</v>
      </c>
    </row>
    <row r="11" spans="1:76">
      <c r="A11" s="112"/>
      <c r="B11" s="37" t="s">
        <v>217</v>
      </c>
      <c r="C11" s="146" t="s">
        <v>210</v>
      </c>
      <c r="D11" s="137">
        <v>0</v>
      </c>
      <c r="E11" s="137">
        <v>0</v>
      </c>
      <c r="F11" s="137">
        <v>0</v>
      </c>
      <c r="G11" s="137">
        <v>0</v>
      </c>
      <c r="H11" s="137">
        <v>0</v>
      </c>
      <c r="I11" s="137">
        <v>0</v>
      </c>
      <c r="J11" s="137">
        <v>0</v>
      </c>
      <c r="K11" s="137">
        <v>0</v>
      </c>
      <c r="L11" s="137">
        <v>0</v>
      </c>
      <c r="M11" s="137">
        <v>0</v>
      </c>
      <c r="N11" s="137">
        <v>0</v>
      </c>
      <c r="O11" s="137">
        <v>0</v>
      </c>
      <c r="P11" s="137">
        <v>0</v>
      </c>
      <c r="Q11" s="137">
        <v>0</v>
      </c>
      <c r="R11" s="137">
        <v>0</v>
      </c>
      <c r="S11" s="137">
        <v>0</v>
      </c>
      <c r="T11" s="137">
        <v>0</v>
      </c>
      <c r="U11" s="137">
        <v>0</v>
      </c>
      <c r="V11" s="137">
        <v>0</v>
      </c>
      <c r="W11" s="137">
        <v>0</v>
      </c>
      <c r="X11" s="137">
        <v>0</v>
      </c>
      <c r="Y11" s="137">
        <v>0</v>
      </c>
      <c r="Z11" s="137">
        <v>0</v>
      </c>
      <c r="AA11" s="137">
        <v>0</v>
      </c>
      <c r="AB11" s="137">
        <v>0</v>
      </c>
      <c r="AC11" s="137">
        <v>762.18963831867052</v>
      </c>
      <c r="AD11" s="137">
        <v>732.30378502375879</v>
      </c>
      <c r="AE11" s="137">
        <v>0.6657438534045218</v>
      </c>
      <c r="AF11" s="137">
        <v>0</v>
      </c>
      <c r="AG11" s="137">
        <v>0</v>
      </c>
      <c r="AH11" s="137">
        <v>447.72811230144072</v>
      </c>
      <c r="AI11" s="137">
        <v>383.75682735692237</v>
      </c>
      <c r="AJ11" s="137">
        <v>329.9113392440504</v>
      </c>
      <c r="AK11" s="137">
        <v>309.89124491159851</v>
      </c>
      <c r="AL11" s="137">
        <v>293.17851959361388</v>
      </c>
      <c r="AM11" s="137">
        <v>283.36783612987574</v>
      </c>
      <c r="AN11" s="137">
        <v>273.08544059329455</v>
      </c>
      <c r="AO11" s="137">
        <v>257.45915369862348</v>
      </c>
      <c r="AP11" s="137">
        <v>252.41153801237886</v>
      </c>
      <c r="AQ11" s="137">
        <v>239.1828785162561</v>
      </c>
      <c r="AR11" s="137">
        <v>228.50678733031674</v>
      </c>
      <c r="AS11" s="137">
        <v>217.82750187749127</v>
      </c>
      <c r="AT11" s="137">
        <v>201.83653179190748</v>
      </c>
      <c r="AU11" s="137">
        <v>193.98108357832845</v>
      </c>
      <c r="AV11" s="137">
        <v>190.46395045952721</v>
      </c>
      <c r="AW11" s="137">
        <v>197.17594102785506</v>
      </c>
      <c r="AX11" s="137">
        <v>196.81097695881667</v>
      </c>
      <c r="AY11" s="137">
        <v>192.59357820705753</v>
      </c>
      <c r="AZ11" s="137">
        <v>191.37014393258593</v>
      </c>
      <c r="BA11" s="137">
        <v>180.20123901747073</v>
      </c>
      <c r="BB11" s="137">
        <v>179.0453237205061</v>
      </c>
      <c r="BC11" s="137">
        <v>168.31576795081506</v>
      </c>
      <c r="BD11" s="137">
        <v>165.6258546537274</v>
      </c>
      <c r="BE11" s="137">
        <v>164.76890174352289</v>
      </c>
      <c r="BF11" s="137">
        <v>160.37969357783601</v>
      </c>
      <c r="BG11" s="137">
        <v>160.19921940846206</v>
      </c>
      <c r="BH11" s="137">
        <v>156.17908815506644</v>
      </c>
      <c r="BI11" s="137">
        <v>152.99535196453681</v>
      </c>
      <c r="BJ11" s="137">
        <v>151.34848557005427</v>
      </c>
      <c r="BK11" s="137">
        <v>148.6999675367264</v>
      </c>
      <c r="BL11" s="137">
        <v>937.75922997010366</v>
      </c>
      <c r="BM11" s="137">
        <v>134.68617643167494</v>
      </c>
      <c r="BN11" s="137">
        <v>132.30921955319394</v>
      </c>
      <c r="BO11" s="137">
        <v>131.00681626242127</v>
      </c>
      <c r="BP11" s="137">
        <v>129.03888465260675</v>
      </c>
      <c r="BQ11" s="137">
        <v>125.47455523928781</v>
      </c>
      <c r="BR11" s="137">
        <v>125.83988362180003</v>
      </c>
      <c r="BS11" s="137">
        <v>124.87605623424179</v>
      </c>
      <c r="BT11" s="137">
        <v>122.72461986593672</v>
      </c>
      <c r="BU11" s="137">
        <v>120.25229453139045</v>
      </c>
      <c r="BV11" s="137">
        <v>117.50955796981336</v>
      </c>
      <c r="BW11" s="137">
        <v>113.86596743566234</v>
      </c>
      <c r="BX11" s="133">
        <v>109.93322461511704</v>
      </c>
    </row>
    <row r="12" spans="1:76">
      <c r="A12" s="112"/>
      <c r="B12" s="37" t="s">
        <v>216</v>
      </c>
      <c r="C12" s="146" t="s">
        <v>201</v>
      </c>
      <c r="D12" s="137">
        <v>0</v>
      </c>
      <c r="E12" s="137">
        <v>0</v>
      </c>
      <c r="F12" s="137">
        <v>0</v>
      </c>
      <c r="G12" s="137">
        <v>0</v>
      </c>
      <c r="H12" s="137">
        <v>0</v>
      </c>
      <c r="I12" s="137">
        <v>0</v>
      </c>
      <c r="J12" s="137">
        <v>0</v>
      </c>
      <c r="K12" s="137">
        <v>0</v>
      </c>
      <c r="L12" s="137">
        <v>0</v>
      </c>
      <c r="M12" s="137">
        <v>0</v>
      </c>
      <c r="N12" s="137">
        <v>0</v>
      </c>
      <c r="O12" s="137">
        <v>0</v>
      </c>
      <c r="P12" s="137">
        <v>0</v>
      </c>
      <c r="Q12" s="137">
        <v>0</v>
      </c>
      <c r="R12" s="137">
        <v>0</v>
      </c>
      <c r="S12" s="137">
        <v>0</v>
      </c>
      <c r="T12" s="137">
        <v>0</v>
      </c>
      <c r="U12" s="137">
        <v>0</v>
      </c>
      <c r="V12" s="137">
        <v>0</v>
      </c>
      <c r="W12" s="137">
        <v>0</v>
      </c>
      <c r="X12" s="137">
        <v>0</v>
      </c>
      <c r="Y12" s="137">
        <v>0</v>
      </c>
      <c r="Z12" s="137">
        <v>0</v>
      </c>
      <c r="AA12" s="137">
        <v>0</v>
      </c>
      <c r="AB12" s="137">
        <v>860.37037037037032</v>
      </c>
      <c r="AC12" s="137">
        <v>25.669599217986313</v>
      </c>
      <c r="AD12" s="137">
        <v>28.133704735376046</v>
      </c>
      <c r="AE12" s="137">
        <v>0</v>
      </c>
      <c r="AF12" s="137">
        <v>0</v>
      </c>
      <c r="AG12" s="137">
        <v>506.6284485847367</v>
      </c>
      <c r="AH12" s="137">
        <v>23.319172515700039</v>
      </c>
      <c r="AI12" s="137">
        <v>19.987334758173038</v>
      </c>
      <c r="AJ12" s="137">
        <v>16.83221118592094</v>
      </c>
      <c r="AK12" s="137">
        <v>18.409380885837535</v>
      </c>
      <c r="AL12" s="137">
        <v>17.245795270212582</v>
      </c>
      <c r="AM12" s="137">
        <v>16.506864240575286</v>
      </c>
      <c r="AN12" s="137">
        <v>15.604882319616831</v>
      </c>
      <c r="AO12" s="137">
        <v>17.163943579908231</v>
      </c>
      <c r="AP12" s="137">
        <v>18.871890692514306</v>
      </c>
      <c r="AQ12" s="137">
        <v>19.825354668791359</v>
      </c>
      <c r="AR12" s="137">
        <v>18.045747021462081</v>
      </c>
      <c r="AS12" s="137">
        <v>17.050836687142553</v>
      </c>
      <c r="AT12" s="137">
        <v>16.779742107603376</v>
      </c>
      <c r="AU12" s="137">
        <v>18.111280974380513</v>
      </c>
      <c r="AV12" s="137">
        <v>20.935977457774285</v>
      </c>
      <c r="AW12" s="137">
        <v>22.482666538744443</v>
      </c>
      <c r="AX12" s="137">
        <v>20.112851227914916</v>
      </c>
      <c r="AY12" s="137">
        <v>22.891803077301066</v>
      </c>
      <c r="AZ12" s="137">
        <v>22.972333122173278</v>
      </c>
      <c r="BA12" s="137">
        <v>23.061864026517288</v>
      </c>
      <c r="BB12" s="137">
        <v>23.120169839279608</v>
      </c>
      <c r="BC12" s="137">
        <v>22.962702352078519</v>
      </c>
      <c r="BD12" s="137">
        <v>22.585217247463611</v>
      </c>
      <c r="BE12" s="137">
        <v>22.427529737656833</v>
      </c>
      <c r="BF12" s="137">
        <v>22.968272869201662</v>
      </c>
      <c r="BG12" s="137">
        <v>24.275307633459114</v>
      </c>
      <c r="BH12" s="137">
        <v>24.388897967392811</v>
      </c>
      <c r="BI12" s="137">
        <v>23.609915622133901</v>
      </c>
      <c r="BJ12" s="137">
        <v>23.093502116860378</v>
      </c>
      <c r="BK12" s="137">
        <v>23.403275062579532</v>
      </c>
      <c r="BL12" s="137">
        <v>252.40440877679981</v>
      </c>
      <c r="BM12" s="137">
        <v>36.066998701147284</v>
      </c>
      <c r="BN12" s="137">
        <v>34.887406065163177</v>
      </c>
      <c r="BO12" s="137">
        <v>34.118733192462585</v>
      </c>
      <c r="BP12" s="137">
        <v>33.863124999689553</v>
      </c>
      <c r="BQ12" s="137">
        <v>32.925252325958674</v>
      </c>
      <c r="BR12" s="137">
        <v>33.626658624099953</v>
      </c>
      <c r="BS12" s="137">
        <v>33.302005959999995</v>
      </c>
      <c r="BT12" s="137">
        <v>30.580258999202936</v>
      </c>
      <c r="BU12" s="137">
        <v>28.623913870286387</v>
      </c>
      <c r="BV12" s="137">
        <v>26.863911469888496</v>
      </c>
      <c r="BW12" s="137">
        <v>25.955862041424858</v>
      </c>
      <c r="BX12" s="133">
        <v>25.312021403475807</v>
      </c>
    </row>
    <row r="13" spans="1:76">
      <c r="A13" s="112"/>
      <c r="B13" s="152" t="s">
        <v>255</v>
      </c>
      <c r="C13" s="146" t="s">
        <v>203</v>
      </c>
      <c r="D13" s="137">
        <v>0</v>
      </c>
      <c r="E13" s="137">
        <v>0</v>
      </c>
      <c r="F13" s="137">
        <v>0</v>
      </c>
      <c r="G13" s="137">
        <v>0</v>
      </c>
      <c r="H13" s="137">
        <v>0</v>
      </c>
      <c r="I13" s="137">
        <v>0</v>
      </c>
      <c r="J13" s="137">
        <v>0</v>
      </c>
      <c r="K13" s="137">
        <v>0</v>
      </c>
      <c r="L13" s="137">
        <v>0</v>
      </c>
      <c r="M13" s="137">
        <v>0</v>
      </c>
      <c r="N13" s="137">
        <v>0</v>
      </c>
      <c r="O13" s="137">
        <v>0</v>
      </c>
      <c r="P13" s="137">
        <v>0</v>
      </c>
      <c r="Q13" s="137">
        <v>0</v>
      </c>
      <c r="R13" s="137">
        <v>0</v>
      </c>
      <c r="S13" s="137">
        <v>0</v>
      </c>
      <c r="T13" s="137">
        <v>0</v>
      </c>
      <c r="U13" s="137">
        <v>0</v>
      </c>
      <c r="V13" s="137">
        <v>0</v>
      </c>
      <c r="W13" s="137">
        <v>0</v>
      </c>
      <c r="X13" s="137">
        <v>0</v>
      </c>
      <c r="Y13" s="137">
        <v>0</v>
      </c>
      <c r="Z13" s="137">
        <v>0</v>
      </c>
      <c r="AA13" s="137">
        <v>0</v>
      </c>
      <c r="AB13" s="137">
        <v>0</v>
      </c>
      <c r="AC13" s="137">
        <v>0</v>
      </c>
      <c r="AD13" s="137">
        <v>0</v>
      </c>
      <c r="AE13" s="137">
        <v>0</v>
      </c>
      <c r="AF13" s="137">
        <v>0</v>
      </c>
      <c r="AG13" s="137">
        <v>0</v>
      </c>
      <c r="AH13" s="137">
        <v>0</v>
      </c>
      <c r="AI13" s="137">
        <v>0</v>
      </c>
      <c r="AJ13" s="137">
        <v>0</v>
      </c>
      <c r="AK13" s="137">
        <v>0</v>
      </c>
      <c r="AL13" s="137">
        <v>0</v>
      </c>
      <c r="AM13" s="137">
        <v>0</v>
      </c>
      <c r="AN13" s="137">
        <v>0</v>
      </c>
      <c r="AO13" s="137">
        <v>0</v>
      </c>
      <c r="AP13" s="137">
        <v>0</v>
      </c>
      <c r="AQ13" s="137">
        <v>0</v>
      </c>
      <c r="AR13" s="137">
        <v>5.2619452862302301E-3</v>
      </c>
      <c r="AS13" s="137">
        <v>0.79056018563093333</v>
      </c>
      <c r="AT13" s="137">
        <v>15.448643841707424</v>
      </c>
      <c r="AU13" s="137">
        <v>39.454901301973962</v>
      </c>
      <c r="AV13" s="137">
        <v>25.329008371422486</v>
      </c>
      <c r="AW13" s="137">
        <v>19.678995170936073</v>
      </c>
      <c r="AX13" s="137">
        <v>0</v>
      </c>
      <c r="AY13" s="137">
        <v>92.995623598783823</v>
      </c>
      <c r="AZ13" s="137">
        <v>61.053227065808265</v>
      </c>
      <c r="BA13" s="137">
        <v>0.85668794418631566</v>
      </c>
      <c r="BB13" s="137">
        <v>0</v>
      </c>
      <c r="BC13" s="137">
        <v>1.3843420384680467</v>
      </c>
      <c r="BD13" s="137">
        <v>41.096686149095724</v>
      </c>
      <c r="BE13" s="137">
        <v>21.943403400141218</v>
      </c>
      <c r="BF13" s="137">
        <v>18.904593686327434</v>
      </c>
      <c r="BG13" s="137">
        <v>8.2781732602015019</v>
      </c>
      <c r="BH13" s="137">
        <v>2.2687642200796954</v>
      </c>
      <c r="BI13" s="137">
        <v>10.886138795475389</v>
      </c>
      <c r="BJ13" s="137">
        <v>4.131774454709972</v>
      </c>
      <c r="BK13" s="137">
        <v>4.6615384615384619</v>
      </c>
      <c r="BL13" s="137">
        <v>240.58332204919881</v>
      </c>
      <c r="BM13" s="137">
        <v>331.36101241873922</v>
      </c>
      <c r="BN13" s="137">
        <v>470.70346981536386</v>
      </c>
      <c r="BO13" s="137">
        <v>136.71784140737546</v>
      </c>
      <c r="BP13" s="137">
        <v>148.14078895626798</v>
      </c>
      <c r="BQ13" s="137">
        <v>8.6093626427108418</v>
      </c>
      <c r="BR13" s="137">
        <v>11.146360000000001</v>
      </c>
      <c r="BS13" s="137">
        <v>127.81500304400002</v>
      </c>
      <c r="BT13" s="137">
        <v>126.99975184906688</v>
      </c>
      <c r="BU13" s="137">
        <v>127.64744959724838</v>
      </c>
      <c r="BV13" s="137">
        <v>127.20418738680102</v>
      </c>
      <c r="BW13" s="137">
        <v>125.74920846327679</v>
      </c>
      <c r="BX13" s="133">
        <v>122.83155985084686</v>
      </c>
    </row>
    <row r="14" spans="1:76">
      <c r="A14" s="112"/>
      <c r="B14" s="38" t="s">
        <v>11</v>
      </c>
      <c r="C14" s="146" t="s">
        <v>203</v>
      </c>
      <c r="D14" s="137">
        <v>0</v>
      </c>
      <c r="E14" s="137">
        <v>0</v>
      </c>
      <c r="F14" s="137">
        <v>0</v>
      </c>
      <c r="G14" s="137">
        <v>0</v>
      </c>
      <c r="H14" s="137">
        <v>0</v>
      </c>
      <c r="I14" s="137">
        <v>0</v>
      </c>
      <c r="J14" s="137">
        <v>0</v>
      </c>
      <c r="K14" s="137">
        <v>0</v>
      </c>
      <c r="L14" s="137">
        <v>0</v>
      </c>
      <c r="M14" s="137">
        <v>0</v>
      </c>
      <c r="N14" s="137">
        <v>0</v>
      </c>
      <c r="O14" s="137">
        <v>0</v>
      </c>
      <c r="P14" s="137">
        <v>0</v>
      </c>
      <c r="Q14" s="137">
        <v>0</v>
      </c>
      <c r="R14" s="137">
        <v>0</v>
      </c>
      <c r="S14" s="137">
        <v>0</v>
      </c>
      <c r="T14" s="137">
        <v>0</v>
      </c>
      <c r="U14" s="137">
        <v>0</v>
      </c>
      <c r="V14" s="137">
        <v>0</v>
      </c>
      <c r="W14" s="137">
        <v>0</v>
      </c>
      <c r="X14" s="137">
        <v>0</v>
      </c>
      <c r="Y14" s="137">
        <v>0</v>
      </c>
      <c r="Z14" s="137">
        <v>223.28666175386886</v>
      </c>
      <c r="AA14" s="137">
        <v>242.59407526020814</v>
      </c>
      <c r="AB14" s="137">
        <v>288.57142857142856</v>
      </c>
      <c r="AC14" s="137">
        <v>325.80645161290323</v>
      </c>
      <c r="AD14" s="137">
        <v>819.18728494183188</v>
      </c>
      <c r="AE14" s="137">
        <v>912.06907916419493</v>
      </c>
      <c r="AF14" s="137">
        <v>869.22137582136429</v>
      </c>
      <c r="AG14" s="137">
        <v>1907.6111992629371</v>
      </c>
      <c r="AH14" s="137">
        <v>1800.2401182120429</v>
      </c>
      <c r="AI14" s="137">
        <v>1778.8727934774004</v>
      </c>
      <c r="AJ14" s="137">
        <v>2016.4989000733285</v>
      </c>
      <c r="AK14" s="137">
        <v>2732.5657694878182</v>
      </c>
      <c r="AL14" s="137">
        <v>3112.866046273371</v>
      </c>
      <c r="AM14" s="137">
        <v>3350.8934408367832</v>
      </c>
      <c r="AN14" s="137">
        <v>3521.5017767935315</v>
      </c>
      <c r="AO14" s="137">
        <v>3626.4960792406105</v>
      </c>
      <c r="AP14" s="137">
        <v>3856.9426602826115</v>
      </c>
      <c r="AQ14" s="137">
        <v>3802.3371622070249</v>
      </c>
      <c r="AR14" s="137">
        <v>2861.8567395906848</v>
      </c>
      <c r="AS14" s="137">
        <v>3305.6529240723271</v>
      </c>
      <c r="AT14" s="137">
        <v>3813.3180969319692</v>
      </c>
      <c r="AU14" s="137">
        <v>2382.5429147417053</v>
      </c>
      <c r="AV14" s="137">
        <v>2800.5795448960534</v>
      </c>
      <c r="AW14" s="137">
        <v>3132.9735520803351</v>
      </c>
      <c r="AX14" s="137">
        <v>3315.5020811972563</v>
      </c>
      <c r="AY14" s="137">
        <v>3394.4867192653787</v>
      </c>
      <c r="AZ14" s="137">
        <v>3438.0558197969922</v>
      </c>
      <c r="BA14" s="137">
        <v>3500.8401164473776</v>
      </c>
      <c r="BB14" s="137">
        <v>3529.1927806195131</v>
      </c>
      <c r="BC14" s="137">
        <v>3576.0564598271512</v>
      </c>
      <c r="BD14" s="137">
        <v>3584.3952136749385</v>
      </c>
      <c r="BE14" s="137">
        <v>3683.5058969120746</v>
      </c>
      <c r="BF14" s="137">
        <v>3786.9845880748453</v>
      </c>
      <c r="BG14" s="137">
        <v>4225.038971502704</v>
      </c>
      <c r="BH14" s="137">
        <v>4515.9262536265524</v>
      </c>
      <c r="BI14" s="137">
        <v>4661.3640730663401</v>
      </c>
      <c r="BJ14" s="137">
        <v>4739.0667826102481</v>
      </c>
      <c r="BK14" s="137">
        <v>4704.4007574204752</v>
      </c>
      <c r="BL14" s="137">
        <v>4825.9852162265852</v>
      </c>
      <c r="BM14" s="137">
        <v>5219.0109087459159</v>
      </c>
      <c r="BN14" s="137">
        <v>5323.9652972374151</v>
      </c>
      <c r="BO14" s="137">
        <v>5223.569841901598</v>
      </c>
      <c r="BP14" s="137">
        <v>5133.8737617194765</v>
      </c>
      <c r="BQ14" s="137"/>
      <c r="BR14" s="137"/>
      <c r="BS14" s="137"/>
      <c r="BT14" s="137"/>
      <c r="BU14" s="137"/>
      <c r="BV14" s="137"/>
      <c r="BW14" s="137"/>
      <c r="BX14" s="133"/>
    </row>
    <row r="15" spans="1:76" ht="26.45" customHeight="1">
      <c r="A15" s="112"/>
      <c r="B15" s="38" t="s">
        <v>254</v>
      </c>
      <c r="C15" s="146" t="s">
        <v>210</v>
      </c>
      <c r="D15" s="137">
        <v>0</v>
      </c>
      <c r="E15" s="137">
        <v>0</v>
      </c>
      <c r="F15" s="137">
        <v>0</v>
      </c>
      <c r="G15" s="137">
        <v>0</v>
      </c>
      <c r="H15" s="137">
        <v>0</v>
      </c>
      <c r="I15" s="137">
        <v>0</v>
      </c>
      <c r="J15" s="137">
        <v>0</v>
      </c>
      <c r="K15" s="137">
        <v>0</v>
      </c>
      <c r="L15" s="137">
        <v>0</v>
      </c>
      <c r="M15" s="137">
        <v>0</v>
      </c>
      <c r="N15" s="137">
        <v>0</v>
      </c>
      <c r="O15" s="137">
        <v>0</v>
      </c>
      <c r="P15" s="137">
        <v>0</v>
      </c>
      <c r="Q15" s="137">
        <v>0</v>
      </c>
      <c r="R15" s="137">
        <v>0</v>
      </c>
      <c r="S15" s="137">
        <v>0</v>
      </c>
      <c r="T15" s="137">
        <v>0</v>
      </c>
      <c r="U15" s="137">
        <v>0</v>
      </c>
      <c r="V15" s="137">
        <v>0</v>
      </c>
      <c r="W15" s="137">
        <v>0</v>
      </c>
      <c r="X15" s="137">
        <v>0</v>
      </c>
      <c r="Y15" s="137">
        <v>0</v>
      </c>
      <c r="Z15" s="137">
        <v>136.45295996069763</v>
      </c>
      <c r="AA15" s="137">
        <v>154.79812421365662</v>
      </c>
      <c r="AB15" s="137">
        <v>140.010582010582</v>
      </c>
      <c r="AC15" s="137">
        <v>132.29716520039099</v>
      </c>
      <c r="AD15" s="137">
        <v>115.01720465344913</v>
      </c>
      <c r="AE15" s="137">
        <v>100.52732186408279</v>
      </c>
      <c r="AF15" s="137">
        <v>88.096761062976114</v>
      </c>
      <c r="AG15" s="137">
        <v>78.579106311102024</v>
      </c>
      <c r="AH15" s="137">
        <v>74.62135205024012</v>
      </c>
      <c r="AI15" s="137">
        <v>63.959471226153724</v>
      </c>
      <c r="AJ15" s="137">
        <v>53.863075794947008</v>
      </c>
      <c r="AK15" s="137">
        <v>52.159912509873017</v>
      </c>
      <c r="AL15" s="137">
        <v>48.863086598935652</v>
      </c>
      <c r="AM15" s="137">
        <v>46.769448681629981</v>
      </c>
      <c r="AN15" s="137">
        <v>44.213833238914354</v>
      </c>
      <c r="AO15" s="137">
        <v>44.135854919764022</v>
      </c>
      <c r="AP15" s="137">
        <v>42.46175405815719</v>
      </c>
      <c r="AQ15" s="137">
        <v>5.8298032445831396</v>
      </c>
      <c r="AR15" s="137">
        <v>0</v>
      </c>
      <c r="AS15" s="137">
        <v>0</v>
      </c>
      <c r="AT15" s="137">
        <v>0</v>
      </c>
      <c r="AU15" s="137">
        <v>0</v>
      </c>
      <c r="AV15" s="137">
        <v>0</v>
      </c>
      <c r="AW15" s="137">
        <v>0</v>
      </c>
      <c r="AX15" s="137">
        <v>0</v>
      </c>
      <c r="AY15" s="137">
        <v>0</v>
      </c>
      <c r="AZ15" s="137">
        <v>0</v>
      </c>
      <c r="BA15" s="137">
        <v>0</v>
      </c>
      <c r="BB15" s="137">
        <v>0</v>
      </c>
      <c r="BC15" s="137">
        <v>0</v>
      </c>
      <c r="BD15" s="137">
        <v>0</v>
      </c>
      <c r="BE15" s="137">
        <v>0</v>
      </c>
      <c r="BF15" s="137">
        <v>0</v>
      </c>
      <c r="BG15" s="137">
        <v>0</v>
      </c>
      <c r="BH15" s="137">
        <v>0</v>
      </c>
      <c r="BI15" s="137">
        <v>0</v>
      </c>
      <c r="BJ15" s="137">
        <v>0</v>
      </c>
      <c r="BK15" s="137">
        <v>0</v>
      </c>
      <c r="BL15" s="137">
        <v>0</v>
      </c>
      <c r="BM15" s="137">
        <v>0</v>
      </c>
      <c r="BN15" s="137">
        <v>0</v>
      </c>
      <c r="BO15" s="137">
        <v>0</v>
      </c>
      <c r="BP15" s="137">
        <v>0</v>
      </c>
      <c r="BQ15" s="137">
        <v>0</v>
      </c>
      <c r="BR15" s="137">
        <v>0</v>
      </c>
      <c r="BS15" s="137">
        <v>0</v>
      </c>
      <c r="BT15" s="137">
        <v>0</v>
      </c>
      <c r="BU15" s="137">
        <v>0</v>
      </c>
      <c r="BV15" s="137">
        <v>0</v>
      </c>
      <c r="BW15" s="137">
        <v>0</v>
      </c>
      <c r="BX15" s="133">
        <v>0</v>
      </c>
    </row>
    <row r="16" spans="1:76">
      <c r="A16" s="112"/>
      <c r="B16" s="38" t="s">
        <v>253</v>
      </c>
      <c r="C16" s="146" t="s">
        <v>201</v>
      </c>
      <c r="D16" s="137">
        <v>0</v>
      </c>
      <c r="E16" s="137">
        <v>0</v>
      </c>
      <c r="F16" s="137">
        <v>0</v>
      </c>
      <c r="G16" s="137">
        <v>0</v>
      </c>
      <c r="H16" s="137">
        <v>0</v>
      </c>
      <c r="I16" s="137">
        <v>0</v>
      </c>
      <c r="J16" s="137">
        <v>0</v>
      </c>
      <c r="K16" s="137">
        <v>0</v>
      </c>
      <c r="L16" s="137">
        <v>0</v>
      </c>
      <c r="M16" s="137">
        <v>0</v>
      </c>
      <c r="N16" s="137">
        <v>0</v>
      </c>
      <c r="O16" s="137">
        <v>0</v>
      </c>
      <c r="P16" s="137">
        <v>0</v>
      </c>
      <c r="Q16" s="137">
        <v>0</v>
      </c>
      <c r="R16" s="137">
        <v>0</v>
      </c>
      <c r="S16" s="137">
        <v>0</v>
      </c>
      <c r="T16" s="137">
        <v>0</v>
      </c>
      <c r="U16" s="137">
        <v>0</v>
      </c>
      <c r="V16" s="137">
        <v>0</v>
      </c>
      <c r="W16" s="137">
        <v>0</v>
      </c>
      <c r="X16" s="137">
        <v>0</v>
      </c>
      <c r="Y16" s="137">
        <v>0</v>
      </c>
      <c r="Z16" s="137">
        <v>0</v>
      </c>
      <c r="AA16" s="137">
        <v>0</v>
      </c>
      <c r="AB16" s="137">
        <v>0</v>
      </c>
      <c r="AC16" s="137">
        <v>0</v>
      </c>
      <c r="AD16" s="137">
        <v>0</v>
      </c>
      <c r="AE16" s="137">
        <v>0</v>
      </c>
      <c r="AF16" s="137">
        <v>0</v>
      </c>
      <c r="AG16" s="137">
        <v>0</v>
      </c>
      <c r="AH16" s="137">
        <v>0</v>
      </c>
      <c r="AI16" s="137">
        <v>0</v>
      </c>
      <c r="AJ16" s="137">
        <v>0</v>
      </c>
      <c r="AK16" s="137">
        <v>0</v>
      </c>
      <c r="AL16" s="137">
        <v>0</v>
      </c>
      <c r="AM16" s="137">
        <v>0</v>
      </c>
      <c r="AN16" s="137">
        <v>0</v>
      </c>
      <c r="AO16" s="137">
        <v>0</v>
      </c>
      <c r="AP16" s="137">
        <v>0</v>
      </c>
      <c r="AQ16" s="137">
        <v>0</v>
      </c>
      <c r="AR16" s="137">
        <v>0</v>
      </c>
      <c r="AS16" s="137">
        <v>0</v>
      </c>
      <c r="AT16" s="137">
        <v>0</v>
      </c>
      <c r="AU16" s="137">
        <v>0</v>
      </c>
      <c r="AV16" s="137">
        <v>3264.9121574024016</v>
      </c>
      <c r="AW16" s="137">
        <v>4477.2289967699635</v>
      </c>
      <c r="AX16" s="137">
        <v>4987.2050001580328</v>
      </c>
      <c r="AY16" s="137">
        <v>5896.3267098676333</v>
      </c>
      <c r="AZ16" s="137">
        <v>6692.4928033707029</v>
      </c>
      <c r="BA16" s="137">
        <v>7241.5086340411344</v>
      </c>
      <c r="BB16" s="137">
        <v>7650.3110822979588</v>
      </c>
      <c r="BC16" s="137">
        <v>8061.0763861469923</v>
      </c>
      <c r="BD16" s="137">
        <v>8414.3077166960757</v>
      </c>
      <c r="BE16" s="137">
        <v>9024.3052414177473</v>
      </c>
      <c r="BF16" s="137">
        <v>9423.5248835837683</v>
      </c>
      <c r="BG16" s="137">
        <v>9929.730977707075</v>
      </c>
      <c r="BH16" s="137">
        <v>10257.255703744675</v>
      </c>
      <c r="BI16" s="137">
        <v>10644.433284443901</v>
      </c>
      <c r="BJ16" s="137">
        <v>11009.382951350843</v>
      </c>
      <c r="BK16" s="137">
        <v>11527.704023245147</v>
      </c>
      <c r="BL16" s="137">
        <v>11995.548861115438</v>
      </c>
      <c r="BM16" s="137">
        <v>12730.228936314195</v>
      </c>
      <c r="BN16" s="137">
        <v>12839.30905355283</v>
      </c>
      <c r="BO16" s="137">
        <v>13345.453466617319</v>
      </c>
      <c r="BP16" s="137">
        <v>14036.934284011941</v>
      </c>
      <c r="BQ16" s="137">
        <v>14094.533779478239</v>
      </c>
      <c r="BR16" s="137">
        <v>13936.243855349197</v>
      </c>
      <c r="BS16" s="137">
        <v>12991.806735457681</v>
      </c>
      <c r="BT16" s="137">
        <v>9923.196627787438</v>
      </c>
      <c r="BU16" s="137">
        <v>6202.8098611624255</v>
      </c>
      <c r="BV16" s="137">
        <v>4949.6110540803529</v>
      </c>
      <c r="BW16" s="137">
        <v>4706.1660433870684</v>
      </c>
      <c r="BX16" s="133">
        <v>4409.2795691285928</v>
      </c>
    </row>
    <row r="17" spans="1:76">
      <c r="A17" s="112"/>
      <c r="B17" s="38" t="s">
        <v>252</v>
      </c>
      <c r="C17" s="146" t="s">
        <v>203</v>
      </c>
      <c r="D17" s="137">
        <v>0</v>
      </c>
      <c r="E17" s="137">
        <v>0</v>
      </c>
      <c r="F17" s="137">
        <v>0</v>
      </c>
      <c r="G17" s="137">
        <v>0</v>
      </c>
      <c r="H17" s="137">
        <v>0</v>
      </c>
      <c r="I17" s="137">
        <v>0</v>
      </c>
      <c r="J17" s="137">
        <v>0</v>
      </c>
      <c r="K17" s="137">
        <v>0</v>
      </c>
      <c r="L17" s="137">
        <v>0</v>
      </c>
      <c r="M17" s="137">
        <v>0</v>
      </c>
      <c r="N17" s="137">
        <v>0</v>
      </c>
      <c r="O17" s="137">
        <v>0</v>
      </c>
      <c r="P17" s="137">
        <v>0</v>
      </c>
      <c r="Q17" s="137">
        <v>0</v>
      </c>
      <c r="R17" s="137">
        <v>0</v>
      </c>
      <c r="S17" s="137">
        <v>0</v>
      </c>
      <c r="T17" s="137">
        <v>0</v>
      </c>
      <c r="U17" s="137">
        <v>0</v>
      </c>
      <c r="V17" s="137">
        <v>0</v>
      </c>
      <c r="W17" s="137">
        <v>0</v>
      </c>
      <c r="X17" s="137">
        <v>0</v>
      </c>
      <c r="Y17" s="137">
        <v>0</v>
      </c>
      <c r="Z17" s="137">
        <v>0</v>
      </c>
      <c r="AA17" s="137">
        <v>0</v>
      </c>
      <c r="AB17" s="137">
        <v>0</v>
      </c>
      <c r="AC17" s="137">
        <v>0</v>
      </c>
      <c r="AD17" s="137">
        <v>0</v>
      </c>
      <c r="AE17" s="137">
        <v>0</v>
      </c>
      <c r="AF17" s="137">
        <v>0</v>
      </c>
      <c r="AG17" s="137">
        <v>0</v>
      </c>
      <c r="AH17" s="137">
        <v>0</v>
      </c>
      <c r="AI17" s="137">
        <v>0</v>
      </c>
      <c r="AJ17" s="137">
        <v>0</v>
      </c>
      <c r="AK17" s="137">
        <v>0</v>
      </c>
      <c r="AL17" s="137">
        <v>0</v>
      </c>
      <c r="AM17" s="137">
        <v>0</v>
      </c>
      <c r="AN17" s="137">
        <v>0</v>
      </c>
      <c r="AO17" s="137">
        <v>0</v>
      </c>
      <c r="AP17" s="137">
        <v>0</v>
      </c>
      <c r="AQ17" s="137">
        <v>0</v>
      </c>
      <c r="AR17" s="137">
        <v>0</v>
      </c>
      <c r="AS17" s="137">
        <v>0</v>
      </c>
      <c r="AT17" s="137">
        <v>0</v>
      </c>
      <c r="AU17" s="137">
        <v>0</v>
      </c>
      <c r="AV17" s="137">
        <v>4.7603577923035338</v>
      </c>
      <c r="AW17" s="137">
        <v>11.634590169177139</v>
      </c>
      <c r="AX17" s="137">
        <v>18.146417396251461</v>
      </c>
      <c r="AY17" s="137">
        <v>29.720570621295415</v>
      </c>
      <c r="AZ17" s="137">
        <v>50.63019490564092</v>
      </c>
      <c r="BA17" s="137">
        <v>61.43885246138926</v>
      </c>
      <c r="BB17" s="137">
        <v>70.272882708309595</v>
      </c>
      <c r="BC17" s="137">
        <v>55.954763382029441</v>
      </c>
      <c r="BD17" s="137">
        <v>-8.4927767975297747E-2</v>
      </c>
      <c r="BE17" s="137">
        <v>-0.11854452204805981</v>
      </c>
      <c r="BF17" s="137">
        <v>-0.1969346325844778</v>
      </c>
      <c r="BG17" s="137">
        <v>0.11159171380039162</v>
      </c>
      <c r="BH17" s="137">
        <v>-3.6818221814387896E-2</v>
      </c>
      <c r="BI17" s="137">
        <v>0</v>
      </c>
      <c r="BJ17" s="137">
        <v>0</v>
      </c>
      <c r="BK17" s="137">
        <v>0</v>
      </c>
      <c r="BL17" s="137">
        <v>0</v>
      </c>
      <c r="BM17" s="137">
        <v>0</v>
      </c>
      <c r="BN17" s="137">
        <v>0</v>
      </c>
      <c r="BO17" s="137">
        <v>0</v>
      </c>
      <c r="BP17" s="137">
        <v>0</v>
      </c>
      <c r="BQ17" s="137">
        <v>0</v>
      </c>
      <c r="BR17" s="137">
        <v>0</v>
      </c>
      <c r="BS17" s="137">
        <v>0</v>
      </c>
      <c r="BT17" s="137">
        <v>0</v>
      </c>
      <c r="BU17" s="137">
        <v>0</v>
      </c>
      <c r="BV17" s="137">
        <v>0</v>
      </c>
      <c r="BW17" s="137">
        <v>0</v>
      </c>
      <c r="BX17" s="133">
        <v>0</v>
      </c>
    </row>
    <row r="18" spans="1:76">
      <c r="A18" s="112"/>
      <c r="B18" s="38" t="s">
        <v>251</v>
      </c>
      <c r="C18" s="146" t="s">
        <v>203</v>
      </c>
      <c r="D18" s="137">
        <v>0</v>
      </c>
      <c r="E18" s="137">
        <v>0</v>
      </c>
      <c r="F18" s="137">
        <v>0</v>
      </c>
      <c r="G18" s="137">
        <v>0</v>
      </c>
      <c r="H18" s="137">
        <v>0</v>
      </c>
      <c r="I18" s="137">
        <v>0</v>
      </c>
      <c r="J18" s="137">
        <v>0</v>
      </c>
      <c r="K18" s="137">
        <v>0</v>
      </c>
      <c r="L18" s="137">
        <v>0</v>
      </c>
      <c r="M18" s="137">
        <v>0</v>
      </c>
      <c r="N18" s="137">
        <v>0</v>
      </c>
      <c r="O18" s="137">
        <v>0</v>
      </c>
      <c r="P18" s="137">
        <v>0</v>
      </c>
      <c r="Q18" s="137">
        <v>0</v>
      </c>
      <c r="R18" s="137">
        <v>0</v>
      </c>
      <c r="S18" s="137">
        <v>0</v>
      </c>
      <c r="T18" s="137">
        <v>0</v>
      </c>
      <c r="U18" s="137">
        <v>0</v>
      </c>
      <c r="V18" s="137">
        <v>0</v>
      </c>
      <c r="W18" s="137">
        <v>0</v>
      </c>
      <c r="X18" s="137">
        <v>0</v>
      </c>
      <c r="Y18" s="137">
        <v>0</v>
      </c>
      <c r="Z18" s="137">
        <v>0</v>
      </c>
      <c r="AA18" s="137">
        <v>0</v>
      </c>
      <c r="AB18" s="137">
        <v>0</v>
      </c>
      <c r="AC18" s="137">
        <v>0</v>
      </c>
      <c r="AD18" s="137">
        <v>0</v>
      </c>
      <c r="AE18" s="137">
        <v>0</v>
      </c>
      <c r="AF18" s="137">
        <v>0</v>
      </c>
      <c r="AG18" s="137">
        <v>0</v>
      </c>
      <c r="AH18" s="137">
        <v>0</v>
      </c>
      <c r="AI18" s="137">
        <v>0</v>
      </c>
      <c r="AJ18" s="137">
        <v>0</v>
      </c>
      <c r="AK18" s="137">
        <v>0</v>
      </c>
      <c r="AL18" s="137">
        <v>0</v>
      </c>
      <c r="AM18" s="137">
        <v>0</v>
      </c>
      <c r="AN18" s="137">
        <v>0</v>
      </c>
      <c r="AO18" s="137">
        <v>0</v>
      </c>
      <c r="AP18" s="137">
        <v>0</v>
      </c>
      <c r="AQ18" s="137">
        <v>0</v>
      </c>
      <c r="AR18" s="137">
        <v>0</v>
      </c>
      <c r="AS18" s="137">
        <v>0</v>
      </c>
      <c r="AT18" s="137">
        <v>0</v>
      </c>
      <c r="AU18" s="137">
        <v>0</v>
      </c>
      <c r="AV18" s="137">
        <v>0</v>
      </c>
      <c r="AW18" s="137">
        <v>0</v>
      </c>
      <c r="AX18" s="137">
        <v>0</v>
      </c>
      <c r="AY18" s="137">
        <v>0</v>
      </c>
      <c r="AZ18" s="137">
        <v>0</v>
      </c>
      <c r="BA18" s="137">
        <v>0</v>
      </c>
      <c r="BB18" s="137">
        <v>0</v>
      </c>
      <c r="BC18" s="137">
        <v>0</v>
      </c>
      <c r="BD18" s="137">
        <v>0</v>
      </c>
      <c r="BE18" s="137">
        <v>9.4000054315354937</v>
      </c>
      <c r="BF18" s="137">
        <v>17.515539144240698</v>
      </c>
      <c r="BG18" s="137">
        <v>19.626722711323765</v>
      </c>
      <c r="BH18" s="137">
        <v>21.103219694156277</v>
      </c>
      <c r="BI18" s="137">
        <v>21.853255815346987</v>
      </c>
      <c r="BJ18" s="137">
        <v>23.446293871321075</v>
      </c>
      <c r="BK18" s="137">
        <v>23.958792400231349</v>
      </c>
      <c r="BL18" s="137">
        <v>24.139341829496725</v>
      </c>
      <c r="BM18" s="137">
        <v>24.217827072081487</v>
      </c>
      <c r="BN18" s="137">
        <v>23.094277629807227</v>
      </c>
      <c r="BO18" s="137">
        <v>23.72595797284934</v>
      </c>
      <c r="BP18" s="137">
        <v>59.12856522549</v>
      </c>
      <c r="BQ18" s="137">
        <v>180.63981900310262</v>
      </c>
      <c r="BR18" s="137">
        <v>201.78144811999999</v>
      </c>
      <c r="BS18" s="137">
        <v>125</v>
      </c>
      <c r="BT18" s="137">
        <v>147.49262536873158</v>
      </c>
      <c r="BU18" s="137">
        <v>178.69113093133819</v>
      </c>
      <c r="BV18" s="137">
        <v>161.14098219413572</v>
      </c>
      <c r="BW18" s="137">
        <v>143.90074459924548</v>
      </c>
      <c r="BX18" s="133">
        <v>126.8047474045279</v>
      </c>
    </row>
    <row r="19" spans="1:76">
      <c r="A19" s="112"/>
      <c r="B19" s="38" t="s">
        <v>250</v>
      </c>
      <c r="C19" s="146" t="s">
        <v>203</v>
      </c>
      <c r="D19" s="137">
        <v>0</v>
      </c>
      <c r="E19" s="137">
        <v>0</v>
      </c>
      <c r="F19" s="137">
        <v>0</v>
      </c>
      <c r="G19" s="137">
        <v>0</v>
      </c>
      <c r="H19" s="137">
        <v>0</v>
      </c>
      <c r="I19" s="137">
        <v>0</v>
      </c>
      <c r="J19" s="137">
        <v>0</v>
      </c>
      <c r="K19" s="137">
        <v>0</v>
      </c>
      <c r="L19" s="137">
        <v>0</v>
      </c>
      <c r="M19" s="137">
        <v>0</v>
      </c>
      <c r="N19" s="137">
        <v>0</v>
      </c>
      <c r="O19" s="137">
        <v>0</v>
      </c>
      <c r="P19" s="137">
        <v>0</v>
      </c>
      <c r="Q19" s="137">
        <v>0</v>
      </c>
      <c r="R19" s="137">
        <v>0</v>
      </c>
      <c r="S19" s="137">
        <v>0</v>
      </c>
      <c r="T19" s="137">
        <v>0</v>
      </c>
      <c r="U19" s="137">
        <v>0</v>
      </c>
      <c r="V19" s="137">
        <v>0</v>
      </c>
      <c r="W19" s="137">
        <v>0</v>
      </c>
      <c r="X19" s="137">
        <v>0</v>
      </c>
      <c r="Y19" s="137">
        <v>0</v>
      </c>
      <c r="Z19" s="137">
        <v>0</v>
      </c>
      <c r="AA19" s="137">
        <v>0</v>
      </c>
      <c r="AB19" s="137">
        <v>0</v>
      </c>
      <c r="AC19" s="137">
        <v>0</v>
      </c>
      <c r="AD19" s="137">
        <v>0</v>
      </c>
      <c r="AE19" s="137">
        <v>0</v>
      </c>
      <c r="AF19" s="137">
        <v>0</v>
      </c>
      <c r="AG19" s="137">
        <v>0</v>
      </c>
      <c r="AH19" s="137">
        <v>0</v>
      </c>
      <c r="AI19" s="137">
        <v>0</v>
      </c>
      <c r="AJ19" s="137">
        <v>0</v>
      </c>
      <c r="AK19" s="137">
        <v>0</v>
      </c>
      <c r="AL19" s="137">
        <v>0</v>
      </c>
      <c r="AM19" s="137">
        <v>0</v>
      </c>
      <c r="AN19" s="137">
        <v>0</v>
      </c>
      <c r="AO19" s="137">
        <v>0</v>
      </c>
      <c r="AP19" s="137">
        <v>0</v>
      </c>
      <c r="AQ19" s="137">
        <v>0</v>
      </c>
      <c r="AR19" s="137">
        <v>0</v>
      </c>
      <c r="AS19" s="137">
        <v>0</v>
      </c>
      <c r="AT19" s="137">
        <v>0</v>
      </c>
      <c r="AU19" s="137">
        <v>0</v>
      </c>
      <c r="AV19" s="137">
        <v>0</v>
      </c>
      <c r="AW19" s="137">
        <v>0</v>
      </c>
      <c r="AX19" s="137">
        <v>0</v>
      </c>
      <c r="AY19" s="137">
        <v>0</v>
      </c>
      <c r="AZ19" s="137">
        <v>4.75099809955951</v>
      </c>
      <c r="BA19" s="137">
        <v>34.4765730166312</v>
      </c>
      <c r="BB19" s="137">
        <v>46.614499031118214</v>
      </c>
      <c r="BC19" s="137">
        <v>39.094844604884656</v>
      </c>
      <c r="BD19" s="137">
        <v>5.8043256506396119</v>
      </c>
      <c r="BE19" s="137">
        <v>8.2287762750529563E-3</v>
      </c>
      <c r="BF19" s="137">
        <v>5.7460771083062107E-2</v>
      </c>
      <c r="BG19" s="137">
        <v>0</v>
      </c>
      <c r="BH19" s="137">
        <v>0</v>
      </c>
      <c r="BI19" s="137">
        <v>0</v>
      </c>
      <c r="BJ19" s="137">
        <v>0</v>
      </c>
      <c r="BK19" s="137">
        <v>0</v>
      </c>
      <c r="BL19" s="137">
        <v>0</v>
      </c>
      <c r="BM19" s="137">
        <v>0</v>
      </c>
      <c r="BN19" s="137">
        <v>0</v>
      </c>
      <c r="BO19" s="137">
        <v>0</v>
      </c>
      <c r="BP19" s="137">
        <v>0</v>
      </c>
      <c r="BQ19" s="137">
        <v>0</v>
      </c>
      <c r="BR19" s="137">
        <v>0</v>
      </c>
      <c r="BS19" s="137">
        <v>0</v>
      </c>
      <c r="BT19" s="137">
        <v>0</v>
      </c>
      <c r="BU19" s="137">
        <v>0</v>
      </c>
      <c r="BV19" s="137">
        <v>0</v>
      </c>
      <c r="BW19" s="137">
        <v>0</v>
      </c>
      <c r="BX19" s="133">
        <v>0</v>
      </c>
    </row>
    <row r="20" spans="1:76" ht="26.45" customHeight="1">
      <c r="A20" s="112"/>
      <c r="B20" s="38" t="s">
        <v>249</v>
      </c>
      <c r="C20" s="112"/>
      <c r="D20" s="137">
        <f t="shared" ref="D20:AI20" si="3">SUM(D21:D22)</f>
        <v>0</v>
      </c>
      <c r="E20" s="137">
        <f t="shared" si="3"/>
        <v>0</v>
      </c>
      <c r="F20" s="137">
        <f t="shared" si="3"/>
        <v>0</v>
      </c>
      <c r="G20" s="137">
        <f t="shared" si="3"/>
        <v>0</v>
      </c>
      <c r="H20" s="137">
        <f t="shared" si="3"/>
        <v>0</v>
      </c>
      <c r="I20" s="137">
        <f t="shared" si="3"/>
        <v>0</v>
      </c>
      <c r="J20" s="137">
        <f t="shared" si="3"/>
        <v>0</v>
      </c>
      <c r="K20" s="137">
        <f t="shared" si="3"/>
        <v>0</v>
      </c>
      <c r="L20" s="137">
        <f t="shared" si="3"/>
        <v>0</v>
      </c>
      <c r="M20" s="137">
        <f t="shared" si="3"/>
        <v>0</v>
      </c>
      <c r="N20" s="137">
        <f t="shared" si="3"/>
        <v>0</v>
      </c>
      <c r="O20" s="137">
        <f t="shared" si="3"/>
        <v>0</v>
      </c>
      <c r="P20" s="137">
        <f t="shared" si="3"/>
        <v>0</v>
      </c>
      <c r="Q20" s="137">
        <f t="shared" si="3"/>
        <v>0</v>
      </c>
      <c r="R20" s="137">
        <f t="shared" si="3"/>
        <v>0</v>
      </c>
      <c r="S20" s="137">
        <f t="shared" si="3"/>
        <v>0</v>
      </c>
      <c r="T20" s="137">
        <f t="shared" si="3"/>
        <v>0</v>
      </c>
      <c r="U20" s="137">
        <f t="shared" si="3"/>
        <v>0</v>
      </c>
      <c r="V20" s="137">
        <f t="shared" si="3"/>
        <v>0</v>
      </c>
      <c r="W20" s="137">
        <f t="shared" si="3"/>
        <v>0</v>
      </c>
      <c r="X20" s="137">
        <f t="shared" si="3"/>
        <v>0</v>
      </c>
      <c r="Y20" s="137">
        <f t="shared" si="3"/>
        <v>0</v>
      </c>
      <c r="Z20" s="137">
        <f t="shared" si="3"/>
        <v>0</v>
      </c>
      <c r="AA20" s="137">
        <f t="shared" si="3"/>
        <v>0</v>
      </c>
      <c r="AB20" s="137">
        <f t="shared" si="3"/>
        <v>0</v>
      </c>
      <c r="AC20" s="137">
        <f t="shared" si="3"/>
        <v>0</v>
      </c>
      <c r="AD20" s="137">
        <f t="shared" si="3"/>
        <v>0</v>
      </c>
      <c r="AE20" s="137">
        <f t="shared" si="3"/>
        <v>0</v>
      </c>
      <c r="AF20" s="137">
        <f t="shared" si="3"/>
        <v>0</v>
      </c>
      <c r="AG20" s="137">
        <f t="shared" si="3"/>
        <v>0</v>
      </c>
      <c r="AH20" s="137">
        <f t="shared" si="3"/>
        <v>0</v>
      </c>
      <c r="AI20" s="137">
        <f t="shared" si="3"/>
        <v>0</v>
      </c>
      <c r="AJ20" s="137">
        <f t="shared" ref="AJ20:BO20" si="4">SUM(AJ21:AJ22)</f>
        <v>0</v>
      </c>
      <c r="AK20" s="137">
        <f t="shared" si="4"/>
        <v>0</v>
      </c>
      <c r="AL20" s="137">
        <f t="shared" si="4"/>
        <v>0</v>
      </c>
      <c r="AM20" s="137">
        <f t="shared" si="4"/>
        <v>0</v>
      </c>
      <c r="AN20" s="137">
        <f t="shared" si="4"/>
        <v>0</v>
      </c>
      <c r="AO20" s="137">
        <f t="shared" si="4"/>
        <v>0</v>
      </c>
      <c r="AP20" s="137">
        <f t="shared" si="4"/>
        <v>0</v>
      </c>
      <c r="AQ20" s="137">
        <f t="shared" si="4"/>
        <v>0</v>
      </c>
      <c r="AR20" s="137">
        <f t="shared" si="4"/>
        <v>0</v>
      </c>
      <c r="AS20" s="137">
        <f t="shared" si="4"/>
        <v>0</v>
      </c>
      <c r="AT20" s="137">
        <f t="shared" si="4"/>
        <v>0</v>
      </c>
      <c r="AU20" s="137">
        <f t="shared" si="4"/>
        <v>0</v>
      </c>
      <c r="AV20" s="137">
        <f t="shared" si="4"/>
        <v>0</v>
      </c>
      <c r="AW20" s="137">
        <f t="shared" si="4"/>
        <v>0</v>
      </c>
      <c r="AX20" s="137">
        <f t="shared" si="4"/>
        <v>0</v>
      </c>
      <c r="AY20" s="137">
        <f t="shared" si="4"/>
        <v>0</v>
      </c>
      <c r="AZ20" s="137">
        <f t="shared" si="4"/>
        <v>0</v>
      </c>
      <c r="BA20" s="137">
        <f t="shared" si="4"/>
        <v>0</v>
      </c>
      <c r="BB20" s="137">
        <f t="shared" si="4"/>
        <v>0</v>
      </c>
      <c r="BC20" s="137">
        <f t="shared" si="4"/>
        <v>0</v>
      </c>
      <c r="BD20" s="137">
        <f t="shared" si="4"/>
        <v>0</v>
      </c>
      <c r="BE20" s="137">
        <f t="shared" si="4"/>
        <v>0</v>
      </c>
      <c r="BF20" s="137">
        <f t="shared" si="4"/>
        <v>0</v>
      </c>
      <c r="BG20" s="137">
        <f t="shared" si="4"/>
        <v>0</v>
      </c>
      <c r="BH20" s="137">
        <f t="shared" si="4"/>
        <v>0</v>
      </c>
      <c r="BI20" s="137">
        <f t="shared" si="4"/>
        <v>0</v>
      </c>
      <c r="BJ20" s="137">
        <f t="shared" si="4"/>
        <v>0</v>
      </c>
      <c r="BK20" s="137">
        <f t="shared" si="4"/>
        <v>0</v>
      </c>
      <c r="BL20" s="137">
        <f t="shared" si="4"/>
        <v>144.95577549029565</v>
      </c>
      <c r="BM20" s="137">
        <f t="shared" si="4"/>
        <v>1408.051053483407</v>
      </c>
      <c r="BN20" s="137">
        <f t="shared" si="4"/>
        <v>2412.6492828828923</v>
      </c>
      <c r="BO20" s="137">
        <f t="shared" si="4"/>
        <v>3774.6382588314282</v>
      </c>
      <c r="BP20" s="137">
        <f t="shared" ref="BP20:BX20" si="5">SUM(BP21:BP22)</f>
        <v>7085.9646015290691</v>
      </c>
      <c r="BQ20" s="137">
        <f t="shared" si="5"/>
        <v>10688.596868362396</v>
      </c>
      <c r="BR20" s="137">
        <f t="shared" si="5"/>
        <v>12955.6559795497</v>
      </c>
      <c r="BS20" s="137">
        <f t="shared" si="5"/>
        <v>13966.37534392118</v>
      </c>
      <c r="BT20" s="137">
        <f t="shared" si="5"/>
        <v>14163.179631178755</v>
      </c>
      <c r="BU20" s="137">
        <f t="shared" si="5"/>
        <v>13781.31947959131</v>
      </c>
      <c r="BV20" s="137">
        <f t="shared" si="5"/>
        <v>13160.07381843897</v>
      </c>
      <c r="BW20" s="137">
        <f t="shared" si="5"/>
        <v>12862.625829394008</v>
      </c>
      <c r="BX20" s="133">
        <f t="shared" si="5"/>
        <v>12576.950121349917</v>
      </c>
    </row>
    <row r="21" spans="1:76">
      <c r="A21" s="112"/>
      <c r="B21" s="37" t="s">
        <v>217</v>
      </c>
      <c r="C21" s="146" t="s">
        <v>210</v>
      </c>
      <c r="D21" s="137">
        <v>0</v>
      </c>
      <c r="E21" s="137">
        <v>0</v>
      </c>
      <c r="F21" s="137">
        <v>0</v>
      </c>
      <c r="G21" s="137">
        <v>0</v>
      </c>
      <c r="H21" s="137">
        <v>0</v>
      </c>
      <c r="I21" s="137">
        <v>0</v>
      </c>
      <c r="J21" s="137">
        <v>0</v>
      </c>
      <c r="K21" s="137">
        <v>0</v>
      </c>
      <c r="L21" s="137">
        <v>0</v>
      </c>
      <c r="M21" s="137">
        <v>0</v>
      </c>
      <c r="N21" s="137">
        <v>0</v>
      </c>
      <c r="O21" s="137">
        <v>0</v>
      </c>
      <c r="P21" s="137">
        <v>0</v>
      </c>
      <c r="Q21" s="137">
        <v>0</v>
      </c>
      <c r="R21" s="137">
        <v>0</v>
      </c>
      <c r="S21" s="137">
        <v>0</v>
      </c>
      <c r="T21" s="137">
        <v>0</v>
      </c>
      <c r="U21" s="137">
        <v>0</v>
      </c>
      <c r="V21" s="137">
        <v>0</v>
      </c>
      <c r="W21" s="137">
        <v>0</v>
      </c>
      <c r="X21" s="137">
        <v>0</v>
      </c>
      <c r="Y21" s="137">
        <v>0</v>
      </c>
      <c r="Z21" s="137">
        <v>0</v>
      </c>
      <c r="AA21" s="137">
        <v>0</v>
      </c>
      <c r="AB21" s="137">
        <v>0</v>
      </c>
      <c r="AC21" s="137">
        <v>0</v>
      </c>
      <c r="AD21" s="137">
        <v>0</v>
      </c>
      <c r="AE21" s="137">
        <v>0</v>
      </c>
      <c r="AF21" s="137">
        <v>0</v>
      </c>
      <c r="AG21" s="137">
        <v>0</v>
      </c>
      <c r="AH21" s="137">
        <v>0</v>
      </c>
      <c r="AI21" s="137">
        <v>0</v>
      </c>
      <c r="AJ21" s="137">
        <v>0</v>
      </c>
      <c r="AK21" s="137">
        <v>0</v>
      </c>
      <c r="AL21" s="137">
        <v>0</v>
      </c>
      <c r="AM21" s="137">
        <v>0</v>
      </c>
      <c r="AN21" s="137">
        <v>0</v>
      </c>
      <c r="AO21" s="137">
        <v>0</v>
      </c>
      <c r="AP21" s="137">
        <v>0</v>
      </c>
      <c r="AQ21" s="137">
        <v>0</v>
      </c>
      <c r="AR21" s="137">
        <v>0</v>
      </c>
      <c r="AS21" s="137">
        <v>0</v>
      </c>
      <c r="AT21" s="137">
        <v>0</v>
      </c>
      <c r="AU21" s="137">
        <v>0</v>
      </c>
      <c r="AV21" s="137">
        <v>0</v>
      </c>
      <c r="AW21" s="137">
        <v>0</v>
      </c>
      <c r="AX21" s="137">
        <v>0</v>
      </c>
      <c r="AY21" s="137">
        <v>0</v>
      </c>
      <c r="AZ21" s="137">
        <v>0</v>
      </c>
      <c r="BA21" s="137">
        <v>0</v>
      </c>
      <c r="BB21" s="137">
        <v>0</v>
      </c>
      <c r="BC21" s="137">
        <v>0</v>
      </c>
      <c r="BD21" s="137">
        <v>0</v>
      </c>
      <c r="BE21" s="137">
        <v>0</v>
      </c>
      <c r="BF21" s="137">
        <v>0</v>
      </c>
      <c r="BG21" s="137">
        <v>0</v>
      </c>
      <c r="BH21" s="137">
        <v>0</v>
      </c>
      <c r="BI21" s="137">
        <v>0</v>
      </c>
      <c r="BJ21" s="137">
        <v>0</v>
      </c>
      <c r="BK21" s="137">
        <v>0</v>
      </c>
      <c r="BL21" s="137">
        <v>73.373461657413671</v>
      </c>
      <c r="BM21" s="137">
        <v>645.43516548998457</v>
      </c>
      <c r="BN21" s="137">
        <v>1032.240424557355</v>
      </c>
      <c r="BO21" s="137">
        <v>1485.2964640341115</v>
      </c>
      <c r="BP21" s="137">
        <v>2408.8893776668669</v>
      </c>
      <c r="BQ21" s="137">
        <v>3623.8842251724673</v>
      </c>
      <c r="BR21" s="137">
        <v>4141.9283867883987</v>
      </c>
      <c r="BS21" s="137">
        <v>4522.3015553972773</v>
      </c>
      <c r="BT21" s="137">
        <v>4816.8244367679981</v>
      </c>
      <c r="BU21" s="137">
        <v>4747.0223974947512</v>
      </c>
      <c r="BV21" s="137">
        <v>4533.4376066433169</v>
      </c>
      <c r="BW21" s="137">
        <v>4397.6383573342664</v>
      </c>
      <c r="BX21" s="133">
        <v>4249.516810816518</v>
      </c>
    </row>
    <row r="22" spans="1:76">
      <c r="A22" s="112"/>
      <c r="B22" s="37" t="s">
        <v>235</v>
      </c>
      <c r="C22" s="146" t="s">
        <v>203</v>
      </c>
      <c r="D22" s="137">
        <v>0</v>
      </c>
      <c r="E22" s="137">
        <v>0</v>
      </c>
      <c r="F22" s="137">
        <v>0</v>
      </c>
      <c r="G22" s="137">
        <v>0</v>
      </c>
      <c r="H22" s="137">
        <v>0</v>
      </c>
      <c r="I22" s="137">
        <v>0</v>
      </c>
      <c r="J22" s="137">
        <v>0</v>
      </c>
      <c r="K22" s="137">
        <v>0</v>
      </c>
      <c r="L22" s="137">
        <v>0</v>
      </c>
      <c r="M22" s="137">
        <v>0</v>
      </c>
      <c r="N22" s="137">
        <v>0</v>
      </c>
      <c r="O22" s="137">
        <v>0</v>
      </c>
      <c r="P22" s="137">
        <v>0</v>
      </c>
      <c r="Q22" s="137">
        <v>0</v>
      </c>
      <c r="R22" s="137">
        <v>0</v>
      </c>
      <c r="S22" s="137">
        <v>0</v>
      </c>
      <c r="T22" s="137">
        <v>0</v>
      </c>
      <c r="U22" s="137">
        <v>0</v>
      </c>
      <c r="V22" s="137">
        <v>0</v>
      </c>
      <c r="W22" s="137">
        <v>0</v>
      </c>
      <c r="X22" s="137">
        <v>0</v>
      </c>
      <c r="Y22" s="137">
        <v>0</v>
      </c>
      <c r="Z22" s="137">
        <v>0</v>
      </c>
      <c r="AA22" s="137">
        <v>0</v>
      </c>
      <c r="AB22" s="137">
        <v>0</v>
      </c>
      <c r="AC22" s="137">
        <v>0</v>
      </c>
      <c r="AD22" s="137">
        <v>0</v>
      </c>
      <c r="AE22" s="137">
        <v>0</v>
      </c>
      <c r="AF22" s="137">
        <v>0</v>
      </c>
      <c r="AG22" s="137">
        <v>0</v>
      </c>
      <c r="AH22" s="137">
        <v>0</v>
      </c>
      <c r="AI22" s="137">
        <v>0</v>
      </c>
      <c r="AJ22" s="137">
        <v>0</v>
      </c>
      <c r="AK22" s="137">
        <v>0</v>
      </c>
      <c r="AL22" s="137">
        <v>0</v>
      </c>
      <c r="AM22" s="137">
        <v>0</v>
      </c>
      <c r="AN22" s="137">
        <v>0</v>
      </c>
      <c r="AO22" s="137">
        <v>0</v>
      </c>
      <c r="AP22" s="137">
        <v>0</v>
      </c>
      <c r="AQ22" s="137">
        <v>0</v>
      </c>
      <c r="AR22" s="137">
        <v>0</v>
      </c>
      <c r="AS22" s="137">
        <v>0</v>
      </c>
      <c r="AT22" s="137">
        <v>0</v>
      </c>
      <c r="AU22" s="137">
        <v>0</v>
      </c>
      <c r="AV22" s="137">
        <v>0</v>
      </c>
      <c r="AW22" s="137">
        <v>0</v>
      </c>
      <c r="AX22" s="137">
        <v>0</v>
      </c>
      <c r="AY22" s="137">
        <v>0</v>
      </c>
      <c r="AZ22" s="137">
        <v>0</v>
      </c>
      <c r="BA22" s="137">
        <v>0</v>
      </c>
      <c r="BB22" s="137">
        <v>0</v>
      </c>
      <c r="BC22" s="137">
        <v>0</v>
      </c>
      <c r="BD22" s="137">
        <v>0</v>
      </c>
      <c r="BE22" s="137">
        <v>0</v>
      </c>
      <c r="BF22" s="137">
        <v>0</v>
      </c>
      <c r="BG22" s="137">
        <v>0</v>
      </c>
      <c r="BH22" s="137">
        <v>0</v>
      </c>
      <c r="BI22" s="137">
        <v>0</v>
      </c>
      <c r="BJ22" s="137">
        <v>0</v>
      </c>
      <c r="BK22" s="137">
        <v>0</v>
      </c>
      <c r="BL22" s="137">
        <v>71.582313832881965</v>
      </c>
      <c r="BM22" s="137">
        <v>762.61588799342235</v>
      </c>
      <c r="BN22" s="137">
        <v>1380.4088583255373</v>
      </c>
      <c r="BO22" s="137">
        <v>2289.3417947973167</v>
      </c>
      <c r="BP22" s="137">
        <v>4677.0752238622026</v>
      </c>
      <c r="BQ22" s="137">
        <v>7064.7126431899287</v>
      </c>
      <c r="BR22" s="137">
        <v>8813.7275927613009</v>
      </c>
      <c r="BS22" s="137">
        <v>9444.0737885239032</v>
      </c>
      <c r="BT22" s="137">
        <v>9346.3551944107567</v>
      </c>
      <c r="BU22" s="137">
        <v>9034.2970820965584</v>
      </c>
      <c r="BV22" s="137">
        <v>8626.6362117956523</v>
      </c>
      <c r="BW22" s="137">
        <v>8464.9874720597418</v>
      </c>
      <c r="BX22" s="133">
        <v>8327.433310533399</v>
      </c>
    </row>
    <row r="23" spans="1:76">
      <c r="A23" s="112"/>
      <c r="B23" s="38" t="s">
        <v>248</v>
      </c>
      <c r="C23" s="146" t="s">
        <v>203</v>
      </c>
      <c r="D23" s="137">
        <v>0</v>
      </c>
      <c r="E23" s="137">
        <v>0</v>
      </c>
      <c r="F23" s="137">
        <v>0</v>
      </c>
      <c r="G23" s="137">
        <v>0</v>
      </c>
      <c r="H23" s="137">
        <v>0</v>
      </c>
      <c r="I23" s="137">
        <v>0</v>
      </c>
      <c r="J23" s="137">
        <v>0</v>
      </c>
      <c r="K23" s="137">
        <v>0</v>
      </c>
      <c r="L23" s="137">
        <v>0</v>
      </c>
      <c r="M23" s="137">
        <v>0</v>
      </c>
      <c r="N23" s="137">
        <v>0</v>
      </c>
      <c r="O23" s="137">
        <v>0</v>
      </c>
      <c r="P23" s="137">
        <v>0</v>
      </c>
      <c r="Q23" s="137">
        <v>0</v>
      </c>
      <c r="R23" s="137">
        <v>0</v>
      </c>
      <c r="S23" s="137">
        <v>0</v>
      </c>
      <c r="T23" s="137">
        <v>0</v>
      </c>
      <c r="U23" s="137">
        <v>0</v>
      </c>
      <c r="V23" s="137">
        <v>0</v>
      </c>
      <c r="W23" s="137">
        <v>0</v>
      </c>
      <c r="X23" s="137">
        <v>0</v>
      </c>
      <c r="Y23" s="137">
        <v>0</v>
      </c>
      <c r="Z23" s="137">
        <v>0</v>
      </c>
      <c r="AA23" s="137">
        <v>42.742765641084297</v>
      </c>
      <c r="AB23" s="137">
        <v>104.74074074074075</v>
      </c>
      <c r="AC23" s="137">
        <v>124.39882697947213</v>
      </c>
      <c r="AD23" s="137">
        <v>97.640504669834513</v>
      </c>
      <c r="AE23" s="137">
        <v>79.223518555138099</v>
      </c>
      <c r="AF23" s="137">
        <v>103.36686631389198</v>
      </c>
      <c r="AG23" s="137">
        <v>130.79285458361059</v>
      </c>
      <c r="AH23" s="137">
        <v>111.93202807536018</v>
      </c>
      <c r="AI23" s="137">
        <v>107.93160769413441</v>
      </c>
      <c r="AJ23" s="137">
        <v>141.3905739617359</v>
      </c>
      <c r="AK23" s="137">
        <v>202.50318974421288</v>
      </c>
      <c r="AL23" s="137">
        <v>270.18412589999713</v>
      </c>
      <c r="AM23" s="137">
        <v>338.39071693179335</v>
      </c>
      <c r="AN23" s="137">
        <v>327.70252871195345</v>
      </c>
      <c r="AO23" s="137">
        <v>318.75895219829573</v>
      </c>
      <c r="AP23" s="137">
        <v>379.79680018685042</v>
      </c>
      <c r="AQ23" s="137">
        <v>401.71099749905937</v>
      </c>
      <c r="AR23" s="137">
        <v>826.49227863340116</v>
      </c>
      <c r="AS23" s="137">
        <v>826.89848067628202</v>
      </c>
      <c r="AT23" s="137">
        <v>888.03295686971978</v>
      </c>
      <c r="AU23" s="137">
        <v>1062.5912641747166</v>
      </c>
      <c r="AV23" s="137">
        <v>1536.6160285709605</v>
      </c>
      <c r="AW23" s="137">
        <v>1950.5784483034317</v>
      </c>
      <c r="AX23" s="137">
        <v>2299.7012705837733</v>
      </c>
      <c r="AY23" s="137">
        <v>2697.9494333712109</v>
      </c>
      <c r="AZ23" s="137">
        <v>3100.3945255528215</v>
      </c>
      <c r="BA23" s="137">
        <v>3400.9224890355636</v>
      </c>
      <c r="BB23" s="137">
        <v>3495.4815769976062</v>
      </c>
      <c r="BC23" s="137">
        <v>2699.9213012578266</v>
      </c>
      <c r="BD23" s="137">
        <v>2.3807620202911335</v>
      </c>
      <c r="BE23" s="137">
        <v>-1.1232310061919504</v>
      </c>
      <c r="BF23" s="137">
        <v>-0.98873108266518517</v>
      </c>
      <c r="BG23" s="137">
        <v>0.11159171380039162</v>
      </c>
      <c r="BH23" s="137">
        <v>-3.6818221814387896E-2</v>
      </c>
      <c r="BI23" s="137">
        <v>0</v>
      </c>
      <c r="BJ23" s="137">
        <v>0</v>
      </c>
      <c r="BK23" s="137">
        <v>0</v>
      </c>
      <c r="BL23" s="137">
        <v>0</v>
      </c>
      <c r="BM23" s="137">
        <v>0</v>
      </c>
      <c r="BN23" s="137">
        <v>0</v>
      </c>
      <c r="BO23" s="137">
        <v>0</v>
      </c>
      <c r="BP23" s="137">
        <v>0</v>
      </c>
      <c r="BQ23" s="137">
        <v>0</v>
      </c>
      <c r="BR23" s="137">
        <v>0</v>
      </c>
      <c r="BS23" s="137">
        <v>0</v>
      </c>
      <c r="BT23" s="137">
        <v>0</v>
      </c>
      <c r="BU23" s="137">
        <v>0</v>
      </c>
      <c r="BV23" s="137">
        <v>0</v>
      </c>
      <c r="BW23" s="137">
        <v>0</v>
      </c>
      <c r="BX23" s="133">
        <v>0</v>
      </c>
    </row>
    <row r="24" spans="1:76">
      <c r="A24" s="112"/>
      <c r="B24" s="38" t="s">
        <v>247</v>
      </c>
      <c r="C24" s="146" t="s">
        <v>201</v>
      </c>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v>0</v>
      </c>
      <c r="BA24" s="137">
        <v>0</v>
      </c>
      <c r="BB24" s="137">
        <v>0</v>
      </c>
      <c r="BC24" s="137">
        <v>0</v>
      </c>
      <c r="BD24" s="137">
        <v>0</v>
      </c>
      <c r="BE24" s="137">
        <v>0</v>
      </c>
      <c r="BF24" s="137">
        <v>0</v>
      </c>
      <c r="BG24" s="137">
        <v>0</v>
      </c>
      <c r="BH24" s="137">
        <v>0</v>
      </c>
      <c r="BI24" s="137">
        <v>0</v>
      </c>
      <c r="BJ24" s="137">
        <v>0</v>
      </c>
      <c r="BK24" s="137">
        <v>15.768647080971659</v>
      </c>
      <c r="BL24" s="137">
        <v>43.917725523922364</v>
      </c>
      <c r="BM24" s="137">
        <v>37.944834549174459</v>
      </c>
      <c r="BN24" s="137">
        <v>49.478482635747696</v>
      </c>
      <c r="BO24" s="137">
        <v>78.737202568270945</v>
      </c>
      <c r="BP24" s="137">
        <v>115.92402136835895</v>
      </c>
      <c r="BQ24" s="137">
        <v>163.59772856092715</v>
      </c>
      <c r="BR24" s="137">
        <v>189.77354166710001</v>
      </c>
      <c r="BS24" s="137">
        <v>211.90145551398638</v>
      </c>
      <c r="BT24" s="137">
        <v>213.17600786627338</v>
      </c>
      <c r="BU24" s="137">
        <v>223.89515756694161</v>
      </c>
      <c r="BV24" s="137">
        <v>233.65442418149681</v>
      </c>
      <c r="BW24" s="137">
        <v>242.12460768698853</v>
      </c>
      <c r="BX24" s="133">
        <v>249.17132864989733</v>
      </c>
    </row>
    <row r="25" spans="1:76" ht="26.45" customHeight="1">
      <c r="A25" s="112"/>
      <c r="B25" s="38" t="s">
        <v>246</v>
      </c>
      <c r="C25" s="146" t="s">
        <v>203</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v>33.490073700285507</v>
      </c>
      <c r="AR25" s="137">
        <v>39.917410436298731</v>
      </c>
      <c r="AS25" s="137">
        <v>44.92692226223258</v>
      </c>
      <c r="AT25" s="137">
        <v>52.094264117385499</v>
      </c>
      <c r="AU25" s="137">
        <v>63.732230155396898</v>
      </c>
      <c r="AV25" s="137">
        <v>76.552907062466204</v>
      </c>
      <c r="AW25" s="137">
        <v>95.487943330455082</v>
      </c>
      <c r="AX25" s="137">
        <v>96.562754827902268</v>
      </c>
      <c r="AY25" s="137">
        <v>72.185175516722452</v>
      </c>
      <c r="AZ25" s="137">
        <v>61.411821034487836</v>
      </c>
      <c r="BA25" s="137">
        <v>53.785676031670206</v>
      </c>
      <c r="BB25" s="137">
        <v>54.56250712413086</v>
      </c>
      <c r="BC25" s="137">
        <v>53.265835636527726</v>
      </c>
      <c r="BD25" s="137">
        <v>48.52299294221438</v>
      </c>
      <c r="BE25" s="137">
        <v>52.115583075335394</v>
      </c>
      <c r="BF25" s="137">
        <v>53.998425551057139</v>
      </c>
      <c r="BG25" s="137">
        <v>60.69350760493252</v>
      </c>
      <c r="BH25" s="137">
        <v>59.02468794388647</v>
      </c>
      <c r="BI25" s="137">
        <v>54.756759400794863</v>
      </c>
      <c r="BJ25" s="137">
        <v>56.081983998476041</v>
      </c>
      <c r="BK25" s="137">
        <v>54.511960670908039</v>
      </c>
      <c r="BL25" s="137">
        <v>57.029327465583393</v>
      </c>
      <c r="BM25" s="137">
        <v>52.83916137761107</v>
      </c>
      <c r="BN25" s="137">
        <v>48.217346163314666</v>
      </c>
      <c r="BO25" s="137">
        <v>49.447462080256095</v>
      </c>
      <c r="BP25" s="137">
        <v>45.931514787755859</v>
      </c>
      <c r="BQ25" s="137">
        <v>45.160495204104386</v>
      </c>
      <c r="BR25" s="137">
        <v>44.606650000000002</v>
      </c>
      <c r="BS25" s="137">
        <v>44.167015807162237</v>
      </c>
      <c r="BT25" s="137">
        <v>44.441815797049848</v>
      </c>
      <c r="BU25" s="137">
        <v>44.601290096164618</v>
      </c>
      <c r="BV25" s="137">
        <v>44.68562492801118</v>
      </c>
      <c r="BW25" s="137">
        <v>44.721893721289121</v>
      </c>
      <c r="BX25" s="133">
        <v>44.684500977301255</v>
      </c>
    </row>
    <row r="26" spans="1:76">
      <c r="A26" s="112"/>
      <c r="B26" s="38" t="s">
        <v>245</v>
      </c>
      <c r="C26" s="146" t="s">
        <v>210</v>
      </c>
      <c r="D26" s="137">
        <v>0</v>
      </c>
      <c r="E26" s="137">
        <v>0</v>
      </c>
      <c r="F26" s="137">
        <v>0</v>
      </c>
      <c r="G26" s="137">
        <v>0</v>
      </c>
      <c r="H26" s="137">
        <v>0</v>
      </c>
      <c r="I26" s="137">
        <v>0</v>
      </c>
      <c r="J26" s="137">
        <v>0</v>
      </c>
      <c r="K26" s="137">
        <v>0</v>
      </c>
      <c r="L26" s="137">
        <v>0</v>
      </c>
      <c r="M26" s="137">
        <v>0</v>
      </c>
      <c r="N26" s="137">
        <v>0</v>
      </c>
      <c r="O26" s="137">
        <v>0</v>
      </c>
      <c r="P26" s="137">
        <v>0</v>
      </c>
      <c r="Q26" s="137">
        <v>0</v>
      </c>
      <c r="R26" s="137">
        <v>0</v>
      </c>
      <c r="S26" s="137">
        <v>0</v>
      </c>
      <c r="T26" s="137">
        <v>0</v>
      </c>
      <c r="U26" s="137">
        <v>0</v>
      </c>
      <c r="V26" s="137">
        <v>0</v>
      </c>
      <c r="W26" s="137">
        <v>0</v>
      </c>
      <c r="X26" s="137">
        <v>0</v>
      </c>
      <c r="Y26" s="137">
        <v>0</v>
      </c>
      <c r="Z26" s="137">
        <v>8.6833701793171212</v>
      </c>
      <c r="AA26" s="137">
        <v>9.2416790575317389</v>
      </c>
      <c r="AB26" s="137">
        <v>9.6190476190476186</v>
      </c>
      <c r="AC26" s="137">
        <v>10.860215053763442</v>
      </c>
      <c r="AD26" s="137">
        <v>12.411928559724727</v>
      </c>
      <c r="AE26" s="137">
        <v>13.314877068090436</v>
      </c>
      <c r="AF26" s="137">
        <v>12.920858289236497</v>
      </c>
      <c r="AG26" s="137">
        <v>10.856323898244359</v>
      </c>
      <c r="AH26" s="137">
        <v>9.3276690062800149</v>
      </c>
      <c r="AI26" s="137">
        <v>7.9949339032692155</v>
      </c>
      <c r="AJ26" s="137">
        <v>6.732884474368376</v>
      </c>
      <c r="AK26" s="137">
        <v>6.1364602952791785</v>
      </c>
      <c r="AL26" s="137">
        <v>5.7485984234041947</v>
      </c>
      <c r="AM26" s="137">
        <v>5.5022880801917626</v>
      </c>
      <c r="AN26" s="137">
        <v>5.2016274398722766</v>
      </c>
      <c r="AO26" s="137">
        <v>2.4519919399868901</v>
      </c>
      <c r="AP26" s="137">
        <v>4.7179726731285765</v>
      </c>
      <c r="AQ26" s="137">
        <v>3.2054976429187967</v>
      </c>
      <c r="AR26" s="137">
        <v>2.8343227199136538</v>
      </c>
      <c r="AS26" s="137">
        <v>2.6353237950357205</v>
      </c>
      <c r="AT26" s="137">
        <v>2.7861449533125828</v>
      </c>
      <c r="AU26" s="137">
        <v>2.4959428811423776</v>
      </c>
      <c r="AV26" s="137">
        <v>3.3092511590570273</v>
      </c>
      <c r="AW26" s="137">
        <v>1.6150180690140394</v>
      </c>
      <c r="AX26" s="137">
        <v>1.5961313568696862</v>
      </c>
      <c r="AY26" s="137">
        <v>2.6691594238506191</v>
      </c>
      <c r="AZ26" s="137">
        <v>2.2259609010150414</v>
      </c>
      <c r="BA26" s="137">
        <v>2.2981458161448609</v>
      </c>
      <c r="BB26" s="137">
        <v>2.5572352672973899</v>
      </c>
      <c r="BC26" s="137">
        <v>1.9355152574877321</v>
      </c>
      <c r="BD26" s="137">
        <v>2.021559329510366</v>
      </c>
      <c r="BE26" s="137">
        <v>2.2168888580804835</v>
      </c>
      <c r="BF26" s="137">
        <v>2.1390779069090531</v>
      </c>
      <c r="BG26" s="137">
        <v>0</v>
      </c>
      <c r="BH26" s="137">
        <v>0</v>
      </c>
      <c r="BI26" s="137">
        <v>0</v>
      </c>
      <c r="BJ26" s="137">
        <v>0</v>
      </c>
      <c r="BK26" s="137">
        <v>0</v>
      </c>
      <c r="BL26" s="137">
        <v>0</v>
      </c>
      <c r="BM26" s="137">
        <v>0</v>
      </c>
      <c r="BN26" s="137">
        <v>0</v>
      </c>
      <c r="BO26" s="137">
        <v>0</v>
      </c>
      <c r="BP26" s="137">
        <v>0</v>
      </c>
      <c r="BQ26" s="137">
        <v>0</v>
      </c>
      <c r="BR26" s="137">
        <v>0</v>
      </c>
      <c r="BS26" s="137">
        <v>0</v>
      </c>
      <c r="BT26" s="137">
        <v>0</v>
      </c>
      <c r="BU26" s="137">
        <v>0</v>
      </c>
      <c r="BV26" s="137">
        <v>0</v>
      </c>
      <c r="BW26" s="137">
        <v>0</v>
      </c>
      <c r="BX26" s="133">
        <v>0</v>
      </c>
    </row>
    <row r="27" spans="1:76">
      <c r="A27" s="112"/>
      <c r="B27" s="38" t="s">
        <v>9</v>
      </c>
      <c r="C27" s="146" t="s">
        <v>203</v>
      </c>
      <c r="D27" s="137">
        <v>0</v>
      </c>
      <c r="E27" s="137">
        <v>0</v>
      </c>
      <c r="F27" s="137">
        <v>0</v>
      </c>
      <c r="G27" s="137">
        <v>0</v>
      </c>
      <c r="H27" s="137">
        <v>0</v>
      </c>
      <c r="I27" s="137">
        <v>0</v>
      </c>
      <c r="J27" s="137">
        <v>0</v>
      </c>
      <c r="K27" s="137">
        <v>0</v>
      </c>
      <c r="L27" s="137">
        <v>0</v>
      </c>
      <c r="M27" s="137">
        <v>0</v>
      </c>
      <c r="N27" s="137">
        <v>0</v>
      </c>
      <c r="O27" s="137">
        <v>0</v>
      </c>
      <c r="P27" s="137">
        <v>0</v>
      </c>
      <c r="Q27" s="137">
        <v>0</v>
      </c>
      <c r="R27" s="137">
        <v>0</v>
      </c>
      <c r="S27" s="137">
        <v>0</v>
      </c>
      <c r="T27" s="137">
        <v>0</v>
      </c>
      <c r="U27" s="137">
        <v>0</v>
      </c>
      <c r="V27" s="137">
        <v>0</v>
      </c>
      <c r="W27" s="137">
        <v>0</v>
      </c>
      <c r="X27" s="137">
        <v>0</v>
      </c>
      <c r="Y27" s="137">
        <v>0</v>
      </c>
      <c r="Z27" s="137">
        <v>272.90591992139525</v>
      </c>
      <c r="AA27" s="137">
        <v>231.04197643829346</v>
      </c>
      <c r="AB27" s="137">
        <v>1122.2222222222222</v>
      </c>
      <c r="AC27" s="137">
        <v>2221.4076246334307</v>
      </c>
      <c r="AD27" s="137">
        <v>1141.8974274946747</v>
      </c>
      <c r="AE27" s="137">
        <v>1291.5430756047724</v>
      </c>
      <c r="AF27" s="137">
        <v>1180.4965982438798</v>
      </c>
      <c r="AG27" s="137">
        <v>3536.0597839995908</v>
      </c>
      <c r="AH27" s="137">
        <v>3362.6246767639454</v>
      </c>
      <c r="AI27" s="137">
        <v>3169.9912926462439</v>
      </c>
      <c r="AJ27" s="137">
        <v>3447.2368508766085</v>
      </c>
      <c r="AK27" s="137">
        <v>5079.7618324321038</v>
      </c>
      <c r="AL27" s="137">
        <v>6116.5087225020625</v>
      </c>
      <c r="AM27" s="137">
        <v>6921.8784048812367</v>
      </c>
      <c r="AN27" s="137">
        <v>7368.1052685790801</v>
      </c>
      <c r="AO27" s="137">
        <v>7789.9783933383496</v>
      </c>
      <c r="AP27" s="137">
        <v>8055.9383393670441</v>
      </c>
      <c r="AQ27" s="137">
        <v>7904.2117610605756</v>
      </c>
      <c r="AR27" s="137">
        <v>7805.8107227365181</v>
      </c>
      <c r="AS27" s="137">
        <v>8231.8121545897448</v>
      </c>
      <c r="AT27" s="137">
        <v>9153.035855935972</v>
      </c>
      <c r="AU27" s="137">
        <v>10789.144930701386</v>
      </c>
      <c r="AV27" s="137">
        <v>12926.093871332383</v>
      </c>
      <c r="AW27" s="137">
        <v>14885.371214301707</v>
      </c>
      <c r="AX27" s="137">
        <v>16126.091657764151</v>
      </c>
      <c r="AY27" s="137">
        <v>16865.90301425018</v>
      </c>
      <c r="AZ27" s="137">
        <v>16932.42325999204</v>
      </c>
      <c r="BA27" s="137">
        <v>16339.050884001328</v>
      </c>
      <c r="BB27" s="137">
        <v>15923.076858258297</v>
      </c>
      <c r="BC27" s="137">
        <v>15757.720196910916</v>
      </c>
      <c r="BD27" s="137">
        <v>15540.902989286502</v>
      </c>
      <c r="BE27" s="137">
        <v>15893.463258799085</v>
      </c>
      <c r="BF27" s="137">
        <v>16885.743457648648</v>
      </c>
      <c r="BG27" s="137">
        <v>16170.494225849123</v>
      </c>
      <c r="BH27" s="137">
        <v>16704.770105532665</v>
      </c>
      <c r="BI27" s="137">
        <v>17202.674639376335</v>
      </c>
      <c r="BJ27" s="137">
        <v>17845.691329959998</v>
      </c>
      <c r="BK27" s="137">
        <v>18379.547253846151</v>
      </c>
      <c r="BL27" s="137">
        <f t="shared" ref="BL27:BX27" si="6">SUM(BL28:BL30)</f>
        <v>19492.750590859858</v>
      </c>
      <c r="BM27" s="137">
        <f t="shared" si="6"/>
        <v>22207.569479798927</v>
      </c>
      <c r="BN27" s="137">
        <f t="shared" si="6"/>
        <v>23163.817958416726</v>
      </c>
      <c r="BO27" s="137">
        <f t="shared" si="6"/>
        <v>24236.314813226221</v>
      </c>
      <c r="BP27" s="137">
        <f t="shared" si="6"/>
        <v>24971.128902508437</v>
      </c>
      <c r="BQ27" s="137">
        <f t="shared" si="6"/>
        <v>24758.991616247233</v>
      </c>
      <c r="BR27" s="137">
        <f t="shared" si="6"/>
        <v>24555.684808160004</v>
      </c>
      <c r="BS27" s="137">
        <f t="shared" si="6"/>
        <v>24225.917111294599</v>
      </c>
      <c r="BT27" s="137">
        <f t="shared" si="6"/>
        <v>23630.622441618198</v>
      </c>
      <c r="BU27" s="137">
        <f t="shared" si="6"/>
        <v>22806.980688309348</v>
      </c>
      <c r="BV27" s="137">
        <f t="shared" si="6"/>
        <v>22135.673734826752</v>
      </c>
      <c r="BW27" s="137">
        <f t="shared" si="6"/>
        <v>21378.701815859105</v>
      </c>
      <c r="BX27" s="133">
        <f t="shared" si="6"/>
        <v>21093.264909330512</v>
      </c>
    </row>
    <row r="28" spans="1:76">
      <c r="A28" s="112"/>
      <c r="B28" s="37" t="s">
        <v>244</v>
      </c>
      <c r="C28" s="146"/>
      <c r="D28" s="137">
        <v>0</v>
      </c>
      <c r="E28" s="137">
        <v>0</v>
      </c>
      <c r="F28" s="137">
        <v>0</v>
      </c>
      <c r="G28" s="137">
        <v>0</v>
      </c>
      <c r="H28" s="137">
        <v>0</v>
      </c>
      <c r="I28" s="137">
        <v>0</v>
      </c>
      <c r="J28" s="137">
        <v>0</v>
      </c>
      <c r="K28" s="137">
        <v>0</v>
      </c>
      <c r="L28" s="137">
        <v>0</v>
      </c>
      <c r="M28" s="137">
        <v>0</v>
      </c>
      <c r="N28" s="137">
        <v>0</v>
      </c>
      <c r="O28" s="137">
        <v>0</v>
      </c>
      <c r="P28" s="137">
        <v>0</v>
      </c>
      <c r="Q28" s="137">
        <v>0</v>
      </c>
      <c r="R28" s="137">
        <v>0</v>
      </c>
      <c r="S28" s="137">
        <v>0</v>
      </c>
      <c r="T28" s="137">
        <v>0</v>
      </c>
      <c r="U28" s="137">
        <v>0</v>
      </c>
      <c r="V28" s="137">
        <v>0</v>
      </c>
      <c r="W28" s="137">
        <v>0</v>
      </c>
      <c r="X28" s="137">
        <v>0</v>
      </c>
      <c r="Y28" s="137">
        <v>0</v>
      </c>
      <c r="Z28" s="137">
        <v>0</v>
      </c>
      <c r="AA28" s="137">
        <v>0</v>
      </c>
      <c r="AB28" s="137">
        <v>0</v>
      </c>
      <c r="AC28" s="137">
        <v>0</v>
      </c>
      <c r="AD28" s="137">
        <v>0</v>
      </c>
      <c r="AE28" s="137">
        <v>0</v>
      </c>
      <c r="AF28" s="137">
        <v>0</v>
      </c>
      <c r="AG28" s="137">
        <v>0</v>
      </c>
      <c r="AH28" s="137">
        <v>0</v>
      </c>
      <c r="AI28" s="137">
        <v>0</v>
      </c>
      <c r="AJ28" s="137">
        <v>0</v>
      </c>
      <c r="AK28" s="137">
        <v>0</v>
      </c>
      <c r="AL28" s="137">
        <v>0</v>
      </c>
      <c r="AM28" s="137">
        <v>0</v>
      </c>
      <c r="AN28" s="137">
        <v>0</v>
      </c>
      <c r="AO28" s="137">
        <v>0</v>
      </c>
      <c r="AP28" s="137">
        <v>0</v>
      </c>
      <c r="AQ28" s="137">
        <v>0</v>
      </c>
      <c r="AR28" s="137">
        <v>0</v>
      </c>
      <c r="AS28" s="137">
        <v>0</v>
      </c>
      <c r="AT28" s="137">
        <v>0</v>
      </c>
      <c r="AU28" s="137">
        <v>0</v>
      </c>
      <c r="AV28" s="137">
        <v>0</v>
      </c>
      <c r="AW28" s="137">
        <v>0</v>
      </c>
      <c r="AX28" s="137">
        <v>0</v>
      </c>
      <c r="AY28" s="137">
        <v>0</v>
      </c>
      <c r="AZ28" s="137">
        <v>0</v>
      </c>
      <c r="BA28" s="137">
        <v>0</v>
      </c>
      <c r="BB28" s="137">
        <v>0</v>
      </c>
      <c r="BC28" s="137">
        <v>0</v>
      </c>
      <c r="BD28" s="137">
        <v>0</v>
      </c>
      <c r="BE28" s="137">
        <v>0</v>
      </c>
      <c r="BF28" s="137">
        <v>0</v>
      </c>
      <c r="BG28" s="137">
        <v>0</v>
      </c>
      <c r="BH28" s="137">
        <v>0</v>
      </c>
      <c r="BI28" s="137">
        <v>0</v>
      </c>
      <c r="BJ28" s="137">
        <v>0</v>
      </c>
      <c r="BK28" s="137">
        <v>0</v>
      </c>
      <c r="BL28" s="137">
        <v>17257.046595800373</v>
      </c>
      <c r="BM28" s="137">
        <v>18801.342510899689</v>
      </c>
      <c r="BN28" s="137">
        <v>19478.812703001822</v>
      </c>
      <c r="BO28" s="137">
        <v>20237.714719398307</v>
      </c>
      <c r="BP28" s="137">
        <v>20777.855788717436</v>
      </c>
      <c r="BQ28" s="137">
        <v>21021.966306775816</v>
      </c>
      <c r="BR28" s="137">
        <v>21616.341736307502</v>
      </c>
      <c r="BS28" s="137">
        <v>22110.533649625799</v>
      </c>
      <c r="BT28" s="137">
        <v>21507.098848421039</v>
      </c>
      <c r="BU28" s="137">
        <v>20741.383274246633</v>
      </c>
      <c r="BV28" s="137">
        <v>20060.045693733482</v>
      </c>
      <c r="BW28" s="137">
        <v>19312.170953469558</v>
      </c>
      <c r="BX28" s="133">
        <v>19030.400302263959</v>
      </c>
    </row>
    <row r="29" spans="1:76">
      <c r="A29" s="112"/>
      <c r="B29" s="37" t="s">
        <v>243</v>
      </c>
      <c r="C29" s="146"/>
      <c r="D29" s="137">
        <v>0</v>
      </c>
      <c r="E29" s="137">
        <v>0</v>
      </c>
      <c r="F29" s="137">
        <v>0</v>
      </c>
      <c r="G29" s="137">
        <v>0</v>
      </c>
      <c r="H29" s="137">
        <v>0</v>
      </c>
      <c r="I29" s="137">
        <v>0</v>
      </c>
      <c r="J29" s="137">
        <v>0</v>
      </c>
      <c r="K29" s="137">
        <v>0</v>
      </c>
      <c r="L29" s="137">
        <v>0</v>
      </c>
      <c r="M29" s="137">
        <v>0</v>
      </c>
      <c r="N29" s="137">
        <v>0</v>
      </c>
      <c r="O29" s="137">
        <v>0</v>
      </c>
      <c r="P29" s="137">
        <v>0</v>
      </c>
      <c r="Q29" s="137">
        <v>0</v>
      </c>
      <c r="R29" s="137">
        <v>0</v>
      </c>
      <c r="S29" s="137">
        <v>0</v>
      </c>
      <c r="T29" s="137">
        <v>0</v>
      </c>
      <c r="U29" s="137">
        <v>0</v>
      </c>
      <c r="V29" s="137">
        <v>0</v>
      </c>
      <c r="W29" s="137">
        <v>0</v>
      </c>
      <c r="X29" s="137">
        <v>0</v>
      </c>
      <c r="Y29" s="137">
        <v>0</v>
      </c>
      <c r="Z29" s="137">
        <v>0</v>
      </c>
      <c r="AA29" s="137">
        <v>0</v>
      </c>
      <c r="AB29" s="137">
        <v>0</v>
      </c>
      <c r="AC29" s="137">
        <v>0</v>
      </c>
      <c r="AD29" s="137">
        <v>0</v>
      </c>
      <c r="AE29" s="137">
        <v>0</v>
      </c>
      <c r="AF29" s="137">
        <v>0</v>
      </c>
      <c r="AG29" s="137">
        <v>0</v>
      </c>
      <c r="AH29" s="137">
        <v>0</v>
      </c>
      <c r="AI29" s="137">
        <v>0</v>
      </c>
      <c r="AJ29" s="137">
        <v>0</v>
      </c>
      <c r="AK29" s="137">
        <v>0</v>
      </c>
      <c r="AL29" s="137">
        <v>0</v>
      </c>
      <c r="AM29" s="137">
        <v>0</v>
      </c>
      <c r="AN29" s="137">
        <v>0</v>
      </c>
      <c r="AO29" s="137">
        <v>0</v>
      </c>
      <c r="AP29" s="137">
        <v>0</v>
      </c>
      <c r="AQ29" s="137">
        <v>0</v>
      </c>
      <c r="AR29" s="137">
        <v>0</v>
      </c>
      <c r="AS29" s="137">
        <v>0</v>
      </c>
      <c r="AT29" s="137">
        <v>0</v>
      </c>
      <c r="AU29" s="137">
        <v>0</v>
      </c>
      <c r="AV29" s="137">
        <v>0</v>
      </c>
      <c r="AW29" s="137">
        <v>0</v>
      </c>
      <c r="AX29" s="137">
        <v>0</v>
      </c>
      <c r="AY29" s="137">
        <v>0</v>
      </c>
      <c r="AZ29" s="137">
        <v>0</v>
      </c>
      <c r="BA29" s="137">
        <v>0</v>
      </c>
      <c r="BB29" s="137">
        <v>0</v>
      </c>
      <c r="BC29" s="137">
        <v>0</v>
      </c>
      <c r="BD29" s="137">
        <v>0</v>
      </c>
      <c r="BE29" s="137">
        <v>0</v>
      </c>
      <c r="BF29" s="137">
        <v>0</v>
      </c>
      <c r="BG29" s="137">
        <v>0</v>
      </c>
      <c r="BH29" s="137">
        <v>0</v>
      </c>
      <c r="BI29" s="137">
        <v>0</v>
      </c>
      <c r="BJ29" s="137">
        <v>0</v>
      </c>
      <c r="BK29" s="137">
        <v>0</v>
      </c>
      <c r="BL29" s="137">
        <v>1838.8168454092845</v>
      </c>
      <c r="BM29" s="137">
        <v>2977.3557997227872</v>
      </c>
      <c r="BN29" s="137">
        <v>3253.1235441858139</v>
      </c>
      <c r="BO29" s="137">
        <v>3538.5146087123862</v>
      </c>
      <c r="BP29" s="137">
        <v>3734.4617754525243</v>
      </c>
      <c r="BQ29" s="137">
        <v>3254.4917008895136</v>
      </c>
      <c r="BR29" s="137">
        <v>2377.8241364325022</v>
      </c>
      <c r="BS29" s="137">
        <v>1632.6502197788786</v>
      </c>
      <c r="BT29" s="137">
        <v>1645.0409037911688</v>
      </c>
      <c r="BU29" s="137">
        <v>1584.8874026639073</v>
      </c>
      <c r="BV29" s="137">
        <v>1590.5744709227731</v>
      </c>
      <c r="BW29" s="137">
        <v>1581.1620370476901</v>
      </c>
      <c r="BX29" s="133">
        <v>1578.6924212763547</v>
      </c>
    </row>
    <row r="30" spans="1:76">
      <c r="A30" s="112"/>
      <c r="B30" s="37" t="s">
        <v>242</v>
      </c>
      <c r="C30" s="146"/>
      <c r="D30" s="137">
        <v>0</v>
      </c>
      <c r="E30" s="137">
        <v>0</v>
      </c>
      <c r="F30" s="137">
        <v>0</v>
      </c>
      <c r="G30" s="137">
        <v>0</v>
      </c>
      <c r="H30" s="137">
        <v>0</v>
      </c>
      <c r="I30" s="137">
        <v>0</v>
      </c>
      <c r="J30" s="137">
        <v>0</v>
      </c>
      <c r="K30" s="137">
        <v>0</v>
      </c>
      <c r="L30" s="137">
        <v>0</v>
      </c>
      <c r="M30" s="137">
        <v>0</v>
      </c>
      <c r="N30" s="137">
        <v>0</v>
      </c>
      <c r="O30" s="137">
        <v>0</v>
      </c>
      <c r="P30" s="137">
        <v>0</v>
      </c>
      <c r="Q30" s="137">
        <v>0</v>
      </c>
      <c r="R30" s="137">
        <v>0</v>
      </c>
      <c r="S30" s="137">
        <v>0</v>
      </c>
      <c r="T30" s="137">
        <v>0</v>
      </c>
      <c r="U30" s="137">
        <v>0</v>
      </c>
      <c r="V30" s="137">
        <v>0</v>
      </c>
      <c r="W30" s="137">
        <v>0</v>
      </c>
      <c r="X30" s="137">
        <v>0</v>
      </c>
      <c r="Y30" s="137">
        <v>0</v>
      </c>
      <c r="Z30" s="137">
        <v>0</v>
      </c>
      <c r="AA30" s="137">
        <v>0</v>
      </c>
      <c r="AB30" s="137">
        <v>0</v>
      </c>
      <c r="AC30" s="137">
        <v>0</v>
      </c>
      <c r="AD30" s="137">
        <v>0</v>
      </c>
      <c r="AE30" s="137">
        <v>0</v>
      </c>
      <c r="AF30" s="137">
        <v>0</v>
      </c>
      <c r="AG30" s="137">
        <v>0</v>
      </c>
      <c r="AH30" s="137">
        <v>0</v>
      </c>
      <c r="AI30" s="137">
        <v>0</v>
      </c>
      <c r="AJ30" s="137">
        <v>0</v>
      </c>
      <c r="AK30" s="137">
        <v>0</v>
      </c>
      <c r="AL30" s="137">
        <v>0</v>
      </c>
      <c r="AM30" s="137">
        <v>0</v>
      </c>
      <c r="AN30" s="137">
        <v>0</v>
      </c>
      <c r="AO30" s="137">
        <v>0</v>
      </c>
      <c r="AP30" s="137">
        <v>0</v>
      </c>
      <c r="AQ30" s="137">
        <v>0</v>
      </c>
      <c r="AR30" s="137">
        <v>0</v>
      </c>
      <c r="AS30" s="137">
        <v>0</v>
      </c>
      <c r="AT30" s="137">
        <v>0</v>
      </c>
      <c r="AU30" s="137">
        <v>0</v>
      </c>
      <c r="AV30" s="137">
        <v>0</v>
      </c>
      <c r="AW30" s="137">
        <v>0</v>
      </c>
      <c r="AX30" s="137">
        <v>0</v>
      </c>
      <c r="AY30" s="137">
        <v>0</v>
      </c>
      <c r="AZ30" s="137">
        <v>0</v>
      </c>
      <c r="BA30" s="137">
        <v>0</v>
      </c>
      <c r="BB30" s="137">
        <v>0</v>
      </c>
      <c r="BC30" s="137">
        <v>0</v>
      </c>
      <c r="BD30" s="137">
        <v>0</v>
      </c>
      <c r="BE30" s="137">
        <v>0</v>
      </c>
      <c r="BF30" s="137">
        <v>0</v>
      </c>
      <c r="BG30" s="137">
        <v>0</v>
      </c>
      <c r="BH30" s="137">
        <v>0</v>
      </c>
      <c r="BI30" s="137">
        <v>0</v>
      </c>
      <c r="BJ30" s="137">
        <v>0</v>
      </c>
      <c r="BK30" s="137">
        <v>0</v>
      </c>
      <c r="BL30" s="137">
        <v>396.88714965019835</v>
      </c>
      <c r="BM30" s="137">
        <v>428.87116917644931</v>
      </c>
      <c r="BN30" s="137">
        <v>431.88171122908994</v>
      </c>
      <c r="BO30" s="137">
        <v>460.0854851155259</v>
      </c>
      <c r="BP30" s="137">
        <v>458.81133833847639</v>
      </c>
      <c r="BQ30" s="137">
        <v>482.53360858190422</v>
      </c>
      <c r="BR30" s="137">
        <v>561.51893541999823</v>
      </c>
      <c r="BS30" s="137">
        <v>482.73324188992177</v>
      </c>
      <c r="BT30" s="137">
        <v>478.48268940598967</v>
      </c>
      <c r="BU30" s="137">
        <v>480.71001139880781</v>
      </c>
      <c r="BV30" s="137">
        <v>485.05357017049693</v>
      </c>
      <c r="BW30" s="137">
        <v>485.36882534185924</v>
      </c>
      <c r="BX30" s="133">
        <v>484.17218579019766</v>
      </c>
    </row>
    <row r="31" spans="1:76" ht="26.45" customHeight="1">
      <c r="A31" s="112"/>
      <c r="B31" s="38" t="s">
        <v>241</v>
      </c>
      <c r="C31" s="146" t="s">
        <v>210</v>
      </c>
      <c r="D31" s="137">
        <v>0</v>
      </c>
      <c r="E31" s="137">
        <v>0</v>
      </c>
      <c r="F31" s="137">
        <v>0</v>
      </c>
      <c r="G31" s="137">
        <v>0</v>
      </c>
      <c r="H31" s="137">
        <v>0</v>
      </c>
      <c r="I31" s="137">
        <v>0</v>
      </c>
      <c r="J31" s="137">
        <v>0</v>
      </c>
      <c r="K31" s="137">
        <v>0</v>
      </c>
      <c r="L31" s="137">
        <v>0</v>
      </c>
      <c r="M31" s="137">
        <v>0</v>
      </c>
      <c r="N31" s="137">
        <v>0</v>
      </c>
      <c r="O31" s="137">
        <v>0</v>
      </c>
      <c r="P31" s="137">
        <v>0</v>
      </c>
      <c r="Q31" s="137">
        <v>0</v>
      </c>
      <c r="R31" s="137">
        <v>0</v>
      </c>
      <c r="S31" s="137">
        <v>0</v>
      </c>
      <c r="T31" s="137">
        <v>0</v>
      </c>
      <c r="U31" s="137">
        <v>0</v>
      </c>
      <c r="V31" s="137">
        <v>0</v>
      </c>
      <c r="W31" s="137">
        <v>0</v>
      </c>
      <c r="X31" s="137">
        <v>0</v>
      </c>
      <c r="Y31" s="137">
        <v>0</v>
      </c>
      <c r="Z31" s="137">
        <v>0</v>
      </c>
      <c r="AA31" s="137">
        <v>0</v>
      </c>
      <c r="AB31" s="137">
        <v>0</v>
      </c>
      <c r="AC31" s="137">
        <v>0</v>
      </c>
      <c r="AD31" s="137">
        <v>0</v>
      </c>
      <c r="AE31" s="137">
        <v>0</v>
      </c>
      <c r="AF31" s="137">
        <v>0</v>
      </c>
      <c r="AG31" s="137">
        <v>0</v>
      </c>
      <c r="AH31" s="137">
        <v>0</v>
      </c>
      <c r="AI31" s="137">
        <v>0</v>
      </c>
      <c r="AJ31" s="137">
        <v>0</v>
      </c>
      <c r="AK31" s="137">
        <v>0</v>
      </c>
      <c r="AL31" s="137">
        <v>0</v>
      </c>
      <c r="AM31" s="137">
        <v>0</v>
      </c>
      <c r="AN31" s="137">
        <v>0</v>
      </c>
      <c r="AO31" s="137">
        <v>0</v>
      </c>
      <c r="AP31" s="137">
        <v>0</v>
      </c>
      <c r="AQ31" s="137">
        <v>0</v>
      </c>
      <c r="AR31" s="137">
        <v>0</v>
      </c>
      <c r="AS31" s="137">
        <v>0</v>
      </c>
      <c r="AT31" s="137">
        <v>0</v>
      </c>
      <c r="AU31" s="137">
        <v>0</v>
      </c>
      <c r="AV31" s="137">
        <v>0</v>
      </c>
      <c r="AW31" s="137">
        <v>0</v>
      </c>
      <c r="AX31" s="137">
        <v>0</v>
      </c>
      <c r="AY31" s="137">
        <v>11822.685728325296</v>
      </c>
      <c r="AZ31" s="137">
        <v>11400.050442699508</v>
      </c>
      <c r="BA31" s="137">
        <v>10836.184405170294</v>
      </c>
      <c r="BB31" s="137">
        <v>10434.138692579507</v>
      </c>
      <c r="BC31" s="137">
        <v>9670.5121552259025</v>
      </c>
      <c r="BD31" s="137">
        <v>9420.2757361049844</v>
      </c>
      <c r="BE31" s="137">
        <v>9256.0613035490387</v>
      </c>
      <c r="BF31" s="137">
        <v>9030.6343495032233</v>
      </c>
      <c r="BG31" s="137">
        <v>8806.116091015967</v>
      </c>
      <c r="BH31" s="137">
        <v>8458.0685454979721</v>
      </c>
      <c r="BI31" s="137">
        <v>8213.3046940937929</v>
      </c>
      <c r="BJ31" s="137">
        <v>7895.7889014897828</v>
      </c>
      <c r="BK31" s="137">
        <v>7777.4091192096712</v>
      </c>
      <c r="BL31" s="137">
        <v>7426.0912190054141</v>
      </c>
      <c r="BM31" s="137">
        <v>6786.2258474286928</v>
      </c>
      <c r="BN31" s="137">
        <v>6006.3979194190206</v>
      </c>
      <c r="BO31" s="137">
        <v>5241.5193888616068</v>
      </c>
      <c r="BP31" s="137">
        <v>3423.8507156602227</v>
      </c>
      <c r="BQ31" s="137">
        <v>1215.1250696780771</v>
      </c>
      <c r="BR31" s="137">
        <v>246.97339920020002</v>
      </c>
      <c r="BS31" s="137">
        <v>48.443544862115822</v>
      </c>
      <c r="BT31" s="137">
        <v>7.7527065252927461</v>
      </c>
      <c r="BU31" s="137">
        <v>5.5275675705076379</v>
      </c>
      <c r="BV31" s="137">
        <v>6.0452123645266429</v>
      </c>
      <c r="BW31" s="137">
        <v>6.5472125574420179</v>
      </c>
      <c r="BX31" s="133">
        <v>6.6312156423249542</v>
      </c>
    </row>
    <row r="32" spans="1:76">
      <c r="A32" s="112"/>
      <c r="B32" s="38" t="s">
        <v>7</v>
      </c>
      <c r="C32" s="146" t="s">
        <v>203</v>
      </c>
      <c r="D32" s="137">
        <v>1869.5394639419528</v>
      </c>
      <c r="E32" s="137">
        <v>2193.1941359395832</v>
      </c>
      <c r="F32" s="137">
        <v>2404.3189476763728</v>
      </c>
      <c r="G32" s="137">
        <v>2508.174144824523</v>
      </c>
      <c r="H32" s="137">
        <v>2882.4559455057019</v>
      </c>
      <c r="I32" s="137">
        <v>2864.1039356657816</v>
      </c>
      <c r="J32" s="137">
        <v>2925.8143047534436</v>
      </c>
      <c r="K32" s="137">
        <v>2559.7734340293205</v>
      </c>
      <c r="L32" s="137">
        <v>2563.0334728033472</v>
      </c>
      <c r="M32" s="137">
        <v>2416.4032806561313</v>
      </c>
      <c r="N32" s="137">
        <v>2601.4852452608952</v>
      </c>
      <c r="O32" s="137">
        <v>3117.5267770204482</v>
      </c>
      <c r="P32" s="137">
        <v>3463.1327602674305</v>
      </c>
      <c r="Q32" s="137">
        <v>3200.2037037037035</v>
      </c>
      <c r="R32" s="137">
        <v>3625.5479698167446</v>
      </c>
      <c r="S32" s="137">
        <v>3879.3992932862193</v>
      </c>
      <c r="T32" s="137">
        <v>3816.1252115059219</v>
      </c>
      <c r="U32" s="137">
        <v>3999.9838943469158</v>
      </c>
      <c r="V32" s="137">
        <v>4620.5597416576966</v>
      </c>
      <c r="W32" s="137">
        <v>5838.6840527577933</v>
      </c>
      <c r="X32" s="137">
        <v>6197.2675250357643</v>
      </c>
      <c r="Y32" s="137">
        <v>6394.1761936785479</v>
      </c>
      <c r="Z32" s="137">
        <v>6497.6418570375836</v>
      </c>
      <c r="AA32" s="137">
        <v>7409.5161843760716</v>
      </c>
      <c r="AB32" s="137">
        <v>7518.8888888888887</v>
      </c>
      <c r="AC32" s="137">
        <v>6947.575757575758</v>
      </c>
      <c r="AD32" s="137">
        <v>7938.6695067999344</v>
      </c>
      <c r="AE32" s="137">
        <v>8709.2610902379547</v>
      </c>
      <c r="AF32" s="137">
        <v>10074.158283421528</v>
      </c>
      <c r="AG32" s="137">
        <v>7397.8092849465129</v>
      </c>
      <c r="AH32" s="137">
        <v>7280.2456594015521</v>
      </c>
      <c r="AI32" s="137">
        <v>6695.7571439879684</v>
      </c>
      <c r="AJ32" s="137">
        <v>7288.347443503767</v>
      </c>
      <c r="AK32" s="137">
        <v>9956.5602405978498</v>
      </c>
      <c r="AL32" s="137">
        <v>13256.267964370072</v>
      </c>
      <c r="AM32" s="137">
        <v>15384.397472216167</v>
      </c>
      <c r="AN32" s="137">
        <v>16827.264767986817</v>
      </c>
      <c r="AO32" s="137">
        <v>18257.531985142385</v>
      </c>
      <c r="AP32" s="137">
        <v>18789.326170734555</v>
      </c>
      <c r="AQ32" s="137">
        <v>17784.476462386294</v>
      </c>
      <c r="AR32" s="137">
        <v>15894.800053966541</v>
      </c>
      <c r="AS32" s="137">
        <v>14927.131347364771</v>
      </c>
      <c r="AT32" s="137">
        <v>15978.900578034683</v>
      </c>
      <c r="AU32" s="137">
        <v>19760.576444362618</v>
      </c>
      <c r="AV32" s="137">
        <v>24471.892465719764</v>
      </c>
      <c r="AW32" s="137">
        <v>26017.332230004158</v>
      </c>
      <c r="AX32" s="137">
        <v>26155.881159328674</v>
      </c>
      <c r="AY32" s="137">
        <v>25889.036470010135</v>
      </c>
      <c r="AZ32" s="137">
        <v>21492.865171849906</v>
      </c>
      <c r="BA32" s="137">
        <v>17492.393894654568</v>
      </c>
      <c r="BB32" s="137">
        <v>16967.680525475895</v>
      </c>
      <c r="BC32" s="137">
        <v>17207.887105871738</v>
      </c>
      <c r="BD32" s="137">
        <v>18268.139708314953</v>
      </c>
      <c r="BE32" s="137">
        <v>19338.868326824035</v>
      </c>
      <c r="BF32" s="137">
        <v>19025.280963803722</v>
      </c>
      <c r="BG32" s="137">
        <v>16840.560204022422</v>
      </c>
      <c r="BH32" s="137">
        <v>12732.646323834426</v>
      </c>
      <c r="BI32" s="137">
        <v>11301.126217855151</v>
      </c>
      <c r="BJ32" s="137">
        <v>10628.58195709008</v>
      </c>
      <c r="BK32" s="137">
        <v>10547.444451071551</v>
      </c>
      <c r="BL32" s="137">
        <v>9897.9696947459925</v>
      </c>
      <c r="BM32" s="137">
        <v>9303.0519712666228</v>
      </c>
      <c r="BN32" s="137">
        <v>8493.2192686037106</v>
      </c>
      <c r="BO32" s="137">
        <v>7431.4005371497069</v>
      </c>
      <c r="BP32" s="137">
        <v>5548.7800027429284</v>
      </c>
      <c r="BQ32" s="137">
        <v>3669.067263747389</v>
      </c>
      <c r="BR32" s="137">
        <v>2922.4111781198003</v>
      </c>
      <c r="BS32" s="137">
        <v>2780.5117507766058</v>
      </c>
      <c r="BT32" s="137">
        <v>2590.7855665019911</v>
      </c>
      <c r="BU32" s="137">
        <v>2362.6536250359341</v>
      </c>
      <c r="BV32" s="137">
        <v>2193.4712784270059</v>
      </c>
      <c r="BW32" s="137">
        <v>2102.9459691556599</v>
      </c>
      <c r="BX32" s="133">
        <v>2114.7319915651701</v>
      </c>
    </row>
    <row r="33" spans="1:76">
      <c r="A33" s="112"/>
      <c r="B33" s="38" t="s">
        <v>240</v>
      </c>
      <c r="C33" s="146" t="s">
        <v>203</v>
      </c>
      <c r="D33" s="137">
        <v>0</v>
      </c>
      <c r="E33" s="137">
        <v>0</v>
      </c>
      <c r="F33" s="137">
        <v>0</v>
      </c>
      <c r="G33" s="137">
        <v>0</v>
      </c>
      <c r="H33" s="137">
        <v>0</v>
      </c>
      <c r="I33" s="137">
        <v>0</v>
      </c>
      <c r="J33" s="137">
        <v>0</v>
      </c>
      <c r="K33" s="137">
        <v>0</v>
      </c>
      <c r="L33" s="137">
        <v>0</v>
      </c>
      <c r="M33" s="137">
        <v>0</v>
      </c>
      <c r="N33" s="137">
        <v>0</v>
      </c>
      <c r="O33" s="137">
        <v>0</v>
      </c>
      <c r="P33" s="137">
        <v>0</v>
      </c>
      <c r="Q33" s="137">
        <v>0</v>
      </c>
      <c r="R33" s="137">
        <v>0</v>
      </c>
      <c r="S33" s="137">
        <v>0</v>
      </c>
      <c r="T33" s="137">
        <v>0</v>
      </c>
      <c r="U33" s="137">
        <v>0</v>
      </c>
      <c r="V33" s="137">
        <v>0</v>
      </c>
      <c r="W33" s="137">
        <v>0</v>
      </c>
      <c r="X33" s="137">
        <v>0</v>
      </c>
      <c r="Y33" s="137">
        <v>0</v>
      </c>
      <c r="Z33" s="137">
        <v>0</v>
      </c>
      <c r="AA33" s="137">
        <v>0</v>
      </c>
      <c r="AB33" s="137">
        <v>0</v>
      </c>
      <c r="AC33" s="137">
        <v>0</v>
      </c>
      <c r="AD33" s="137">
        <v>0</v>
      </c>
      <c r="AE33" s="137">
        <v>0</v>
      </c>
      <c r="AF33" s="137">
        <v>0</v>
      </c>
      <c r="AG33" s="137">
        <v>0</v>
      </c>
      <c r="AH33" s="137">
        <v>0</v>
      </c>
      <c r="AI33" s="137">
        <v>0</v>
      </c>
      <c r="AJ33" s="137">
        <v>0</v>
      </c>
      <c r="AK33" s="137">
        <v>0</v>
      </c>
      <c r="AL33" s="137">
        <v>0</v>
      </c>
      <c r="AM33" s="137">
        <v>0</v>
      </c>
      <c r="AN33" s="137">
        <v>0</v>
      </c>
      <c r="AO33" s="137">
        <v>0</v>
      </c>
      <c r="AP33" s="137">
        <v>0</v>
      </c>
      <c r="AQ33" s="137">
        <v>0</v>
      </c>
      <c r="AR33" s="137">
        <v>2.6729004940014112</v>
      </c>
      <c r="AS33" s="137">
        <v>20.870597523637134</v>
      </c>
      <c r="AT33" s="137">
        <v>43.861574032903512</v>
      </c>
      <c r="AU33" s="137">
        <v>77.881562368752626</v>
      </c>
      <c r="AV33" s="137">
        <v>143.06058223161483</v>
      </c>
      <c r="AW33" s="137">
        <v>182.24509897982026</v>
      </c>
      <c r="AX33" s="137">
        <v>161.70885615853851</v>
      </c>
      <c r="AY33" s="137">
        <v>162.10839654801757</v>
      </c>
      <c r="AZ33" s="137">
        <v>162.80612560585746</v>
      </c>
      <c r="BA33" s="137">
        <v>157.14376076541171</v>
      </c>
      <c r="BB33" s="137">
        <v>161.25404650632623</v>
      </c>
      <c r="BC33" s="137">
        <v>178.43342828134695</v>
      </c>
      <c r="BD33" s="137">
        <v>184.27376488751653</v>
      </c>
      <c r="BE33" s="137">
        <v>203.98724947042527</v>
      </c>
      <c r="BF33" s="137">
        <v>224.95357360218046</v>
      </c>
      <c r="BG33" s="137">
        <v>247.62621075971526</v>
      </c>
      <c r="BH33" s="137">
        <v>265.87199728482898</v>
      </c>
      <c r="BI33" s="137">
        <v>285.44733487688848</v>
      </c>
      <c r="BJ33" s="137">
        <v>311.82609222059443</v>
      </c>
      <c r="BK33" s="137">
        <v>346.09644881434355</v>
      </c>
      <c r="BL33" s="137">
        <v>370.35726698262243</v>
      </c>
      <c r="BM33" s="137">
        <v>378.9541419630188</v>
      </c>
      <c r="BN33" s="137">
        <v>378.19298489729948</v>
      </c>
      <c r="BO33" s="137">
        <v>346.20530184334217</v>
      </c>
      <c r="BP33" s="137">
        <v>317.75168160274853</v>
      </c>
      <c r="BQ33" s="137">
        <v>292.45411960334997</v>
      </c>
      <c r="BR33" s="137">
        <v>274.33519000000001</v>
      </c>
      <c r="BS33" s="137">
        <v>0</v>
      </c>
      <c r="BT33" s="137">
        <v>0</v>
      </c>
      <c r="BU33" s="137">
        <v>0</v>
      </c>
      <c r="BV33" s="137">
        <v>0</v>
      </c>
      <c r="BW33" s="137">
        <v>0</v>
      </c>
      <c r="BX33" s="133">
        <v>0</v>
      </c>
    </row>
    <row r="34" spans="1:76">
      <c r="A34" s="112"/>
      <c r="B34" s="38" t="s">
        <v>6</v>
      </c>
      <c r="C34" s="146" t="s">
        <v>201</v>
      </c>
      <c r="D34" s="137">
        <v>0</v>
      </c>
      <c r="E34" s="137">
        <v>0</v>
      </c>
      <c r="F34" s="137">
        <v>0</v>
      </c>
      <c r="G34" s="137">
        <v>0</v>
      </c>
      <c r="H34" s="137">
        <v>0</v>
      </c>
      <c r="I34" s="137">
        <v>0</v>
      </c>
      <c r="J34" s="137">
        <v>0</v>
      </c>
      <c r="K34" s="137">
        <v>0</v>
      </c>
      <c r="L34" s="137">
        <v>0</v>
      </c>
      <c r="M34" s="137">
        <v>0</v>
      </c>
      <c r="N34" s="137">
        <v>0</v>
      </c>
      <c r="O34" s="137">
        <v>0</v>
      </c>
      <c r="P34" s="137">
        <v>0</v>
      </c>
      <c r="Q34" s="137">
        <v>0</v>
      </c>
      <c r="R34" s="137">
        <v>0</v>
      </c>
      <c r="S34" s="137">
        <v>0</v>
      </c>
      <c r="T34" s="137">
        <v>0</v>
      </c>
      <c r="U34" s="137">
        <v>0</v>
      </c>
      <c r="V34" s="137">
        <v>0</v>
      </c>
      <c r="W34" s="137">
        <v>0</v>
      </c>
      <c r="X34" s="137">
        <v>0</v>
      </c>
      <c r="Y34" s="137">
        <v>0</v>
      </c>
      <c r="Z34" s="137">
        <v>951.44927536231887</v>
      </c>
      <c r="AA34" s="137">
        <v>968.06588127644977</v>
      </c>
      <c r="AB34" s="137">
        <v>990.76190476190482</v>
      </c>
      <c r="AC34" s="137">
        <v>1023.822091886608</v>
      </c>
      <c r="AD34" s="137">
        <v>1082.3201704079959</v>
      </c>
      <c r="AE34" s="137">
        <v>1139.0877331751367</v>
      </c>
      <c r="AF34" s="137">
        <v>1155.2421934058266</v>
      </c>
      <c r="AG34" s="137">
        <v>1161.109689307468</v>
      </c>
      <c r="AH34" s="137">
        <v>1179.9501292944219</v>
      </c>
      <c r="AI34" s="137">
        <v>1139.2780812158633</v>
      </c>
      <c r="AJ34" s="137">
        <v>1107.5594960335977</v>
      </c>
      <c r="AK34" s="137">
        <v>1126.0404641837292</v>
      </c>
      <c r="AL34" s="137">
        <v>1146.8453854691368</v>
      </c>
      <c r="AM34" s="137">
        <v>1177.4896491610371</v>
      </c>
      <c r="AN34" s="137">
        <v>1146.958850491837</v>
      </c>
      <c r="AO34" s="137">
        <v>1152.4362117938383</v>
      </c>
      <c r="AP34" s="137">
        <v>1191.2880999649656</v>
      </c>
      <c r="AQ34" s="137">
        <v>1149.1999645884514</v>
      </c>
      <c r="AR34" s="137">
        <v>1076.6715720868447</v>
      </c>
      <c r="AS34" s="137">
        <v>1036.8939169282316</v>
      </c>
      <c r="AT34" s="137">
        <v>1049.7371453979545</v>
      </c>
      <c r="AU34" s="137">
        <v>1110.7963781198403</v>
      </c>
      <c r="AV34" s="137">
        <v>1104.4691928376008</v>
      </c>
      <c r="AW34" s="137">
        <v>1108.3610604752309</v>
      </c>
      <c r="AX34" s="137">
        <v>1127.7705521666296</v>
      </c>
      <c r="AY34" s="137">
        <v>1133.496314609502</v>
      </c>
      <c r="AZ34" s="137">
        <v>1105.4499771652499</v>
      </c>
      <c r="BA34" s="137">
        <v>1092.0271396934299</v>
      </c>
      <c r="BB34" s="137">
        <v>1095.010443975835</v>
      </c>
      <c r="BC34" s="137">
        <v>1072.687052287213</v>
      </c>
      <c r="BD34" s="137">
        <v>1056.7241949713277</v>
      </c>
      <c r="BE34" s="137">
        <v>1067.6261202541959</v>
      </c>
      <c r="BF34" s="137">
        <v>1045.6625366340049</v>
      </c>
      <c r="BG34" s="137">
        <v>1026.0782759384083</v>
      </c>
      <c r="BH34" s="137">
        <v>1008.7583372091563</v>
      </c>
      <c r="BI34" s="137">
        <v>972.74868260078279</v>
      </c>
      <c r="BJ34" s="137">
        <v>950.52505301147698</v>
      </c>
      <c r="BK34" s="137">
        <v>928.57546014301693</v>
      </c>
      <c r="BL34" s="137">
        <v>930.24782750880172</v>
      </c>
      <c r="BM34" s="137">
        <v>937.47209231006161</v>
      </c>
      <c r="BN34" s="137">
        <v>960.46202461622443</v>
      </c>
      <c r="BO34" s="137">
        <v>942.71709283641246</v>
      </c>
      <c r="BP34" s="137">
        <v>946.14775590382283</v>
      </c>
      <c r="BQ34" s="137">
        <v>925.02444096149566</v>
      </c>
      <c r="BR34" s="137">
        <v>916.887156518599</v>
      </c>
      <c r="BS34" s="137">
        <v>904.79119673280024</v>
      </c>
      <c r="BT34" s="137">
        <v>872.89021908837867</v>
      </c>
      <c r="BU34" s="137">
        <v>849.28572349078399</v>
      </c>
      <c r="BV34" s="137">
        <v>828.8189179078106</v>
      </c>
      <c r="BW34" s="137">
        <v>809.4617744906094</v>
      </c>
      <c r="BX34" s="133">
        <v>783.98627195520908</v>
      </c>
    </row>
    <row r="35" spans="1:76">
      <c r="A35" s="112"/>
      <c r="B35" s="38" t="s">
        <v>239</v>
      </c>
      <c r="C35" s="146" t="s">
        <v>210</v>
      </c>
      <c r="D35" s="137">
        <v>0</v>
      </c>
      <c r="E35" s="137">
        <v>0</v>
      </c>
      <c r="F35" s="137">
        <v>0</v>
      </c>
      <c r="G35" s="137">
        <v>0</v>
      </c>
      <c r="H35" s="137">
        <v>0</v>
      </c>
      <c r="I35" s="137">
        <v>0</v>
      </c>
      <c r="J35" s="137">
        <v>0</v>
      </c>
      <c r="K35" s="137">
        <v>0</v>
      </c>
      <c r="L35" s="137">
        <v>0</v>
      </c>
      <c r="M35" s="137">
        <v>0</v>
      </c>
      <c r="N35" s="137">
        <v>0</v>
      </c>
      <c r="O35" s="137">
        <v>0</v>
      </c>
      <c r="P35" s="137">
        <v>0</v>
      </c>
      <c r="Q35" s="137">
        <v>0</v>
      </c>
      <c r="R35" s="137">
        <v>0</v>
      </c>
      <c r="S35" s="137">
        <v>0</v>
      </c>
      <c r="T35" s="137">
        <v>0</v>
      </c>
      <c r="U35" s="137">
        <v>0</v>
      </c>
      <c r="V35" s="137">
        <v>0</v>
      </c>
      <c r="W35" s="137">
        <v>0</v>
      </c>
      <c r="X35" s="137">
        <v>0</v>
      </c>
      <c r="Y35" s="137">
        <v>0</v>
      </c>
      <c r="Z35" s="137">
        <v>0</v>
      </c>
      <c r="AA35" s="137">
        <v>1051.2409927942354</v>
      </c>
      <c r="AB35" s="137">
        <v>2094.8148148148148</v>
      </c>
      <c r="AC35" s="137">
        <v>2384.7156402737046</v>
      </c>
      <c r="AD35" s="137">
        <v>2644.444125839751</v>
      </c>
      <c r="AE35" s="137">
        <v>2984.1169336233606</v>
      </c>
      <c r="AF35" s="137">
        <v>3305.4374600220972</v>
      </c>
      <c r="AG35" s="137">
        <v>3625.0764702871484</v>
      </c>
      <c r="AH35" s="137">
        <v>3917.6209826376062</v>
      </c>
      <c r="AI35" s="137">
        <v>3977.4796168764346</v>
      </c>
      <c r="AJ35" s="137">
        <v>3871.4085727618162</v>
      </c>
      <c r="AK35" s="137">
        <v>4203.4753022662371</v>
      </c>
      <c r="AL35" s="137">
        <v>4578.7586442414404</v>
      </c>
      <c r="AM35" s="137">
        <v>5150.1416430594891</v>
      </c>
      <c r="AN35" s="137">
        <v>5570.9429881032083</v>
      </c>
      <c r="AO35" s="137">
        <v>5759.729067029205</v>
      </c>
      <c r="AP35" s="137">
        <v>6307.5473081863829</v>
      </c>
      <c r="AQ35" s="137">
        <v>6635.4360046920301</v>
      </c>
      <c r="AR35" s="137">
        <v>7042.5330648843865</v>
      </c>
      <c r="AS35" s="137">
        <v>7461.8288883325959</v>
      </c>
      <c r="AT35" s="137">
        <v>7959.6784170742549</v>
      </c>
      <c r="AU35" s="137">
        <v>9307.4711129777406</v>
      </c>
      <c r="AV35" s="137">
        <v>10274.566307891417</v>
      </c>
      <c r="AW35" s="137">
        <v>11414.669928683359</v>
      </c>
      <c r="AX35" s="137">
        <v>12298.405986282753</v>
      </c>
      <c r="AY35" s="137">
        <v>420.30343048432172</v>
      </c>
      <c r="AZ35" s="137">
        <v>0</v>
      </c>
      <c r="BA35" s="137">
        <v>0</v>
      </c>
      <c r="BB35" s="137">
        <v>0</v>
      </c>
      <c r="BC35" s="137">
        <v>0</v>
      </c>
      <c r="BD35" s="137">
        <v>0</v>
      </c>
      <c r="BE35" s="137">
        <v>0</v>
      </c>
      <c r="BF35" s="137">
        <v>0</v>
      </c>
      <c r="BG35" s="137">
        <v>0</v>
      </c>
      <c r="BH35" s="137">
        <v>0</v>
      </c>
      <c r="BI35" s="137">
        <v>0</v>
      </c>
      <c r="BJ35" s="137">
        <v>0</v>
      </c>
      <c r="BK35" s="137">
        <v>0</v>
      </c>
      <c r="BL35" s="137">
        <v>0</v>
      </c>
      <c r="BM35" s="137">
        <v>0</v>
      </c>
      <c r="BN35" s="137">
        <v>0</v>
      </c>
      <c r="BO35" s="137">
        <v>0</v>
      </c>
      <c r="BP35" s="137">
        <v>0</v>
      </c>
      <c r="BQ35" s="137">
        <v>0</v>
      </c>
      <c r="BR35" s="137">
        <v>0</v>
      </c>
      <c r="BS35" s="137">
        <v>0</v>
      </c>
      <c r="BT35" s="137">
        <v>0</v>
      </c>
      <c r="BU35" s="137">
        <v>0</v>
      </c>
      <c r="BV35" s="137">
        <v>0</v>
      </c>
      <c r="BW35" s="137">
        <v>0</v>
      </c>
      <c r="BX35" s="133">
        <v>0</v>
      </c>
    </row>
    <row r="36" spans="1:76" ht="26.45" customHeight="1">
      <c r="A36" s="112"/>
      <c r="B36" s="38" t="s">
        <v>238</v>
      </c>
      <c r="C36" s="146" t="s">
        <v>203</v>
      </c>
      <c r="D36" s="137">
        <v>0</v>
      </c>
      <c r="E36" s="137">
        <v>0</v>
      </c>
      <c r="F36" s="137">
        <v>0</v>
      </c>
      <c r="G36" s="137">
        <v>0</v>
      </c>
      <c r="H36" s="137">
        <v>0</v>
      </c>
      <c r="I36" s="137">
        <v>0</v>
      </c>
      <c r="J36" s="137">
        <v>0</v>
      </c>
      <c r="K36" s="137">
        <v>0</v>
      </c>
      <c r="L36" s="137">
        <v>0</v>
      </c>
      <c r="M36" s="137">
        <v>0</v>
      </c>
      <c r="N36" s="137">
        <v>0</v>
      </c>
      <c r="O36" s="137">
        <v>0</v>
      </c>
      <c r="P36" s="137">
        <v>0</v>
      </c>
      <c r="Q36" s="137">
        <v>0</v>
      </c>
      <c r="R36" s="137">
        <v>0</v>
      </c>
      <c r="S36" s="137">
        <v>0</v>
      </c>
      <c r="T36" s="137">
        <v>0</v>
      </c>
      <c r="U36" s="137">
        <v>0</v>
      </c>
      <c r="V36" s="137">
        <v>0</v>
      </c>
      <c r="W36" s="137">
        <v>0</v>
      </c>
      <c r="X36" s="137">
        <v>0</v>
      </c>
      <c r="Y36" s="137">
        <v>0</v>
      </c>
      <c r="Z36" s="137">
        <v>0</v>
      </c>
      <c r="AA36" s="137">
        <v>0</v>
      </c>
      <c r="AB36" s="137">
        <v>0</v>
      </c>
      <c r="AC36" s="137">
        <v>0</v>
      </c>
      <c r="AD36" s="137">
        <v>0</v>
      </c>
      <c r="AE36" s="137">
        <v>0</v>
      </c>
      <c r="AF36" s="137">
        <v>0</v>
      </c>
      <c r="AG36" s="137">
        <v>0</v>
      </c>
      <c r="AH36" s="137">
        <v>0</v>
      </c>
      <c r="AI36" s="137">
        <v>0</v>
      </c>
      <c r="AJ36" s="137">
        <v>0</v>
      </c>
      <c r="AK36" s="137">
        <v>0</v>
      </c>
      <c r="AL36" s="137">
        <v>0</v>
      </c>
      <c r="AM36" s="137">
        <v>0</v>
      </c>
      <c r="AN36" s="137">
        <v>0</v>
      </c>
      <c r="AO36" s="137">
        <v>0</v>
      </c>
      <c r="AP36" s="137">
        <v>0</v>
      </c>
      <c r="AQ36" s="137">
        <v>0</v>
      </c>
      <c r="AR36" s="137">
        <v>0</v>
      </c>
      <c r="AS36" s="137">
        <v>0</v>
      </c>
      <c r="AT36" s="137">
        <v>0</v>
      </c>
      <c r="AU36" s="137">
        <v>0</v>
      </c>
      <c r="AV36" s="137">
        <v>0</v>
      </c>
      <c r="AW36" s="137">
        <v>0</v>
      </c>
      <c r="AX36" s="137">
        <v>0</v>
      </c>
      <c r="AY36" s="137">
        <v>0</v>
      </c>
      <c r="AZ36" s="137">
        <v>0</v>
      </c>
      <c r="BA36" s="137">
        <v>0</v>
      </c>
      <c r="BB36" s="137">
        <v>0</v>
      </c>
      <c r="BC36" s="137">
        <v>0</v>
      </c>
      <c r="BD36" s="137">
        <v>0</v>
      </c>
      <c r="BE36" s="137">
        <v>0</v>
      </c>
      <c r="BF36" s="137">
        <v>0</v>
      </c>
      <c r="BG36" s="137">
        <v>0</v>
      </c>
      <c r="BH36" s="137">
        <v>0</v>
      </c>
      <c r="BI36" s="137">
        <v>0</v>
      </c>
      <c r="BJ36" s="137">
        <v>0</v>
      </c>
      <c r="BK36" s="137">
        <v>0</v>
      </c>
      <c r="BL36" s="137">
        <v>103.54120724046491</v>
      </c>
      <c r="BM36" s="137">
        <v>118.83984118555509</v>
      </c>
      <c r="BN36" s="137">
        <v>118.83022479593696</v>
      </c>
      <c r="BO36" s="137">
        <v>123.15568154659881</v>
      </c>
      <c r="BP36" s="137">
        <v>114.99865647111784</v>
      </c>
      <c r="BQ36" s="137">
        <v>103.82346250643846</v>
      </c>
      <c r="BR36" s="137">
        <v>15.855952933000001</v>
      </c>
      <c r="BS36" s="137">
        <v>0</v>
      </c>
      <c r="BT36" s="137">
        <v>0</v>
      </c>
      <c r="BU36" s="137">
        <v>0</v>
      </c>
      <c r="BV36" s="137">
        <v>0</v>
      </c>
      <c r="BW36" s="137">
        <v>0</v>
      </c>
      <c r="BX36" s="133">
        <v>0</v>
      </c>
    </row>
    <row r="37" spans="1:76">
      <c r="A37" s="112"/>
      <c r="B37" s="38" t="s">
        <v>237</v>
      </c>
      <c r="C37" s="146" t="s">
        <v>201</v>
      </c>
      <c r="D37" s="137">
        <v>0</v>
      </c>
      <c r="E37" s="137">
        <v>0</v>
      </c>
      <c r="F37" s="137">
        <v>0</v>
      </c>
      <c r="G37" s="137">
        <v>0</v>
      </c>
      <c r="H37" s="137">
        <v>0</v>
      </c>
      <c r="I37" s="137">
        <v>0</v>
      </c>
      <c r="J37" s="137">
        <v>0</v>
      </c>
      <c r="K37" s="137">
        <v>0</v>
      </c>
      <c r="L37" s="137">
        <v>0</v>
      </c>
      <c r="M37" s="137">
        <v>0</v>
      </c>
      <c r="N37" s="137">
        <v>0</v>
      </c>
      <c r="O37" s="137">
        <v>0</v>
      </c>
      <c r="P37" s="137">
        <v>0</v>
      </c>
      <c r="Q37" s="137">
        <v>0</v>
      </c>
      <c r="R37" s="137">
        <v>0</v>
      </c>
      <c r="S37" s="137">
        <v>0</v>
      </c>
      <c r="T37" s="137">
        <v>0</v>
      </c>
      <c r="U37" s="137">
        <v>0</v>
      </c>
      <c r="V37" s="137">
        <v>0</v>
      </c>
      <c r="W37" s="137">
        <v>0</v>
      </c>
      <c r="X37" s="137">
        <v>0</v>
      </c>
      <c r="Y37" s="137">
        <v>0</v>
      </c>
      <c r="Z37" s="137">
        <v>0</v>
      </c>
      <c r="AA37" s="137">
        <v>0</v>
      </c>
      <c r="AB37" s="137">
        <v>0</v>
      </c>
      <c r="AC37" s="137">
        <v>0</v>
      </c>
      <c r="AD37" s="137">
        <v>0</v>
      </c>
      <c r="AE37" s="137">
        <v>0</v>
      </c>
      <c r="AF37" s="137">
        <v>0</v>
      </c>
      <c r="AG37" s="137">
        <v>0</v>
      </c>
      <c r="AH37" s="137">
        <v>0</v>
      </c>
      <c r="AI37" s="137">
        <v>0</v>
      </c>
      <c r="AJ37" s="137">
        <v>0</v>
      </c>
      <c r="AK37" s="137">
        <v>0</v>
      </c>
      <c r="AL37" s="137">
        <v>0</v>
      </c>
      <c r="AM37" s="137">
        <v>0</v>
      </c>
      <c r="AN37" s="137">
        <v>0</v>
      </c>
      <c r="AO37" s="137">
        <v>0</v>
      </c>
      <c r="AP37" s="137">
        <v>0</v>
      </c>
      <c r="AQ37" s="137">
        <v>0</v>
      </c>
      <c r="AR37" s="137">
        <v>0</v>
      </c>
      <c r="AS37" s="137">
        <v>0</v>
      </c>
      <c r="AT37" s="137">
        <v>0</v>
      </c>
      <c r="AU37" s="137">
        <v>0</v>
      </c>
      <c r="AV37" s="137">
        <v>0</v>
      </c>
      <c r="AW37" s="137">
        <v>0</v>
      </c>
      <c r="AX37" s="137">
        <v>0</v>
      </c>
      <c r="AY37" s="137">
        <v>0</v>
      </c>
      <c r="AZ37" s="137">
        <v>0</v>
      </c>
      <c r="BA37" s="137">
        <v>0</v>
      </c>
      <c r="BB37" s="137">
        <v>0</v>
      </c>
      <c r="BC37" s="137">
        <v>0</v>
      </c>
      <c r="BD37" s="137">
        <v>0</v>
      </c>
      <c r="BE37" s="137">
        <v>7.2097794796588985</v>
      </c>
      <c r="BF37" s="137">
        <v>7.5674499219390876</v>
      </c>
      <c r="BG37" s="137">
        <v>6.5396949824302073</v>
      </c>
      <c r="BH37" s="137">
        <v>23.214523650899402</v>
      </c>
      <c r="BI37" s="137">
        <v>47.09934406774687</v>
      </c>
      <c r="BJ37" s="137">
        <v>48.433401989594238</v>
      </c>
      <c r="BK37" s="137">
        <v>54.829834133024875</v>
      </c>
      <c r="BL37" s="137">
        <v>44.026592548634966</v>
      </c>
      <c r="BM37" s="137">
        <v>53.842866428265019</v>
      </c>
      <c r="BN37" s="137">
        <v>65.642997166129703</v>
      </c>
      <c r="BO37" s="137">
        <v>55.610567235722776</v>
      </c>
      <c r="BP37" s="137">
        <v>59.397603465964359</v>
      </c>
      <c r="BQ37" s="137">
        <v>0.63793406870399294</v>
      </c>
      <c r="BR37" s="137">
        <v>0.21180949369999999</v>
      </c>
      <c r="BS37" s="137">
        <v>2.5372059999999998E-2</v>
      </c>
      <c r="BT37" s="137">
        <v>-8.9282202556538847E-6</v>
      </c>
      <c r="BU37" s="137">
        <v>-8.7703538857110853E-6</v>
      </c>
      <c r="BV37" s="137">
        <v>-8.6068242254279554E-6</v>
      </c>
      <c r="BW37" s="137">
        <v>-8.429798457813864E-6</v>
      </c>
      <c r="BX37" s="133">
        <v>-8.2241936173793801E-6</v>
      </c>
    </row>
    <row r="38" spans="1:76">
      <c r="A38" s="112"/>
      <c r="B38" s="38" t="s">
        <v>236</v>
      </c>
      <c r="C38" s="112"/>
      <c r="D38" s="137">
        <f t="shared" ref="D38:AI38" si="7">SUM(D39:D40)</f>
        <v>0</v>
      </c>
      <c r="E38" s="137">
        <f t="shared" si="7"/>
        <v>0</v>
      </c>
      <c r="F38" s="137">
        <f t="shared" si="7"/>
        <v>0</v>
      </c>
      <c r="G38" s="137">
        <f t="shared" si="7"/>
        <v>0</v>
      </c>
      <c r="H38" s="137">
        <f t="shared" si="7"/>
        <v>0</v>
      </c>
      <c r="I38" s="137">
        <f t="shared" si="7"/>
        <v>0</v>
      </c>
      <c r="J38" s="137">
        <f t="shared" si="7"/>
        <v>0</v>
      </c>
      <c r="K38" s="137">
        <f t="shared" si="7"/>
        <v>0</v>
      </c>
      <c r="L38" s="137">
        <f t="shared" si="7"/>
        <v>0</v>
      </c>
      <c r="M38" s="137">
        <f t="shared" si="7"/>
        <v>0</v>
      </c>
      <c r="N38" s="137">
        <f t="shared" si="7"/>
        <v>0</v>
      </c>
      <c r="O38" s="137">
        <f t="shared" si="7"/>
        <v>0</v>
      </c>
      <c r="P38" s="137">
        <f t="shared" si="7"/>
        <v>0</v>
      </c>
      <c r="Q38" s="137">
        <f t="shared" si="7"/>
        <v>0</v>
      </c>
      <c r="R38" s="137">
        <f t="shared" si="7"/>
        <v>0</v>
      </c>
      <c r="S38" s="137">
        <f t="shared" si="7"/>
        <v>0</v>
      </c>
      <c r="T38" s="137">
        <f t="shared" si="7"/>
        <v>0</v>
      </c>
      <c r="U38" s="137">
        <f t="shared" si="7"/>
        <v>0</v>
      </c>
      <c r="V38" s="137">
        <f t="shared" si="7"/>
        <v>0</v>
      </c>
      <c r="W38" s="137">
        <f t="shared" si="7"/>
        <v>0</v>
      </c>
      <c r="X38" s="137">
        <f t="shared" si="7"/>
        <v>0</v>
      </c>
      <c r="Y38" s="137">
        <f t="shared" si="7"/>
        <v>0</v>
      </c>
      <c r="Z38" s="137">
        <f t="shared" si="7"/>
        <v>0</v>
      </c>
      <c r="AA38" s="137">
        <f t="shared" si="7"/>
        <v>0</v>
      </c>
      <c r="AB38" s="137">
        <f t="shared" si="7"/>
        <v>0</v>
      </c>
      <c r="AC38" s="137">
        <f t="shared" si="7"/>
        <v>0</v>
      </c>
      <c r="AD38" s="137">
        <f t="shared" si="7"/>
        <v>0</v>
      </c>
      <c r="AE38" s="137">
        <f t="shared" si="7"/>
        <v>0</v>
      </c>
      <c r="AF38" s="137">
        <f t="shared" si="7"/>
        <v>0</v>
      </c>
      <c r="AG38" s="137">
        <f t="shared" si="7"/>
        <v>0</v>
      </c>
      <c r="AH38" s="137">
        <f t="shared" si="7"/>
        <v>0</v>
      </c>
      <c r="AI38" s="137">
        <f t="shared" si="7"/>
        <v>0</v>
      </c>
      <c r="AJ38" s="137">
        <f t="shared" ref="AJ38:BO38" si="8">SUM(AJ39:AJ40)</f>
        <v>0</v>
      </c>
      <c r="AK38" s="137">
        <f t="shared" si="8"/>
        <v>0</v>
      </c>
      <c r="AL38" s="137">
        <f t="shared" si="8"/>
        <v>0</v>
      </c>
      <c r="AM38" s="137">
        <f t="shared" si="8"/>
        <v>0</v>
      </c>
      <c r="AN38" s="137">
        <f t="shared" si="8"/>
        <v>0</v>
      </c>
      <c r="AO38" s="137">
        <f t="shared" si="8"/>
        <v>0</v>
      </c>
      <c r="AP38" s="137">
        <f t="shared" si="8"/>
        <v>0</v>
      </c>
      <c r="AQ38" s="137">
        <f t="shared" si="8"/>
        <v>0</v>
      </c>
      <c r="AR38" s="137">
        <f t="shared" si="8"/>
        <v>0</v>
      </c>
      <c r="AS38" s="137">
        <f t="shared" si="8"/>
        <v>0</v>
      </c>
      <c r="AT38" s="137">
        <f t="shared" si="8"/>
        <v>0</v>
      </c>
      <c r="AU38" s="137">
        <f t="shared" si="8"/>
        <v>0</v>
      </c>
      <c r="AV38" s="137">
        <f t="shared" si="8"/>
        <v>0</v>
      </c>
      <c r="AW38" s="137">
        <f t="shared" si="8"/>
        <v>0</v>
      </c>
      <c r="AX38" s="137">
        <f t="shared" si="8"/>
        <v>0</v>
      </c>
      <c r="AY38" s="137">
        <f t="shared" si="8"/>
        <v>0</v>
      </c>
      <c r="AZ38" s="137">
        <f t="shared" si="8"/>
        <v>3222.7673212628351</v>
      </c>
      <c r="BA38" s="137">
        <f t="shared" si="8"/>
        <v>5691.9545790090751</v>
      </c>
      <c r="BB38" s="137">
        <f t="shared" si="8"/>
        <v>5119.7850364755504</v>
      </c>
      <c r="BC38" s="137">
        <f t="shared" si="8"/>
        <v>4635.9592475604941</v>
      </c>
      <c r="BD38" s="137">
        <f t="shared" si="8"/>
        <v>4012.7952690780767</v>
      </c>
      <c r="BE38" s="137">
        <f t="shared" si="8"/>
        <v>3573.4433360781463</v>
      </c>
      <c r="BF38" s="137">
        <f t="shared" si="8"/>
        <v>3506.5981680517857</v>
      </c>
      <c r="BG38" s="137">
        <f t="shared" si="8"/>
        <v>3351.5907280472211</v>
      </c>
      <c r="BH38" s="137">
        <f t="shared" si="8"/>
        <v>2798.7980717257683</v>
      </c>
      <c r="BI38" s="137">
        <f t="shared" si="8"/>
        <v>2854.5598959930298</v>
      </c>
      <c r="BJ38" s="137">
        <f t="shared" si="8"/>
        <v>2933.8464983116246</v>
      </c>
      <c r="BK38" s="137">
        <f t="shared" si="8"/>
        <v>2618.7426497844604</v>
      </c>
      <c r="BL38" s="137">
        <f t="shared" si="8"/>
        <v>3255.9196492553597</v>
      </c>
      <c r="BM38" s="137">
        <f t="shared" si="8"/>
        <v>5203.834239428782</v>
      </c>
      <c r="BN38" s="137">
        <f t="shared" si="8"/>
        <v>4836.0967151699915</v>
      </c>
      <c r="BO38" s="137">
        <f t="shared" si="8"/>
        <v>5240.1443173048074</v>
      </c>
      <c r="BP38" s="137">
        <f t="shared" ref="BP38:BX38" si="9">SUM(BP39:BP40)</f>
        <v>5403.3829502561211</v>
      </c>
      <c r="BQ38" s="137">
        <f t="shared" si="9"/>
        <v>4442.4490945708549</v>
      </c>
      <c r="BR38" s="137">
        <f t="shared" si="9"/>
        <v>3095.6914985567996</v>
      </c>
      <c r="BS38" s="137">
        <f t="shared" si="9"/>
        <v>2156.5056348380563</v>
      </c>
      <c r="BT38" s="137">
        <f t="shared" si="9"/>
        <v>2311.7032743906334</v>
      </c>
      <c r="BU38" s="137">
        <f t="shared" si="9"/>
        <v>2339.5074204779648</v>
      </c>
      <c r="BV38" s="137">
        <f t="shared" si="9"/>
        <v>2314.640675299966</v>
      </c>
      <c r="BW38" s="137">
        <f t="shared" si="9"/>
        <v>2310.7104075742841</v>
      </c>
      <c r="BX38" s="133">
        <f t="shared" si="9"/>
        <v>2329.3363947983294</v>
      </c>
    </row>
    <row r="39" spans="1:76">
      <c r="A39" s="112"/>
      <c r="B39" s="37" t="s">
        <v>217</v>
      </c>
      <c r="C39" s="146" t="s">
        <v>210</v>
      </c>
      <c r="D39" s="137">
        <v>0</v>
      </c>
      <c r="E39" s="137">
        <v>0</v>
      </c>
      <c r="F39" s="137">
        <v>0</v>
      </c>
      <c r="G39" s="137">
        <v>0</v>
      </c>
      <c r="H39" s="137">
        <v>0</v>
      </c>
      <c r="I39" s="137">
        <v>0</v>
      </c>
      <c r="J39" s="137">
        <v>0</v>
      </c>
      <c r="K39" s="137">
        <v>0</v>
      </c>
      <c r="L39" s="137">
        <v>0</v>
      </c>
      <c r="M39" s="137">
        <v>0</v>
      </c>
      <c r="N39" s="137">
        <v>0</v>
      </c>
      <c r="O39" s="137">
        <v>0</v>
      </c>
      <c r="P39" s="137">
        <v>0</v>
      </c>
      <c r="Q39" s="137">
        <v>0</v>
      </c>
      <c r="R39" s="137">
        <v>0</v>
      </c>
      <c r="S39" s="137">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37">
        <v>0</v>
      </c>
      <c r="AM39" s="137">
        <v>0</v>
      </c>
      <c r="AN39" s="137">
        <v>0</v>
      </c>
      <c r="AO39" s="137">
        <v>0</v>
      </c>
      <c r="AP39" s="137">
        <v>0</v>
      </c>
      <c r="AQ39" s="137">
        <v>0</v>
      </c>
      <c r="AR39" s="137">
        <v>0</v>
      </c>
      <c r="AS39" s="137">
        <v>0</v>
      </c>
      <c r="AT39" s="137">
        <v>0</v>
      </c>
      <c r="AU39" s="137">
        <v>0</v>
      </c>
      <c r="AV39" s="137">
        <v>0</v>
      </c>
      <c r="AW39" s="137">
        <v>0</v>
      </c>
      <c r="AX39" s="137">
        <v>0</v>
      </c>
      <c r="AY39" s="137">
        <v>0</v>
      </c>
      <c r="AZ39" s="137">
        <v>495.05013332547628</v>
      </c>
      <c r="BA39" s="137">
        <v>694.42598462807769</v>
      </c>
      <c r="BB39" s="137">
        <v>682.47241536532556</v>
      </c>
      <c r="BC39" s="137">
        <v>653.74413390490167</v>
      </c>
      <c r="BD39" s="137">
        <v>622.2755017644464</v>
      </c>
      <c r="BE39" s="137">
        <v>644.26093153738282</v>
      </c>
      <c r="BF39" s="137">
        <v>693.06740765989264</v>
      </c>
      <c r="BG39" s="137">
        <v>664.25617291678532</v>
      </c>
      <c r="BH39" s="137">
        <v>565.26888992244164</v>
      </c>
      <c r="BI39" s="137">
        <v>600.55780078936107</v>
      </c>
      <c r="BJ39" s="137">
        <v>574.70322496106769</v>
      </c>
      <c r="BK39" s="137">
        <v>495.39699095693067</v>
      </c>
      <c r="BL39" s="137">
        <v>829.35815665154598</v>
      </c>
      <c r="BM39" s="137">
        <v>1209.5115416891244</v>
      </c>
      <c r="BN39" s="137">
        <v>866.10077673480532</v>
      </c>
      <c r="BO39" s="137">
        <v>796.40755584180692</v>
      </c>
      <c r="BP39" s="137">
        <v>692.260267834199</v>
      </c>
      <c r="BQ39" s="137">
        <v>539.38757401486419</v>
      </c>
      <c r="BR39" s="137">
        <v>372.9028460971</v>
      </c>
      <c r="BS39" s="137">
        <v>318.98404495045077</v>
      </c>
      <c r="BT39" s="137">
        <v>320.85221009558751</v>
      </c>
      <c r="BU39" s="137">
        <v>316.60906748434058</v>
      </c>
      <c r="BV39" s="137">
        <v>315.60274267689243</v>
      </c>
      <c r="BW39" s="137">
        <v>303.50162097803718</v>
      </c>
      <c r="BX39" s="133">
        <v>305.94741176458888</v>
      </c>
    </row>
    <row r="40" spans="1:76">
      <c r="A40" s="112"/>
      <c r="B40" s="37" t="s">
        <v>235</v>
      </c>
      <c r="C40" s="146" t="s">
        <v>203</v>
      </c>
      <c r="D40" s="137">
        <v>0</v>
      </c>
      <c r="E40" s="137">
        <v>0</v>
      </c>
      <c r="F40" s="137">
        <v>0</v>
      </c>
      <c r="G40" s="137">
        <v>0</v>
      </c>
      <c r="H40" s="137">
        <v>0</v>
      </c>
      <c r="I40" s="137">
        <v>0</v>
      </c>
      <c r="J40" s="137">
        <v>0</v>
      </c>
      <c r="K40" s="137">
        <v>0</v>
      </c>
      <c r="L40" s="137">
        <v>0</v>
      </c>
      <c r="M40" s="137">
        <v>0</v>
      </c>
      <c r="N40" s="137">
        <v>0</v>
      </c>
      <c r="O40" s="137">
        <v>0</v>
      </c>
      <c r="P40" s="137">
        <v>0</v>
      </c>
      <c r="Q40" s="137">
        <v>0</v>
      </c>
      <c r="R40" s="137">
        <v>0</v>
      </c>
      <c r="S40" s="137">
        <v>0</v>
      </c>
      <c r="T40" s="137">
        <v>0</v>
      </c>
      <c r="U40" s="137">
        <v>0</v>
      </c>
      <c r="V40" s="137">
        <v>0</v>
      </c>
      <c r="W40" s="137">
        <v>0</v>
      </c>
      <c r="X40" s="137">
        <v>0</v>
      </c>
      <c r="Y40" s="137">
        <v>0</v>
      </c>
      <c r="Z40" s="137">
        <v>0</v>
      </c>
      <c r="AA40" s="137">
        <v>0</v>
      </c>
      <c r="AB40" s="137">
        <v>0</v>
      </c>
      <c r="AC40" s="137">
        <v>0</v>
      </c>
      <c r="AD40" s="137">
        <v>0</v>
      </c>
      <c r="AE40" s="137">
        <v>0</v>
      </c>
      <c r="AF40" s="137">
        <v>0</v>
      </c>
      <c r="AG40" s="137">
        <v>0</v>
      </c>
      <c r="AH40" s="137">
        <v>0</v>
      </c>
      <c r="AI40" s="137">
        <v>0</v>
      </c>
      <c r="AJ40" s="137">
        <v>0</v>
      </c>
      <c r="AK40" s="137">
        <v>0</v>
      </c>
      <c r="AL40" s="137">
        <v>0</v>
      </c>
      <c r="AM40" s="137">
        <v>0</v>
      </c>
      <c r="AN40" s="137">
        <v>0</v>
      </c>
      <c r="AO40" s="137">
        <v>0</v>
      </c>
      <c r="AP40" s="137">
        <v>0</v>
      </c>
      <c r="AQ40" s="137">
        <v>0</v>
      </c>
      <c r="AR40" s="137">
        <v>0</v>
      </c>
      <c r="AS40" s="137">
        <v>0</v>
      </c>
      <c r="AT40" s="137">
        <v>0</v>
      </c>
      <c r="AU40" s="137">
        <v>0</v>
      </c>
      <c r="AV40" s="137">
        <v>0</v>
      </c>
      <c r="AW40" s="137">
        <v>0</v>
      </c>
      <c r="AX40" s="137">
        <v>0</v>
      </c>
      <c r="AY40" s="137">
        <v>0</v>
      </c>
      <c r="AZ40" s="137">
        <v>2727.7171879373586</v>
      </c>
      <c r="BA40" s="137">
        <v>4997.5285943809977</v>
      </c>
      <c r="BB40" s="137">
        <v>4437.3126211102253</v>
      </c>
      <c r="BC40" s="137">
        <v>3982.2151136555926</v>
      </c>
      <c r="BD40" s="137">
        <v>3390.5197673136304</v>
      </c>
      <c r="BE40" s="137">
        <v>2929.1824045407634</v>
      </c>
      <c r="BF40" s="137">
        <v>2813.5307603918932</v>
      </c>
      <c r="BG40" s="137">
        <v>2687.3345551304355</v>
      </c>
      <c r="BH40" s="137">
        <v>2233.5291818033265</v>
      </c>
      <c r="BI40" s="137">
        <v>2254.0020952036689</v>
      </c>
      <c r="BJ40" s="137">
        <v>2359.1432733505571</v>
      </c>
      <c r="BK40" s="137">
        <v>2123.3456588275299</v>
      </c>
      <c r="BL40" s="137">
        <v>2426.5614926038138</v>
      </c>
      <c r="BM40" s="137">
        <v>3994.3226977396575</v>
      </c>
      <c r="BN40" s="137">
        <v>3969.9959384351864</v>
      </c>
      <c r="BO40" s="137">
        <v>4443.7367614630002</v>
      </c>
      <c r="BP40" s="137">
        <v>4711.122682421922</v>
      </c>
      <c r="BQ40" s="137">
        <v>3903.0615205559911</v>
      </c>
      <c r="BR40" s="137">
        <v>2722.7886524596997</v>
      </c>
      <c r="BS40" s="137">
        <v>1837.5215898876056</v>
      </c>
      <c r="BT40" s="137">
        <v>1990.8510642950459</v>
      </c>
      <c r="BU40" s="137">
        <v>2022.8983529936243</v>
      </c>
      <c r="BV40" s="137">
        <v>1999.0379326230736</v>
      </c>
      <c r="BW40" s="137">
        <v>2007.2087865962469</v>
      </c>
      <c r="BX40" s="133">
        <v>2023.3889830337405</v>
      </c>
    </row>
    <row r="41" spans="1:76" ht="25.5" customHeight="1">
      <c r="A41" s="112"/>
      <c r="B41" s="38" t="s">
        <v>234</v>
      </c>
      <c r="C41" s="146" t="s">
        <v>210</v>
      </c>
      <c r="D41" s="137">
        <v>0</v>
      </c>
      <c r="E41" s="137">
        <v>0</v>
      </c>
      <c r="F41" s="137">
        <v>0</v>
      </c>
      <c r="G41" s="137">
        <v>0</v>
      </c>
      <c r="H41" s="137">
        <v>0</v>
      </c>
      <c r="I41" s="137">
        <v>0</v>
      </c>
      <c r="J41" s="137">
        <v>0</v>
      </c>
      <c r="K41" s="137">
        <v>0</v>
      </c>
      <c r="L41" s="137">
        <v>0</v>
      </c>
      <c r="M41" s="137">
        <v>0</v>
      </c>
      <c r="N41" s="137">
        <v>0</v>
      </c>
      <c r="O41" s="137">
        <v>0</v>
      </c>
      <c r="P41" s="137">
        <v>0</v>
      </c>
      <c r="Q41" s="137">
        <v>0</v>
      </c>
      <c r="R41" s="137">
        <v>0</v>
      </c>
      <c r="S41" s="137">
        <v>0</v>
      </c>
      <c r="T41" s="137">
        <v>0</v>
      </c>
      <c r="U41" s="137">
        <v>0</v>
      </c>
      <c r="V41" s="137">
        <v>0</v>
      </c>
      <c r="W41" s="137">
        <v>0</v>
      </c>
      <c r="X41" s="137">
        <v>0</v>
      </c>
      <c r="Y41" s="137">
        <v>0</v>
      </c>
      <c r="Z41" s="137">
        <v>496.19258167526414</v>
      </c>
      <c r="AA41" s="137">
        <v>485.18815052041629</v>
      </c>
      <c r="AB41" s="137">
        <v>448.88888888888891</v>
      </c>
      <c r="AC41" s="137">
        <v>414.66275659824043</v>
      </c>
      <c r="AD41" s="137">
        <v>388.90709487137474</v>
      </c>
      <c r="AE41" s="137">
        <v>366.159119372487</v>
      </c>
      <c r="AF41" s="137">
        <v>475.72250974007096</v>
      </c>
      <c r="AG41" s="137">
        <v>475.61038030403853</v>
      </c>
      <c r="AH41" s="137">
        <v>489.70262282970077</v>
      </c>
      <c r="AI41" s="137">
        <v>499.683368954326</v>
      </c>
      <c r="AJ41" s="137">
        <v>501.599893340444</v>
      </c>
      <c r="AK41" s="137">
        <v>484.78036332705511</v>
      </c>
      <c r="AL41" s="137">
        <v>436.89348017871879</v>
      </c>
      <c r="AM41" s="137">
        <v>387.91130965351925</v>
      </c>
      <c r="AN41" s="137">
        <v>418.7310089097183</v>
      </c>
      <c r="AO41" s="137">
        <v>402.12667815784999</v>
      </c>
      <c r="AP41" s="137">
        <v>397.03391334812562</v>
      </c>
      <c r="AQ41" s="137">
        <v>113.43527432884049</v>
      </c>
      <c r="AR41" s="137">
        <v>56.330067665739556</v>
      </c>
      <c r="AS41" s="137">
        <v>58.947622807186463</v>
      </c>
      <c r="AT41" s="137">
        <v>60.474255224544237</v>
      </c>
      <c r="AU41" s="137">
        <v>52.516606467870645</v>
      </c>
      <c r="AV41" s="137">
        <v>52.12070575514818</v>
      </c>
      <c r="AW41" s="137">
        <v>53.295596277463304</v>
      </c>
      <c r="AX41" s="137">
        <v>43.095546635481526</v>
      </c>
      <c r="AY41" s="137">
        <v>44.290055587973342</v>
      </c>
      <c r="AZ41" s="137">
        <v>48.692894709704028</v>
      </c>
      <c r="BA41" s="137">
        <v>52.282817317295574</v>
      </c>
      <c r="BB41" s="137">
        <v>55.064744101219659</v>
      </c>
      <c r="BC41" s="137">
        <v>54.50205877376051</v>
      </c>
      <c r="BD41" s="137">
        <v>62.252053925893257</v>
      </c>
      <c r="BE41" s="137">
        <v>76.520359520123833</v>
      </c>
      <c r="BF41" s="137">
        <v>91.851571923606144</v>
      </c>
      <c r="BG41" s="137">
        <v>167.13480860060426</v>
      </c>
      <c r="BH41" s="137">
        <v>190.14072379420008</v>
      </c>
      <c r="BI41" s="137">
        <v>202.09310538795472</v>
      </c>
      <c r="BJ41" s="137">
        <v>210.90538273347457</v>
      </c>
      <c r="BK41" s="137">
        <v>288.20529601957929</v>
      </c>
      <c r="BL41" s="137">
        <v>365.72499010403976</v>
      </c>
      <c r="BM41" s="137">
        <v>382.75094640373544</v>
      </c>
      <c r="BN41" s="137">
        <v>371.07841907026335</v>
      </c>
      <c r="BO41" s="137">
        <v>388.21857762910236</v>
      </c>
      <c r="BP41" s="137">
        <v>413.65390084959745</v>
      </c>
      <c r="BQ41" s="137">
        <v>409.62014010494192</v>
      </c>
      <c r="BR41" s="137">
        <v>420.72160213720008</v>
      </c>
      <c r="BS41" s="137">
        <v>443.17083370398387</v>
      </c>
      <c r="BT41" s="137">
        <v>442.05403314648788</v>
      </c>
      <c r="BU41" s="137">
        <v>443.53199776963083</v>
      </c>
      <c r="BV41" s="137">
        <v>446.5512182548718</v>
      </c>
      <c r="BW41" s="137">
        <v>451.54275783107579</v>
      </c>
      <c r="BX41" s="133">
        <v>468.2494277529139</v>
      </c>
    </row>
    <row r="42" spans="1:76">
      <c r="A42" s="112"/>
      <c r="B42" s="38" t="s">
        <v>233</v>
      </c>
      <c r="C42" s="146" t="s">
        <v>210</v>
      </c>
      <c r="D42" s="137">
        <v>0</v>
      </c>
      <c r="E42" s="137">
        <v>0</v>
      </c>
      <c r="F42" s="137">
        <v>0</v>
      </c>
      <c r="G42" s="137">
        <v>0</v>
      </c>
      <c r="H42" s="137">
        <v>0</v>
      </c>
      <c r="I42" s="137">
        <v>0</v>
      </c>
      <c r="J42" s="137">
        <v>0</v>
      </c>
      <c r="K42" s="137">
        <v>0</v>
      </c>
      <c r="L42" s="137">
        <v>0</v>
      </c>
      <c r="M42" s="137">
        <v>0</v>
      </c>
      <c r="N42" s="137">
        <v>0</v>
      </c>
      <c r="O42" s="137">
        <v>0</v>
      </c>
      <c r="P42" s="137">
        <v>0</v>
      </c>
      <c r="Q42" s="137">
        <v>0</v>
      </c>
      <c r="R42" s="137">
        <v>0</v>
      </c>
      <c r="S42" s="137">
        <v>0</v>
      </c>
      <c r="T42" s="137">
        <v>0</v>
      </c>
      <c r="U42" s="137">
        <v>0</v>
      </c>
      <c r="V42" s="137">
        <v>0</v>
      </c>
      <c r="W42" s="137">
        <v>0</v>
      </c>
      <c r="X42" s="137">
        <v>0</v>
      </c>
      <c r="Y42" s="137">
        <v>0</v>
      </c>
      <c r="Z42" s="137">
        <v>0</v>
      </c>
      <c r="AA42" s="137">
        <v>0</v>
      </c>
      <c r="AB42" s="137">
        <v>0</v>
      </c>
      <c r="AC42" s="137">
        <v>0</v>
      </c>
      <c r="AD42" s="137">
        <v>0</v>
      </c>
      <c r="AE42" s="137">
        <v>0</v>
      </c>
      <c r="AF42" s="137">
        <v>0</v>
      </c>
      <c r="AG42" s="137">
        <v>0</v>
      </c>
      <c r="AH42" s="137">
        <v>74.62135205024012</v>
      </c>
      <c r="AI42" s="137">
        <v>63.959471226153724</v>
      </c>
      <c r="AJ42" s="137">
        <v>53.863075794947008</v>
      </c>
      <c r="AK42" s="137">
        <v>49.091682362233428</v>
      </c>
      <c r="AL42" s="137">
        <v>45.988787387233558</v>
      </c>
      <c r="AM42" s="137">
        <v>46.769448681629981</v>
      </c>
      <c r="AN42" s="137">
        <v>46.814646958850489</v>
      </c>
      <c r="AO42" s="137">
        <v>41.683862979777132</v>
      </c>
      <c r="AP42" s="137">
        <v>33.025808711900034</v>
      </c>
      <c r="AQ42" s="137">
        <v>0.97014363809397341</v>
      </c>
      <c r="AR42" s="137">
        <v>0</v>
      </c>
      <c r="AS42" s="137">
        <v>0</v>
      </c>
      <c r="AT42" s="137">
        <v>0</v>
      </c>
      <c r="AU42" s="137">
        <v>0</v>
      </c>
      <c r="AV42" s="137">
        <v>0</v>
      </c>
      <c r="AW42" s="137">
        <v>0</v>
      </c>
      <c r="AX42" s="137">
        <v>0</v>
      </c>
      <c r="AY42" s="137">
        <v>0</v>
      </c>
      <c r="AZ42" s="137">
        <v>0</v>
      </c>
      <c r="BA42" s="137">
        <v>0</v>
      </c>
      <c r="BB42" s="137">
        <v>0</v>
      </c>
      <c r="BC42" s="137">
        <v>0</v>
      </c>
      <c r="BD42" s="137">
        <v>0</v>
      </c>
      <c r="BE42" s="137">
        <v>0</v>
      </c>
      <c r="BF42" s="137">
        <v>0</v>
      </c>
      <c r="BG42" s="137">
        <v>0</v>
      </c>
      <c r="BH42" s="137">
        <v>0</v>
      </c>
      <c r="BI42" s="137">
        <v>0</v>
      </c>
      <c r="BJ42" s="137">
        <v>0</v>
      </c>
      <c r="BK42" s="137">
        <v>0</v>
      </c>
      <c r="BL42" s="137">
        <v>0</v>
      </c>
      <c r="BM42" s="137">
        <v>0</v>
      </c>
      <c r="BN42" s="137">
        <v>0</v>
      </c>
      <c r="BO42" s="137">
        <v>0</v>
      </c>
      <c r="BP42" s="137">
        <v>0</v>
      </c>
      <c r="BQ42" s="137">
        <v>0</v>
      </c>
      <c r="BR42" s="137">
        <v>0</v>
      </c>
      <c r="BS42" s="137">
        <v>0</v>
      </c>
      <c r="BT42" s="137">
        <v>0</v>
      </c>
      <c r="BU42" s="137">
        <v>0</v>
      </c>
      <c r="BV42" s="137">
        <v>0</v>
      </c>
      <c r="BW42" s="137">
        <v>0</v>
      </c>
      <c r="BX42" s="133">
        <v>0</v>
      </c>
    </row>
    <row r="43" spans="1:76">
      <c r="A43" s="112"/>
      <c r="B43" s="38" t="s">
        <v>232</v>
      </c>
      <c r="C43" s="146" t="s">
        <v>201</v>
      </c>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v>6.2807970322726243</v>
      </c>
      <c r="BM43" s="137">
        <v>7.8221700894281216</v>
      </c>
      <c r="BN43" s="137">
        <v>9.9978551596433576</v>
      </c>
      <c r="BO43" s="137">
        <v>10.103633276900913</v>
      </c>
      <c r="BP43" s="137">
        <v>9.8325741373795985</v>
      </c>
      <c r="BQ43" s="137">
        <v>9.4386640140120104</v>
      </c>
      <c r="BR43" s="137">
        <v>10.219257749800002</v>
      </c>
      <c r="BS43" s="137">
        <v>8.9157701538841732</v>
      </c>
      <c r="BT43" s="137">
        <v>8.9153357914108291</v>
      </c>
      <c r="BU43" s="137">
        <v>8.8855648934759728</v>
      </c>
      <c r="BV43" s="137">
        <v>8.9354154433772539</v>
      </c>
      <c r="BW43" s="137">
        <v>9.13608459784232</v>
      </c>
      <c r="BX43" s="133">
        <v>9.42713175049429</v>
      </c>
    </row>
    <row r="44" spans="1:76">
      <c r="A44" s="112"/>
      <c r="B44" s="38" t="s">
        <v>231</v>
      </c>
      <c r="C44" s="146" t="s">
        <v>201</v>
      </c>
      <c r="D44" s="137">
        <v>0</v>
      </c>
      <c r="E44" s="137">
        <v>0</v>
      </c>
      <c r="F44" s="137">
        <v>0</v>
      </c>
      <c r="G44" s="137">
        <v>0</v>
      </c>
      <c r="H44" s="137">
        <v>0</v>
      </c>
      <c r="I44" s="137">
        <v>0</v>
      </c>
      <c r="J44" s="137">
        <v>0</v>
      </c>
      <c r="K44" s="137">
        <v>0</v>
      </c>
      <c r="L44" s="137">
        <v>0</v>
      </c>
      <c r="M44" s="137">
        <v>0</v>
      </c>
      <c r="N44" s="137">
        <v>0</v>
      </c>
      <c r="O44" s="137">
        <v>0</v>
      </c>
      <c r="P44" s="137">
        <v>0</v>
      </c>
      <c r="Q44" s="137">
        <v>0</v>
      </c>
      <c r="R44" s="137">
        <v>0</v>
      </c>
      <c r="S44" s="137">
        <v>0</v>
      </c>
      <c r="T44" s="137">
        <v>0</v>
      </c>
      <c r="U44" s="137">
        <v>0</v>
      </c>
      <c r="V44" s="137">
        <v>0</v>
      </c>
      <c r="W44" s="137">
        <v>0</v>
      </c>
      <c r="X44" s="137">
        <v>0</v>
      </c>
      <c r="Y44" s="137">
        <v>0</v>
      </c>
      <c r="Z44" s="137">
        <v>0</v>
      </c>
      <c r="AA44" s="137">
        <v>0</v>
      </c>
      <c r="AB44" s="137">
        <v>0</v>
      </c>
      <c r="AC44" s="137">
        <v>0</v>
      </c>
      <c r="AD44" s="137">
        <v>0</v>
      </c>
      <c r="AE44" s="137">
        <v>1.3314877068090436</v>
      </c>
      <c r="AF44" s="137">
        <v>48.159562714426933</v>
      </c>
      <c r="AG44" s="137">
        <v>102.35962532630396</v>
      </c>
      <c r="AH44" s="137">
        <v>219.20022164758035</v>
      </c>
      <c r="AI44" s="137">
        <v>315.79988917913403</v>
      </c>
      <c r="AJ44" s="137">
        <v>420.80527964802349</v>
      </c>
      <c r="AK44" s="137">
        <v>530.80381554164887</v>
      </c>
      <c r="AL44" s="137">
        <v>678.33461396169491</v>
      </c>
      <c r="AM44" s="137">
        <v>836.34778818914788</v>
      </c>
      <c r="AN44" s="137">
        <v>925.88968429726526</v>
      </c>
      <c r="AO44" s="137">
        <v>1034.7405986744677</v>
      </c>
      <c r="AP44" s="137">
        <v>1212.5189769940441</v>
      </c>
      <c r="AQ44" s="137">
        <v>1332.7672354646659</v>
      </c>
      <c r="AR44" s="137">
        <v>1415.7777408775792</v>
      </c>
      <c r="AS44" s="137">
        <v>1496.5896863145329</v>
      </c>
      <c r="AT44" s="137">
        <v>1586.6439839928858</v>
      </c>
      <c r="AU44" s="137">
        <v>1801.7585552288954</v>
      </c>
      <c r="AV44" s="137">
        <v>113.01423633295656</v>
      </c>
      <c r="AW44" s="137">
        <v>0</v>
      </c>
      <c r="AX44" s="137">
        <v>0</v>
      </c>
      <c r="AY44" s="137">
        <v>0</v>
      </c>
      <c r="AZ44" s="137">
        <v>0</v>
      </c>
      <c r="BA44" s="137">
        <v>0</v>
      </c>
      <c r="BB44" s="137">
        <v>0</v>
      </c>
      <c r="BC44" s="137">
        <v>0</v>
      </c>
      <c r="BD44" s="137">
        <v>0</v>
      </c>
      <c r="BE44" s="137">
        <v>0</v>
      </c>
      <c r="BF44" s="137">
        <v>0</v>
      </c>
      <c r="BG44" s="137">
        <v>0</v>
      </c>
      <c r="BH44" s="137">
        <v>0</v>
      </c>
      <c r="BI44" s="137">
        <v>0</v>
      </c>
      <c r="BJ44" s="137">
        <v>0</v>
      </c>
      <c r="BK44" s="137">
        <v>0</v>
      </c>
      <c r="BL44" s="137">
        <v>0</v>
      </c>
      <c r="BM44" s="137">
        <v>0</v>
      </c>
      <c r="BN44" s="137">
        <v>0</v>
      </c>
      <c r="BO44" s="137">
        <v>0</v>
      </c>
      <c r="BP44" s="137">
        <v>0</v>
      </c>
      <c r="BQ44" s="137">
        <v>0</v>
      </c>
      <c r="BR44" s="137">
        <v>0</v>
      </c>
      <c r="BS44" s="137">
        <v>0</v>
      </c>
      <c r="BT44" s="137">
        <v>0</v>
      </c>
      <c r="BU44" s="137">
        <v>0</v>
      </c>
      <c r="BV44" s="137">
        <v>0</v>
      </c>
      <c r="BW44" s="137">
        <v>0</v>
      </c>
      <c r="BX44" s="133">
        <v>0</v>
      </c>
    </row>
    <row r="45" spans="1:76">
      <c r="A45" s="112"/>
      <c r="B45" s="38" t="s">
        <v>5</v>
      </c>
      <c r="C45" s="146" t="s">
        <v>201</v>
      </c>
      <c r="D45" s="137">
        <v>0</v>
      </c>
      <c r="E45" s="137">
        <v>0</v>
      </c>
      <c r="F45" s="137">
        <v>0</v>
      </c>
      <c r="G45" s="137">
        <v>0</v>
      </c>
      <c r="H45" s="137">
        <v>0</v>
      </c>
      <c r="I45" s="137">
        <v>0</v>
      </c>
      <c r="J45" s="137">
        <v>0</v>
      </c>
      <c r="K45" s="137">
        <v>0</v>
      </c>
      <c r="L45" s="137">
        <v>0</v>
      </c>
      <c r="M45" s="137">
        <v>0</v>
      </c>
      <c r="N45" s="137">
        <v>0</v>
      </c>
      <c r="O45" s="137">
        <v>0</v>
      </c>
      <c r="P45" s="137">
        <v>0</v>
      </c>
      <c r="Q45" s="137">
        <v>0</v>
      </c>
      <c r="R45" s="137">
        <v>0</v>
      </c>
      <c r="S45" s="137">
        <v>0</v>
      </c>
      <c r="T45" s="137">
        <v>0</v>
      </c>
      <c r="U45" s="137">
        <v>0</v>
      </c>
      <c r="V45" s="137">
        <v>0</v>
      </c>
      <c r="W45" s="137">
        <v>0</v>
      </c>
      <c r="X45" s="137">
        <v>0</v>
      </c>
      <c r="Y45" s="137">
        <v>0</v>
      </c>
      <c r="Z45" s="137">
        <v>0</v>
      </c>
      <c r="AA45" s="137">
        <v>0</v>
      </c>
      <c r="AB45" s="137">
        <v>0</v>
      </c>
      <c r="AC45" s="137">
        <v>0</v>
      </c>
      <c r="AD45" s="137">
        <v>0</v>
      </c>
      <c r="AE45" s="137">
        <v>0</v>
      </c>
      <c r="AF45" s="137">
        <v>0</v>
      </c>
      <c r="AG45" s="137">
        <v>0</v>
      </c>
      <c r="AH45" s="137">
        <v>0</v>
      </c>
      <c r="AI45" s="137">
        <v>0</v>
      </c>
      <c r="AJ45" s="137">
        <v>0</v>
      </c>
      <c r="AK45" s="137">
        <v>0</v>
      </c>
      <c r="AL45" s="137">
        <v>0</v>
      </c>
      <c r="AM45" s="137">
        <v>0</v>
      </c>
      <c r="AN45" s="137">
        <v>0</v>
      </c>
      <c r="AO45" s="137">
        <v>0</v>
      </c>
      <c r="AP45" s="137">
        <v>0</v>
      </c>
      <c r="AQ45" s="137">
        <v>0</v>
      </c>
      <c r="AR45" s="137">
        <v>0</v>
      </c>
      <c r="AS45" s="137">
        <v>0</v>
      </c>
      <c r="AT45" s="137">
        <v>0</v>
      </c>
      <c r="AU45" s="137">
        <v>0</v>
      </c>
      <c r="AV45" s="137">
        <v>0</v>
      </c>
      <c r="AW45" s="137">
        <v>0</v>
      </c>
      <c r="AX45" s="137">
        <v>0</v>
      </c>
      <c r="AY45" s="137">
        <v>0</v>
      </c>
      <c r="AZ45" s="137">
        <v>0</v>
      </c>
      <c r="BA45" s="137">
        <v>0</v>
      </c>
      <c r="BB45" s="137">
        <v>0</v>
      </c>
      <c r="BC45" s="137">
        <v>0.80753285577302725</v>
      </c>
      <c r="BD45" s="137">
        <v>59.520442765769737</v>
      </c>
      <c r="BE45" s="137">
        <v>112.45994242572374</v>
      </c>
      <c r="BF45" s="137">
        <v>240.70743702363001</v>
      </c>
      <c r="BG45" s="137">
        <v>182.49355585897487</v>
      </c>
      <c r="BH45" s="137">
        <v>110.82792603673023</v>
      </c>
      <c r="BI45" s="137">
        <v>88.616374351329853</v>
      </c>
      <c r="BJ45" s="137">
        <v>103.91464819244692</v>
      </c>
      <c r="BK45" s="137">
        <v>128.4825136852516</v>
      </c>
      <c r="BL45" s="137">
        <v>127.91293274655835</v>
      </c>
      <c r="BM45" s="137">
        <v>127.87781315935364</v>
      </c>
      <c r="BN45" s="137">
        <v>149.33712738287647</v>
      </c>
      <c r="BO45" s="137">
        <v>49.937321776990295</v>
      </c>
      <c r="BP45" s="137">
        <v>1.4565311758801249</v>
      </c>
      <c r="BQ45" s="137">
        <v>0.89022468720215764</v>
      </c>
      <c r="BR45" s="137">
        <v>0.41652129319999998</v>
      </c>
      <c r="BS45" s="137">
        <v>0.28312141651637635</v>
      </c>
      <c r="BT45" s="137">
        <v>0.59071664207943253</v>
      </c>
      <c r="BU45" s="137">
        <v>0.60174180534024724</v>
      </c>
      <c r="BV45" s="137">
        <v>0.46534408692754869</v>
      </c>
      <c r="BW45" s="137">
        <v>0.47714749365243209</v>
      </c>
      <c r="BX45" s="133">
        <v>0.47483905297945761</v>
      </c>
    </row>
    <row r="46" spans="1:76" ht="26.45" customHeight="1">
      <c r="A46" s="112"/>
      <c r="B46" s="38" t="s">
        <v>230</v>
      </c>
      <c r="C46" s="146" t="s">
        <v>201</v>
      </c>
      <c r="D46" s="137">
        <v>0</v>
      </c>
      <c r="E46" s="137">
        <v>0</v>
      </c>
      <c r="F46" s="137">
        <v>0</v>
      </c>
      <c r="G46" s="137">
        <v>0</v>
      </c>
      <c r="H46" s="137">
        <v>0</v>
      </c>
      <c r="I46" s="137">
        <v>0</v>
      </c>
      <c r="J46" s="137">
        <v>0</v>
      </c>
      <c r="K46" s="137">
        <v>0</v>
      </c>
      <c r="L46" s="137">
        <v>0</v>
      </c>
      <c r="M46" s="137">
        <v>0</v>
      </c>
      <c r="N46" s="137">
        <v>0</v>
      </c>
      <c r="O46" s="137">
        <v>0</v>
      </c>
      <c r="P46" s="137">
        <v>0</v>
      </c>
      <c r="Q46" s="137">
        <v>0</v>
      </c>
      <c r="R46" s="137">
        <v>0</v>
      </c>
      <c r="S46" s="137">
        <v>0</v>
      </c>
      <c r="T46" s="137">
        <v>0</v>
      </c>
      <c r="U46" s="137">
        <v>0</v>
      </c>
      <c r="V46" s="137">
        <v>0</v>
      </c>
      <c r="W46" s="137">
        <v>0</v>
      </c>
      <c r="X46" s="137">
        <v>0</v>
      </c>
      <c r="Y46" s="137">
        <v>0</v>
      </c>
      <c r="Z46" s="137">
        <v>0</v>
      </c>
      <c r="AA46" s="137">
        <v>0</v>
      </c>
      <c r="AB46" s="137">
        <v>0</v>
      </c>
      <c r="AC46" s="137">
        <v>0</v>
      </c>
      <c r="AD46" s="137">
        <v>0</v>
      </c>
      <c r="AE46" s="137">
        <v>0</v>
      </c>
      <c r="AF46" s="137">
        <v>0</v>
      </c>
      <c r="AG46" s="137">
        <v>0</v>
      </c>
      <c r="AH46" s="137">
        <v>0</v>
      </c>
      <c r="AI46" s="137">
        <v>0</v>
      </c>
      <c r="AJ46" s="137">
        <v>0</v>
      </c>
      <c r="AK46" s="137">
        <v>0</v>
      </c>
      <c r="AL46" s="137">
        <v>0</v>
      </c>
      <c r="AM46" s="137">
        <v>0</v>
      </c>
      <c r="AN46" s="137">
        <v>0</v>
      </c>
      <c r="AO46" s="137">
        <v>0</v>
      </c>
      <c r="AP46" s="137">
        <v>0</v>
      </c>
      <c r="AQ46" s="137">
        <v>0</v>
      </c>
      <c r="AR46" s="137">
        <v>0</v>
      </c>
      <c r="AS46" s="137">
        <v>0</v>
      </c>
      <c r="AT46" s="137">
        <v>0</v>
      </c>
      <c r="AU46" s="137">
        <v>0</v>
      </c>
      <c r="AV46" s="137">
        <v>0</v>
      </c>
      <c r="AW46" s="137">
        <v>0</v>
      </c>
      <c r="AX46" s="137">
        <v>0</v>
      </c>
      <c r="AY46" s="137">
        <v>0</v>
      </c>
      <c r="AZ46" s="137">
        <v>0</v>
      </c>
      <c r="BA46" s="137">
        <v>0</v>
      </c>
      <c r="BB46" s="137">
        <v>0</v>
      </c>
      <c r="BC46" s="137">
        <v>0</v>
      </c>
      <c r="BD46" s="137">
        <v>0</v>
      </c>
      <c r="BE46" s="137">
        <v>0</v>
      </c>
      <c r="BF46" s="137">
        <v>0</v>
      </c>
      <c r="BG46" s="137">
        <v>0</v>
      </c>
      <c r="BH46" s="137">
        <v>0</v>
      </c>
      <c r="BI46" s="137">
        <v>0</v>
      </c>
      <c r="BJ46" s="137">
        <v>0</v>
      </c>
      <c r="BK46" s="137">
        <v>0</v>
      </c>
      <c r="BL46" s="137">
        <v>0</v>
      </c>
      <c r="BM46" s="137">
        <v>0</v>
      </c>
      <c r="BN46" s="137">
        <v>0</v>
      </c>
      <c r="BO46" s="137">
        <v>5.4228273869336165</v>
      </c>
      <c r="BP46" s="137">
        <v>19.107399676097437</v>
      </c>
      <c r="BQ46" s="137">
        <v>33.582600778800725</v>
      </c>
      <c r="BR46" s="137">
        <v>31.438005834499993</v>
      </c>
      <c r="BS46" s="137">
        <v>30.535836335245897</v>
      </c>
      <c r="BT46" s="137">
        <v>14.039331366764998</v>
      </c>
      <c r="BU46" s="137">
        <v>0</v>
      </c>
      <c r="BV46" s="137">
        <v>0</v>
      </c>
      <c r="BW46" s="137">
        <v>0</v>
      </c>
      <c r="BX46" s="133">
        <v>0</v>
      </c>
    </row>
    <row r="47" spans="1:76">
      <c r="A47" s="112"/>
      <c r="B47" s="38" t="s">
        <v>229</v>
      </c>
      <c r="C47" s="146" t="s">
        <v>201</v>
      </c>
      <c r="D47" s="137">
        <v>0</v>
      </c>
      <c r="E47" s="137">
        <v>0</v>
      </c>
      <c r="F47" s="137">
        <v>0</v>
      </c>
      <c r="G47" s="137">
        <v>0</v>
      </c>
      <c r="H47" s="137">
        <v>0</v>
      </c>
      <c r="I47" s="137">
        <v>0</v>
      </c>
      <c r="J47" s="137">
        <v>0</v>
      </c>
      <c r="K47" s="137">
        <v>0</v>
      </c>
      <c r="L47" s="137">
        <v>0</v>
      </c>
      <c r="M47" s="137">
        <v>0</v>
      </c>
      <c r="N47" s="137">
        <v>0</v>
      </c>
      <c r="O47" s="137">
        <v>0</v>
      </c>
      <c r="P47" s="137">
        <v>0</v>
      </c>
      <c r="Q47" s="137">
        <v>0</v>
      </c>
      <c r="R47" s="137">
        <v>0</v>
      </c>
      <c r="S47" s="137">
        <v>0</v>
      </c>
      <c r="T47" s="137">
        <v>0</v>
      </c>
      <c r="U47" s="137">
        <v>0</v>
      </c>
      <c r="V47" s="137">
        <v>0</v>
      </c>
      <c r="W47" s="137">
        <v>0</v>
      </c>
      <c r="X47" s="137">
        <v>0</v>
      </c>
      <c r="Y47" s="137">
        <v>0</v>
      </c>
      <c r="Z47" s="137">
        <v>0</v>
      </c>
      <c r="AA47" s="137">
        <v>0</v>
      </c>
      <c r="AB47" s="137">
        <v>0</v>
      </c>
      <c r="AC47" s="137">
        <v>0</v>
      </c>
      <c r="AD47" s="137">
        <v>0</v>
      </c>
      <c r="AE47" s="137">
        <v>0</v>
      </c>
      <c r="AF47" s="137">
        <v>104.54148979473165</v>
      </c>
      <c r="AG47" s="137">
        <v>31.018068280698166</v>
      </c>
      <c r="AH47" s="137">
        <v>102.60435906908016</v>
      </c>
      <c r="AI47" s="137">
        <v>171.89107892028812</v>
      </c>
      <c r="AJ47" s="137">
        <v>205.35297646823545</v>
      </c>
      <c r="AK47" s="137">
        <v>233.18549122060878</v>
      </c>
      <c r="AL47" s="137">
        <v>261.56122826489081</v>
      </c>
      <c r="AM47" s="137">
        <v>294.37241229025926</v>
      </c>
      <c r="AN47" s="137">
        <v>312.09764639233663</v>
      </c>
      <c r="AO47" s="137">
        <v>328.56691995824326</v>
      </c>
      <c r="AP47" s="137">
        <v>349.12997781151466</v>
      </c>
      <c r="AQ47" s="137">
        <v>363.67644910696504</v>
      </c>
      <c r="AR47" s="137">
        <v>375.55404956619208</v>
      </c>
      <c r="AS47" s="137">
        <v>387.93522173653503</v>
      </c>
      <c r="AT47" s="137">
        <v>411.11176522899063</v>
      </c>
      <c r="AU47" s="137">
        <v>421.862831659059</v>
      </c>
      <c r="AV47" s="137">
        <v>0</v>
      </c>
      <c r="AW47" s="137">
        <v>0</v>
      </c>
      <c r="AX47" s="137">
        <v>0</v>
      </c>
      <c r="AY47" s="137">
        <v>0</v>
      </c>
      <c r="AZ47" s="137">
        <v>0</v>
      </c>
      <c r="BA47" s="137">
        <v>0</v>
      </c>
      <c r="BB47" s="137">
        <v>0</v>
      </c>
      <c r="BC47" s="137">
        <v>0</v>
      </c>
      <c r="BD47" s="137">
        <v>0</v>
      </c>
      <c r="BE47" s="137">
        <v>0</v>
      </c>
      <c r="BF47" s="137">
        <v>0</v>
      </c>
      <c r="BG47" s="137">
        <v>0</v>
      </c>
      <c r="BH47" s="137">
        <v>0</v>
      </c>
      <c r="BI47" s="137">
        <v>0</v>
      </c>
      <c r="BJ47" s="137">
        <v>0</v>
      </c>
      <c r="BK47" s="137">
        <v>0</v>
      </c>
      <c r="BL47" s="137">
        <v>0</v>
      </c>
      <c r="BM47" s="137">
        <v>0</v>
      </c>
      <c r="BN47" s="137">
        <v>0</v>
      </c>
      <c r="BO47" s="137">
        <v>0</v>
      </c>
      <c r="BP47" s="137">
        <v>0</v>
      </c>
      <c r="BQ47" s="137">
        <v>0</v>
      </c>
      <c r="BR47" s="137">
        <v>0</v>
      </c>
      <c r="BS47" s="137">
        <v>0</v>
      </c>
      <c r="BT47" s="137">
        <v>0</v>
      </c>
      <c r="BU47" s="137">
        <v>0</v>
      </c>
      <c r="BV47" s="137">
        <v>0</v>
      </c>
      <c r="BW47" s="137">
        <v>0</v>
      </c>
      <c r="BX47" s="133">
        <v>0</v>
      </c>
    </row>
    <row r="48" spans="1:76">
      <c r="A48" s="112"/>
      <c r="B48" s="38" t="s">
        <v>228</v>
      </c>
      <c r="C48" s="146" t="s">
        <v>201</v>
      </c>
      <c r="D48" s="137">
        <v>0</v>
      </c>
      <c r="E48" s="137">
        <v>0</v>
      </c>
      <c r="F48" s="137">
        <v>0</v>
      </c>
      <c r="G48" s="137">
        <v>0</v>
      </c>
      <c r="H48" s="137">
        <v>0</v>
      </c>
      <c r="I48" s="137">
        <v>0</v>
      </c>
      <c r="J48" s="137">
        <v>0</v>
      </c>
      <c r="K48" s="137">
        <v>0</v>
      </c>
      <c r="L48" s="137">
        <v>0</v>
      </c>
      <c r="M48" s="137">
        <v>0</v>
      </c>
      <c r="N48" s="137">
        <v>0</v>
      </c>
      <c r="O48" s="137">
        <v>0</v>
      </c>
      <c r="P48" s="137">
        <v>0</v>
      </c>
      <c r="Q48" s="137">
        <v>0</v>
      </c>
      <c r="R48" s="137">
        <v>0</v>
      </c>
      <c r="S48" s="137">
        <v>0</v>
      </c>
      <c r="T48" s="137">
        <v>0</v>
      </c>
      <c r="U48" s="137">
        <v>0</v>
      </c>
      <c r="V48" s="137">
        <v>0</v>
      </c>
      <c r="W48" s="137">
        <v>0</v>
      </c>
      <c r="X48" s="137">
        <v>0</v>
      </c>
      <c r="Y48" s="137">
        <v>0</v>
      </c>
      <c r="Z48" s="137">
        <v>0</v>
      </c>
      <c r="AA48" s="137">
        <v>0</v>
      </c>
      <c r="AB48" s="137">
        <v>0</v>
      </c>
      <c r="AC48" s="137">
        <v>0</v>
      </c>
      <c r="AD48" s="137">
        <v>0</v>
      </c>
      <c r="AE48" s="137">
        <v>0</v>
      </c>
      <c r="AF48" s="137">
        <v>0</v>
      </c>
      <c r="AG48" s="137">
        <v>0</v>
      </c>
      <c r="AH48" s="137">
        <v>0</v>
      </c>
      <c r="AI48" s="137">
        <v>0</v>
      </c>
      <c r="AJ48" s="137">
        <v>0</v>
      </c>
      <c r="AK48" s="137">
        <v>0</v>
      </c>
      <c r="AL48" s="137">
        <v>0</v>
      </c>
      <c r="AM48" s="137">
        <v>0</v>
      </c>
      <c r="AN48" s="137">
        <v>0</v>
      </c>
      <c r="AO48" s="137">
        <v>0</v>
      </c>
      <c r="AP48" s="137">
        <v>0</v>
      </c>
      <c r="AQ48" s="137">
        <v>0</v>
      </c>
      <c r="AR48" s="137">
        <v>0</v>
      </c>
      <c r="AS48" s="137">
        <v>0</v>
      </c>
      <c r="AT48" s="137">
        <v>0</v>
      </c>
      <c r="AU48" s="137">
        <v>0</v>
      </c>
      <c r="AV48" s="137">
        <v>0</v>
      </c>
      <c r="AW48" s="137">
        <v>0</v>
      </c>
      <c r="AX48" s="137">
        <v>0</v>
      </c>
      <c r="AY48" s="137">
        <v>0</v>
      </c>
      <c r="AZ48" s="137">
        <v>0</v>
      </c>
      <c r="BA48" s="137">
        <v>0</v>
      </c>
      <c r="BB48" s="137">
        <v>0</v>
      </c>
      <c r="BC48" s="137">
        <v>0</v>
      </c>
      <c r="BD48" s="137">
        <v>0</v>
      </c>
      <c r="BE48" s="137">
        <v>0</v>
      </c>
      <c r="BF48" s="137">
        <v>0</v>
      </c>
      <c r="BG48" s="137">
        <v>0</v>
      </c>
      <c r="BH48" s="137">
        <v>0</v>
      </c>
      <c r="BI48" s="137">
        <v>1084.486748345093</v>
      </c>
      <c r="BJ48" s="137">
        <v>0</v>
      </c>
      <c r="BK48" s="137">
        <v>0</v>
      </c>
      <c r="BL48" s="137">
        <v>0</v>
      </c>
      <c r="BM48" s="137">
        <v>0</v>
      </c>
      <c r="BN48" s="137">
        <v>0</v>
      </c>
      <c r="BO48" s="137">
        <v>0</v>
      </c>
      <c r="BP48" s="137">
        <v>0</v>
      </c>
      <c r="BQ48" s="137">
        <v>0</v>
      </c>
      <c r="BR48" s="137">
        <v>0</v>
      </c>
      <c r="BS48" s="137">
        <v>0</v>
      </c>
      <c r="BT48" s="137">
        <v>0</v>
      </c>
      <c r="BU48" s="137">
        <v>0</v>
      </c>
      <c r="BV48" s="137">
        <v>0</v>
      </c>
      <c r="BW48" s="137">
        <v>0</v>
      </c>
      <c r="BX48" s="133">
        <v>0</v>
      </c>
    </row>
    <row r="49" spans="1:76">
      <c r="A49" s="112"/>
      <c r="B49" s="38" t="s">
        <v>227</v>
      </c>
      <c r="C49" s="146" t="s">
        <v>201</v>
      </c>
      <c r="D49" s="137">
        <v>0</v>
      </c>
      <c r="E49" s="137">
        <v>0</v>
      </c>
      <c r="F49" s="137">
        <v>0</v>
      </c>
      <c r="G49" s="137">
        <v>0</v>
      </c>
      <c r="H49" s="137">
        <v>0</v>
      </c>
      <c r="I49" s="137">
        <v>0</v>
      </c>
      <c r="J49" s="137">
        <v>0</v>
      </c>
      <c r="K49" s="137">
        <v>0</v>
      </c>
      <c r="L49" s="137">
        <v>0</v>
      </c>
      <c r="M49" s="137">
        <v>0</v>
      </c>
      <c r="N49" s="137">
        <v>0</v>
      </c>
      <c r="O49" s="137">
        <v>0</v>
      </c>
      <c r="P49" s="137">
        <v>0</v>
      </c>
      <c r="Q49" s="137">
        <v>0</v>
      </c>
      <c r="R49" s="137">
        <v>0</v>
      </c>
      <c r="S49" s="137">
        <v>0</v>
      </c>
      <c r="T49" s="137">
        <v>0</v>
      </c>
      <c r="U49" s="137">
        <v>0</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37">
        <v>0</v>
      </c>
      <c r="AL49" s="137">
        <v>0</v>
      </c>
      <c r="AM49" s="137">
        <v>0</v>
      </c>
      <c r="AN49" s="137">
        <v>0</v>
      </c>
      <c r="AO49" s="137">
        <v>0</v>
      </c>
      <c r="AP49" s="137">
        <v>0</v>
      </c>
      <c r="AQ49" s="137">
        <v>0</v>
      </c>
      <c r="AR49" s="137">
        <v>0</v>
      </c>
      <c r="AS49" s="137">
        <v>0</v>
      </c>
      <c r="AT49" s="137">
        <v>0</v>
      </c>
      <c r="AU49" s="137">
        <v>0</v>
      </c>
      <c r="AV49" s="137">
        <v>0</v>
      </c>
      <c r="AW49" s="137">
        <v>0</v>
      </c>
      <c r="AX49" s="137">
        <v>0</v>
      </c>
      <c r="AY49" s="137">
        <v>0</v>
      </c>
      <c r="AZ49" s="137">
        <v>0</v>
      </c>
      <c r="BA49" s="137">
        <v>0</v>
      </c>
      <c r="BB49" s="137">
        <v>0</v>
      </c>
      <c r="BC49" s="137">
        <v>0</v>
      </c>
      <c r="BD49" s="137">
        <v>0</v>
      </c>
      <c r="BE49" s="137">
        <v>0</v>
      </c>
      <c r="BF49" s="137">
        <v>0</v>
      </c>
      <c r="BG49" s="137">
        <v>0</v>
      </c>
      <c r="BH49" s="137">
        <v>650.72652194134741</v>
      </c>
      <c r="BI49" s="137">
        <v>313.66542310950774</v>
      </c>
      <c r="BJ49" s="137">
        <v>0</v>
      </c>
      <c r="BK49" s="137">
        <v>0</v>
      </c>
      <c r="BL49" s="137">
        <v>0</v>
      </c>
      <c r="BM49" s="137">
        <v>0</v>
      </c>
      <c r="BN49" s="137">
        <v>0</v>
      </c>
      <c r="BO49" s="137">
        <v>0</v>
      </c>
      <c r="BP49" s="137">
        <v>0</v>
      </c>
      <c r="BQ49" s="137">
        <v>0</v>
      </c>
      <c r="BR49" s="137">
        <v>0</v>
      </c>
      <c r="BS49" s="137">
        <v>0</v>
      </c>
      <c r="BT49" s="137">
        <v>0</v>
      </c>
      <c r="BU49" s="137">
        <v>0</v>
      </c>
      <c r="BV49" s="137">
        <v>0</v>
      </c>
      <c r="BW49" s="137">
        <v>0</v>
      </c>
      <c r="BX49" s="133">
        <v>0</v>
      </c>
    </row>
    <row r="50" spans="1:76">
      <c r="A50" s="112"/>
      <c r="B50" s="38" t="s">
        <v>226</v>
      </c>
      <c r="C50" s="146" t="s">
        <v>201</v>
      </c>
      <c r="D50" s="137">
        <v>0</v>
      </c>
      <c r="E50" s="137">
        <v>0</v>
      </c>
      <c r="F50" s="137">
        <v>0</v>
      </c>
      <c r="G50" s="137">
        <v>0</v>
      </c>
      <c r="H50" s="137">
        <v>0</v>
      </c>
      <c r="I50" s="137">
        <v>0</v>
      </c>
      <c r="J50" s="137">
        <v>0</v>
      </c>
      <c r="K50" s="137">
        <v>0</v>
      </c>
      <c r="L50" s="137">
        <v>0</v>
      </c>
      <c r="M50" s="137">
        <v>0</v>
      </c>
      <c r="N50" s="137">
        <v>0</v>
      </c>
      <c r="O50" s="137">
        <v>0</v>
      </c>
      <c r="P50" s="137">
        <v>0</v>
      </c>
      <c r="Q50" s="137">
        <v>0</v>
      </c>
      <c r="R50" s="137">
        <v>0</v>
      </c>
      <c r="S50" s="137">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0</v>
      </c>
      <c r="AW50" s="137">
        <v>0</v>
      </c>
      <c r="AX50" s="137">
        <v>0</v>
      </c>
      <c r="AY50" s="137">
        <v>0</v>
      </c>
      <c r="AZ50" s="137">
        <v>0</v>
      </c>
      <c r="BA50" s="137">
        <v>0</v>
      </c>
      <c r="BB50" s="137">
        <v>0</v>
      </c>
      <c r="BC50" s="137">
        <v>0</v>
      </c>
      <c r="BD50" s="137">
        <v>425.33914589766209</v>
      </c>
      <c r="BE50" s="137">
        <v>500.53383990549122</v>
      </c>
      <c r="BF50" s="137">
        <v>500.44055462940918</v>
      </c>
      <c r="BG50" s="137">
        <v>539.3777959310695</v>
      </c>
      <c r="BH50" s="137">
        <v>552.89923698666303</v>
      </c>
      <c r="BI50" s="137">
        <v>568.85200856007327</v>
      </c>
      <c r="BJ50" s="137">
        <v>586.62779788551279</v>
      </c>
      <c r="BK50" s="137">
        <v>595.52802675534997</v>
      </c>
      <c r="BL50" s="137">
        <v>601.37113636094762</v>
      </c>
      <c r="BM50" s="137">
        <v>609.7587281703876</v>
      </c>
      <c r="BN50" s="137">
        <v>624.99519767174138</v>
      </c>
      <c r="BO50" s="137">
        <v>623.62090286468572</v>
      </c>
      <c r="BP50" s="137">
        <v>622.92565763602863</v>
      </c>
      <c r="BQ50" s="137">
        <v>620.99170613043202</v>
      </c>
      <c r="BR50" s="137">
        <v>618.05868997000005</v>
      </c>
      <c r="BS50" s="137">
        <v>621.50010236177263</v>
      </c>
      <c r="BT50" s="137">
        <v>626.45041626038221</v>
      </c>
      <c r="BU50" s="137">
        <v>641.95164051858842</v>
      </c>
      <c r="BV50" s="137">
        <v>442.7851020261075</v>
      </c>
      <c r="BW50" s="137">
        <v>228.57408469941058</v>
      </c>
      <c r="BX50" s="133">
        <v>0</v>
      </c>
    </row>
    <row r="51" spans="1:76" ht="26.45" customHeight="1">
      <c r="A51" s="112"/>
      <c r="B51" s="38" t="s">
        <v>4</v>
      </c>
      <c r="C51" s="146" t="s">
        <v>203</v>
      </c>
      <c r="D51" s="137">
        <v>0</v>
      </c>
      <c r="E51" s="137">
        <v>0</v>
      </c>
      <c r="F51" s="137">
        <v>0</v>
      </c>
      <c r="G51" s="137">
        <v>0</v>
      </c>
      <c r="H51" s="137">
        <v>0</v>
      </c>
      <c r="I51" s="137">
        <v>0</v>
      </c>
      <c r="J51" s="137">
        <v>0</v>
      </c>
      <c r="K51" s="137">
        <v>0</v>
      </c>
      <c r="L51" s="137">
        <v>0</v>
      </c>
      <c r="M51" s="137">
        <v>0</v>
      </c>
      <c r="N51" s="137">
        <v>0</v>
      </c>
      <c r="O51" s="137">
        <v>0</v>
      </c>
      <c r="P51" s="137">
        <v>0</v>
      </c>
      <c r="Q51" s="137">
        <v>0</v>
      </c>
      <c r="R51" s="137">
        <v>0</v>
      </c>
      <c r="S51" s="137">
        <v>0</v>
      </c>
      <c r="T51" s="137">
        <v>0</v>
      </c>
      <c r="U51" s="137">
        <v>0</v>
      </c>
      <c r="V51" s="137">
        <v>0</v>
      </c>
      <c r="W51" s="137">
        <v>0</v>
      </c>
      <c r="X51" s="137">
        <v>0</v>
      </c>
      <c r="Y51" s="137">
        <v>0</v>
      </c>
      <c r="Z51" s="137">
        <v>0</v>
      </c>
      <c r="AA51" s="137">
        <v>0</v>
      </c>
      <c r="AB51" s="137">
        <v>0</v>
      </c>
      <c r="AC51" s="137">
        <v>0</v>
      </c>
      <c r="AD51" s="137">
        <v>0</v>
      </c>
      <c r="AE51" s="137">
        <v>0</v>
      </c>
      <c r="AF51" s="137">
        <v>0</v>
      </c>
      <c r="AG51" s="137">
        <v>0</v>
      </c>
      <c r="AH51" s="137">
        <v>0</v>
      </c>
      <c r="AI51" s="137">
        <v>0</v>
      </c>
      <c r="AJ51" s="137">
        <v>0</v>
      </c>
      <c r="AK51" s="137">
        <v>0</v>
      </c>
      <c r="AL51" s="137">
        <v>0</v>
      </c>
      <c r="AM51" s="137">
        <v>0</v>
      </c>
      <c r="AN51" s="137">
        <v>0</v>
      </c>
      <c r="AO51" s="137">
        <v>0</v>
      </c>
      <c r="AP51" s="137">
        <v>0</v>
      </c>
      <c r="AQ51" s="137">
        <v>0</v>
      </c>
      <c r="AR51" s="137">
        <v>0</v>
      </c>
      <c r="AS51" s="137">
        <v>0</v>
      </c>
      <c r="AT51" s="137">
        <v>0</v>
      </c>
      <c r="AU51" s="137">
        <v>0</v>
      </c>
      <c r="AV51" s="137">
        <v>0</v>
      </c>
      <c r="AW51" s="137">
        <v>0</v>
      </c>
      <c r="AX51" s="137">
        <v>0</v>
      </c>
      <c r="AY51" s="137">
        <v>0</v>
      </c>
      <c r="AZ51" s="137">
        <v>0</v>
      </c>
      <c r="BA51" s="137">
        <v>0</v>
      </c>
      <c r="BB51" s="137">
        <v>0</v>
      </c>
      <c r="BC51" s="137">
        <v>0</v>
      </c>
      <c r="BD51" s="137">
        <v>0</v>
      </c>
      <c r="BE51" s="137">
        <v>0</v>
      </c>
      <c r="BF51" s="137">
        <v>0</v>
      </c>
      <c r="BG51" s="137">
        <v>3059.4314838622581</v>
      </c>
      <c r="BH51" s="137">
        <v>7580.2573881563239</v>
      </c>
      <c r="BI51" s="137">
        <v>7937.0687518141231</v>
      </c>
      <c r="BJ51" s="137">
        <v>8259.3926757262561</v>
      </c>
      <c r="BK51" s="137">
        <v>8607.0515545646886</v>
      </c>
      <c r="BL51" s="137">
        <v>8779.4534722669814</v>
      </c>
      <c r="BM51" s="137">
        <v>9031.0017487912337</v>
      </c>
      <c r="BN51" s="137">
        <v>8910.2490838746835</v>
      </c>
      <c r="BO51" s="137">
        <v>8551.7982738021419</v>
      </c>
      <c r="BP51" s="137">
        <v>7850.2223518463479</v>
      </c>
      <c r="BQ51" s="137">
        <v>7211.0180996511781</v>
      </c>
      <c r="BR51" s="137">
        <v>6641.8407371174007</v>
      </c>
      <c r="BS51" s="137">
        <v>6152.4893192400623</v>
      </c>
      <c r="BT51" s="137">
        <v>5834.2760754566734</v>
      </c>
      <c r="BU51" s="137">
        <v>5511.3212147050908</v>
      </c>
      <c r="BV51" s="137">
        <v>5131.9874726786084</v>
      </c>
      <c r="BW51" s="137">
        <v>4984.3155024917214</v>
      </c>
      <c r="BX51" s="133">
        <v>4894.8274199710595</v>
      </c>
    </row>
    <row r="52" spans="1:76">
      <c r="A52" s="112"/>
      <c r="B52" s="142" t="s">
        <v>225</v>
      </c>
      <c r="C52" s="146" t="s">
        <v>201</v>
      </c>
      <c r="D52" s="137">
        <v>0</v>
      </c>
      <c r="E52" s="137">
        <v>0</v>
      </c>
      <c r="F52" s="137">
        <v>0</v>
      </c>
      <c r="G52" s="137">
        <v>0</v>
      </c>
      <c r="H52" s="137">
        <v>0</v>
      </c>
      <c r="I52" s="137">
        <v>0</v>
      </c>
      <c r="J52" s="137">
        <v>0</v>
      </c>
      <c r="K52" s="137">
        <v>0</v>
      </c>
      <c r="L52" s="137">
        <v>0</v>
      </c>
      <c r="M52" s="137">
        <v>0</v>
      </c>
      <c r="N52" s="137">
        <v>0</v>
      </c>
      <c r="O52" s="137">
        <v>0</v>
      </c>
      <c r="P52" s="137">
        <v>0</v>
      </c>
      <c r="Q52" s="137">
        <v>0</v>
      </c>
      <c r="R52" s="137">
        <v>0</v>
      </c>
      <c r="S52" s="137">
        <v>0</v>
      </c>
      <c r="T52" s="137">
        <v>0</v>
      </c>
      <c r="U52" s="137">
        <v>0</v>
      </c>
      <c r="V52" s="137">
        <v>0</v>
      </c>
      <c r="W52" s="137">
        <v>0</v>
      </c>
      <c r="X52" s="137">
        <v>0</v>
      </c>
      <c r="Y52" s="137">
        <v>0</v>
      </c>
      <c r="Z52" s="137">
        <v>0</v>
      </c>
      <c r="AA52" s="137">
        <v>0</v>
      </c>
      <c r="AB52" s="137">
        <v>0</v>
      </c>
      <c r="AC52" s="137">
        <v>0</v>
      </c>
      <c r="AD52" s="137">
        <v>0</v>
      </c>
      <c r="AE52" s="137">
        <v>0</v>
      </c>
      <c r="AF52" s="137">
        <v>0</v>
      </c>
      <c r="AG52" s="137">
        <v>0</v>
      </c>
      <c r="AH52" s="137">
        <v>0</v>
      </c>
      <c r="AI52" s="137">
        <v>0</v>
      </c>
      <c r="AJ52" s="137">
        <v>0</v>
      </c>
      <c r="AK52" s="137">
        <v>0</v>
      </c>
      <c r="AL52" s="137">
        <v>0</v>
      </c>
      <c r="AM52" s="137">
        <v>0</v>
      </c>
      <c r="AN52" s="137">
        <v>0</v>
      </c>
      <c r="AO52" s="137">
        <v>0</v>
      </c>
      <c r="AP52" s="137">
        <v>0</v>
      </c>
      <c r="AQ52" s="137">
        <v>0</v>
      </c>
      <c r="AR52" s="137">
        <v>0</v>
      </c>
      <c r="AS52" s="137">
        <v>0</v>
      </c>
      <c r="AT52" s="137">
        <v>0</v>
      </c>
      <c r="AU52" s="137">
        <v>0</v>
      </c>
      <c r="AV52" s="137">
        <v>0</v>
      </c>
      <c r="AW52" s="137">
        <v>0</v>
      </c>
      <c r="AX52" s="137">
        <v>0</v>
      </c>
      <c r="AY52" s="137">
        <v>0</v>
      </c>
      <c r="AZ52" s="137">
        <v>0</v>
      </c>
      <c r="BA52" s="137">
        <v>0</v>
      </c>
      <c r="BB52" s="137">
        <v>0</v>
      </c>
      <c r="BC52" s="137">
        <v>0</v>
      </c>
      <c r="BD52" s="137">
        <v>0</v>
      </c>
      <c r="BE52" s="137">
        <v>0</v>
      </c>
      <c r="BF52" s="137">
        <v>0</v>
      </c>
      <c r="BG52" s="137">
        <v>0</v>
      </c>
      <c r="BH52" s="137">
        <v>0</v>
      </c>
      <c r="BI52" s="137">
        <v>0</v>
      </c>
      <c r="BJ52" s="137">
        <v>0</v>
      </c>
      <c r="BK52" s="137">
        <v>0</v>
      </c>
      <c r="BL52" s="137">
        <v>0</v>
      </c>
      <c r="BM52" s="137">
        <v>0</v>
      </c>
      <c r="BN52" s="137">
        <v>0</v>
      </c>
      <c r="BO52" s="137">
        <v>0</v>
      </c>
      <c r="BP52" s="137">
        <v>0</v>
      </c>
      <c r="BQ52" s="137">
        <v>164.41854857471662</v>
      </c>
      <c r="BR52" s="137">
        <v>1580.2315913198008</v>
      </c>
      <c r="BS52" s="137">
        <v>2642.4621353681941</v>
      </c>
      <c r="BT52" s="137">
        <v>4905.8494897648388</v>
      </c>
      <c r="BU52" s="137">
        <v>7899.1593814422758</v>
      </c>
      <c r="BV52" s="137">
        <v>8908.3127574612408</v>
      </c>
      <c r="BW52" s="137">
        <v>9126.4371473798183</v>
      </c>
      <c r="BX52" s="133">
        <v>9358.1947133170524</v>
      </c>
    </row>
    <row r="53" spans="1:76">
      <c r="A53" s="112"/>
      <c r="B53" s="142" t="s">
        <v>224</v>
      </c>
      <c r="C53" s="146" t="s">
        <v>201</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v>5.517826100698505</v>
      </c>
      <c r="AY53" s="137">
        <v>6.4031832433517666</v>
      </c>
      <c r="AZ53" s="137">
        <v>8.1211862284358922</v>
      </c>
      <c r="BA53" s="137">
        <v>7.2613805781116554</v>
      </c>
      <c r="BB53" s="137">
        <v>11.939604879725414</v>
      </c>
      <c r="BC53" s="137">
        <v>15.044038016808621</v>
      </c>
      <c r="BD53" s="137">
        <v>16.529830314441153</v>
      </c>
      <c r="BE53" s="137">
        <v>19.7478246292977</v>
      </c>
      <c r="BF53" s="137">
        <v>26.338006337487766</v>
      </c>
      <c r="BG53" s="137">
        <v>25.328906277366318</v>
      </c>
      <c r="BH53" s="137">
        <v>26.208338956418995</v>
      </c>
      <c r="BI53" s="137">
        <v>57.478911647814108</v>
      </c>
      <c r="BJ53" s="137">
        <v>39.285527193066002</v>
      </c>
      <c r="BK53" s="137">
        <v>32.058299595141705</v>
      </c>
      <c r="BL53" s="137">
        <v>35.960955405100428</v>
      </c>
      <c r="BM53" s="137">
        <v>39.114787748457282</v>
      </c>
      <c r="BN53" s="137">
        <v>41.316857129095439</v>
      </c>
      <c r="BO53" s="137">
        <v>40.031786874730543</v>
      </c>
      <c r="BP53" s="137">
        <v>43.918401914360317</v>
      </c>
      <c r="BQ53" s="137">
        <v>46.552915613266798</v>
      </c>
      <c r="BR53" s="137">
        <v>45.237624270000005</v>
      </c>
      <c r="BS53" s="137">
        <v>48.287361384787253</v>
      </c>
      <c r="BT53" s="137">
        <v>49.730217554949633</v>
      </c>
      <c r="BU53" s="137">
        <v>50.55755704048488</v>
      </c>
      <c r="BV53" s="137">
        <v>51.10651415372395</v>
      </c>
      <c r="BW53" s="137">
        <v>51.25428777282189</v>
      </c>
      <c r="BX53" s="133">
        <v>50.941515794249312</v>
      </c>
    </row>
    <row r="54" spans="1:76">
      <c r="A54" s="112"/>
      <c r="B54" s="38" t="s">
        <v>223</v>
      </c>
      <c r="C54" s="146" t="s">
        <v>201</v>
      </c>
      <c r="D54" s="137">
        <v>0</v>
      </c>
      <c r="E54" s="137">
        <v>0</v>
      </c>
      <c r="F54" s="137">
        <v>0</v>
      </c>
      <c r="G54" s="137">
        <v>0</v>
      </c>
      <c r="H54" s="137">
        <v>0</v>
      </c>
      <c r="I54" s="137">
        <v>0</v>
      </c>
      <c r="J54" s="137">
        <v>0</v>
      </c>
      <c r="K54" s="137">
        <v>0</v>
      </c>
      <c r="L54" s="137">
        <v>0</v>
      </c>
      <c r="M54" s="137">
        <v>0</v>
      </c>
      <c r="N54" s="137">
        <v>0</v>
      </c>
      <c r="O54" s="137">
        <v>0</v>
      </c>
      <c r="P54" s="137">
        <v>0</v>
      </c>
      <c r="Q54" s="137">
        <v>0</v>
      </c>
      <c r="R54" s="137">
        <v>0</v>
      </c>
      <c r="S54" s="137">
        <v>0</v>
      </c>
      <c r="T54" s="137">
        <v>0</v>
      </c>
      <c r="U54" s="137">
        <v>0</v>
      </c>
      <c r="V54" s="137">
        <v>0</v>
      </c>
      <c r="W54" s="137">
        <v>0</v>
      </c>
      <c r="X54" s="137">
        <v>0</v>
      </c>
      <c r="Y54" s="137">
        <v>0</v>
      </c>
      <c r="Z54" s="137">
        <v>0</v>
      </c>
      <c r="AA54" s="137">
        <v>0</v>
      </c>
      <c r="AB54" s="137">
        <v>0</v>
      </c>
      <c r="AC54" s="137">
        <v>0</v>
      </c>
      <c r="AD54" s="137">
        <v>0</v>
      </c>
      <c r="AE54" s="137">
        <v>0</v>
      </c>
      <c r="AF54" s="137">
        <v>0</v>
      </c>
      <c r="AG54" s="137">
        <v>0</v>
      </c>
      <c r="AH54" s="137">
        <v>0</v>
      </c>
      <c r="AI54" s="137">
        <v>0</v>
      </c>
      <c r="AJ54" s="137">
        <v>0</v>
      </c>
      <c r="AK54" s="137">
        <v>0</v>
      </c>
      <c r="AL54" s="137">
        <v>0</v>
      </c>
      <c r="AM54" s="137">
        <v>0</v>
      </c>
      <c r="AN54" s="137">
        <v>0</v>
      </c>
      <c r="AO54" s="137">
        <v>0</v>
      </c>
      <c r="AP54" s="137">
        <v>0</v>
      </c>
      <c r="AQ54" s="137">
        <v>0</v>
      </c>
      <c r="AR54" s="137">
        <v>0</v>
      </c>
      <c r="AS54" s="137">
        <v>0</v>
      </c>
      <c r="AT54" s="137">
        <v>0</v>
      </c>
      <c r="AU54" s="137">
        <v>0</v>
      </c>
      <c r="AV54" s="137">
        <v>0</v>
      </c>
      <c r="AW54" s="137">
        <v>0</v>
      </c>
      <c r="AX54" s="137">
        <v>0</v>
      </c>
      <c r="AY54" s="137">
        <v>0</v>
      </c>
      <c r="AZ54" s="137">
        <v>0</v>
      </c>
      <c r="BA54" s="137">
        <v>0</v>
      </c>
      <c r="BB54" s="137">
        <v>0</v>
      </c>
      <c r="BC54" s="137">
        <v>0</v>
      </c>
      <c r="BD54" s="137">
        <v>0</v>
      </c>
      <c r="BE54" s="137">
        <v>0</v>
      </c>
      <c r="BF54" s="137">
        <v>0</v>
      </c>
      <c r="BG54" s="137">
        <v>0</v>
      </c>
      <c r="BH54" s="137">
        <v>0</v>
      </c>
      <c r="BI54" s="137">
        <v>0</v>
      </c>
      <c r="BJ54" s="137">
        <v>0</v>
      </c>
      <c r="BK54" s="137">
        <v>0</v>
      </c>
      <c r="BL54" s="137">
        <v>62.779347456104723</v>
      </c>
      <c r="BM54" s="137">
        <v>70.075849574198941</v>
      </c>
      <c r="BN54" s="137">
        <v>66.914100895458489</v>
      </c>
      <c r="BO54" s="137">
        <v>41.457712859230902</v>
      </c>
      <c r="BP54" s="137">
        <v>29.138701176397543</v>
      </c>
      <c r="BQ54" s="137">
        <v>25.822035158071905</v>
      </c>
      <c r="BR54" s="137">
        <v>4.1402828999999999</v>
      </c>
      <c r="BS54" s="137">
        <v>0</v>
      </c>
      <c r="BT54" s="137">
        <v>0</v>
      </c>
      <c r="BU54" s="137">
        <v>0</v>
      </c>
      <c r="BV54" s="137">
        <v>0</v>
      </c>
      <c r="BW54" s="137">
        <v>0</v>
      </c>
      <c r="BX54" s="133">
        <v>0</v>
      </c>
    </row>
    <row r="55" spans="1:76">
      <c r="A55" s="112"/>
      <c r="B55" s="38" t="s">
        <v>222</v>
      </c>
      <c r="C55" s="146" t="s">
        <v>210</v>
      </c>
      <c r="D55" s="137">
        <v>0</v>
      </c>
      <c r="E55" s="137">
        <v>0</v>
      </c>
      <c r="F55" s="137">
        <v>0</v>
      </c>
      <c r="G55" s="137">
        <v>0</v>
      </c>
      <c r="H55" s="137">
        <v>0</v>
      </c>
      <c r="I55" s="137">
        <v>0</v>
      </c>
      <c r="J55" s="137">
        <v>0</v>
      </c>
      <c r="K55" s="137">
        <v>0</v>
      </c>
      <c r="L55" s="137">
        <v>0</v>
      </c>
      <c r="M55" s="137">
        <v>0</v>
      </c>
      <c r="N55" s="137">
        <v>0</v>
      </c>
      <c r="O55" s="137">
        <v>0</v>
      </c>
      <c r="P55" s="137">
        <v>0</v>
      </c>
      <c r="Q55" s="137">
        <v>0</v>
      </c>
      <c r="R55" s="137">
        <v>0</v>
      </c>
      <c r="S55" s="137">
        <v>0</v>
      </c>
      <c r="T55" s="137">
        <v>0</v>
      </c>
      <c r="U55" s="137">
        <v>0</v>
      </c>
      <c r="V55" s="137">
        <v>0</v>
      </c>
      <c r="W55" s="137">
        <v>0</v>
      </c>
      <c r="X55" s="137">
        <v>0</v>
      </c>
      <c r="Y55" s="137">
        <v>0</v>
      </c>
      <c r="Z55" s="137">
        <v>0</v>
      </c>
      <c r="AA55" s="137">
        <v>0</v>
      </c>
      <c r="AB55" s="137">
        <v>0</v>
      </c>
      <c r="AC55" s="137">
        <v>0</v>
      </c>
      <c r="AD55" s="137">
        <v>0</v>
      </c>
      <c r="AE55" s="137">
        <v>0</v>
      </c>
      <c r="AF55" s="137">
        <v>0</v>
      </c>
      <c r="AG55" s="137">
        <v>0</v>
      </c>
      <c r="AH55" s="137">
        <v>0</v>
      </c>
      <c r="AI55" s="137">
        <v>0</v>
      </c>
      <c r="AJ55" s="137">
        <v>0</v>
      </c>
      <c r="AK55" s="137">
        <v>0</v>
      </c>
      <c r="AL55" s="137">
        <v>0</v>
      </c>
      <c r="AM55" s="137">
        <v>0</v>
      </c>
      <c r="AN55" s="137">
        <v>0</v>
      </c>
      <c r="AO55" s="137">
        <v>0</v>
      </c>
      <c r="AP55" s="137">
        <v>0</v>
      </c>
      <c r="AQ55" s="137">
        <v>210.76929376092778</v>
      </c>
      <c r="AR55" s="137">
        <v>6.6329860102121305</v>
      </c>
      <c r="AS55" s="137">
        <v>0</v>
      </c>
      <c r="AT55" s="137">
        <v>0</v>
      </c>
      <c r="AU55" s="137">
        <v>0</v>
      </c>
      <c r="AV55" s="137">
        <v>0</v>
      </c>
      <c r="AW55" s="137">
        <v>0</v>
      </c>
      <c r="AX55" s="137">
        <v>0</v>
      </c>
      <c r="AY55" s="137">
        <v>0</v>
      </c>
      <c r="AZ55" s="137">
        <v>0</v>
      </c>
      <c r="BA55" s="137">
        <v>0</v>
      </c>
      <c r="BB55" s="137">
        <v>0</v>
      </c>
      <c r="BC55" s="137">
        <v>0</v>
      </c>
      <c r="BD55" s="137">
        <v>0</v>
      </c>
      <c r="BE55" s="137">
        <v>0</v>
      </c>
      <c r="BF55" s="137">
        <v>0</v>
      </c>
      <c r="BG55" s="137">
        <v>0</v>
      </c>
      <c r="BH55" s="137">
        <v>0</v>
      </c>
      <c r="BI55" s="137">
        <v>0</v>
      </c>
      <c r="BJ55" s="137">
        <v>0</v>
      </c>
      <c r="BK55" s="137">
        <v>0</v>
      </c>
      <c r="BL55" s="137">
        <v>0</v>
      </c>
      <c r="BM55" s="137">
        <v>0</v>
      </c>
      <c r="BN55" s="137">
        <v>0</v>
      </c>
      <c r="BO55" s="137">
        <v>0</v>
      </c>
      <c r="BP55" s="137">
        <v>0</v>
      </c>
      <c r="BQ55" s="137">
        <v>0</v>
      </c>
      <c r="BR55" s="137">
        <v>0</v>
      </c>
      <c r="BS55" s="137">
        <v>0</v>
      </c>
      <c r="BT55" s="137">
        <v>0</v>
      </c>
      <c r="BU55" s="137">
        <v>0</v>
      </c>
      <c r="BV55" s="137">
        <v>0</v>
      </c>
      <c r="BW55" s="137">
        <v>0</v>
      </c>
      <c r="BX55" s="133">
        <v>0</v>
      </c>
    </row>
    <row r="56" spans="1:76" ht="26.45" customHeight="1">
      <c r="A56" s="112"/>
      <c r="B56" s="38" t="s">
        <v>221</v>
      </c>
      <c r="C56" s="146" t="s">
        <v>201</v>
      </c>
      <c r="D56" s="137">
        <v>0</v>
      </c>
      <c r="E56" s="137">
        <v>0</v>
      </c>
      <c r="F56" s="137">
        <v>0</v>
      </c>
      <c r="G56" s="137">
        <v>0</v>
      </c>
      <c r="H56" s="137">
        <v>0</v>
      </c>
      <c r="I56" s="137">
        <v>0</v>
      </c>
      <c r="J56" s="137">
        <v>0</v>
      </c>
      <c r="K56" s="137">
        <v>0</v>
      </c>
      <c r="L56" s="137">
        <v>0</v>
      </c>
      <c r="M56" s="137">
        <v>0</v>
      </c>
      <c r="N56" s="137">
        <v>0</v>
      </c>
      <c r="O56" s="137">
        <v>0</v>
      </c>
      <c r="P56" s="137">
        <v>0</v>
      </c>
      <c r="Q56" s="137">
        <v>0</v>
      </c>
      <c r="R56" s="137">
        <v>0</v>
      </c>
      <c r="S56" s="137">
        <v>0</v>
      </c>
      <c r="T56" s="137">
        <v>0</v>
      </c>
      <c r="U56" s="137">
        <v>0</v>
      </c>
      <c r="V56" s="137">
        <v>0</v>
      </c>
      <c r="W56" s="137">
        <v>0</v>
      </c>
      <c r="X56" s="137">
        <v>0</v>
      </c>
      <c r="Y56" s="137">
        <v>0</v>
      </c>
      <c r="Z56" s="137">
        <v>0</v>
      </c>
      <c r="AA56" s="137">
        <v>0</v>
      </c>
      <c r="AB56" s="137">
        <v>0</v>
      </c>
      <c r="AC56" s="137">
        <v>0</v>
      </c>
      <c r="AD56" s="137">
        <v>0</v>
      </c>
      <c r="AE56" s="137">
        <v>77.226286994924521</v>
      </c>
      <c r="AF56" s="137">
        <v>199.09868000232601</v>
      </c>
      <c r="AG56" s="137">
        <v>230.05067308184474</v>
      </c>
      <c r="AH56" s="137">
        <v>321.8045807166605</v>
      </c>
      <c r="AI56" s="137">
        <v>339.78469088894167</v>
      </c>
      <c r="AJ56" s="137">
        <v>363.5757616158923</v>
      </c>
      <c r="AK56" s="137">
        <v>398.86991919314659</v>
      </c>
      <c r="AL56" s="137">
        <v>442.64207860212298</v>
      </c>
      <c r="AM56" s="137">
        <v>500.70821529745035</v>
      </c>
      <c r="AN56" s="137">
        <v>613.79203790492863</v>
      </c>
      <c r="AO56" s="137">
        <v>652.22985603651273</v>
      </c>
      <c r="AP56" s="137">
        <v>672.31110592082211</v>
      </c>
      <c r="AQ56" s="137">
        <v>659.80944160414322</v>
      </c>
      <c r="AR56" s="137">
        <v>662.92963593341358</v>
      </c>
      <c r="AS56" s="137">
        <v>672.91972039822076</v>
      </c>
      <c r="AT56" s="137">
        <v>770.16519341929734</v>
      </c>
      <c r="AU56" s="137">
        <v>1011.6271986560266</v>
      </c>
      <c r="AV56" s="137">
        <v>1059.1506528398945</v>
      </c>
      <c r="AW56" s="137">
        <v>1135.7436918353642</v>
      </c>
      <c r="AX56" s="137">
        <v>1237.879673820285</v>
      </c>
      <c r="AY56" s="137">
        <v>1272.4058229169866</v>
      </c>
      <c r="AZ56" s="137">
        <v>1347.7493923010061</v>
      </c>
      <c r="BA56" s="137">
        <v>1460.2085196925614</v>
      </c>
      <c r="BB56" s="137">
        <v>1416.368716516585</v>
      </c>
      <c r="BC56" s="137">
        <v>1433.1059140391451</v>
      </c>
      <c r="BD56" s="137">
        <v>1412.0397000441112</v>
      </c>
      <c r="BE56" s="137">
        <v>1425.8562759973292</v>
      </c>
      <c r="BF56" s="137">
        <v>1279.6973940081778</v>
      </c>
      <c r="BG56" s="137">
        <v>1225.8743782442434</v>
      </c>
      <c r="BH56" s="137">
        <v>1166.0000754214173</v>
      </c>
      <c r="BI56" s="137">
        <v>1111.8481109998163</v>
      </c>
      <c r="BJ56" s="137">
        <v>1086.4562415380037</v>
      </c>
      <c r="BK56" s="137">
        <v>1049.5259474520535</v>
      </c>
      <c r="BL56" s="137">
        <v>1011.4025889830739</v>
      </c>
      <c r="BM56" s="137">
        <v>1007.1550728706097</v>
      </c>
      <c r="BN56" s="137">
        <v>960.26519928925495</v>
      </c>
      <c r="BO56" s="137">
        <v>935.33386431760596</v>
      </c>
      <c r="BP56" s="137">
        <v>926.93416505515654</v>
      </c>
      <c r="BQ56" s="137">
        <v>880.43866918307526</v>
      </c>
      <c r="BR56" s="137">
        <v>742.51873074139985</v>
      </c>
      <c r="BS56" s="137">
        <v>478.15458103745522</v>
      </c>
      <c r="BT56" s="137">
        <v>193.85144158234161</v>
      </c>
      <c r="BU56" s="137">
        <v>108.64968652295974</v>
      </c>
      <c r="BV56" s="137">
        <v>104.21735115051929</v>
      </c>
      <c r="BW56" s="137">
        <v>99.996233092530929</v>
      </c>
      <c r="BX56" s="133">
        <v>95.064273391251646</v>
      </c>
    </row>
    <row r="57" spans="1:76">
      <c r="A57" s="112"/>
      <c r="B57" s="38" t="s">
        <v>220</v>
      </c>
      <c r="C57" s="146" t="s">
        <v>210</v>
      </c>
      <c r="D57" s="137">
        <v>1301.1994669035992</v>
      </c>
      <c r="E57" s="137">
        <v>1910.2954242558869</v>
      </c>
      <c r="F57" s="137">
        <v>1951.9086368118244</v>
      </c>
      <c r="G57" s="137">
        <v>1678.302572593999</v>
      </c>
      <c r="H57" s="137">
        <v>1924.8778320746339</v>
      </c>
      <c r="I57" s="137">
        <v>2021.3002837741055</v>
      </c>
      <c r="J57" s="137">
        <v>1971.541537094625</v>
      </c>
      <c r="K57" s="137">
        <v>2234.4735673034206</v>
      </c>
      <c r="L57" s="137">
        <v>2043.2426778242677</v>
      </c>
      <c r="M57" s="137">
        <v>2250.730146029206</v>
      </c>
      <c r="N57" s="137">
        <v>2635.0400625366424</v>
      </c>
      <c r="O57" s="137">
        <v>2568.7633885102241</v>
      </c>
      <c r="P57" s="137">
        <v>2604.5845272206302</v>
      </c>
      <c r="Q57" s="137">
        <v>2891.5925925925922</v>
      </c>
      <c r="R57" s="137">
        <v>2930.5605461731943</v>
      </c>
      <c r="S57" s="137">
        <v>3415.4416961130742</v>
      </c>
      <c r="T57" s="137">
        <v>3433.3164128595599</v>
      </c>
      <c r="U57" s="137">
        <v>4042.2773393461107</v>
      </c>
      <c r="V57" s="137">
        <v>4066.092572658773</v>
      </c>
      <c r="W57" s="137">
        <v>4888.0245803357311</v>
      </c>
      <c r="X57" s="137">
        <v>5034.1058655221741</v>
      </c>
      <c r="Y57" s="137">
        <v>5198.7491593813047</v>
      </c>
      <c r="Z57" s="137">
        <v>4635.6791943011549</v>
      </c>
      <c r="AA57" s="137">
        <v>3727.8622898318649</v>
      </c>
      <c r="AB57" s="137">
        <v>3105.8835978835982</v>
      </c>
      <c r="AC57" s="137">
        <v>3023.7603128054734</v>
      </c>
      <c r="AD57" s="137">
        <v>2857.3914468294283</v>
      </c>
      <c r="AE57" s="137">
        <v>2830.4499373805288</v>
      </c>
      <c r="AF57" s="137">
        <v>2913.9002151538061</v>
      </c>
      <c r="AG57" s="137">
        <v>3026.2002866356147</v>
      </c>
      <c r="AH57" s="137">
        <v>3246.0288141854453</v>
      </c>
      <c r="AI57" s="137">
        <v>2618.340853320668</v>
      </c>
      <c r="AJ57" s="137">
        <v>2201.6532231184588</v>
      </c>
      <c r="AK57" s="137">
        <v>2086.3965003949206</v>
      </c>
      <c r="AL57" s="137">
        <v>1592.3617632829619</v>
      </c>
      <c r="AM57" s="137">
        <v>729.05317062540848</v>
      </c>
      <c r="AN57" s="137">
        <v>725.62702786218256</v>
      </c>
      <c r="AO57" s="137">
        <v>676.7497754363817</v>
      </c>
      <c r="AP57" s="137">
        <v>422.25855424500759</v>
      </c>
      <c r="AQ57" s="137">
        <v>431.42555828519573</v>
      </c>
      <c r="AR57" s="137">
        <v>402.42351280667526</v>
      </c>
      <c r="AS57" s="137">
        <v>396.15820993241033</v>
      </c>
      <c r="AT57" s="137">
        <v>388.53698532681187</v>
      </c>
      <c r="AU57" s="137">
        <v>464.08587988240237</v>
      </c>
      <c r="AV57" s="137">
        <v>602.28371094837894</v>
      </c>
      <c r="AW57" s="137">
        <v>589.48159519012438</v>
      </c>
      <c r="AX57" s="137">
        <v>545.62154303233342</v>
      </c>
      <c r="AY57" s="137">
        <v>18.611222014065905</v>
      </c>
      <c r="AZ57" s="137">
        <v>0</v>
      </c>
      <c r="BA57" s="137">
        <v>0</v>
      </c>
      <c r="BB57" s="137">
        <v>0</v>
      </c>
      <c r="BC57" s="137">
        <v>0</v>
      </c>
      <c r="BD57" s="137">
        <v>0</v>
      </c>
      <c r="BE57" s="137">
        <v>0</v>
      </c>
      <c r="BF57" s="137">
        <v>0</v>
      </c>
      <c r="BG57" s="137">
        <v>0</v>
      </c>
      <c r="BH57" s="137">
        <v>0</v>
      </c>
      <c r="BI57" s="137">
        <v>0</v>
      </c>
      <c r="BJ57" s="137">
        <v>0</v>
      </c>
      <c r="BK57" s="137">
        <v>0</v>
      </c>
      <c r="BL57" s="137">
        <v>0</v>
      </c>
      <c r="BM57" s="137">
        <v>0</v>
      </c>
      <c r="BN57" s="137">
        <v>0</v>
      </c>
      <c r="BO57" s="137">
        <v>0</v>
      </c>
      <c r="BP57" s="137">
        <v>0</v>
      </c>
      <c r="BQ57" s="137">
        <v>0</v>
      </c>
      <c r="BR57" s="137">
        <v>0</v>
      </c>
      <c r="BS57" s="137">
        <v>0</v>
      </c>
      <c r="BT57" s="137">
        <v>0</v>
      </c>
      <c r="BU57" s="137">
        <v>0</v>
      </c>
      <c r="BV57" s="137">
        <v>0</v>
      </c>
      <c r="BW57" s="137">
        <v>0</v>
      </c>
      <c r="BX57" s="133">
        <v>0</v>
      </c>
    </row>
    <row r="58" spans="1:76">
      <c r="A58" s="112"/>
      <c r="B58" s="38" t="s">
        <v>219</v>
      </c>
      <c r="C58" s="146" t="s">
        <v>203</v>
      </c>
      <c r="D58" s="137">
        <v>0</v>
      </c>
      <c r="E58" s="137">
        <v>0</v>
      </c>
      <c r="F58" s="137">
        <v>0</v>
      </c>
      <c r="G58" s="137">
        <v>0</v>
      </c>
      <c r="H58" s="137">
        <v>0</v>
      </c>
      <c r="I58" s="137">
        <v>0</v>
      </c>
      <c r="J58" s="137">
        <v>0</v>
      </c>
      <c r="K58" s="137">
        <v>0</v>
      </c>
      <c r="L58" s="137">
        <v>0</v>
      </c>
      <c r="M58" s="137">
        <v>0</v>
      </c>
      <c r="N58" s="137">
        <v>0</v>
      </c>
      <c r="O58" s="137">
        <v>0</v>
      </c>
      <c r="P58" s="137">
        <v>0</v>
      </c>
      <c r="Q58" s="137">
        <v>0</v>
      </c>
      <c r="R58" s="137">
        <v>0</v>
      </c>
      <c r="S58" s="137">
        <v>0</v>
      </c>
      <c r="T58" s="137">
        <v>0</v>
      </c>
      <c r="U58" s="137">
        <v>0</v>
      </c>
      <c r="V58" s="137">
        <v>0</v>
      </c>
      <c r="W58" s="137">
        <v>0</v>
      </c>
      <c r="X58" s="137">
        <v>0</v>
      </c>
      <c r="Y58" s="137">
        <v>0</v>
      </c>
      <c r="Z58" s="137">
        <v>0</v>
      </c>
      <c r="AA58" s="137">
        <v>0</v>
      </c>
      <c r="AB58" s="137">
        <v>0</v>
      </c>
      <c r="AC58" s="137">
        <v>0</v>
      </c>
      <c r="AD58" s="137">
        <v>0</v>
      </c>
      <c r="AE58" s="137">
        <v>0</v>
      </c>
      <c r="AF58" s="137">
        <v>0</v>
      </c>
      <c r="AG58" s="137">
        <v>0</v>
      </c>
      <c r="AH58" s="137">
        <v>0</v>
      </c>
      <c r="AI58" s="137">
        <v>0</v>
      </c>
      <c r="AJ58" s="137">
        <v>0</v>
      </c>
      <c r="AK58" s="137">
        <v>0</v>
      </c>
      <c r="AL58" s="137">
        <v>0</v>
      </c>
      <c r="AM58" s="137">
        <v>0</v>
      </c>
      <c r="AN58" s="137">
        <v>0</v>
      </c>
      <c r="AO58" s="137">
        <v>0</v>
      </c>
      <c r="AP58" s="137">
        <v>0</v>
      </c>
      <c r="AQ58" s="137">
        <v>0</v>
      </c>
      <c r="AR58" s="137">
        <v>247.37432022915024</v>
      </c>
      <c r="AS58" s="137">
        <v>180.87462209470257</v>
      </c>
      <c r="AT58" s="137">
        <v>176.76122721209427</v>
      </c>
      <c r="AU58" s="137">
        <v>214.92596388072238</v>
      </c>
      <c r="AV58" s="137">
        <v>210.84562834815944</v>
      </c>
      <c r="AW58" s="137">
        <v>225.62286929546835</v>
      </c>
      <c r="AX58" s="137">
        <v>214.61103385062739</v>
      </c>
      <c r="AY58" s="137">
        <v>213.38541506710482</v>
      </c>
      <c r="AZ58" s="137">
        <v>200.135608951222</v>
      </c>
      <c r="BA58" s="137">
        <v>187.90996859032813</v>
      </c>
      <c r="BB58" s="137">
        <v>205.11271799840418</v>
      </c>
      <c r="BC58" s="137">
        <v>184.35391167014498</v>
      </c>
      <c r="BD58" s="137">
        <v>175.73225904278783</v>
      </c>
      <c r="BE58" s="137">
        <v>186.51892890120035</v>
      </c>
      <c r="BF58" s="137">
        <v>181.10966896880214</v>
      </c>
      <c r="BG58" s="137">
        <v>202.81982858106096</v>
      </c>
      <c r="BH58" s="137">
        <v>204.16592711777056</v>
      </c>
      <c r="BI58" s="137">
        <v>235.56003668602872</v>
      </c>
      <c r="BJ58" s="137">
        <v>327.65115725307169</v>
      </c>
      <c r="BK58" s="137">
        <v>274.03770965876231</v>
      </c>
      <c r="BL58" s="137">
        <v>247.94690814714511</v>
      </c>
      <c r="BM58" s="137">
        <v>299.96592271562298</v>
      </c>
      <c r="BN58" s="137">
        <v>295.43852384021756</v>
      </c>
      <c r="BO58" s="137">
        <v>134.54276070200527</v>
      </c>
      <c r="BP58" s="137">
        <v>101.25606929238157</v>
      </c>
      <c r="BQ58" s="137">
        <v>-130.11433090665747</v>
      </c>
      <c r="BR58" s="137">
        <v>-132.05788743600002</v>
      </c>
      <c r="BS58" s="137">
        <v>0</v>
      </c>
      <c r="BT58" s="137">
        <v>0</v>
      </c>
      <c r="BU58" s="137">
        <v>0</v>
      </c>
      <c r="BV58" s="137">
        <v>0</v>
      </c>
      <c r="BW58" s="137">
        <v>0</v>
      </c>
      <c r="BX58" s="133">
        <v>0</v>
      </c>
    </row>
    <row r="59" spans="1:76">
      <c r="A59" s="112"/>
      <c r="B59" s="38" t="s">
        <v>218</v>
      </c>
      <c r="C59" s="146" t="s">
        <v>201</v>
      </c>
      <c r="D59" s="137">
        <v>0</v>
      </c>
      <c r="E59" s="137">
        <v>0</v>
      </c>
      <c r="F59" s="137">
        <v>0</v>
      </c>
      <c r="G59" s="137">
        <v>0</v>
      </c>
      <c r="H59" s="137">
        <v>0</v>
      </c>
      <c r="I59" s="137">
        <v>0</v>
      </c>
      <c r="J59" s="137">
        <v>0</v>
      </c>
      <c r="K59" s="137">
        <v>0</v>
      </c>
      <c r="L59" s="137">
        <v>0</v>
      </c>
      <c r="M59" s="137">
        <v>0</v>
      </c>
      <c r="N59" s="137">
        <v>0</v>
      </c>
      <c r="O59" s="137">
        <v>0</v>
      </c>
      <c r="P59" s="137">
        <v>0</v>
      </c>
      <c r="Q59" s="137">
        <v>0</v>
      </c>
      <c r="R59" s="137">
        <v>0</v>
      </c>
      <c r="S59" s="137">
        <v>0</v>
      </c>
      <c r="T59" s="137">
        <v>0</v>
      </c>
      <c r="U59" s="137">
        <v>0</v>
      </c>
      <c r="V59" s="137">
        <v>0</v>
      </c>
      <c r="W59" s="137">
        <v>0</v>
      </c>
      <c r="X59" s="137">
        <v>0</v>
      </c>
      <c r="Y59" s="137">
        <v>0</v>
      </c>
      <c r="Z59" s="137">
        <v>0</v>
      </c>
      <c r="AA59" s="137">
        <v>0</v>
      </c>
      <c r="AB59" s="137">
        <v>0</v>
      </c>
      <c r="AC59" s="137">
        <v>0</v>
      </c>
      <c r="AD59" s="137">
        <v>0</v>
      </c>
      <c r="AE59" s="137">
        <v>0</v>
      </c>
      <c r="AF59" s="137">
        <v>0</v>
      </c>
      <c r="AG59" s="137">
        <v>0</v>
      </c>
      <c r="AH59" s="137">
        <v>0</v>
      </c>
      <c r="AI59" s="137">
        <v>0</v>
      </c>
      <c r="AJ59" s="137">
        <v>0</v>
      </c>
      <c r="AK59" s="137">
        <v>0</v>
      </c>
      <c r="AL59" s="137">
        <v>0</v>
      </c>
      <c r="AM59" s="137">
        <v>0</v>
      </c>
      <c r="AN59" s="137">
        <v>0</v>
      </c>
      <c r="AO59" s="137">
        <v>0</v>
      </c>
      <c r="AP59" s="137">
        <v>2.3589863365642882</v>
      </c>
      <c r="AQ59" s="137">
        <v>1.5245114312905297</v>
      </c>
      <c r="AR59" s="137">
        <v>1.4905350990078459</v>
      </c>
      <c r="AS59" s="137">
        <v>9.72444204810229E-2</v>
      </c>
      <c r="AT59" s="137">
        <v>7.9039573143619368E-2</v>
      </c>
      <c r="AU59" s="137">
        <v>1.7866946661066778</v>
      </c>
      <c r="AV59" s="137">
        <v>1.7671401189364526</v>
      </c>
      <c r="AW59" s="137">
        <v>3.2655665355463874</v>
      </c>
      <c r="AX59" s="137">
        <v>3.0342457094092734</v>
      </c>
      <c r="AY59" s="137">
        <v>4.6171339946561831</v>
      </c>
      <c r="AZ59" s="137">
        <v>3.8597209740862413</v>
      </c>
      <c r="BA59" s="137">
        <v>4.6313778279560553</v>
      </c>
      <c r="BB59" s="137">
        <v>6.2945115695885105</v>
      </c>
      <c r="BC59" s="137">
        <v>9.5066698629364321</v>
      </c>
      <c r="BD59" s="137">
        <v>2.7371801940891047</v>
      </c>
      <c r="BE59" s="137">
        <v>11.926239747976751</v>
      </c>
      <c r="BF59" s="137">
        <v>9.5732317218385337</v>
      </c>
      <c r="BG59" s="137">
        <v>7.7359863072314941</v>
      </c>
      <c r="BH59" s="137">
        <v>9.7974557841941863</v>
      </c>
      <c r="BI59" s="137">
        <v>10.041332925710792</v>
      </c>
      <c r="BJ59" s="137">
        <v>11.548766549195161</v>
      </c>
      <c r="BK59" s="137">
        <v>14.021417004048583</v>
      </c>
      <c r="BL59" s="137">
        <v>18.348014218009478</v>
      </c>
      <c r="BM59" s="137">
        <v>17.885635621651943</v>
      </c>
      <c r="BN59" s="137">
        <v>17.403973369582669</v>
      </c>
      <c r="BO59" s="137">
        <v>17.097892038822696</v>
      </c>
      <c r="BP59" s="137">
        <v>16.826365461431795</v>
      </c>
      <c r="BQ59" s="137">
        <v>16.486535193559504</v>
      </c>
      <c r="BR59" s="137">
        <v>16.260010200000043</v>
      </c>
      <c r="BS59" s="137">
        <v>17.036000000000001</v>
      </c>
      <c r="BT59" s="137">
        <v>16.751229105211408</v>
      </c>
      <c r="BU59" s="137">
        <v>16.455038413763663</v>
      </c>
      <c r="BV59" s="137">
        <v>16.148222192113508</v>
      </c>
      <c r="BW59" s="137">
        <v>15.816084419308041</v>
      </c>
      <c r="BX59" s="133">
        <v>15.430326262739554</v>
      </c>
    </row>
    <row r="60" spans="1:76">
      <c r="A60" s="112"/>
      <c r="B60" s="38" t="s">
        <v>2</v>
      </c>
      <c r="C60" s="112"/>
      <c r="D60" s="137">
        <f t="shared" ref="D60:AI60" si="10">SUM(D61:D62)</f>
        <v>5276.5881830297676</v>
      </c>
      <c r="E60" s="137">
        <f t="shared" si="10"/>
        <v>7259.1226121723703</v>
      </c>
      <c r="F60" s="137">
        <f t="shared" si="10"/>
        <v>7073.5347975425593</v>
      </c>
      <c r="G60" s="137">
        <f t="shared" si="10"/>
        <v>7296.5066031258848</v>
      </c>
      <c r="H60" s="137">
        <f t="shared" si="10"/>
        <v>7667.9161113579166</v>
      </c>
      <c r="I60" s="137">
        <f t="shared" si="10"/>
        <v>7954.2570648872634</v>
      </c>
      <c r="J60" s="137">
        <f t="shared" si="10"/>
        <v>8121.817858729456</v>
      </c>
      <c r="K60" s="137">
        <f t="shared" si="10"/>
        <v>9702.9098178587301</v>
      </c>
      <c r="L60" s="137">
        <f t="shared" si="10"/>
        <v>9463.9958158995814</v>
      </c>
      <c r="M60" s="137">
        <f t="shared" si="10"/>
        <v>9740.3680736147235</v>
      </c>
      <c r="N60" s="137">
        <f t="shared" si="10"/>
        <v>12186.320109439122</v>
      </c>
      <c r="O60" s="137">
        <f t="shared" si="10"/>
        <v>12922.492697176242</v>
      </c>
      <c r="P60" s="137">
        <f t="shared" si="10"/>
        <v>13059.579751671441</v>
      </c>
      <c r="Q60" s="137">
        <f t="shared" si="10"/>
        <v>14661.833333333332</v>
      </c>
      <c r="R60" s="137">
        <f t="shared" si="10"/>
        <v>14645.544376572045</v>
      </c>
      <c r="S60" s="137">
        <f t="shared" si="10"/>
        <v>17109.328621908127</v>
      </c>
      <c r="T60" s="137">
        <f t="shared" si="10"/>
        <v>17340.896785109984</v>
      </c>
      <c r="U60" s="137">
        <f t="shared" si="10"/>
        <v>20134.933161539699</v>
      </c>
      <c r="V60" s="137">
        <f t="shared" si="10"/>
        <v>19749.59249577118</v>
      </c>
      <c r="W60" s="137">
        <f t="shared" si="10"/>
        <v>20959.922062350117</v>
      </c>
      <c r="X60" s="137">
        <f t="shared" si="10"/>
        <v>22299.470672389125</v>
      </c>
      <c r="Y60" s="137">
        <f t="shared" si="10"/>
        <v>22100.457296570279</v>
      </c>
      <c r="Z60" s="137">
        <f t="shared" si="10"/>
        <v>22145.074920167041</v>
      </c>
      <c r="AA60" s="137">
        <f t="shared" si="10"/>
        <v>23892.05078348393</v>
      </c>
      <c r="AB60" s="137">
        <f t="shared" si="10"/>
        <v>25603.767195767196</v>
      </c>
      <c r="AC60" s="137">
        <f t="shared" si="10"/>
        <v>27444.750733137829</v>
      </c>
      <c r="AD60" s="137">
        <f t="shared" si="10"/>
        <v>29863.100114697692</v>
      </c>
      <c r="AE60" s="137">
        <f t="shared" si="10"/>
        <v>32121.475182914772</v>
      </c>
      <c r="AF60" s="137">
        <f t="shared" si="10"/>
        <v>33401.005989416764</v>
      </c>
      <c r="AG60" s="137">
        <f t="shared" si="10"/>
        <v>34262.041255054515</v>
      </c>
      <c r="AH60" s="137">
        <f t="shared" si="10"/>
        <v>35393.840044329518</v>
      </c>
      <c r="AI60" s="137">
        <f t="shared" si="10"/>
        <v>35385.577455869548</v>
      </c>
      <c r="AJ60" s="137">
        <f t="shared" ref="AJ60:BO60" si="11">SUM(AJ61:AJ62)</f>
        <v>35563.095793613757</v>
      </c>
      <c r="AK60" s="137">
        <f t="shared" si="11"/>
        <v>37325.019746035599</v>
      </c>
      <c r="AL60" s="137">
        <f t="shared" si="11"/>
        <v>39058.851987819799</v>
      </c>
      <c r="AM60" s="137">
        <f t="shared" si="11"/>
        <v>40315.264763565043</v>
      </c>
      <c r="AN60" s="137">
        <f t="shared" si="11"/>
        <v>39810.655611062473</v>
      </c>
      <c r="AO60" s="137">
        <f t="shared" si="11"/>
        <v>40764.366002282055</v>
      </c>
      <c r="AP60" s="137">
        <f t="shared" si="11"/>
        <v>42028.769193039821</v>
      </c>
      <c r="AQ60" s="137">
        <f t="shared" si="11"/>
        <v>41768.807848084456</v>
      </c>
      <c r="AR60" s="137">
        <f t="shared" si="11"/>
        <v>40405.282909211674</v>
      </c>
      <c r="AS60" s="137">
        <f t="shared" si="11"/>
        <v>40321.302035393121</v>
      </c>
      <c r="AT60" s="137">
        <f t="shared" si="11"/>
        <v>40839.860613606041</v>
      </c>
      <c r="AU60" s="137">
        <f t="shared" si="11"/>
        <v>43401.348408231839</v>
      </c>
      <c r="AV60" s="137">
        <f t="shared" si="11"/>
        <v>44247.151734080377</v>
      </c>
      <c r="AW60" s="137">
        <f t="shared" si="11"/>
        <v>45574.647094566506</v>
      </c>
      <c r="AX60" s="137">
        <f t="shared" si="11"/>
        <v>45935.871961819277</v>
      </c>
      <c r="AY60" s="137">
        <f t="shared" si="11"/>
        <v>46525.486686526827</v>
      </c>
      <c r="AZ60" s="137">
        <f t="shared" si="11"/>
        <v>47650.273074146637</v>
      </c>
      <c r="BA60" s="137">
        <f t="shared" si="11"/>
        <v>49100.20698539522</v>
      </c>
      <c r="BB60" s="137">
        <f t="shared" si="11"/>
        <v>51235.785805881686</v>
      </c>
      <c r="BC60" s="137">
        <f t="shared" si="11"/>
        <v>53838.995967059622</v>
      </c>
      <c r="BD60" s="137">
        <f t="shared" si="11"/>
        <v>53943.333700926334</v>
      </c>
      <c r="BE60" s="137">
        <f t="shared" si="11"/>
        <v>57493.915548862766</v>
      </c>
      <c r="BF60" s="137">
        <f t="shared" si="11"/>
        <v>59287.834605042954</v>
      </c>
      <c r="BG60" s="137">
        <f t="shared" si="11"/>
        <v>60906.129208107363</v>
      </c>
      <c r="BH60" s="137">
        <f t="shared" si="11"/>
        <v>61958.471773534628</v>
      </c>
      <c r="BI60" s="137">
        <f t="shared" si="11"/>
        <v>63511.693442454409</v>
      </c>
      <c r="BJ60" s="137">
        <f t="shared" si="11"/>
        <v>64530.063951792064</v>
      </c>
      <c r="BK60" s="137">
        <f t="shared" si="11"/>
        <v>67287.078977159777</v>
      </c>
      <c r="BL60" s="137">
        <f t="shared" si="11"/>
        <v>70187.534592442229</v>
      </c>
      <c r="BM60" s="137">
        <f t="shared" si="11"/>
        <v>74319.719737131047</v>
      </c>
      <c r="BN60" s="137">
        <f t="shared" si="11"/>
        <v>75495.833909256093</v>
      </c>
      <c r="BO60" s="137">
        <f t="shared" si="11"/>
        <v>78751.643126880925</v>
      </c>
      <c r="BP60" s="137">
        <f t="shared" ref="BP60:BX60" si="12">SUM(BP61:BP62)</f>
        <v>83414.840018211107</v>
      </c>
      <c r="BQ60" s="137">
        <f t="shared" si="12"/>
        <v>85110.867197057552</v>
      </c>
      <c r="BR60" s="137">
        <f t="shared" si="12"/>
        <v>87380.989181992627</v>
      </c>
      <c r="BS60" s="137">
        <f t="shared" si="12"/>
        <v>89706.286451690496</v>
      </c>
      <c r="BT60" s="137">
        <f t="shared" si="12"/>
        <v>90571.199812015868</v>
      </c>
      <c r="BU60" s="137">
        <f t="shared" si="12"/>
        <v>92014.530352133646</v>
      </c>
      <c r="BV60" s="137">
        <f t="shared" si="12"/>
        <v>93559.595742815553</v>
      </c>
      <c r="BW60" s="137">
        <f t="shared" si="12"/>
        <v>94510.111056484195</v>
      </c>
      <c r="BX60" s="133">
        <f t="shared" si="12"/>
        <v>95337.827798451646</v>
      </c>
    </row>
    <row r="61" spans="1:76">
      <c r="A61" s="112"/>
      <c r="B61" s="37" t="s">
        <v>217</v>
      </c>
      <c r="C61" s="146" t="s">
        <v>210</v>
      </c>
      <c r="D61" s="137">
        <v>5276.5881830297676</v>
      </c>
      <c r="E61" s="137">
        <v>7259.1226121723703</v>
      </c>
      <c r="F61" s="137">
        <v>7073.5347975425593</v>
      </c>
      <c r="G61" s="137">
        <v>7296.5066031258848</v>
      </c>
      <c r="H61" s="137">
        <v>7667.9161113579166</v>
      </c>
      <c r="I61" s="137">
        <v>7954.2570648872634</v>
      </c>
      <c r="J61" s="137">
        <v>8121.817858729456</v>
      </c>
      <c r="K61" s="137">
        <v>9702.9098178587301</v>
      </c>
      <c r="L61" s="137">
        <v>9463.9958158995814</v>
      </c>
      <c r="M61" s="137">
        <v>9740.3680736147235</v>
      </c>
      <c r="N61" s="137">
        <v>12186.320109439122</v>
      </c>
      <c r="O61" s="137">
        <v>12922.492697176242</v>
      </c>
      <c r="P61" s="137">
        <v>13059.579751671441</v>
      </c>
      <c r="Q61" s="137">
        <v>14661.833333333332</v>
      </c>
      <c r="R61" s="137">
        <v>14645.544376572045</v>
      </c>
      <c r="S61" s="137">
        <v>17109.328621908127</v>
      </c>
      <c r="T61" s="137">
        <v>17340.896785109984</v>
      </c>
      <c r="U61" s="137">
        <v>20134.933161539699</v>
      </c>
      <c r="V61" s="137">
        <v>19749.59249577118</v>
      </c>
      <c r="W61" s="137">
        <v>20959.922062350117</v>
      </c>
      <c r="X61" s="137">
        <v>22299.470672389125</v>
      </c>
      <c r="Y61" s="137">
        <v>22100.457296570279</v>
      </c>
      <c r="Z61" s="137">
        <v>22053.279292557116</v>
      </c>
      <c r="AA61" s="137">
        <v>23627.507720462083</v>
      </c>
      <c r="AB61" s="137">
        <v>25315.195767195768</v>
      </c>
      <c r="AC61" s="137">
        <v>27170.283479960897</v>
      </c>
      <c r="AD61" s="137">
        <v>29609.896772079308</v>
      </c>
      <c r="AE61" s="137">
        <v>31895.788016610641</v>
      </c>
      <c r="AF61" s="137">
        <v>33190.748386346459</v>
      </c>
      <c r="AG61" s="137">
        <v>34076.449813175008</v>
      </c>
      <c r="AH61" s="137">
        <v>35221.278167713339</v>
      </c>
      <c r="AI61" s="137">
        <v>35241.668645610705</v>
      </c>
      <c r="AJ61" s="137">
        <v>35435.170988600759</v>
      </c>
      <c r="AK61" s="137">
        <v>37205.358770277657</v>
      </c>
      <c r="AL61" s="137">
        <v>38943.880019351716</v>
      </c>
      <c r="AM61" s="137">
        <v>40202.46785792111</v>
      </c>
      <c r="AN61" s="137">
        <v>39709.223875984964</v>
      </c>
      <c r="AO61" s="137">
        <v>40663.83433274259</v>
      </c>
      <c r="AP61" s="137">
        <v>41941.486698586945</v>
      </c>
      <c r="AQ61" s="137">
        <v>41685.755505389192</v>
      </c>
      <c r="AR61" s="137">
        <v>40329.546535763213</v>
      </c>
      <c r="AS61" s="137">
        <v>40254.06140840731</v>
      </c>
      <c r="AT61" s="137">
        <v>40775.499048465979</v>
      </c>
      <c r="AU61" s="137">
        <v>43340.536312473756</v>
      </c>
      <c r="AV61" s="137">
        <v>44188.309939221181</v>
      </c>
      <c r="AW61" s="137">
        <v>45516.238351082546</v>
      </c>
      <c r="AX61" s="137">
        <v>45880.492588261324</v>
      </c>
      <c r="AY61" s="137">
        <v>46470.001980897396</v>
      </c>
      <c r="AZ61" s="137">
        <v>47606.04400477319</v>
      </c>
      <c r="BA61" s="137">
        <v>49057.45591790061</v>
      </c>
      <c r="BB61" s="137">
        <v>51194.369243702269</v>
      </c>
      <c r="BC61" s="137">
        <v>53799.57782446839</v>
      </c>
      <c r="BD61" s="137">
        <v>53904.986725297749</v>
      </c>
      <c r="BE61" s="137">
        <v>57454.689957549825</v>
      </c>
      <c r="BF61" s="137">
        <v>59249.272288991779</v>
      </c>
      <c r="BG61" s="137">
        <v>60867.236038738192</v>
      </c>
      <c r="BH61" s="137">
        <v>61920.019584427995</v>
      </c>
      <c r="BI61" s="137">
        <v>63473.99489645123</v>
      </c>
      <c r="BJ61" s="137">
        <v>64489.071843957747</v>
      </c>
      <c r="BK61" s="137">
        <v>67240.820849732714</v>
      </c>
      <c r="BL61" s="137">
        <v>70136.231348628193</v>
      </c>
      <c r="BM61" s="137">
        <v>74266.746649493463</v>
      </c>
      <c r="BN61" s="137">
        <v>75433.025971711802</v>
      </c>
      <c r="BO61" s="137">
        <v>78685.194445752946</v>
      </c>
      <c r="BP61" s="137">
        <v>83336.426014737488</v>
      </c>
      <c r="BQ61" s="137">
        <v>85012.911734560854</v>
      </c>
      <c r="BR61" s="137">
        <v>87291.994900209829</v>
      </c>
      <c r="BS61" s="137">
        <v>89614.536537037973</v>
      </c>
      <c r="BT61" s="137">
        <v>90477.404628942299</v>
      </c>
      <c r="BU61" s="137">
        <v>91920.115408010883</v>
      </c>
      <c r="BV61" s="137">
        <v>93461.041249811547</v>
      </c>
      <c r="BW61" s="137">
        <v>94404.803146517661</v>
      </c>
      <c r="BX61" s="133">
        <v>95228.07142850681</v>
      </c>
    </row>
    <row r="62" spans="1:76">
      <c r="A62" s="112"/>
      <c r="B62" s="37" t="s">
        <v>216</v>
      </c>
      <c r="C62" s="146" t="s">
        <v>201</v>
      </c>
      <c r="D62" s="137">
        <v>0</v>
      </c>
      <c r="E62" s="137">
        <v>0</v>
      </c>
      <c r="F62" s="137">
        <v>0</v>
      </c>
      <c r="G62" s="137">
        <v>0</v>
      </c>
      <c r="H62" s="137">
        <v>0</v>
      </c>
      <c r="I62" s="137">
        <v>0</v>
      </c>
      <c r="J62" s="137">
        <v>0</v>
      </c>
      <c r="K62" s="137">
        <v>0</v>
      </c>
      <c r="L62" s="137">
        <v>0</v>
      </c>
      <c r="M62" s="137">
        <v>0</v>
      </c>
      <c r="N62" s="137">
        <v>0</v>
      </c>
      <c r="O62" s="137">
        <v>0</v>
      </c>
      <c r="P62" s="137">
        <v>0</v>
      </c>
      <c r="Q62" s="137">
        <v>0</v>
      </c>
      <c r="R62" s="137">
        <v>0</v>
      </c>
      <c r="S62" s="137">
        <v>0</v>
      </c>
      <c r="T62" s="137">
        <v>0</v>
      </c>
      <c r="U62" s="137">
        <v>0</v>
      </c>
      <c r="V62" s="137">
        <v>0</v>
      </c>
      <c r="W62" s="137">
        <v>0</v>
      </c>
      <c r="X62" s="137">
        <v>0</v>
      </c>
      <c r="Y62" s="137">
        <v>0</v>
      </c>
      <c r="Z62" s="137">
        <v>91.795627609923869</v>
      </c>
      <c r="AA62" s="137">
        <v>264.54306302184602</v>
      </c>
      <c r="AB62" s="137">
        <v>288.57142857142856</v>
      </c>
      <c r="AC62" s="137">
        <v>274.46725317693057</v>
      </c>
      <c r="AD62" s="137">
        <v>253.20334261838443</v>
      </c>
      <c r="AE62" s="137">
        <v>225.68716630413289</v>
      </c>
      <c r="AF62" s="137">
        <v>210.25760307030296</v>
      </c>
      <c r="AG62" s="137">
        <v>185.59144187951068</v>
      </c>
      <c r="AH62" s="137">
        <v>172.56187661618029</v>
      </c>
      <c r="AI62" s="137">
        <v>143.90881025884588</v>
      </c>
      <c r="AJ62" s="137">
        <v>127.92480501299914</v>
      </c>
      <c r="AK62" s="137">
        <v>119.66097575794397</v>
      </c>
      <c r="AL62" s="137">
        <v>114.97196846808389</v>
      </c>
      <c r="AM62" s="137">
        <v>112.79690564393113</v>
      </c>
      <c r="AN62" s="137">
        <v>101.4317350775094</v>
      </c>
      <c r="AO62" s="137">
        <v>100.5316695394625</v>
      </c>
      <c r="AP62" s="137">
        <v>87.282494452878666</v>
      </c>
      <c r="AQ62" s="137">
        <v>83.052342695261501</v>
      </c>
      <c r="AR62" s="137">
        <v>75.736373448461961</v>
      </c>
      <c r="AS62" s="137">
        <v>67.240626985808092</v>
      </c>
      <c r="AT62" s="137">
        <v>64.36156514006224</v>
      </c>
      <c r="AU62" s="137">
        <v>60.812095758084844</v>
      </c>
      <c r="AV62" s="137">
        <v>58.841794859193001</v>
      </c>
      <c r="AW62" s="137">
        <v>58.40874348396175</v>
      </c>
      <c r="AX62" s="137">
        <v>55.379373557950629</v>
      </c>
      <c r="AY62" s="137">
        <v>55.484705629433982</v>
      </c>
      <c r="AZ62" s="137">
        <v>44.22906937344392</v>
      </c>
      <c r="BA62" s="137">
        <v>42.751067494608243</v>
      </c>
      <c r="BB62" s="137">
        <v>41.416562179414115</v>
      </c>
      <c r="BC62" s="137">
        <v>39.418142591234705</v>
      </c>
      <c r="BD62" s="137">
        <v>38.346975628584033</v>
      </c>
      <c r="BE62" s="137">
        <v>39.225591312937915</v>
      </c>
      <c r="BF62" s="137">
        <v>38.562316051176211</v>
      </c>
      <c r="BG62" s="137">
        <v>38.893169369173123</v>
      </c>
      <c r="BH62" s="137">
        <v>38.45218910663332</v>
      </c>
      <c r="BI62" s="137">
        <v>37.698546003179452</v>
      </c>
      <c r="BJ62" s="137">
        <v>40.992107834317558</v>
      </c>
      <c r="BK62" s="137">
        <v>46.258127427067677</v>
      </c>
      <c r="BL62" s="137">
        <v>51.303243814037458</v>
      </c>
      <c r="BM62" s="137">
        <v>52.973087637579631</v>
      </c>
      <c r="BN62" s="137">
        <v>62.807937544285913</v>
      </c>
      <c r="BO62" s="137">
        <v>66.448681127982411</v>
      </c>
      <c r="BP62" s="137">
        <v>78.414003473622088</v>
      </c>
      <c r="BQ62" s="137">
        <v>97.955462496704783</v>
      </c>
      <c r="BR62" s="137">
        <v>88.994281782800016</v>
      </c>
      <c r="BS62" s="137">
        <v>91.749914652519948</v>
      </c>
      <c r="BT62" s="137">
        <v>93.79518307357506</v>
      </c>
      <c r="BU62" s="137">
        <v>94.414944122762137</v>
      </c>
      <c r="BV62" s="137">
        <v>98.554493004003049</v>
      </c>
      <c r="BW62" s="137">
        <v>105.3079099665275</v>
      </c>
      <c r="BX62" s="133">
        <v>109.7563699448412</v>
      </c>
    </row>
    <row r="63" spans="1:76" ht="25.5" customHeight="1">
      <c r="A63" s="112"/>
      <c r="B63" s="38" t="s">
        <v>215</v>
      </c>
      <c r="C63" s="146" t="s">
        <v>210</v>
      </c>
      <c r="D63" s="137">
        <v>0</v>
      </c>
      <c r="E63" s="137">
        <v>0</v>
      </c>
      <c r="F63" s="137">
        <v>0</v>
      </c>
      <c r="G63" s="137">
        <v>0</v>
      </c>
      <c r="H63" s="137">
        <v>0</v>
      </c>
      <c r="I63" s="137">
        <v>0</v>
      </c>
      <c r="J63" s="137">
        <v>0</v>
      </c>
      <c r="K63" s="137">
        <v>0</v>
      </c>
      <c r="L63" s="137">
        <v>0</v>
      </c>
      <c r="M63" s="137">
        <v>0</v>
      </c>
      <c r="N63" s="137">
        <v>0</v>
      </c>
      <c r="O63" s="137">
        <v>0</v>
      </c>
      <c r="P63" s="137">
        <v>0</v>
      </c>
      <c r="Q63" s="137">
        <v>0</v>
      </c>
      <c r="R63" s="137">
        <v>0</v>
      </c>
      <c r="S63" s="137">
        <v>0</v>
      </c>
      <c r="T63" s="137">
        <v>0</v>
      </c>
      <c r="U63" s="137">
        <v>0</v>
      </c>
      <c r="V63" s="137">
        <v>0</v>
      </c>
      <c r="W63" s="137">
        <v>0</v>
      </c>
      <c r="X63" s="137">
        <v>0</v>
      </c>
      <c r="Y63" s="137">
        <v>0</v>
      </c>
      <c r="Z63" s="137">
        <v>0</v>
      </c>
      <c r="AA63" s="137">
        <v>0</v>
      </c>
      <c r="AB63" s="137">
        <v>0</v>
      </c>
      <c r="AC63" s="137">
        <v>0</v>
      </c>
      <c r="AD63" s="137">
        <v>0</v>
      </c>
      <c r="AE63" s="137">
        <v>0</v>
      </c>
      <c r="AF63" s="137">
        <v>0</v>
      </c>
      <c r="AG63" s="137">
        <v>0</v>
      </c>
      <c r="AH63" s="137">
        <v>0</v>
      </c>
      <c r="AI63" s="137">
        <v>0</v>
      </c>
      <c r="AJ63" s="137">
        <v>0</v>
      </c>
      <c r="AK63" s="137">
        <v>0</v>
      </c>
      <c r="AL63" s="137">
        <v>0</v>
      </c>
      <c r="AM63" s="137">
        <v>0</v>
      </c>
      <c r="AN63" s="137">
        <v>0</v>
      </c>
      <c r="AO63" s="137">
        <v>0</v>
      </c>
      <c r="AP63" s="137">
        <v>0</v>
      </c>
      <c r="AQ63" s="137">
        <v>0</v>
      </c>
      <c r="AR63" s="137">
        <v>0</v>
      </c>
      <c r="AS63" s="137">
        <v>0</v>
      </c>
      <c r="AT63" s="137">
        <v>0</v>
      </c>
      <c r="AU63" s="137">
        <v>0</v>
      </c>
      <c r="AV63" s="137">
        <v>0</v>
      </c>
      <c r="AW63" s="137">
        <v>0</v>
      </c>
      <c r="AX63" s="137">
        <v>0</v>
      </c>
      <c r="AY63" s="137">
        <v>0</v>
      </c>
      <c r="AZ63" s="137">
        <v>0</v>
      </c>
      <c r="BA63" s="137">
        <v>0</v>
      </c>
      <c r="BB63" s="137">
        <v>0</v>
      </c>
      <c r="BC63" s="137">
        <v>0</v>
      </c>
      <c r="BD63" s="137">
        <v>0</v>
      </c>
      <c r="BE63" s="137">
        <v>0</v>
      </c>
      <c r="BF63" s="137">
        <v>0</v>
      </c>
      <c r="BG63" s="137">
        <v>0</v>
      </c>
      <c r="BH63" s="137">
        <v>0</v>
      </c>
      <c r="BI63" s="137">
        <v>0</v>
      </c>
      <c r="BJ63" s="137">
        <v>0</v>
      </c>
      <c r="BK63" s="137">
        <v>0</v>
      </c>
      <c r="BL63" s="137">
        <v>11.214970432859399</v>
      </c>
      <c r="BM63" s="137">
        <v>0.27934255172641376</v>
      </c>
      <c r="BN63" s="137">
        <v>-1.9169597950271331</v>
      </c>
      <c r="BO63" s="137">
        <v>5.482888534053985</v>
      </c>
      <c r="BP63" s="137">
        <v>2.1334820715276197</v>
      </c>
      <c r="BQ63" s="137">
        <v>2.6069118335935753</v>
      </c>
      <c r="BR63" s="137">
        <v>1.8196780544</v>
      </c>
      <c r="BS63" s="137">
        <v>2.3767686643631261</v>
      </c>
      <c r="BT63" s="137">
        <v>3.1954899049491972</v>
      </c>
      <c r="BU63" s="137">
        <v>3.1389881188106066</v>
      </c>
      <c r="BV63" s="137">
        <v>3.0804593903931372</v>
      </c>
      <c r="BW63" s="137">
        <v>3.0171002844203105</v>
      </c>
      <c r="BX63" s="133">
        <v>2.9435124726051813</v>
      </c>
    </row>
    <row r="64" spans="1:76">
      <c r="A64" s="112"/>
      <c r="B64" s="38" t="s">
        <v>214</v>
      </c>
      <c r="C64" s="146" t="s">
        <v>210</v>
      </c>
      <c r="D64" s="137">
        <v>0</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c r="AP64" s="137">
        <v>0</v>
      </c>
      <c r="AQ64" s="137">
        <v>431.42332293119091</v>
      </c>
      <c r="AR64" s="137">
        <v>524.09813607870819</v>
      </c>
      <c r="AS64" s="137">
        <v>556.23808515145095</v>
      </c>
      <c r="AT64" s="137">
        <v>564.05513561582916</v>
      </c>
      <c r="AU64" s="137">
        <v>692.28055438891226</v>
      </c>
      <c r="AV64" s="137">
        <v>718.10750151537491</v>
      </c>
      <c r="AW64" s="137">
        <v>671.84751670984042</v>
      </c>
      <c r="AX64" s="137">
        <v>766.14305129744935</v>
      </c>
      <c r="AY64" s="137">
        <v>813.15530849789616</v>
      </c>
      <c r="AZ64" s="137">
        <v>507.09055819914846</v>
      </c>
      <c r="BA64" s="137">
        <v>733.88625935414757</v>
      </c>
      <c r="BB64" s="137">
        <v>795.80816140430875</v>
      </c>
      <c r="BC64" s="137">
        <v>904.37982965762319</v>
      </c>
      <c r="BD64" s="137">
        <v>902.18350242611382</v>
      </c>
      <c r="BE64" s="137">
        <v>872.16947649684903</v>
      </c>
      <c r="BF64" s="137">
        <v>967.15326636007228</v>
      </c>
      <c r="BG64" s="137">
        <v>1355.4673824250206</v>
      </c>
      <c r="BH64" s="137">
        <v>1639.2614986235594</v>
      </c>
      <c r="BI64" s="137">
        <v>1461.9278431619682</v>
      </c>
      <c r="BJ64" s="137">
        <v>1578.8214998036294</v>
      </c>
      <c r="BK64" s="137">
        <v>1896.3795973071954</v>
      </c>
      <c r="BL64" s="137">
        <v>2221.7514504777155</v>
      </c>
      <c r="BM64" s="137">
        <v>2251.0635593204352</v>
      </c>
      <c r="BN64" s="137">
        <v>2307.4908018924539</v>
      </c>
      <c r="BO64" s="137">
        <v>2331.0615092003713</v>
      </c>
      <c r="BP64" s="137">
        <v>2338.7126946777003</v>
      </c>
      <c r="BQ64" s="137">
        <v>2271.0265282789615</v>
      </c>
      <c r="BR64" s="137">
        <v>2261.1798914139763</v>
      </c>
      <c r="BS64" s="137">
        <v>2287.9337031060604</v>
      </c>
      <c r="BT64" s="137">
        <v>2275.3012725064873</v>
      </c>
      <c r="BU64" s="137">
        <v>2297.1502815764643</v>
      </c>
      <c r="BV64" s="137">
        <v>2325.3712924147871</v>
      </c>
      <c r="BW64" s="137">
        <v>2362.2099758591103</v>
      </c>
      <c r="BX64" s="133">
        <v>2384.2400216101792</v>
      </c>
    </row>
    <row r="65" spans="1:76">
      <c r="A65" s="112"/>
      <c r="B65" s="38" t="s">
        <v>213</v>
      </c>
      <c r="C65" s="146" t="s">
        <v>210</v>
      </c>
      <c r="D65" s="137">
        <v>0</v>
      </c>
      <c r="E65" s="137">
        <v>0</v>
      </c>
      <c r="F65" s="137">
        <v>0</v>
      </c>
      <c r="G65" s="137">
        <v>0</v>
      </c>
      <c r="H65" s="137">
        <v>0</v>
      </c>
      <c r="I65" s="137">
        <v>0</v>
      </c>
      <c r="J65" s="137">
        <v>0</v>
      </c>
      <c r="K65" s="137">
        <v>0</v>
      </c>
      <c r="L65" s="137">
        <v>0</v>
      </c>
      <c r="M65" s="137">
        <v>0</v>
      </c>
      <c r="N65" s="137">
        <v>0</v>
      </c>
      <c r="O65" s="137">
        <v>0</v>
      </c>
      <c r="P65" s="137">
        <v>0</v>
      </c>
      <c r="Q65" s="137">
        <v>0</v>
      </c>
      <c r="R65" s="137">
        <v>0</v>
      </c>
      <c r="S65" s="137">
        <v>0</v>
      </c>
      <c r="T65" s="137">
        <v>0</v>
      </c>
      <c r="U65" s="137">
        <v>0</v>
      </c>
      <c r="V65" s="137">
        <v>0</v>
      </c>
      <c r="W65" s="137">
        <v>0</v>
      </c>
      <c r="X65" s="137">
        <v>0</v>
      </c>
      <c r="Y65" s="137">
        <v>0</v>
      </c>
      <c r="Z65" s="137">
        <v>0</v>
      </c>
      <c r="AA65" s="137">
        <v>0</v>
      </c>
      <c r="AB65" s="137">
        <v>0</v>
      </c>
      <c r="AC65" s="137">
        <v>0</v>
      </c>
      <c r="AD65" s="137">
        <v>0</v>
      </c>
      <c r="AE65" s="137">
        <v>0</v>
      </c>
      <c r="AF65" s="137">
        <v>0</v>
      </c>
      <c r="AG65" s="137">
        <v>0</v>
      </c>
      <c r="AH65" s="137">
        <v>0</v>
      </c>
      <c r="AI65" s="137">
        <v>0</v>
      </c>
      <c r="AJ65" s="137">
        <v>0</v>
      </c>
      <c r="AK65" s="137">
        <v>0</v>
      </c>
      <c r="AL65" s="137">
        <v>0</v>
      </c>
      <c r="AM65" s="137">
        <v>1375.5720200479407</v>
      </c>
      <c r="AN65" s="137">
        <v>1321.2133697275583</v>
      </c>
      <c r="AO65" s="137">
        <v>1336.3356072928552</v>
      </c>
      <c r="AP65" s="137">
        <v>1785.7526567791663</v>
      </c>
      <c r="AQ65" s="137">
        <v>1877.6973640528518</v>
      </c>
      <c r="AR65" s="137">
        <v>1882.5605047947197</v>
      </c>
      <c r="AS65" s="137">
        <v>1845.6991007298145</v>
      </c>
      <c r="AT65" s="137">
        <v>1690.3690529124053</v>
      </c>
      <c r="AU65" s="137">
        <v>1325.1742965140697</v>
      </c>
      <c r="AV65" s="137">
        <v>1138.3823987156175</v>
      </c>
      <c r="AW65" s="137">
        <v>1064.296907480252</v>
      </c>
      <c r="AX65" s="137">
        <v>127.69050854957489</v>
      </c>
      <c r="AY65" s="137">
        <v>56.298946592549363</v>
      </c>
      <c r="AZ65" s="137">
        <v>145.22311760632888</v>
      </c>
      <c r="BA65" s="137">
        <v>38.010045305194893</v>
      </c>
      <c r="BB65" s="137">
        <v>38.855009688817965</v>
      </c>
      <c r="BC65" s="137">
        <v>93.998533476225404</v>
      </c>
      <c r="BD65" s="137">
        <v>93.281318923687692</v>
      </c>
      <c r="BE65" s="137">
        <v>94.630927163108993</v>
      </c>
      <c r="BF65" s="137">
        <v>93.540790135217392</v>
      </c>
      <c r="BG65" s="137">
        <v>104.41500002278792</v>
      </c>
      <c r="BH65" s="137">
        <v>54.592535793747572</v>
      </c>
      <c r="BI65" s="137">
        <v>50.638948333842855</v>
      </c>
      <c r="BJ65" s="137">
        <v>54.112296409181823</v>
      </c>
      <c r="BK65" s="137">
        <v>50.791183444370127</v>
      </c>
      <c r="BL65" s="137">
        <v>52.657860630630495</v>
      </c>
      <c r="BM65" s="137">
        <v>52.015280039251621</v>
      </c>
      <c r="BN65" s="137">
        <v>48.015514952033797</v>
      </c>
      <c r="BO65" s="137">
        <v>50.319396578411798</v>
      </c>
      <c r="BP65" s="137">
        <v>53.964546221138093</v>
      </c>
      <c r="BQ65" s="137">
        <v>53.75033197273634</v>
      </c>
      <c r="BR65" s="137">
        <v>6.0600000000000032</v>
      </c>
      <c r="BS65" s="137">
        <v>0</v>
      </c>
      <c r="BT65" s="137">
        <v>0</v>
      </c>
      <c r="BU65" s="137">
        <v>0</v>
      </c>
      <c r="BV65" s="137">
        <v>0</v>
      </c>
      <c r="BW65" s="137">
        <v>0</v>
      </c>
      <c r="BX65" s="133">
        <v>0</v>
      </c>
    </row>
    <row r="66" spans="1:76">
      <c r="A66" s="112"/>
      <c r="B66" s="38" t="s">
        <v>212</v>
      </c>
      <c r="C66" s="146" t="s">
        <v>203</v>
      </c>
      <c r="D66" s="137">
        <v>0</v>
      </c>
      <c r="E66" s="137">
        <v>0</v>
      </c>
      <c r="F66" s="137">
        <v>0</v>
      </c>
      <c r="G66" s="137">
        <v>0</v>
      </c>
      <c r="H66" s="137">
        <v>0</v>
      </c>
      <c r="I66" s="137">
        <v>0</v>
      </c>
      <c r="J66" s="137">
        <v>0</v>
      </c>
      <c r="K66" s="137">
        <v>0</v>
      </c>
      <c r="L66" s="137">
        <v>0</v>
      </c>
      <c r="M66" s="137">
        <v>0</v>
      </c>
      <c r="N66" s="137">
        <v>0</v>
      </c>
      <c r="O66" s="137">
        <v>0</v>
      </c>
      <c r="P66" s="137">
        <v>0</v>
      </c>
      <c r="Q66" s="137">
        <v>0</v>
      </c>
      <c r="R66" s="137">
        <v>0</v>
      </c>
      <c r="S66" s="137">
        <v>0</v>
      </c>
      <c r="T66" s="137">
        <v>0</v>
      </c>
      <c r="U66" s="137">
        <v>0</v>
      </c>
      <c r="V66" s="137">
        <v>0</v>
      </c>
      <c r="W66" s="137">
        <v>0</v>
      </c>
      <c r="X66" s="137">
        <v>0</v>
      </c>
      <c r="Y66" s="137">
        <v>0</v>
      </c>
      <c r="Z66" s="137">
        <v>0</v>
      </c>
      <c r="AA66" s="137">
        <v>0</v>
      </c>
      <c r="AB66" s="137">
        <v>0</v>
      </c>
      <c r="AC66" s="137">
        <v>0</v>
      </c>
      <c r="AD66" s="137">
        <v>0</v>
      </c>
      <c r="AE66" s="137">
        <v>0</v>
      </c>
      <c r="AF66" s="137">
        <v>0</v>
      </c>
      <c r="AG66" s="137">
        <v>0</v>
      </c>
      <c r="AH66" s="137">
        <v>0</v>
      </c>
      <c r="AI66" s="137">
        <v>0</v>
      </c>
      <c r="AJ66" s="137">
        <v>0</v>
      </c>
      <c r="AK66" s="137">
        <v>0</v>
      </c>
      <c r="AL66" s="137">
        <v>0</v>
      </c>
      <c r="AM66" s="137">
        <v>0</v>
      </c>
      <c r="AN66" s="137">
        <v>0</v>
      </c>
      <c r="AO66" s="137">
        <v>0</v>
      </c>
      <c r="AP66" s="137">
        <v>0</v>
      </c>
      <c r="AQ66" s="137">
        <v>31.294956067547528</v>
      </c>
      <c r="AR66" s="137">
        <v>31.44588816472249</v>
      </c>
      <c r="AS66" s="137">
        <v>29.173326144306866</v>
      </c>
      <c r="AT66" s="137">
        <v>34.130724766562913</v>
      </c>
      <c r="AU66" s="137">
        <v>38.513196136077283</v>
      </c>
      <c r="AV66" s="137">
        <v>37.354827083435723</v>
      </c>
      <c r="AW66" s="137">
        <v>37.860868591896129</v>
      </c>
      <c r="AX66" s="137">
        <v>35.807610860014542</v>
      </c>
      <c r="AY66" s="137">
        <v>33.963929240502445</v>
      </c>
      <c r="AZ66" s="137">
        <v>32.74364678324666</v>
      </c>
      <c r="BA66" s="137">
        <v>29.229724839694875</v>
      </c>
      <c r="BB66" s="137">
        <v>26.445870853755842</v>
      </c>
      <c r="BC66" s="137">
        <v>24.825582379152802</v>
      </c>
      <c r="BD66" s="137">
        <v>61.791216365240402</v>
      </c>
      <c r="BE66" s="137">
        <v>83.659225463038396</v>
      </c>
      <c r="BF66" s="137">
        <v>147.8452276997169</v>
      </c>
      <c r="BG66" s="137">
        <v>157.87069669739762</v>
      </c>
      <c r="BH66" s="137">
        <v>151.7253529093812</v>
      </c>
      <c r="BI66" s="137">
        <v>148.92544176092937</v>
      </c>
      <c r="BJ66" s="137">
        <v>144.43293408896085</v>
      </c>
      <c r="BK66" s="137">
        <v>143.78451127819548</v>
      </c>
      <c r="BL66" s="137">
        <v>151.91143082825548</v>
      </c>
      <c r="BM66" s="137">
        <v>154.21911539857661</v>
      </c>
      <c r="BN66" s="137">
        <v>141.50907507037581</v>
      </c>
      <c r="BO66" s="137">
        <v>48.896833825802581</v>
      </c>
      <c r="BP66" s="137">
        <v>40.801767493842746</v>
      </c>
      <c r="BQ66" s="137">
        <v>38.010433354287912</v>
      </c>
      <c r="BR66" s="137">
        <v>34.190519999999999</v>
      </c>
      <c r="BS66" s="137">
        <v>33.551033519033517</v>
      </c>
      <c r="BT66" s="137">
        <v>33.269419862340222</v>
      </c>
      <c r="BU66" s="137">
        <v>32.777748800837635</v>
      </c>
      <c r="BV66" s="137">
        <v>32.227248550696594</v>
      </c>
      <c r="BW66" s="137">
        <v>31.581107284080865</v>
      </c>
      <c r="BX66" s="133">
        <v>30.79362715899385</v>
      </c>
    </row>
    <row r="67" spans="1:76">
      <c r="A67" s="112"/>
      <c r="B67" s="38" t="s">
        <v>211</v>
      </c>
      <c r="C67" s="146" t="s">
        <v>210</v>
      </c>
      <c r="D67" s="137">
        <v>454.67199763068288</v>
      </c>
      <c r="E67" s="137">
        <v>559.96446023989358</v>
      </c>
      <c r="F67" s="137">
        <v>483.70913740234715</v>
      </c>
      <c r="G67" s="137">
        <v>392.39933766810725</v>
      </c>
      <c r="H67" s="137">
        <v>651.34754923737614</v>
      </c>
      <c r="I67" s="137">
        <v>528.53788338969537</v>
      </c>
      <c r="J67" s="137">
        <v>366.31008440693034</v>
      </c>
      <c r="K67" s="137">
        <v>352.22123500666373</v>
      </c>
      <c r="L67" s="137">
        <v>441.61087866108784</v>
      </c>
      <c r="M67" s="137">
        <v>513.18263652730548</v>
      </c>
      <c r="N67" s="137">
        <v>975.06351377760393</v>
      </c>
      <c r="O67" s="137">
        <v>824.12852969815003</v>
      </c>
      <c r="P67" s="137">
        <v>582.65520534861503</v>
      </c>
      <c r="Q67" s="137">
        <v>678.94444444444434</v>
      </c>
      <c r="R67" s="137">
        <v>1170.4096298957959</v>
      </c>
      <c r="S67" s="137">
        <v>1152.7561837455828</v>
      </c>
      <c r="T67" s="137">
        <v>767.32656514382393</v>
      </c>
      <c r="U67" s="137">
        <v>800.32211306168472</v>
      </c>
      <c r="V67" s="137">
        <v>1216.1002614178071</v>
      </c>
      <c r="W67" s="137">
        <v>1842.2811750599519</v>
      </c>
      <c r="X67" s="137">
        <v>1781.5879828326179</v>
      </c>
      <c r="Y67" s="137">
        <v>1726.5770006724949</v>
      </c>
      <c r="Z67" s="137">
        <v>1865.6841070989933</v>
      </c>
      <c r="AA67" s="137">
        <v>2765.5724579663729</v>
      </c>
      <c r="AB67" s="137">
        <v>2234.8253968253966</v>
      </c>
      <c r="AC67" s="137">
        <v>1718.7771260997067</v>
      </c>
      <c r="AD67" s="137">
        <v>1771.7779780435853</v>
      </c>
      <c r="AE67" s="137">
        <v>3025.0402082921364</v>
      </c>
      <c r="AF67" s="137">
        <v>3282.1681688666631</v>
      </c>
      <c r="AG67" s="137">
        <v>3250.8279674463843</v>
      </c>
      <c r="AH67" s="137">
        <v>2947.5434059844847</v>
      </c>
      <c r="AI67" s="137">
        <v>2610.3459194173988</v>
      </c>
      <c r="AJ67" s="137">
        <v>4309.0460635957606</v>
      </c>
      <c r="AK67" s="137">
        <v>5222.127711282581</v>
      </c>
      <c r="AL67" s="137">
        <v>4311.448817553146</v>
      </c>
      <c r="AM67" s="137">
        <v>4118.4626280235343</v>
      </c>
      <c r="AN67" s="137">
        <v>4104.0840500592267</v>
      </c>
      <c r="AO67" s="137">
        <v>3896.2151926391684</v>
      </c>
      <c r="AP67" s="137">
        <v>4090.4823076024759</v>
      </c>
      <c r="AQ67" s="137">
        <v>3281.3387335944935</v>
      </c>
      <c r="AR67" s="137">
        <v>2320.171966457719</v>
      </c>
      <c r="AS67" s="137">
        <v>1426.40060849974</v>
      </c>
      <c r="AT67" s="137">
        <v>1562.540506891952</v>
      </c>
      <c r="AU67" s="137">
        <v>2721.2988660226797</v>
      </c>
      <c r="AV67" s="137">
        <v>2912.4024508117495</v>
      </c>
      <c r="AW67" s="137">
        <v>2667.6287057469058</v>
      </c>
      <c r="AX67" s="137">
        <v>2074.1455640190902</v>
      </c>
      <c r="AY67" s="137">
        <v>1708.8622431743497</v>
      </c>
      <c r="AZ67" s="137">
        <v>873.86523077829668</v>
      </c>
      <c r="BA67" s="137">
        <v>0</v>
      </c>
      <c r="BB67" s="137">
        <v>0</v>
      </c>
      <c r="BC67" s="137">
        <v>0</v>
      </c>
      <c r="BD67" s="137">
        <v>0</v>
      </c>
      <c r="BE67" s="137">
        <v>0</v>
      </c>
      <c r="BF67" s="137">
        <v>0</v>
      </c>
      <c r="BG67" s="137">
        <v>0</v>
      </c>
      <c r="BH67" s="137">
        <v>0</v>
      </c>
      <c r="BI67" s="137">
        <v>0</v>
      </c>
      <c r="BJ67" s="137">
        <v>0</v>
      </c>
      <c r="BK67" s="137">
        <v>0</v>
      </c>
      <c r="BL67" s="137">
        <v>0</v>
      </c>
      <c r="BM67" s="137">
        <v>0</v>
      </c>
      <c r="BN67" s="137">
        <v>0</v>
      </c>
      <c r="BO67" s="137">
        <v>0</v>
      </c>
      <c r="BP67" s="137">
        <v>0</v>
      </c>
      <c r="BQ67" s="137">
        <v>0</v>
      </c>
      <c r="BR67" s="137">
        <v>0</v>
      </c>
      <c r="BS67" s="137">
        <v>0</v>
      </c>
      <c r="BT67" s="137">
        <v>0</v>
      </c>
      <c r="BU67" s="137">
        <v>0</v>
      </c>
      <c r="BV67" s="137">
        <v>0</v>
      </c>
      <c r="BW67" s="137">
        <v>0</v>
      </c>
      <c r="BX67" s="133">
        <v>0</v>
      </c>
    </row>
    <row r="68" spans="1:76" ht="26.45" customHeight="1">
      <c r="A68" s="112"/>
      <c r="B68" s="142" t="s">
        <v>209</v>
      </c>
      <c r="C68" s="146"/>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f t="shared" ref="BQ68:BX68" si="13">SUM(BQ69:BQ70)</f>
        <v>5.9984632415387455</v>
      </c>
      <c r="BR68" s="137">
        <f t="shared" si="13"/>
        <v>56.711832926300005</v>
      </c>
      <c r="BS68" s="137">
        <f t="shared" si="13"/>
        <v>555.11802757469684</v>
      </c>
      <c r="BT68" s="137">
        <f t="shared" si="13"/>
        <v>0</v>
      </c>
      <c r="BU68" s="137">
        <f t="shared" si="13"/>
        <v>0</v>
      </c>
      <c r="BV68" s="137">
        <f t="shared" si="13"/>
        <v>0</v>
      </c>
      <c r="BW68" s="137">
        <f t="shared" si="13"/>
        <v>0</v>
      </c>
      <c r="BX68" s="133">
        <f t="shared" si="13"/>
        <v>0</v>
      </c>
    </row>
    <row r="69" spans="1:76">
      <c r="A69" s="112"/>
      <c r="B69" s="148" t="s">
        <v>182</v>
      </c>
      <c r="C69" s="146" t="s">
        <v>203</v>
      </c>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v>0.80258787383729124</v>
      </c>
      <c r="BR69" s="137">
        <v>5.7919286921294892</v>
      </c>
      <c r="BS69" s="137">
        <v>41.970589502084522</v>
      </c>
      <c r="BT69" s="137">
        <v>0</v>
      </c>
      <c r="BU69" s="137">
        <v>0</v>
      </c>
      <c r="BV69" s="137">
        <v>0</v>
      </c>
      <c r="BW69" s="137">
        <v>0</v>
      </c>
      <c r="BX69" s="133">
        <v>0</v>
      </c>
    </row>
    <row r="70" spans="1:76">
      <c r="A70" s="112"/>
      <c r="B70" s="148" t="s">
        <v>181</v>
      </c>
      <c r="C70" s="146" t="s">
        <v>203</v>
      </c>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v>5.1958753677014542</v>
      </c>
      <c r="BR70" s="137">
        <v>50.919904234170517</v>
      </c>
      <c r="BS70" s="137">
        <v>513.14743807261232</v>
      </c>
      <c r="BT70" s="137">
        <v>0</v>
      </c>
      <c r="BU70" s="137">
        <v>0</v>
      </c>
      <c r="BV70" s="137">
        <v>0</v>
      </c>
      <c r="BW70" s="137">
        <v>0</v>
      </c>
      <c r="BX70" s="133">
        <v>0</v>
      </c>
    </row>
    <row r="71" spans="1:76">
      <c r="A71" s="112"/>
      <c r="B71" s="142" t="s">
        <v>208</v>
      </c>
      <c r="C71" s="146"/>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f>SUM(BT72:BT73)</f>
        <v>-153.95021374654536</v>
      </c>
      <c r="BU71" s="137">
        <f>SUM(BU72:BU73)</f>
        <v>-853.90498419879452</v>
      </c>
      <c r="BV71" s="137">
        <f>SUM(BV72:BV73)</f>
        <v>-1654.1636390661845</v>
      </c>
      <c r="BW71" s="137">
        <f>SUM(BW72:BW73)</f>
        <v>-2505.8895256517226</v>
      </c>
      <c r="BX71" s="133">
        <f>SUM(BX72:BX73)</f>
        <v>-2770.9779101956419</v>
      </c>
    </row>
    <row r="72" spans="1:76">
      <c r="A72" s="112"/>
      <c r="B72" s="148" t="s">
        <v>182</v>
      </c>
      <c r="C72" s="146" t="s">
        <v>203</v>
      </c>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v>-153.95021374654536</v>
      </c>
      <c r="BU72" s="137">
        <v>-853.90498419879452</v>
      </c>
      <c r="BV72" s="137">
        <v>-1654.1636390661845</v>
      </c>
      <c r="BW72" s="137">
        <v>-2505.8895256517226</v>
      </c>
      <c r="BX72" s="133">
        <v>-2770.9779101956419</v>
      </c>
    </row>
    <row r="73" spans="1:76">
      <c r="A73" s="112"/>
      <c r="B73" s="148" t="s">
        <v>181</v>
      </c>
      <c r="C73" s="146" t="s">
        <v>203</v>
      </c>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v>0</v>
      </c>
      <c r="BU73" s="137">
        <v>0</v>
      </c>
      <c r="BV73" s="137">
        <v>0</v>
      </c>
      <c r="BW73" s="137">
        <v>0</v>
      </c>
      <c r="BX73" s="133">
        <v>0</v>
      </c>
    </row>
    <row r="74" spans="1:76" ht="25.5" customHeight="1">
      <c r="A74" s="112"/>
      <c r="B74" s="38" t="s">
        <v>207</v>
      </c>
      <c r="C74" s="146" t="s">
        <v>201</v>
      </c>
      <c r="D74" s="137">
        <v>0</v>
      </c>
      <c r="E74" s="137">
        <v>0</v>
      </c>
      <c r="F74" s="137">
        <v>0</v>
      </c>
      <c r="G74" s="137">
        <v>0</v>
      </c>
      <c r="H74" s="137">
        <v>0</v>
      </c>
      <c r="I74" s="137">
        <v>0</v>
      </c>
      <c r="J74" s="137">
        <v>0</v>
      </c>
      <c r="K74" s="137">
        <v>0</v>
      </c>
      <c r="L74" s="137">
        <v>0</v>
      </c>
      <c r="M74" s="137">
        <v>0</v>
      </c>
      <c r="N74" s="137">
        <v>0</v>
      </c>
      <c r="O74" s="137">
        <v>0</v>
      </c>
      <c r="P74" s="137">
        <v>0</v>
      </c>
      <c r="Q74" s="137">
        <v>0</v>
      </c>
      <c r="R74" s="137">
        <v>0</v>
      </c>
      <c r="S74" s="137">
        <v>0</v>
      </c>
      <c r="T74" s="137">
        <v>0</v>
      </c>
      <c r="U74" s="137">
        <v>0</v>
      </c>
      <c r="V74" s="137">
        <v>0</v>
      </c>
      <c r="W74" s="137">
        <v>0</v>
      </c>
      <c r="X74" s="137">
        <v>0</v>
      </c>
      <c r="Y74" s="137">
        <v>0</v>
      </c>
      <c r="Z74" s="137">
        <v>0</v>
      </c>
      <c r="AA74" s="137">
        <v>0</v>
      </c>
      <c r="AB74" s="137">
        <v>0</v>
      </c>
      <c r="AC74" s="137">
        <v>0</v>
      </c>
      <c r="AD74" s="137">
        <v>0</v>
      </c>
      <c r="AE74" s="137">
        <v>0</v>
      </c>
      <c r="AF74" s="137">
        <v>0</v>
      </c>
      <c r="AG74" s="137">
        <v>0</v>
      </c>
      <c r="AH74" s="137">
        <v>0</v>
      </c>
      <c r="AI74" s="137">
        <v>0</v>
      </c>
      <c r="AJ74" s="137">
        <v>0</v>
      </c>
      <c r="AK74" s="137">
        <v>0</v>
      </c>
      <c r="AL74" s="137">
        <v>0</v>
      </c>
      <c r="AM74" s="137">
        <v>0</v>
      </c>
      <c r="AN74" s="137">
        <v>0</v>
      </c>
      <c r="AO74" s="137">
        <v>0</v>
      </c>
      <c r="AP74" s="137">
        <v>0</v>
      </c>
      <c r="AQ74" s="137">
        <v>0</v>
      </c>
      <c r="AR74" s="137">
        <v>0</v>
      </c>
      <c r="AS74" s="137">
        <v>0</v>
      </c>
      <c r="AT74" s="137">
        <v>0</v>
      </c>
      <c r="AU74" s="137">
        <v>0</v>
      </c>
      <c r="AV74" s="137">
        <v>0</v>
      </c>
      <c r="AW74" s="137">
        <v>4.1990469794365028E-2</v>
      </c>
      <c r="AX74" s="137">
        <v>2.7134233066784665E-2</v>
      </c>
      <c r="AY74" s="137">
        <v>0</v>
      </c>
      <c r="AZ74" s="137">
        <v>1.3391476008780328E-2</v>
      </c>
      <c r="BA74" s="137">
        <v>1.7543097833166876E-2</v>
      </c>
      <c r="BB74" s="137">
        <v>0</v>
      </c>
      <c r="BC74" s="137">
        <v>8.5453212251113991E-2</v>
      </c>
      <c r="BD74" s="137">
        <v>84.557427216585808</v>
      </c>
      <c r="BE74" s="137">
        <v>8.9481084677638361</v>
      </c>
      <c r="BF74" s="137">
        <v>0.75901669709719255</v>
      </c>
      <c r="BG74" s="137">
        <v>0.62600329352575823</v>
      </c>
      <c r="BH74" s="137">
        <v>0.54465576408180716</v>
      </c>
      <c r="BI74" s="137">
        <v>0.61754815041271782</v>
      </c>
      <c r="BJ74" s="137">
        <v>0.46777074007048286</v>
      </c>
      <c r="BK74" s="137">
        <v>0.23366107576633893</v>
      </c>
      <c r="BL74" s="137">
        <v>0</v>
      </c>
      <c r="BM74" s="137">
        <v>0.32384969915631767</v>
      </c>
      <c r="BN74" s="137">
        <v>9.8916801352927949E-2</v>
      </c>
      <c r="BO74" s="137">
        <v>0</v>
      </c>
      <c r="BP74" s="137">
        <v>0</v>
      </c>
      <c r="BQ74" s="137">
        <v>2.1618133149475775E-4</v>
      </c>
      <c r="BR74" s="137">
        <v>0.10099999999999998</v>
      </c>
      <c r="BS74" s="137">
        <v>0.72</v>
      </c>
      <c r="BT74" s="137">
        <v>0.70796460176991149</v>
      </c>
      <c r="BU74" s="137">
        <v>0.69544656362466761</v>
      </c>
      <c r="BV74" s="137">
        <v>0.68247945399869248</v>
      </c>
      <c r="BW74" s="137">
        <v>0.66844216846101123</v>
      </c>
      <c r="BX74" s="133">
        <v>0.65213870093757198</v>
      </c>
    </row>
    <row r="75" spans="1:76">
      <c r="A75" s="112"/>
      <c r="B75" s="38" t="s">
        <v>206</v>
      </c>
      <c r="C75" s="146" t="s">
        <v>201</v>
      </c>
      <c r="D75" s="137">
        <v>2572.4863023841272</v>
      </c>
      <c r="E75" s="137">
        <v>2444.0115504220353</v>
      </c>
      <c r="F75" s="137">
        <v>2313.2678159300485</v>
      </c>
      <c r="G75" s="137">
        <v>2105.1694196518724</v>
      </c>
      <c r="H75" s="137">
        <v>2109.5883311120988</v>
      </c>
      <c r="I75" s="137">
        <v>1968.9226556904421</v>
      </c>
      <c r="J75" s="137">
        <v>2022.8716126166153</v>
      </c>
      <c r="K75" s="137">
        <v>1983.2074633496227</v>
      </c>
      <c r="L75" s="137">
        <v>1880.5439330543934</v>
      </c>
      <c r="M75" s="137">
        <v>1834.5269053810764</v>
      </c>
      <c r="N75" s="137">
        <v>1983.6818448309555</v>
      </c>
      <c r="O75" s="137">
        <v>1951.1587147030186</v>
      </c>
      <c r="P75" s="137">
        <v>1848.2903533906397</v>
      </c>
      <c r="Q75" s="137">
        <v>1937.7037037037035</v>
      </c>
      <c r="R75" s="137">
        <v>1849.0657563780094</v>
      </c>
      <c r="S75" s="137">
        <v>1961.113074204947</v>
      </c>
      <c r="T75" s="137">
        <v>1886.7005076142132</v>
      </c>
      <c r="U75" s="137">
        <v>1966.6451924625544</v>
      </c>
      <c r="V75" s="137">
        <v>1838.9051207135169</v>
      </c>
      <c r="W75" s="137">
        <v>1828.6570743405275</v>
      </c>
      <c r="X75" s="137">
        <v>1801.8168812589413</v>
      </c>
      <c r="Y75" s="137">
        <v>1692.6160053799597</v>
      </c>
      <c r="Z75" s="137">
        <v>1587.8162613608451</v>
      </c>
      <c r="AA75" s="137">
        <v>1579.1719089557357</v>
      </c>
      <c r="AB75" s="137">
        <v>1599.9682539682537</v>
      </c>
      <c r="AC75" s="137">
        <v>1619.1593352883674</v>
      </c>
      <c r="AD75" s="137">
        <v>1687.1948222185811</v>
      </c>
      <c r="AE75" s="137">
        <v>1718.2848856370708</v>
      </c>
      <c r="AF75" s="137">
        <v>1661.5049136477294</v>
      </c>
      <c r="AG75" s="137">
        <v>1600.5323232840256</v>
      </c>
      <c r="AH75" s="137">
        <v>1585.7037310676026</v>
      </c>
      <c r="AI75" s="137">
        <v>1499.0501068629778</v>
      </c>
      <c r="AJ75" s="137">
        <v>1427.3715085660956</v>
      </c>
      <c r="AK75" s="137">
        <v>1469.6822407193631</v>
      </c>
      <c r="AL75" s="137">
        <v>1448.6468026978569</v>
      </c>
      <c r="AM75" s="137">
        <v>1441.5994770102418</v>
      </c>
      <c r="AN75" s="137">
        <v>1414.8426636452593</v>
      </c>
      <c r="AO75" s="137">
        <v>1424.6073171323833</v>
      </c>
      <c r="AP75" s="137">
        <v>1391.8019385729301</v>
      </c>
      <c r="AQ75" s="137">
        <v>1338.9770488900692</v>
      </c>
      <c r="AR75" s="137">
        <v>1279.5206110672923</v>
      </c>
      <c r="AS75" s="137">
        <v>1246.3856270820895</v>
      </c>
      <c r="AT75" s="137">
        <v>1475.8210099455587</v>
      </c>
      <c r="AU75" s="137">
        <v>1640.1449811003781</v>
      </c>
      <c r="AV75" s="137">
        <v>1915.7602431152832</v>
      </c>
      <c r="AW75" s="137">
        <v>2077.4106623173111</v>
      </c>
      <c r="AX75" s="137">
        <v>1830.5184582319289</v>
      </c>
      <c r="AY75" s="137">
        <v>1950.9570191333189</v>
      </c>
      <c r="AZ75" s="137">
        <v>2010.8595736531179</v>
      </c>
      <c r="BA75" s="137">
        <v>1883.2223138940756</v>
      </c>
      <c r="BB75" s="137">
        <v>1818.3511341616324</v>
      </c>
      <c r="BC75" s="137">
        <v>1788.1412234192567</v>
      </c>
      <c r="BD75" s="137">
        <v>1943.4202139391266</v>
      </c>
      <c r="BE75" s="137">
        <v>1697.8708380859266</v>
      </c>
      <c r="BF75" s="137">
        <v>0</v>
      </c>
      <c r="BG75" s="137">
        <v>0</v>
      </c>
      <c r="BH75" s="137">
        <v>0</v>
      </c>
      <c r="BI75" s="137">
        <v>0</v>
      </c>
      <c r="BJ75" s="137">
        <v>0</v>
      </c>
      <c r="BK75" s="137">
        <v>0</v>
      </c>
      <c r="BL75" s="137">
        <v>0</v>
      </c>
      <c r="BM75" s="137">
        <v>0</v>
      </c>
      <c r="BN75" s="137">
        <v>0</v>
      </c>
      <c r="BO75" s="137">
        <v>0</v>
      </c>
      <c r="BP75" s="137">
        <v>0</v>
      </c>
      <c r="BQ75" s="137">
        <v>0</v>
      </c>
      <c r="BR75" s="137">
        <v>0</v>
      </c>
      <c r="BS75" s="137">
        <v>0</v>
      </c>
      <c r="BT75" s="137">
        <v>0</v>
      </c>
      <c r="BU75" s="137">
        <v>0</v>
      </c>
      <c r="BV75" s="137">
        <v>0</v>
      </c>
      <c r="BW75" s="137">
        <v>0</v>
      </c>
      <c r="BX75" s="133">
        <v>0</v>
      </c>
    </row>
    <row r="76" spans="1:76">
      <c r="A76" s="112"/>
      <c r="B76" s="38" t="s">
        <v>205</v>
      </c>
      <c r="C76" s="146" t="s">
        <v>201</v>
      </c>
      <c r="D76" s="137">
        <v>0</v>
      </c>
      <c r="E76" s="137">
        <v>0</v>
      </c>
      <c r="F76" s="137">
        <v>0</v>
      </c>
      <c r="G76" s="137">
        <v>0</v>
      </c>
      <c r="H76" s="137">
        <v>0</v>
      </c>
      <c r="I76" s="137">
        <v>0</v>
      </c>
      <c r="J76" s="137">
        <v>0</v>
      </c>
      <c r="K76" s="137">
        <v>0</v>
      </c>
      <c r="L76" s="137">
        <v>0</v>
      </c>
      <c r="M76" s="137">
        <v>0</v>
      </c>
      <c r="N76" s="137">
        <v>0</v>
      </c>
      <c r="O76" s="137">
        <v>0</v>
      </c>
      <c r="P76" s="137">
        <v>0</v>
      </c>
      <c r="Q76" s="137">
        <v>0</v>
      </c>
      <c r="R76" s="137">
        <v>0</v>
      </c>
      <c r="S76" s="137">
        <v>0</v>
      </c>
      <c r="T76" s="137">
        <v>0</v>
      </c>
      <c r="U76" s="137">
        <v>0</v>
      </c>
      <c r="V76" s="137">
        <v>0</v>
      </c>
      <c r="W76" s="137">
        <v>0</v>
      </c>
      <c r="X76" s="137">
        <v>0</v>
      </c>
      <c r="Y76" s="137">
        <v>0</v>
      </c>
      <c r="Z76" s="137">
        <v>0</v>
      </c>
      <c r="AA76" s="137">
        <v>0</v>
      </c>
      <c r="AB76" s="137">
        <v>0</v>
      </c>
      <c r="AC76" s="137">
        <v>0</v>
      </c>
      <c r="AD76" s="137">
        <v>0</v>
      </c>
      <c r="AE76" s="137">
        <v>0</v>
      </c>
      <c r="AF76" s="137">
        <v>0</v>
      </c>
      <c r="AG76" s="137">
        <v>0</v>
      </c>
      <c r="AH76" s="137">
        <v>0</v>
      </c>
      <c r="AI76" s="137">
        <v>0</v>
      </c>
      <c r="AJ76" s="137">
        <v>0</v>
      </c>
      <c r="AK76" s="137">
        <v>0</v>
      </c>
      <c r="AL76" s="137">
        <v>0</v>
      </c>
      <c r="AM76" s="137">
        <v>0</v>
      </c>
      <c r="AN76" s="137">
        <v>0</v>
      </c>
      <c r="AO76" s="137">
        <v>0</v>
      </c>
      <c r="AP76" s="137">
        <v>0</v>
      </c>
      <c r="AQ76" s="137">
        <v>0</v>
      </c>
      <c r="AR76" s="137">
        <v>0</v>
      </c>
      <c r="AS76" s="137">
        <v>0</v>
      </c>
      <c r="AT76" s="137">
        <v>0</v>
      </c>
      <c r="AU76" s="137">
        <v>0</v>
      </c>
      <c r="AV76" s="137">
        <v>0</v>
      </c>
      <c r="AW76" s="137">
        <v>0</v>
      </c>
      <c r="AX76" s="137">
        <v>0</v>
      </c>
      <c r="AY76" s="137">
        <v>0</v>
      </c>
      <c r="AZ76" s="137">
        <v>0</v>
      </c>
      <c r="BA76" s="137">
        <v>278.70134757624442</v>
      </c>
      <c r="BB76" s="137">
        <v>279.78772939701361</v>
      </c>
      <c r="BC76" s="137">
        <v>1081.6610637937843</v>
      </c>
      <c r="BD76" s="137">
        <v>2435.433226731363</v>
      </c>
      <c r="BE76" s="137">
        <v>2304.8294905219705</v>
      </c>
      <c r="BF76" s="137">
        <v>2278.9690137863513</v>
      </c>
      <c r="BG76" s="137">
        <v>2508.7226047380095</v>
      </c>
      <c r="BH76" s="137">
        <v>2491.3748067326187</v>
      </c>
      <c r="BI76" s="137">
        <v>2447.6483888719044</v>
      </c>
      <c r="BJ76" s="137">
        <v>2423.0560410515286</v>
      </c>
      <c r="BK76" s="137">
        <v>2418.6869423397334</v>
      </c>
      <c r="BL76" s="137">
        <v>3077.9753515625139</v>
      </c>
      <c r="BM76" s="137">
        <v>3038.3137180061813</v>
      </c>
      <c r="BN76" s="137">
        <v>2983.1598167225752</v>
      </c>
      <c r="BO76" s="137">
        <v>2282.601726034869</v>
      </c>
      <c r="BP76" s="137">
        <v>2240.9616698056584</v>
      </c>
      <c r="BQ76" s="137">
        <v>2191.5943159004728</v>
      </c>
      <c r="BR76" s="137">
        <v>2138.0750600000006</v>
      </c>
      <c r="BS76" s="137">
        <v>2090.0034404977391</v>
      </c>
      <c r="BT76" s="137">
        <v>2035.6634386503663</v>
      </c>
      <c r="BU76" s="137">
        <v>1967.1368138027854</v>
      </c>
      <c r="BV76" s="137">
        <v>1900.8648000177018</v>
      </c>
      <c r="BW76" s="137">
        <v>1848.2135250331546</v>
      </c>
      <c r="BX76" s="133">
        <v>1796.219405359451</v>
      </c>
    </row>
    <row r="77" spans="1:76">
      <c r="A77" s="112"/>
      <c r="B77" s="38" t="s">
        <v>204</v>
      </c>
      <c r="C77" s="146" t="s">
        <v>203</v>
      </c>
      <c r="D77" s="137">
        <v>0</v>
      </c>
      <c r="E77" s="137">
        <v>0</v>
      </c>
      <c r="F77" s="137">
        <v>0</v>
      </c>
      <c r="G77" s="137">
        <v>0</v>
      </c>
      <c r="H77" s="137">
        <v>0</v>
      </c>
      <c r="I77" s="137">
        <v>0</v>
      </c>
      <c r="J77" s="137">
        <v>0</v>
      </c>
      <c r="K77" s="137">
        <v>0</v>
      </c>
      <c r="L77" s="137">
        <v>0</v>
      </c>
      <c r="M77" s="137">
        <v>0</v>
      </c>
      <c r="N77" s="137">
        <v>0</v>
      </c>
      <c r="O77" s="137">
        <v>0</v>
      </c>
      <c r="P77" s="137">
        <v>0</v>
      </c>
      <c r="Q77" s="137">
        <v>0</v>
      </c>
      <c r="R77" s="137">
        <v>0</v>
      </c>
      <c r="S77" s="137">
        <v>0</v>
      </c>
      <c r="T77" s="137">
        <v>0</v>
      </c>
      <c r="U77" s="137">
        <v>0</v>
      </c>
      <c r="V77" s="137">
        <v>0</v>
      </c>
      <c r="W77" s="137">
        <v>0</v>
      </c>
      <c r="X77" s="137">
        <v>0</v>
      </c>
      <c r="Y77" s="137">
        <v>0</v>
      </c>
      <c r="Z77" s="137">
        <v>0</v>
      </c>
      <c r="AA77" s="137">
        <v>0</v>
      </c>
      <c r="AB77" s="137">
        <v>0</v>
      </c>
      <c r="AC77" s="137">
        <v>0</v>
      </c>
      <c r="AD77" s="137">
        <v>0</v>
      </c>
      <c r="AE77" s="137">
        <v>0</v>
      </c>
      <c r="AF77" s="137">
        <v>0</v>
      </c>
      <c r="AG77" s="137">
        <v>0</v>
      </c>
      <c r="AH77" s="137">
        <v>0</v>
      </c>
      <c r="AI77" s="137">
        <v>0</v>
      </c>
      <c r="AJ77" s="137">
        <v>0</v>
      </c>
      <c r="AK77" s="137">
        <v>0</v>
      </c>
      <c r="AL77" s="137">
        <v>0</v>
      </c>
      <c r="AM77" s="137">
        <v>0</v>
      </c>
      <c r="AN77" s="137">
        <v>0</v>
      </c>
      <c r="AO77" s="137">
        <v>0</v>
      </c>
      <c r="AP77" s="137">
        <v>0</v>
      </c>
      <c r="AQ77" s="137">
        <v>0</v>
      </c>
      <c r="AR77" s="137">
        <v>71.004815475943374</v>
      </c>
      <c r="AS77" s="137">
        <v>49.814426835608785</v>
      </c>
      <c r="AT77" s="137">
        <v>19.276674077367716</v>
      </c>
      <c r="AU77" s="137">
        <v>7.2299202015959683</v>
      </c>
      <c r="AV77" s="137">
        <v>3.6749234121328289</v>
      </c>
      <c r="AW77" s="137">
        <v>2.1011385077872653</v>
      </c>
      <c r="AX77" s="137">
        <v>1.3439426024842758</v>
      </c>
      <c r="AY77" s="137">
        <v>2.4597831761923774</v>
      </c>
      <c r="AZ77" s="137">
        <v>0</v>
      </c>
      <c r="BA77" s="137">
        <v>0.3289330843718789</v>
      </c>
      <c r="BB77" s="137">
        <v>0.77134389604468268</v>
      </c>
      <c r="BC77" s="137">
        <v>0.30905578430819569</v>
      </c>
      <c r="BD77" s="137">
        <v>6.1259373621526246E-2</v>
      </c>
      <c r="BE77" s="137">
        <v>0.4690402476780185</v>
      </c>
      <c r="BF77" s="137">
        <v>0.45701357466063353</v>
      </c>
      <c r="BG77" s="137">
        <v>0.16632305079031653</v>
      </c>
      <c r="BH77" s="137">
        <v>0.11045466544316368</v>
      </c>
      <c r="BI77" s="137">
        <v>0</v>
      </c>
      <c r="BJ77" s="137">
        <v>0</v>
      </c>
      <c r="BK77" s="137">
        <v>0</v>
      </c>
      <c r="BL77" s="137">
        <v>0</v>
      </c>
      <c r="BM77" s="137">
        <v>0</v>
      </c>
      <c r="BN77" s="137">
        <v>0</v>
      </c>
      <c r="BO77" s="137">
        <v>0</v>
      </c>
      <c r="BP77" s="137">
        <v>0</v>
      </c>
      <c r="BQ77" s="137">
        <v>0</v>
      </c>
      <c r="BR77" s="137">
        <v>0</v>
      </c>
      <c r="BS77" s="137">
        <v>0</v>
      </c>
      <c r="BT77" s="137">
        <v>0</v>
      </c>
      <c r="BU77" s="137">
        <v>0</v>
      </c>
      <c r="BV77" s="137">
        <v>0</v>
      </c>
      <c r="BW77" s="137">
        <v>0</v>
      </c>
      <c r="BX77" s="133">
        <v>0</v>
      </c>
    </row>
    <row r="78" spans="1:76">
      <c r="A78" s="112"/>
      <c r="B78" s="38" t="s">
        <v>202</v>
      </c>
      <c r="C78" s="146" t="s">
        <v>201</v>
      </c>
      <c r="D78" s="137">
        <v>361.94284021916206</v>
      </c>
      <c r="E78" s="137">
        <v>670.79075966237247</v>
      </c>
      <c r="F78" s="137">
        <v>765.3985762425375</v>
      </c>
      <c r="G78" s="137">
        <v>734.42308468963313</v>
      </c>
      <c r="H78" s="137">
        <v>804.46283133422207</v>
      </c>
      <c r="I78" s="137">
        <v>916.60849146411135</v>
      </c>
      <c r="J78" s="137">
        <v>975.27143491781442</v>
      </c>
      <c r="K78" s="137">
        <v>1114.9933362949801</v>
      </c>
      <c r="L78" s="137">
        <v>1119.8744769874477</v>
      </c>
      <c r="M78" s="137">
        <v>1127.3854770954192</v>
      </c>
      <c r="N78" s="137">
        <v>1401.40707445769</v>
      </c>
      <c r="O78" s="137">
        <v>1461.4021421616358</v>
      </c>
      <c r="P78" s="137">
        <v>1464.3553008595989</v>
      </c>
      <c r="Q78" s="137">
        <v>1675.8518518518515</v>
      </c>
      <c r="R78" s="137">
        <v>1663.9777218828604</v>
      </c>
      <c r="S78" s="137">
        <v>1957.5441696113073</v>
      </c>
      <c r="T78" s="137">
        <v>1996.0744500846022</v>
      </c>
      <c r="U78" s="137">
        <v>2241.5525849573201</v>
      </c>
      <c r="V78" s="137">
        <v>2154.190373673689</v>
      </c>
      <c r="W78" s="137">
        <v>2205.5905275779373</v>
      </c>
      <c r="X78" s="137">
        <v>2203.5050071530754</v>
      </c>
      <c r="Y78" s="137">
        <v>2158.5608607935442</v>
      </c>
      <c r="Z78" s="137">
        <v>0</v>
      </c>
      <c r="AA78" s="137">
        <v>0</v>
      </c>
      <c r="AB78" s="137">
        <v>0</v>
      </c>
      <c r="AC78" s="137">
        <v>0</v>
      </c>
      <c r="AD78" s="137">
        <v>0</v>
      </c>
      <c r="AE78" s="137">
        <v>0</v>
      </c>
      <c r="AF78" s="137">
        <v>0</v>
      </c>
      <c r="AG78" s="137">
        <v>0</v>
      </c>
      <c r="AH78" s="137">
        <v>0</v>
      </c>
      <c r="AI78" s="137">
        <v>0.23984801709807646</v>
      </c>
      <c r="AJ78" s="137">
        <v>0.20198653423105126</v>
      </c>
      <c r="AK78" s="137">
        <v>0.18409380885837534</v>
      </c>
      <c r="AL78" s="137">
        <v>0.17245795270212583</v>
      </c>
      <c r="AM78" s="137">
        <v>0.16506864240575286</v>
      </c>
      <c r="AN78" s="137">
        <v>0.15604882319616831</v>
      </c>
      <c r="AO78" s="137">
        <v>0.14711951639921342</v>
      </c>
      <c r="AP78" s="137">
        <v>0.14153918019385728</v>
      </c>
      <c r="AQ78" s="137">
        <v>0.13412124028948941</v>
      </c>
      <c r="AR78" s="137">
        <v>0.12578355265888996</v>
      </c>
      <c r="AS78" s="137">
        <v>0.11669330457722747</v>
      </c>
      <c r="AT78" s="137">
        <v>1.7963539350822587E-2</v>
      </c>
      <c r="AU78" s="137">
        <v>0</v>
      </c>
      <c r="AV78" s="137">
        <v>4.134909323245223</v>
      </c>
      <c r="AW78" s="137">
        <v>0</v>
      </c>
      <c r="AX78" s="137">
        <v>0</v>
      </c>
      <c r="AY78" s="137">
        <v>-1.0546360436662016E-4</v>
      </c>
      <c r="AZ78" s="137">
        <v>0</v>
      </c>
      <c r="BA78" s="137">
        <v>0.94295466586607979</v>
      </c>
      <c r="BB78" s="137">
        <v>0.12376040127494277</v>
      </c>
      <c r="BC78" s="137">
        <v>1.3332125331611417</v>
      </c>
      <c r="BD78" s="137">
        <v>0.33227352558837109</v>
      </c>
      <c r="BE78" s="137">
        <v>0.2427900439954378</v>
      </c>
      <c r="BF78" s="137">
        <v>0.26458680638247212</v>
      </c>
      <c r="BG78" s="137">
        <v>0.1987259241970411</v>
      </c>
      <c r="BH78" s="137">
        <v>0</v>
      </c>
      <c r="BI78" s="137">
        <v>0</v>
      </c>
      <c r="BJ78" s="137">
        <v>-0.17872557981712547</v>
      </c>
      <c r="BK78" s="137">
        <v>0</v>
      </c>
      <c r="BL78" s="137">
        <v>0</v>
      </c>
      <c r="BM78" s="137">
        <v>0</v>
      </c>
      <c r="BN78" s="137">
        <v>0</v>
      </c>
      <c r="BO78" s="137">
        <v>0</v>
      </c>
      <c r="BP78" s="137">
        <v>0</v>
      </c>
      <c r="BQ78" s="137">
        <v>0</v>
      </c>
      <c r="BR78" s="137">
        <v>0</v>
      </c>
      <c r="BS78" s="137">
        <v>0</v>
      </c>
      <c r="BT78" s="137">
        <v>0</v>
      </c>
      <c r="BU78" s="137">
        <v>0</v>
      </c>
      <c r="BV78" s="137">
        <v>0</v>
      </c>
      <c r="BW78" s="137">
        <v>0</v>
      </c>
      <c r="BX78" s="133">
        <v>0</v>
      </c>
    </row>
    <row r="79" spans="1:76" s="39" customFormat="1" ht="25.5" customHeight="1">
      <c r="A79" s="145"/>
      <c r="B79" s="41" t="s">
        <v>200</v>
      </c>
      <c r="C79" s="145"/>
      <c r="D79" s="144">
        <v>14097.823189693478</v>
      </c>
      <c r="E79" s="144">
        <v>17434.726788094184</v>
      </c>
      <c r="F79" s="144">
        <v>17370.848728478406</v>
      </c>
      <c r="G79" s="144">
        <v>17024.298291668354</v>
      </c>
      <c r="H79" s="144">
        <v>18840.470901821416</v>
      </c>
      <c r="I79" s="144">
        <v>19444.004025421815</v>
      </c>
      <c r="J79" s="144">
        <v>19580.090626388279</v>
      </c>
      <c r="K79" s="144">
        <v>21140.004442470017</v>
      </c>
      <c r="L79" s="144">
        <v>20724.016736401674</v>
      </c>
      <c r="M79" s="144">
        <v>21236.467293458692</v>
      </c>
      <c r="N79" s="144">
        <v>25402.970490521788</v>
      </c>
      <c r="O79" s="144">
        <v>26560.934761441094</v>
      </c>
      <c r="P79" s="144">
        <v>26813.715377268389</v>
      </c>
      <c r="Q79" s="144">
        <v>29048.722222222212</v>
      </c>
      <c r="R79" s="144">
        <v>29864.498742364358</v>
      </c>
      <c r="S79" s="144">
        <v>33736.855123674912</v>
      </c>
      <c r="T79" s="144">
        <v>33531.658206429784</v>
      </c>
      <c r="U79" s="144">
        <v>37777.806410049932</v>
      </c>
      <c r="V79" s="144">
        <v>38152.62186683069</v>
      </c>
      <c r="W79" s="144">
        <v>42228.657074340517</v>
      </c>
      <c r="X79" s="144">
        <v>45835.7939914163</v>
      </c>
      <c r="Y79" s="144">
        <v>46079.636852723605</v>
      </c>
      <c r="Z79" s="144">
        <v>45110.108081552455</v>
      </c>
      <c r="AA79" s="144">
        <v>48863.067596934692</v>
      </c>
      <c r="AB79" s="144">
        <v>52345.788359788356</v>
      </c>
      <c r="AC79" s="144">
        <v>54350.430009775162</v>
      </c>
      <c r="AD79" s="144">
        <v>57109.161641815503</v>
      </c>
      <c r="AE79" s="144">
        <v>62164.358249291414</v>
      </c>
      <c r="AF79" s="144">
        <v>65274.977961272321</v>
      </c>
      <c r="AG79" s="144">
        <v>69103.706812714343</v>
      </c>
      <c r="AH79" s="144">
        <v>74029.045068341336</v>
      </c>
      <c r="AI79" s="144">
        <v>75060.676798860135</v>
      </c>
      <c r="AJ79" s="144">
        <v>76277.050196653567</v>
      </c>
      <c r="AK79" s="144">
        <v>84984.78978066711</v>
      </c>
      <c r="AL79" s="144">
        <v>90908.507925666636</v>
      </c>
      <c r="AM79" s="144">
        <v>97203.586293310073</v>
      </c>
      <c r="AN79" s="144">
        <v>99483.881650100418</v>
      </c>
      <c r="AO79" s="144">
        <v>102414.94646888883</v>
      </c>
      <c r="AP79" s="144">
        <v>105960.14149246759</v>
      </c>
      <c r="AQ79" s="144">
        <v>104392.69512869882</v>
      </c>
      <c r="AR79" s="144">
        <v>99196.579382913362</v>
      </c>
      <c r="AS79" s="144">
        <v>97855.600654349022</v>
      </c>
      <c r="AT79" s="144">
        <v>101455.91411799358</v>
      </c>
      <c r="AU79" s="144">
        <v>112500.49114343175</v>
      </c>
      <c r="AV79" s="144">
        <v>124522.90512933928</v>
      </c>
      <c r="AW79" s="144">
        <v>133138.15865553744</v>
      </c>
      <c r="AX79" s="144">
        <v>135451.96416786243</v>
      </c>
      <c r="AY79" s="144">
        <v>137584.72919224185</v>
      </c>
      <c r="AZ79" s="144">
        <v>137214.94019441947</v>
      </c>
      <c r="BA79" s="144">
        <v>136466.87176251682</v>
      </c>
      <c r="BB79" s="144">
        <v>137525.60517445402</v>
      </c>
      <c r="BC79" s="144">
        <v>141066.99629828587</v>
      </c>
      <c r="BD79" s="144">
        <v>141138.59063873792</v>
      </c>
      <c r="BE79" s="144">
        <v>146343.34531201739</v>
      </c>
      <c r="BF79" s="144">
        <v>147395.64270211293</v>
      </c>
      <c r="BG79" s="144">
        <v>138546.60768904348</v>
      </c>
      <c r="BH79" s="144">
        <v>141042.38605565502</v>
      </c>
      <c r="BI79" s="144">
        <v>143024.15107580728</v>
      </c>
      <c r="BJ79" s="144">
        <v>143345.75378485423</v>
      </c>
      <c r="BK79" s="144">
        <v>147489.44814515437</v>
      </c>
      <c r="BL79" s="144">
        <v>154722.11360719721</v>
      </c>
      <c r="BM79" s="144">
        <v>164429.00175713323</v>
      </c>
      <c r="BN79" s="144">
        <v>165792.72664379841</v>
      </c>
      <c r="BO79" s="144">
        <v>168824.1215441075</v>
      </c>
      <c r="BP79" s="144">
        <v>174057.55008280737</v>
      </c>
      <c r="BQ79" s="144">
        <v>167938.94453014815</v>
      </c>
      <c r="BR79" s="144">
        <v>169785.75038445651</v>
      </c>
      <c r="BS79" s="144">
        <v>171368.06662912792</v>
      </c>
      <c r="BT79" s="144">
        <v>169556.50408770403</v>
      </c>
      <c r="BU79" s="144">
        <v>167768.90017080129</v>
      </c>
      <c r="BV79" s="144">
        <v>166213.06860451985</v>
      </c>
      <c r="BW79" s="144">
        <v>164779.4340767992</v>
      </c>
      <c r="BX79" s="138">
        <v>164355.7051340405</v>
      </c>
    </row>
    <row r="80" spans="1:76" ht="26.1" customHeight="1">
      <c r="A80" s="112"/>
      <c r="B80" s="142" t="s">
        <v>199</v>
      </c>
      <c r="C80" s="112"/>
      <c r="D80" s="49">
        <v>7502.0879609062686</v>
      </c>
      <c r="E80" s="49">
        <v>10350.593069746783</v>
      </c>
      <c r="F80" s="49">
        <v>10126.593058911491</v>
      </c>
      <c r="G80" s="49">
        <v>10003.531763660598</v>
      </c>
      <c r="H80" s="49">
        <v>10924.653857544798</v>
      </c>
      <c r="I80" s="49">
        <v>11230.239621392762</v>
      </c>
      <c r="J80" s="49">
        <v>11206.288760550869</v>
      </c>
      <c r="K80" s="49">
        <v>13090.515326521547</v>
      </c>
      <c r="L80" s="49">
        <v>12756.004184100417</v>
      </c>
      <c r="M80" s="49">
        <v>13389.217843568713</v>
      </c>
      <c r="N80" s="49">
        <v>16931.366034786006</v>
      </c>
      <c r="O80" s="49">
        <v>17525.024342745863</v>
      </c>
      <c r="P80" s="49">
        <v>17510.525310410696</v>
      </c>
      <c r="Q80" s="49">
        <v>19728.666666666664</v>
      </c>
      <c r="R80" s="49">
        <v>20270.768954365791</v>
      </c>
      <c r="S80" s="49">
        <v>23444.134275618369</v>
      </c>
      <c r="T80" s="49">
        <v>23387.225042301183</v>
      </c>
      <c r="U80" s="49">
        <v>27189.805121597681</v>
      </c>
      <c r="V80" s="49">
        <v>27221.697677994769</v>
      </c>
      <c r="W80" s="49">
        <v>29930.635491606714</v>
      </c>
      <c r="X80" s="49">
        <v>31340.343347639482</v>
      </c>
      <c r="Y80" s="49">
        <v>31226.45595158037</v>
      </c>
      <c r="Z80" s="49">
        <v>31279.980348808651</v>
      </c>
      <c r="AA80" s="49">
        <v>34085.622783941435</v>
      </c>
      <c r="AB80" s="49">
        <v>35700.560846560846</v>
      </c>
      <c r="AC80" s="49">
        <v>38036.412414467253</v>
      </c>
      <c r="AD80" s="49">
        <v>40697.28223824349</v>
      </c>
      <c r="AE80" s="49">
        <v>43832.435501944499</v>
      </c>
      <c r="AF80" s="49">
        <v>45817.927312903419</v>
      </c>
      <c r="AG80" s="49">
        <v>46952.670317858428</v>
      </c>
      <c r="AH80" s="49">
        <v>48783.708902844475</v>
      </c>
      <c r="AI80" s="49">
        <v>47717.763001662315</v>
      </c>
      <c r="AJ80" s="49">
        <v>48911.039264049068</v>
      </c>
      <c r="AK80" s="49">
        <v>51739.564979646391</v>
      </c>
      <c r="AL80" s="49">
        <v>52340.988645095189</v>
      </c>
      <c r="AM80" s="49">
        <v>54467.149705818258</v>
      </c>
      <c r="AN80" s="49">
        <v>54260.776639027652</v>
      </c>
      <c r="AO80" s="49">
        <v>55042.315068825708</v>
      </c>
      <c r="AP80" s="49">
        <v>57223.342239869213</v>
      </c>
      <c r="AQ80" s="49">
        <v>56792.490228625815</v>
      </c>
      <c r="AR80" s="49">
        <v>54577.915355556477</v>
      </c>
      <c r="AS80" s="49">
        <v>53877.430975717783</v>
      </c>
      <c r="AT80" s="49">
        <v>54803.428119164069</v>
      </c>
      <c r="AU80" s="49">
        <v>59814.590743385139</v>
      </c>
      <c r="AV80" s="49">
        <v>61751.118051801248</v>
      </c>
      <c r="AW80" s="49">
        <v>63855.868352041965</v>
      </c>
      <c r="AX80" s="49">
        <v>63565.248143114513</v>
      </c>
      <c r="AY80" s="49">
        <v>63125.818893768628</v>
      </c>
      <c r="AZ80" s="49">
        <v>62729.641965850999</v>
      </c>
      <c r="BA80" s="49">
        <v>63037.771331799027</v>
      </c>
      <c r="BB80" s="49">
        <v>64784.553587712304</v>
      </c>
      <c r="BC80" s="49">
        <v>66773.592955045402</v>
      </c>
      <c r="BD80" s="49">
        <v>66545.460286171161</v>
      </c>
      <c r="BE80" s="49">
        <v>70072.961760521721</v>
      </c>
      <c r="BF80" s="49">
        <v>71741.147358777031</v>
      </c>
      <c r="BG80" s="49">
        <v>73443.200834844014</v>
      </c>
      <c r="BH80" s="49">
        <v>74155.122232976762</v>
      </c>
      <c r="BI80" s="49">
        <v>75235.653646725157</v>
      </c>
      <c r="BJ80" s="49">
        <v>75912.596683390861</v>
      </c>
      <c r="BK80" s="49">
        <v>78757.776919135693</v>
      </c>
      <c r="BL80" s="49">
        <v>82823.173849084065</v>
      </c>
      <c r="BM80" s="49">
        <v>86450.44995866924</v>
      </c>
      <c r="BN80" s="49">
        <v>86857.997332163795</v>
      </c>
      <c r="BO80" s="49">
        <v>89745.320819978704</v>
      </c>
      <c r="BP80" s="49">
        <v>93418.241249910599</v>
      </c>
      <c r="BQ80" s="49">
        <v>93850.032799101071</v>
      </c>
      <c r="BR80" s="49">
        <v>95445.792904415794</v>
      </c>
      <c r="BS80" s="49">
        <v>97907.997527068059</v>
      </c>
      <c r="BT80" s="49">
        <v>98977.882311918846</v>
      </c>
      <c r="BU80" s="49">
        <v>100358.59213643557</v>
      </c>
      <c r="BV80" s="49">
        <v>101668.88080160771</v>
      </c>
      <c r="BW80" s="49">
        <v>102468.9662215779</v>
      </c>
      <c r="BX80" s="48">
        <v>103164.14868835773</v>
      </c>
    </row>
    <row r="81" spans="1:76" s="98" customFormat="1">
      <c r="A81" s="110"/>
      <c r="B81" s="143" t="s">
        <v>198</v>
      </c>
      <c r="C81" s="110"/>
      <c r="D81" s="49">
        <v>1869.5394639419528</v>
      </c>
      <c r="E81" s="49">
        <v>2193.1941359395832</v>
      </c>
      <c r="F81" s="49">
        <v>2404.3189476763728</v>
      </c>
      <c r="G81" s="49">
        <v>2508.174144824523</v>
      </c>
      <c r="H81" s="49">
        <v>2882.4559455057019</v>
      </c>
      <c r="I81" s="49">
        <v>2864.1039356657816</v>
      </c>
      <c r="J81" s="49">
        <v>2925.8143047534436</v>
      </c>
      <c r="K81" s="49">
        <v>2559.7734340293205</v>
      </c>
      <c r="L81" s="49">
        <v>2563.0334728033472</v>
      </c>
      <c r="M81" s="49">
        <v>2416.4032806561313</v>
      </c>
      <c r="N81" s="49">
        <v>2601.4852452608952</v>
      </c>
      <c r="O81" s="49">
        <v>3117.5267770204482</v>
      </c>
      <c r="P81" s="49">
        <v>3463.1327602674305</v>
      </c>
      <c r="Q81" s="49">
        <v>3200.2037037037035</v>
      </c>
      <c r="R81" s="49">
        <v>3625.5479698167446</v>
      </c>
      <c r="S81" s="49">
        <v>3879.3992932862193</v>
      </c>
      <c r="T81" s="49">
        <v>3816.1252115059219</v>
      </c>
      <c r="U81" s="49">
        <v>3999.9838943469158</v>
      </c>
      <c r="V81" s="49">
        <v>4620.5597416576966</v>
      </c>
      <c r="W81" s="49">
        <v>5838.6840527577933</v>
      </c>
      <c r="X81" s="49">
        <v>6197.2675250357643</v>
      </c>
      <c r="Y81" s="49">
        <v>6394.1761936785479</v>
      </c>
      <c r="Z81" s="49">
        <v>6993.8344387128473</v>
      </c>
      <c r="AA81" s="49">
        <v>7925.8950017156576</v>
      </c>
      <c r="AB81" s="49">
        <v>9034.4232804232797</v>
      </c>
      <c r="AC81" s="49">
        <v>9619.1886608015648</v>
      </c>
      <c r="AD81" s="49">
        <v>9997.3947239062763</v>
      </c>
      <c r="AE81" s="49">
        <v>10992.096763562058</v>
      </c>
      <c r="AF81" s="49">
        <v>12227.243123800665</v>
      </c>
      <c r="AG81" s="49">
        <v>12972.273122792652</v>
      </c>
      <c r="AH81" s="49">
        <v>12555.0424824529</v>
      </c>
      <c r="AI81" s="49">
        <v>11752.552837805746</v>
      </c>
      <c r="AJ81" s="49">
        <v>12893.473768415439</v>
      </c>
      <c r="AK81" s="49">
        <v>17971.391032261985</v>
      </c>
      <c r="AL81" s="49">
        <v>22755.826859045505</v>
      </c>
      <c r="AM81" s="49">
        <v>25995.560034865979</v>
      </c>
      <c r="AN81" s="49">
        <v>28044.574342071381</v>
      </c>
      <c r="AO81" s="49">
        <v>29992.765409919641</v>
      </c>
      <c r="AP81" s="49">
        <v>31082.003970571062</v>
      </c>
      <c r="AQ81" s="49">
        <v>29957.521412920789</v>
      </c>
      <c r="AR81" s="49">
        <v>27781.380391672548</v>
      </c>
      <c r="AS81" s="49">
        <v>27617.94536174924</v>
      </c>
      <c r="AT81" s="49">
        <v>30174.860595820366</v>
      </c>
      <c r="AU81" s="49">
        <v>34436.593328024952</v>
      </c>
      <c r="AV81" s="49">
        <v>42236.760144820699</v>
      </c>
      <c r="AW81" s="49">
        <v>46560.886948735169</v>
      </c>
      <c r="AX81" s="49">
        <v>48425.356784569674</v>
      </c>
      <c r="AY81" s="49">
        <v>49454.194530665525</v>
      </c>
      <c r="AZ81" s="49">
        <v>48264.987587574949</v>
      </c>
      <c r="BA81" s="49">
        <v>46255.906155253513</v>
      </c>
      <c r="BB81" s="49">
        <v>44917.778230579628</v>
      </c>
      <c r="BC81" s="49">
        <v>43761.421941300083</v>
      </c>
      <c r="BD81" s="49">
        <v>41303.536017253464</v>
      </c>
      <c r="BE81" s="49">
        <v>42401.879776313355</v>
      </c>
      <c r="BF81" s="49">
        <v>43155.195607201924</v>
      </c>
      <c r="BG81" s="49">
        <v>43680.164086459969</v>
      </c>
      <c r="BH81" s="49">
        <v>44471.326020345201</v>
      </c>
      <c r="BI81" s="49">
        <v>44113.664744651083</v>
      </c>
      <c r="BJ81" s="49">
        <v>44699.446254624279</v>
      </c>
      <c r="BK81" s="49">
        <v>45208.840637014378</v>
      </c>
      <c r="BL81" s="49">
        <v>46689.811585078874</v>
      </c>
      <c r="BM81" s="49">
        <v>51877.969716466971</v>
      </c>
      <c r="BN81" s="49">
        <v>52717.642307105569</v>
      </c>
      <c r="BO81" s="49">
        <v>53038.853861718228</v>
      </c>
      <c r="BP81" s="49">
        <v>53720.211968930933</v>
      </c>
      <c r="BQ81" s="49">
        <v>47151.432968040601</v>
      </c>
      <c r="BR81" s="49">
        <v>46163.023035161503</v>
      </c>
      <c r="BS81" s="49">
        <v>45326.164639667666</v>
      </c>
      <c r="BT81" s="49">
        <v>43591.143741413303</v>
      </c>
      <c r="BU81" s="49">
        <v>41267.963598367351</v>
      </c>
      <c r="BV81" s="49">
        <v>38797.901034344548</v>
      </c>
      <c r="BW81" s="49">
        <v>36778.222974578654</v>
      </c>
      <c r="BX81" s="48">
        <v>36007.783139629915</v>
      </c>
    </row>
    <row r="82" spans="1:76">
      <c r="A82" s="112"/>
      <c r="B82" s="142" t="s">
        <v>197</v>
      </c>
      <c r="C82" s="112"/>
      <c r="D82" s="49">
        <v>4726.1957648452562</v>
      </c>
      <c r="E82" s="49">
        <v>4890.9395824078201</v>
      </c>
      <c r="F82" s="49">
        <v>4839.9367218905445</v>
      </c>
      <c r="G82" s="49">
        <v>4512.5923831832324</v>
      </c>
      <c r="H82" s="49">
        <v>5033.361098770918</v>
      </c>
      <c r="I82" s="49">
        <v>5349.6604683632677</v>
      </c>
      <c r="J82" s="49">
        <v>5447.9875610839636</v>
      </c>
      <c r="K82" s="49">
        <v>5489.7156819191468</v>
      </c>
      <c r="L82" s="49">
        <v>5404.9790794979081</v>
      </c>
      <c r="M82" s="49">
        <v>5430.8461692338478</v>
      </c>
      <c r="N82" s="49">
        <v>5870.119210474887</v>
      </c>
      <c r="O82" s="49">
        <v>5918.3836416747818</v>
      </c>
      <c r="P82" s="49">
        <v>5840.0573065902581</v>
      </c>
      <c r="Q82" s="49">
        <v>6119.8518518518513</v>
      </c>
      <c r="R82" s="49">
        <v>5968.1818181818189</v>
      </c>
      <c r="S82" s="49">
        <v>6413.3215547703185</v>
      </c>
      <c r="T82" s="49">
        <v>6328.3079526226729</v>
      </c>
      <c r="U82" s="49">
        <v>6588.0173941053317</v>
      </c>
      <c r="V82" s="49">
        <v>6310.3644471782254</v>
      </c>
      <c r="W82" s="49">
        <v>6459.3375299760191</v>
      </c>
      <c r="X82" s="49">
        <v>8298.1831187410571</v>
      </c>
      <c r="Y82" s="49">
        <v>8459.0047074646936</v>
      </c>
      <c r="Z82" s="49">
        <v>6836.2932940309502</v>
      </c>
      <c r="AA82" s="49">
        <v>6851.5498112775922</v>
      </c>
      <c r="AB82" s="49">
        <v>7610.804232804232</v>
      </c>
      <c r="AC82" s="49">
        <v>6694.828934506354</v>
      </c>
      <c r="AD82" s="49">
        <v>6414.4846796657375</v>
      </c>
      <c r="AE82" s="49">
        <v>7339.8259837848527</v>
      </c>
      <c r="AF82" s="49">
        <v>7229.8075245682394</v>
      </c>
      <c r="AG82" s="49">
        <v>9178.7633720632657</v>
      </c>
      <c r="AH82" s="49">
        <v>12690.293683043961</v>
      </c>
      <c r="AI82" s="49">
        <v>15590.360959392068</v>
      </c>
      <c r="AJ82" s="49">
        <v>14472.537164189056</v>
      </c>
      <c r="AK82" s="49">
        <v>15273.833768758734</v>
      </c>
      <c r="AL82" s="49">
        <v>15811.692421525939</v>
      </c>
      <c r="AM82" s="49">
        <v>16740.876552625843</v>
      </c>
      <c r="AN82" s="49">
        <v>17178.530669001389</v>
      </c>
      <c r="AO82" s="49">
        <v>17379.865990143477</v>
      </c>
      <c r="AP82" s="49">
        <v>17654.795282027328</v>
      </c>
      <c r="AQ82" s="49">
        <v>17642.683487152248</v>
      </c>
      <c r="AR82" s="49">
        <v>16837.28363568434</v>
      </c>
      <c r="AS82" s="49">
        <v>16360.224316882015</v>
      </c>
      <c r="AT82" s="49">
        <v>16477.625403009144</v>
      </c>
      <c r="AU82" s="49">
        <v>18249.30707202166</v>
      </c>
      <c r="AV82" s="49">
        <v>20535.026932717359</v>
      </c>
      <c r="AW82" s="49">
        <v>22721.403354760307</v>
      </c>
      <c r="AX82" s="49">
        <v>23461.359240178259</v>
      </c>
      <c r="AY82" s="49">
        <v>25004.715767807698</v>
      </c>
      <c r="AZ82" s="49">
        <v>26220.310640993535</v>
      </c>
      <c r="BA82" s="49">
        <v>27173.194275464273</v>
      </c>
      <c r="BB82" s="49">
        <v>27823.273356162117</v>
      </c>
      <c r="BC82" s="49">
        <v>30531.981401940349</v>
      </c>
      <c r="BD82" s="49">
        <v>33289.594335313348</v>
      </c>
      <c r="BE82" s="49">
        <v>33868.503775182289</v>
      </c>
      <c r="BF82" s="49">
        <v>32499.299736133962</v>
      </c>
      <c r="BG82" s="49">
        <v>21423.242767739488</v>
      </c>
      <c r="BH82" s="49">
        <v>22415.937802333036</v>
      </c>
      <c r="BI82" s="49">
        <v>23674.832684431047</v>
      </c>
      <c r="BJ82" s="49">
        <v>22733.710846839098</v>
      </c>
      <c r="BK82" s="49">
        <v>23522.830589004334</v>
      </c>
      <c r="BL82" s="49">
        <v>25209.128173034271</v>
      </c>
      <c r="BM82" s="49">
        <v>26100.582081996981</v>
      </c>
      <c r="BN82" s="49">
        <v>26217.087004529058</v>
      </c>
      <c r="BO82" s="49">
        <v>26039.946862410525</v>
      </c>
      <c r="BP82" s="49">
        <v>26919.096863965828</v>
      </c>
      <c r="BQ82" s="49">
        <v>26937.478763006482</v>
      </c>
      <c r="BR82" s="49">
        <v>28176.9344448792</v>
      </c>
      <c r="BS82" s="49">
        <v>28133.904462392209</v>
      </c>
      <c r="BT82" s="49">
        <v>26987.478034371921</v>
      </c>
      <c r="BU82" s="49">
        <v>26142.344435998355</v>
      </c>
      <c r="BV82" s="49">
        <v>25746.286768567577</v>
      </c>
      <c r="BW82" s="49">
        <v>25532.244880642716</v>
      </c>
      <c r="BX82" s="48">
        <v>25183.773306052935</v>
      </c>
    </row>
    <row r="83" spans="1:76" ht="15.75" thickBot="1">
      <c r="A83" s="112"/>
      <c r="B83" s="38"/>
      <c r="C83" s="112"/>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8"/>
    </row>
    <row r="84" spans="1:76" s="39" customFormat="1" ht="26.1" customHeight="1">
      <c r="A84" s="122"/>
      <c r="B84" s="166" t="s">
        <v>196</v>
      </c>
      <c r="C84" s="165"/>
      <c r="D84" s="164"/>
      <c r="E84" s="164"/>
      <c r="F84" s="164"/>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3">
        <v>105747.09242020622</v>
      </c>
      <c r="AV84" s="163">
        <v>117073.07259055387</v>
      </c>
      <c r="AW84" s="163">
        <v>125158.071748377</v>
      </c>
      <c r="AX84" s="163">
        <v>127191.26230268487</v>
      </c>
      <c r="AY84" s="163">
        <v>129185.91758199755</v>
      </c>
      <c r="AZ84" s="163">
        <v>128960.83194737893</v>
      </c>
      <c r="BA84" s="163">
        <v>128535.21809367585</v>
      </c>
      <c r="BB84" s="163">
        <v>129862.44666720643</v>
      </c>
      <c r="BC84" s="163">
        <v>133500.541838456</v>
      </c>
      <c r="BD84" s="163">
        <v>133801.35005531213</v>
      </c>
      <c r="BE84" s="163">
        <v>139096.41577640118</v>
      </c>
      <c r="BF84" s="163">
        <v>140322.75677391325</v>
      </c>
      <c r="BG84" s="163">
        <v>131890.23760115125</v>
      </c>
      <c r="BH84" s="163">
        <v>140429.36034801349</v>
      </c>
      <c r="BI84" s="163">
        <v>142343.60397438265</v>
      </c>
      <c r="BJ84" s="163">
        <v>142736.7500257105</v>
      </c>
      <c r="BK84" s="163">
        <v>146928.71085511215</v>
      </c>
      <c r="BL84" s="163">
        <v>153745.11900886806</v>
      </c>
      <c r="BM84" s="163">
        <v>163405.02590871332</v>
      </c>
      <c r="BN84" s="163">
        <v>164742.87623504922</v>
      </c>
      <c r="BO84" s="163">
        <v>167787.65508451234</v>
      </c>
      <c r="BP84" s="163">
        <v>173009.89460874343</v>
      </c>
      <c r="BQ84" s="163">
        <v>166927.17230982723</v>
      </c>
      <c r="BR84" s="163">
        <v>168565.64522156899</v>
      </c>
      <c r="BS84" s="163">
        <v>170576.83724862136</v>
      </c>
      <c r="BT84" s="163">
        <v>168762.08274220771</v>
      </c>
      <c r="BU84" s="163">
        <v>166954.92464085747</v>
      </c>
      <c r="BV84" s="163">
        <v>165412.62320334639</v>
      </c>
      <c r="BW84" s="163">
        <v>163996.50945940064</v>
      </c>
      <c r="BX84" s="162">
        <v>163592.32412114809</v>
      </c>
    </row>
    <row r="85" spans="1:76" ht="15.75">
      <c r="A85" s="110"/>
      <c r="B85" s="136" t="s">
        <v>182</v>
      </c>
      <c r="C85" s="122"/>
      <c r="D85" s="161"/>
      <c r="E85" s="161"/>
      <c r="F85" s="161"/>
      <c r="G85" s="161"/>
      <c r="H85" s="161"/>
      <c r="I85" s="161"/>
      <c r="J85" s="161"/>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34">
        <v>0</v>
      </c>
      <c r="AV85" s="134">
        <v>0</v>
      </c>
      <c r="AW85" s="134">
        <v>0</v>
      </c>
      <c r="AX85" s="134">
        <v>0</v>
      </c>
      <c r="AY85" s="134">
        <v>0</v>
      </c>
      <c r="AZ85" s="134">
        <v>0</v>
      </c>
      <c r="BA85" s="134">
        <v>0</v>
      </c>
      <c r="BB85" s="134">
        <v>0</v>
      </c>
      <c r="BC85" s="134">
        <v>0</v>
      </c>
      <c r="BD85" s="134">
        <v>0</v>
      </c>
      <c r="BE85" s="134">
        <v>0</v>
      </c>
      <c r="BF85" s="134">
        <v>0</v>
      </c>
      <c r="BG85" s="134">
        <v>0</v>
      </c>
      <c r="BH85" s="134">
        <v>0</v>
      </c>
      <c r="BI85" s="134">
        <v>0</v>
      </c>
      <c r="BJ85" s="134">
        <v>0</v>
      </c>
      <c r="BK85" s="134">
        <v>0</v>
      </c>
      <c r="BL85" s="134">
        <v>72897.102778113418</v>
      </c>
      <c r="BM85" s="134">
        <v>74903.196990221099</v>
      </c>
      <c r="BN85" s="134">
        <v>75051.778865040193</v>
      </c>
      <c r="BO85" s="134">
        <v>74370.51680864417</v>
      </c>
      <c r="BP85" s="134">
        <v>74697.268660770249</v>
      </c>
      <c r="BQ85" s="134">
        <v>73620.684154884249</v>
      </c>
      <c r="BR85" s="134">
        <v>75172.400019764507</v>
      </c>
      <c r="BS85" s="134">
        <v>75944.370633215178</v>
      </c>
      <c r="BT85" s="134">
        <v>73604.492845844725</v>
      </c>
      <c r="BU85" s="134">
        <v>70370.908836944553</v>
      </c>
      <c r="BV85" s="134">
        <v>67501.946752891599</v>
      </c>
      <c r="BW85" s="134">
        <v>65362.934773310655</v>
      </c>
      <c r="BX85" s="133">
        <v>64343.523994149145</v>
      </c>
    </row>
    <row r="86" spans="1:76" ht="15.75">
      <c r="A86" s="110"/>
      <c r="B86" s="136" t="s">
        <v>181</v>
      </c>
      <c r="C86" s="122"/>
      <c r="D86" s="161"/>
      <c r="E86" s="161"/>
      <c r="F86" s="161"/>
      <c r="G86" s="161"/>
      <c r="H86" s="161"/>
      <c r="I86" s="161"/>
      <c r="J86" s="161"/>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34">
        <v>0</v>
      </c>
      <c r="AV86" s="134">
        <v>0</v>
      </c>
      <c r="AW86" s="134">
        <v>0</v>
      </c>
      <c r="AX86" s="134">
        <v>0</v>
      </c>
      <c r="AY86" s="134">
        <v>0</v>
      </c>
      <c r="AZ86" s="134">
        <v>0</v>
      </c>
      <c r="BA86" s="134">
        <v>0</v>
      </c>
      <c r="BB86" s="134">
        <v>0</v>
      </c>
      <c r="BC86" s="134">
        <v>0</v>
      </c>
      <c r="BD86" s="134">
        <v>0</v>
      </c>
      <c r="BE86" s="134">
        <v>0</v>
      </c>
      <c r="BF86" s="134">
        <v>0</v>
      </c>
      <c r="BG86" s="134">
        <v>0</v>
      </c>
      <c r="BH86" s="134">
        <v>0</v>
      </c>
      <c r="BI86" s="134">
        <v>0</v>
      </c>
      <c r="BJ86" s="134">
        <v>0</v>
      </c>
      <c r="BK86" s="134">
        <v>0</v>
      </c>
      <c r="BL86" s="134">
        <v>80848.016230754656</v>
      </c>
      <c r="BM86" s="134">
        <v>88501.828918492232</v>
      </c>
      <c r="BN86" s="134">
        <v>89691.097370009025</v>
      </c>
      <c r="BO86" s="134">
        <v>93417.138275868172</v>
      </c>
      <c r="BP86" s="134">
        <v>98312.625947973196</v>
      </c>
      <c r="BQ86" s="134">
        <v>93306.488154942985</v>
      </c>
      <c r="BR86" s="134">
        <v>93393.245201804501</v>
      </c>
      <c r="BS86" s="134">
        <v>94632.466615406185</v>
      </c>
      <c r="BT86" s="134">
        <v>95157.589896363002</v>
      </c>
      <c r="BU86" s="134">
        <v>96584.015803912916</v>
      </c>
      <c r="BV86" s="134">
        <v>97910.676450454775</v>
      </c>
      <c r="BW86" s="134">
        <v>98633.574686089967</v>
      </c>
      <c r="BX86" s="133">
        <v>99248.800126998933</v>
      </c>
    </row>
    <row r="87" spans="1:76" ht="25.5" customHeight="1">
      <c r="A87" s="110"/>
      <c r="B87" s="36" t="s">
        <v>195</v>
      </c>
      <c r="C87" s="122"/>
      <c r="D87" s="161"/>
      <c r="E87" s="161"/>
      <c r="F87" s="161"/>
      <c r="G87" s="161"/>
      <c r="H87" s="161"/>
      <c r="I87" s="161"/>
      <c r="J87" s="161"/>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34">
        <v>0</v>
      </c>
      <c r="AV87" s="134">
        <v>0</v>
      </c>
      <c r="AW87" s="134">
        <v>0</v>
      </c>
      <c r="AX87" s="134">
        <v>5.517826100698505</v>
      </c>
      <c r="AY87" s="134">
        <v>6.4031832433517666</v>
      </c>
      <c r="AZ87" s="134">
        <v>8.1211862284358922</v>
      </c>
      <c r="BA87" s="134">
        <v>7.2613805781116554</v>
      </c>
      <c r="BB87" s="134">
        <v>11.939604879725414</v>
      </c>
      <c r="BC87" s="134">
        <v>15.044038016808621</v>
      </c>
      <c r="BD87" s="134">
        <v>16.529830314441153</v>
      </c>
      <c r="BE87" s="134">
        <v>19.7478246292977</v>
      </c>
      <c r="BF87" s="134">
        <v>26.338006337487766</v>
      </c>
      <c r="BG87" s="134">
        <v>25.328906277366318</v>
      </c>
      <c r="BH87" s="134">
        <v>26.208338956418995</v>
      </c>
      <c r="BI87" s="134">
        <v>57.478911647814108</v>
      </c>
      <c r="BJ87" s="134">
        <v>39.285527193066002</v>
      </c>
      <c r="BK87" s="134">
        <v>47.826946676113359</v>
      </c>
      <c r="BL87" s="134">
        <v>456.51674494391784</v>
      </c>
      <c r="BM87" s="134">
        <v>463.83593435007862</v>
      </c>
      <c r="BN87" s="134">
        <v>478.98617982178598</v>
      </c>
      <c r="BO87" s="134">
        <v>475.07792456324461</v>
      </c>
      <c r="BP87" s="134">
        <v>487.42667902284745</v>
      </c>
      <c r="BQ87" s="134">
        <v>512.04342779155593</v>
      </c>
      <c r="BR87" s="134">
        <v>616.39685591750015</v>
      </c>
      <c r="BS87" s="134">
        <v>308.49613861662948</v>
      </c>
      <c r="BT87" s="134">
        <v>315.93865609030792</v>
      </c>
      <c r="BU87" s="134">
        <v>333.26551854502992</v>
      </c>
      <c r="BV87" s="134">
        <v>315.39183100298447</v>
      </c>
      <c r="BW87" s="134">
        <v>297.55579205670114</v>
      </c>
      <c r="BX87" s="133">
        <v>279.20882710222321</v>
      </c>
    </row>
    <row r="88" spans="1:76" ht="26.1" customHeight="1">
      <c r="A88" s="112"/>
      <c r="B88" s="38" t="s">
        <v>194</v>
      </c>
      <c r="C88" s="112"/>
      <c r="D88" s="137">
        <v>0</v>
      </c>
      <c r="E88" s="137">
        <v>0</v>
      </c>
      <c r="F88" s="137">
        <v>0</v>
      </c>
      <c r="G88" s="137">
        <v>0</v>
      </c>
      <c r="H88" s="137">
        <v>0</v>
      </c>
      <c r="I88" s="137">
        <v>0</v>
      </c>
      <c r="J88" s="137">
        <v>0</v>
      </c>
      <c r="K88" s="137">
        <v>0</v>
      </c>
      <c r="L88" s="137">
        <v>0</v>
      </c>
      <c r="M88" s="137">
        <v>0</v>
      </c>
      <c r="N88" s="137">
        <v>0</v>
      </c>
      <c r="O88" s="137">
        <v>0</v>
      </c>
      <c r="P88" s="137">
        <v>0</v>
      </c>
      <c r="Q88" s="137">
        <v>0</v>
      </c>
      <c r="R88" s="137">
        <v>0</v>
      </c>
      <c r="S88" s="137">
        <v>0</v>
      </c>
      <c r="T88" s="137">
        <v>0</v>
      </c>
      <c r="U88" s="137">
        <v>0</v>
      </c>
      <c r="V88" s="137">
        <v>0</v>
      </c>
      <c r="W88" s="137">
        <v>0</v>
      </c>
      <c r="X88" s="137">
        <v>0</v>
      </c>
      <c r="Y88" s="137">
        <v>0</v>
      </c>
      <c r="Z88" s="137">
        <v>0</v>
      </c>
      <c r="AA88" s="137">
        <v>0</v>
      </c>
      <c r="AB88" s="137">
        <v>0</v>
      </c>
      <c r="AC88" s="137">
        <v>0</v>
      </c>
      <c r="AD88" s="137">
        <v>0</v>
      </c>
      <c r="AE88" s="137">
        <v>0</v>
      </c>
      <c r="AF88" s="137">
        <v>0</v>
      </c>
      <c r="AG88" s="137">
        <v>0</v>
      </c>
      <c r="AH88" s="137">
        <v>0</v>
      </c>
      <c r="AI88" s="137">
        <v>0</v>
      </c>
      <c r="AJ88" s="137">
        <v>0</v>
      </c>
      <c r="AK88" s="137">
        <v>0</v>
      </c>
      <c r="AL88" s="137">
        <v>0</v>
      </c>
      <c r="AM88" s="137">
        <v>0</v>
      </c>
      <c r="AN88" s="137">
        <v>0</v>
      </c>
      <c r="AO88" s="137">
        <v>0</v>
      </c>
      <c r="AP88" s="137">
        <v>0</v>
      </c>
      <c r="AQ88" s="137">
        <v>0</v>
      </c>
      <c r="AR88" s="137">
        <v>0</v>
      </c>
      <c r="AS88" s="137">
        <v>0</v>
      </c>
      <c r="AT88" s="137">
        <v>0</v>
      </c>
      <c r="AU88" s="137">
        <v>6753.3987232255349</v>
      </c>
      <c r="AV88" s="137">
        <v>7449.8325387854047</v>
      </c>
      <c r="AW88" s="137">
        <v>7980.0869071604493</v>
      </c>
      <c r="AX88" s="137">
        <v>8255.1840390768721</v>
      </c>
      <c r="AY88" s="137">
        <v>8392.4084270009389</v>
      </c>
      <c r="AZ88" s="137">
        <v>8245.9870608120982</v>
      </c>
      <c r="BA88" s="137">
        <v>7924.392288262874</v>
      </c>
      <c r="BB88" s="137">
        <v>7651.2189023678739</v>
      </c>
      <c r="BC88" s="137">
        <v>7551.4104218130742</v>
      </c>
      <c r="BD88" s="137">
        <v>7320.7107531113425</v>
      </c>
      <c r="BE88" s="137">
        <v>7227.1817109869262</v>
      </c>
      <c r="BF88" s="137">
        <v>7046.5479218622113</v>
      </c>
      <c r="BG88" s="137">
        <v>6631.0411816148708</v>
      </c>
      <c r="BH88" s="137">
        <v>586.81736868508017</v>
      </c>
      <c r="BI88" s="137">
        <v>623.06818977682531</v>
      </c>
      <c r="BJ88" s="137">
        <v>569.71823195066668</v>
      </c>
      <c r="BK88" s="137">
        <v>512.91034336610244</v>
      </c>
      <c r="BL88" s="137">
        <v>520.47785338524579</v>
      </c>
      <c r="BM88" s="137">
        <v>560.13991406980495</v>
      </c>
      <c r="BN88" s="137">
        <v>570.86422892740052</v>
      </c>
      <c r="BO88" s="137">
        <v>561.38853503192945</v>
      </c>
      <c r="BP88" s="137">
        <v>560.22879504108573</v>
      </c>
      <c r="BQ88" s="137">
        <v>499.728792529342</v>
      </c>
      <c r="BR88" s="137">
        <v>603.70830696999826</v>
      </c>
      <c r="BS88" s="137">
        <v>482.73324188992177</v>
      </c>
      <c r="BT88" s="137">
        <v>478.48268940598967</v>
      </c>
      <c r="BU88" s="137">
        <v>480.71001139880781</v>
      </c>
      <c r="BV88" s="137">
        <v>485.05357017049693</v>
      </c>
      <c r="BW88" s="137">
        <v>485.36882534185924</v>
      </c>
      <c r="BX88" s="133">
        <v>484.17218579019766</v>
      </c>
    </row>
    <row r="89" spans="1:76">
      <c r="A89" s="112"/>
      <c r="B89" s="37" t="s">
        <v>193</v>
      </c>
      <c r="C89" s="112"/>
      <c r="D89" s="137">
        <v>0</v>
      </c>
      <c r="E89" s="137">
        <v>0</v>
      </c>
      <c r="F89" s="137">
        <v>0</v>
      </c>
      <c r="G89" s="137">
        <v>0</v>
      </c>
      <c r="H89" s="137">
        <v>0</v>
      </c>
      <c r="I89" s="137">
        <v>0</v>
      </c>
      <c r="J89" s="137">
        <v>0</v>
      </c>
      <c r="K89" s="137">
        <v>0</v>
      </c>
      <c r="L89" s="137">
        <v>0</v>
      </c>
      <c r="M89" s="137">
        <v>0</v>
      </c>
      <c r="N89" s="137">
        <v>0</v>
      </c>
      <c r="O89" s="137">
        <v>0</v>
      </c>
      <c r="P89" s="137">
        <v>0</v>
      </c>
      <c r="Q89" s="137">
        <v>0</v>
      </c>
      <c r="R89" s="137">
        <v>0</v>
      </c>
      <c r="S89" s="137">
        <v>0</v>
      </c>
      <c r="T89" s="137">
        <v>0</v>
      </c>
      <c r="U89" s="137">
        <v>0</v>
      </c>
      <c r="V89" s="137">
        <v>0</v>
      </c>
      <c r="W89" s="137">
        <v>0</v>
      </c>
      <c r="X89" s="137">
        <v>0</v>
      </c>
      <c r="Y89" s="137">
        <v>0</v>
      </c>
      <c r="Z89" s="137">
        <v>0</v>
      </c>
      <c r="AA89" s="137">
        <v>0</v>
      </c>
      <c r="AB89" s="137">
        <v>0</v>
      </c>
      <c r="AC89" s="137">
        <v>0</v>
      </c>
      <c r="AD89" s="137">
        <v>0</v>
      </c>
      <c r="AE89" s="137">
        <v>0</v>
      </c>
      <c r="AF89" s="137">
        <v>0</v>
      </c>
      <c r="AG89" s="137">
        <v>0</v>
      </c>
      <c r="AH89" s="137">
        <v>0</v>
      </c>
      <c r="AI89" s="137">
        <v>0</v>
      </c>
      <c r="AJ89" s="137">
        <v>0</v>
      </c>
      <c r="AK89" s="137">
        <v>0</v>
      </c>
      <c r="AL89" s="137">
        <v>0</v>
      </c>
      <c r="AM89" s="137">
        <v>0</v>
      </c>
      <c r="AN89" s="137">
        <v>0</v>
      </c>
      <c r="AO89" s="137">
        <v>0</v>
      </c>
      <c r="AP89" s="137">
        <v>0</v>
      </c>
      <c r="AQ89" s="137">
        <v>0</v>
      </c>
      <c r="AR89" s="137">
        <v>0</v>
      </c>
      <c r="AS89" s="137">
        <v>0</v>
      </c>
      <c r="AT89" s="137">
        <v>0</v>
      </c>
      <c r="AU89" s="137">
        <v>6193.1825619487608</v>
      </c>
      <c r="AV89" s="137">
        <v>7076.5887190576814</v>
      </c>
      <c r="AW89" s="137">
        <v>7691.7318910102686</v>
      </c>
      <c r="AX89" s="137">
        <v>7964.5059188881805</v>
      </c>
      <c r="AY89" s="137">
        <v>8100.8798574752782</v>
      </c>
      <c r="AZ89" s="137">
        <v>7961.7890026203158</v>
      </c>
      <c r="BA89" s="137">
        <v>7635.180249456731</v>
      </c>
      <c r="BB89" s="137">
        <v>7348.0956960102994</v>
      </c>
      <c r="BC89" s="137">
        <v>7202.30563799842</v>
      </c>
      <c r="BD89" s="137">
        <v>6935.298017873969</v>
      </c>
      <c r="BE89" s="137">
        <v>6804.7845453522514</v>
      </c>
      <c r="BF89" s="137">
        <v>6729.9957096040007</v>
      </c>
      <c r="BG89" s="137">
        <v>6275.1556916807667</v>
      </c>
      <c r="BH89" s="137">
        <v>447.91102282911925</v>
      </c>
      <c r="BI89" s="137">
        <v>458.05255071843374</v>
      </c>
      <c r="BJ89" s="137">
        <v>412.10279690923437</v>
      </c>
      <c r="BK89" s="137">
        <v>375.79027006361554</v>
      </c>
      <c r="BL89" s="137">
        <v>396.88714965019835</v>
      </c>
      <c r="BM89" s="137">
        <v>428.87116917644931</v>
      </c>
      <c r="BN89" s="137">
        <v>431.88171122908994</v>
      </c>
      <c r="BO89" s="137">
        <v>460.0854851155259</v>
      </c>
      <c r="BP89" s="137">
        <v>458.81133833847639</v>
      </c>
      <c r="BQ89" s="137">
        <v>482.53360858190422</v>
      </c>
      <c r="BR89" s="137">
        <v>561.51893541999823</v>
      </c>
      <c r="BS89" s="137">
        <v>482.73324188992177</v>
      </c>
      <c r="BT89" s="137">
        <v>478.48268940598967</v>
      </c>
      <c r="BU89" s="137">
        <v>480.71001139880781</v>
      </c>
      <c r="BV89" s="137">
        <v>485.05357017049693</v>
      </c>
      <c r="BW89" s="137">
        <v>485.36882534185924</v>
      </c>
      <c r="BX89" s="133">
        <v>484.17218579019766</v>
      </c>
    </row>
    <row r="90" spans="1:76">
      <c r="A90" s="110"/>
      <c r="B90" s="136" t="s">
        <v>192</v>
      </c>
      <c r="C90" s="110"/>
      <c r="D90" s="134">
        <v>0</v>
      </c>
      <c r="E90" s="134">
        <v>0</v>
      </c>
      <c r="F90" s="134">
        <v>0</v>
      </c>
      <c r="G90" s="134">
        <v>0</v>
      </c>
      <c r="H90" s="134">
        <v>0</v>
      </c>
      <c r="I90" s="134">
        <v>0</v>
      </c>
      <c r="J90" s="134">
        <v>0</v>
      </c>
      <c r="K90" s="134">
        <v>0</v>
      </c>
      <c r="L90" s="134">
        <v>0</v>
      </c>
      <c r="M90" s="134">
        <v>0</v>
      </c>
      <c r="N90" s="134">
        <v>0</v>
      </c>
      <c r="O90" s="134">
        <v>0</v>
      </c>
      <c r="P90" s="134">
        <v>0</v>
      </c>
      <c r="Q90" s="134">
        <v>0</v>
      </c>
      <c r="R90" s="134">
        <v>0</v>
      </c>
      <c r="S90" s="134">
        <v>0</v>
      </c>
      <c r="T90" s="134">
        <v>0</v>
      </c>
      <c r="U90" s="134">
        <v>0</v>
      </c>
      <c r="V90" s="134">
        <v>0</v>
      </c>
      <c r="W90" s="134">
        <v>0</v>
      </c>
      <c r="X90" s="134">
        <v>0</v>
      </c>
      <c r="Y90" s="134">
        <v>0</v>
      </c>
      <c r="Z90" s="134">
        <v>0</v>
      </c>
      <c r="AA90" s="134">
        <v>0</v>
      </c>
      <c r="AB90" s="134">
        <v>0</v>
      </c>
      <c r="AC90" s="134">
        <v>0</v>
      </c>
      <c r="AD90" s="134">
        <v>0</v>
      </c>
      <c r="AE90" s="134">
        <v>0</v>
      </c>
      <c r="AF90" s="134">
        <v>0</v>
      </c>
      <c r="AG90" s="134">
        <v>0</v>
      </c>
      <c r="AH90" s="134">
        <v>0</v>
      </c>
      <c r="AI90" s="134">
        <v>0</v>
      </c>
      <c r="AJ90" s="134">
        <v>0</v>
      </c>
      <c r="AK90" s="134">
        <v>0</v>
      </c>
      <c r="AL90" s="134">
        <v>0</v>
      </c>
      <c r="AM90" s="134">
        <v>0</v>
      </c>
      <c r="AN90" s="134">
        <v>0</v>
      </c>
      <c r="AO90" s="134">
        <v>0</v>
      </c>
      <c r="AP90" s="134">
        <v>0</v>
      </c>
      <c r="AQ90" s="134">
        <v>0</v>
      </c>
      <c r="AR90" s="134">
        <v>0</v>
      </c>
      <c r="AS90" s="134">
        <v>0</v>
      </c>
      <c r="AT90" s="134">
        <v>0</v>
      </c>
      <c r="AU90" s="134">
        <v>560.2161612767743</v>
      </c>
      <c r="AV90" s="134">
        <v>373.24381972772403</v>
      </c>
      <c r="AW90" s="134">
        <v>288.35501615018075</v>
      </c>
      <c r="AX90" s="134">
        <v>290.6781201886908</v>
      </c>
      <c r="AY90" s="134">
        <v>291.52856952566003</v>
      </c>
      <c r="AZ90" s="134">
        <v>284.19805819178254</v>
      </c>
      <c r="BA90" s="134">
        <v>289.21203880614291</v>
      </c>
      <c r="BB90" s="134">
        <v>303.12320635757436</v>
      </c>
      <c r="BC90" s="134">
        <v>349.10478381465362</v>
      </c>
      <c r="BD90" s="134">
        <v>385.41273523737328</v>
      </c>
      <c r="BE90" s="134">
        <v>422.39716563467488</v>
      </c>
      <c r="BF90" s="134">
        <v>315.25929693577837</v>
      </c>
      <c r="BG90" s="134">
        <v>354.29147515667722</v>
      </c>
      <c r="BH90" s="134">
        <v>137.19902693814245</v>
      </c>
      <c r="BI90" s="134">
        <v>163.36278749006388</v>
      </c>
      <c r="BJ90" s="134">
        <v>155.72192313553654</v>
      </c>
      <c r="BK90" s="134">
        <v>134.68484355118565</v>
      </c>
      <c r="BL90" s="134">
        <v>120.77308751974614</v>
      </c>
      <c r="BM90" s="134">
        <v>128.09575997403897</v>
      </c>
      <c r="BN90" s="134">
        <v>136.43885755723787</v>
      </c>
      <c r="BO90" s="134">
        <v>100.3801710322933</v>
      </c>
      <c r="BP90" s="134">
        <v>100.24776666597626</v>
      </c>
      <c r="BQ90" s="134">
        <v>0</v>
      </c>
      <c r="BR90" s="134">
        <v>0</v>
      </c>
      <c r="BS90" s="134">
        <v>0</v>
      </c>
      <c r="BT90" s="134">
        <v>0</v>
      </c>
      <c r="BU90" s="134">
        <v>0</v>
      </c>
      <c r="BV90" s="134">
        <v>0</v>
      </c>
      <c r="BW90" s="134">
        <v>0</v>
      </c>
      <c r="BX90" s="133">
        <v>0</v>
      </c>
    </row>
    <row r="91" spans="1:76">
      <c r="A91" s="110"/>
      <c r="B91" s="136" t="s">
        <v>263</v>
      </c>
      <c r="C91" s="110"/>
      <c r="D91" s="134">
        <v>0</v>
      </c>
      <c r="E91" s="134">
        <v>0</v>
      </c>
      <c r="F91" s="134">
        <v>0</v>
      </c>
      <c r="G91" s="134">
        <v>0</v>
      </c>
      <c r="H91" s="134">
        <v>0</v>
      </c>
      <c r="I91" s="134">
        <v>0</v>
      </c>
      <c r="J91" s="134">
        <v>0</v>
      </c>
      <c r="K91" s="134">
        <v>0</v>
      </c>
      <c r="L91" s="134">
        <v>0</v>
      </c>
      <c r="M91" s="134">
        <v>0</v>
      </c>
      <c r="N91" s="134">
        <v>0</v>
      </c>
      <c r="O91" s="134">
        <v>0</v>
      </c>
      <c r="P91" s="134">
        <v>0</v>
      </c>
      <c r="Q91" s="134">
        <v>0</v>
      </c>
      <c r="R91" s="134">
        <v>0</v>
      </c>
      <c r="S91" s="134">
        <v>0</v>
      </c>
      <c r="T91" s="134">
        <v>0</v>
      </c>
      <c r="U91" s="134">
        <v>0</v>
      </c>
      <c r="V91" s="134">
        <v>0</v>
      </c>
      <c r="W91" s="134">
        <v>0</v>
      </c>
      <c r="X91" s="134">
        <v>0</v>
      </c>
      <c r="Y91" s="134">
        <v>0</v>
      </c>
      <c r="Z91" s="134">
        <v>0</v>
      </c>
      <c r="AA91" s="134">
        <v>0</v>
      </c>
      <c r="AB91" s="134">
        <v>0</v>
      </c>
      <c r="AC91" s="134">
        <v>0</v>
      </c>
      <c r="AD91" s="134">
        <v>0</v>
      </c>
      <c r="AE91" s="134">
        <v>0</v>
      </c>
      <c r="AF91" s="134">
        <v>0</v>
      </c>
      <c r="AG91" s="134">
        <v>0</v>
      </c>
      <c r="AH91" s="134">
        <v>0</v>
      </c>
      <c r="AI91" s="134">
        <v>0</v>
      </c>
      <c r="AJ91" s="134">
        <v>0</v>
      </c>
      <c r="AK91" s="134">
        <v>0</v>
      </c>
      <c r="AL91" s="134">
        <v>0</v>
      </c>
      <c r="AM91" s="134">
        <v>0</v>
      </c>
      <c r="AN91" s="134">
        <v>0</v>
      </c>
      <c r="AO91" s="134">
        <v>0</v>
      </c>
      <c r="AP91" s="134">
        <v>0</v>
      </c>
      <c r="AQ91" s="134">
        <v>0</v>
      </c>
      <c r="AR91" s="134">
        <v>0</v>
      </c>
      <c r="AS91" s="134">
        <v>0</v>
      </c>
      <c r="AT91" s="134">
        <v>0</v>
      </c>
      <c r="AU91" s="134">
        <v>0</v>
      </c>
      <c r="AV91" s="134">
        <v>0</v>
      </c>
      <c r="AW91" s="134">
        <v>0</v>
      </c>
      <c r="AX91" s="134">
        <v>0</v>
      </c>
      <c r="AY91" s="134">
        <v>0</v>
      </c>
      <c r="AZ91" s="134">
        <v>0</v>
      </c>
      <c r="BA91" s="134">
        <v>0</v>
      </c>
      <c r="BB91" s="134">
        <v>0</v>
      </c>
      <c r="BC91" s="134">
        <v>0</v>
      </c>
      <c r="BD91" s="134">
        <v>0</v>
      </c>
      <c r="BE91" s="134">
        <v>0</v>
      </c>
      <c r="BF91" s="134">
        <v>1.2929153224312713</v>
      </c>
      <c r="BG91" s="134">
        <v>1.5940147774276747</v>
      </c>
      <c r="BH91" s="134">
        <v>1.7073189178184902</v>
      </c>
      <c r="BI91" s="134">
        <v>1.6528515683277278</v>
      </c>
      <c r="BJ91" s="134">
        <v>1.8935119058957957</v>
      </c>
      <c r="BK91" s="134">
        <v>2.4352297513013306</v>
      </c>
      <c r="BL91" s="134">
        <v>2.817616215301284</v>
      </c>
      <c r="BM91" s="134">
        <v>3.172984919316697</v>
      </c>
      <c r="BN91" s="134">
        <v>2.5436601410727087</v>
      </c>
      <c r="BO91" s="134">
        <v>0.92287888411023944</v>
      </c>
      <c r="BP91" s="134">
        <v>1.169690036633068</v>
      </c>
      <c r="BQ91" s="134">
        <v>17.195183947437787</v>
      </c>
      <c r="BR91" s="134">
        <v>42.189371550000011</v>
      </c>
      <c r="BS91" s="134">
        <v>0</v>
      </c>
      <c r="BT91" s="134">
        <v>0</v>
      </c>
      <c r="BU91" s="134">
        <v>0</v>
      </c>
      <c r="BV91" s="134">
        <v>0</v>
      </c>
      <c r="BW91" s="134">
        <v>0</v>
      </c>
      <c r="BX91" s="133">
        <v>0</v>
      </c>
    </row>
    <row r="92" spans="1:76" ht="15.75" thickBot="1">
      <c r="A92" s="132"/>
      <c r="B92" s="159"/>
      <c r="C92" s="132"/>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9"/>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11.7109375" defaultRowHeight="15"/>
  <cols>
    <col min="1" max="1" width="20.7109375" style="169" customWidth="1"/>
    <col min="2" max="2" width="75.7109375" style="167" customWidth="1"/>
    <col min="3" max="3" width="25.7109375" style="169" customWidth="1"/>
    <col min="4" max="75" width="12.7109375" style="168" customWidth="1"/>
    <col min="76" max="76" width="12.7109375" style="167" customWidth="1"/>
    <col min="77" max="16384" width="11.7109375" style="167"/>
  </cols>
  <sheetData>
    <row r="1" spans="1:76" s="199" customFormat="1" ht="24.95" customHeight="1" thickBot="1">
      <c r="A1" s="30" t="s">
        <v>64</v>
      </c>
      <c r="B1" s="77" t="s">
        <v>153</v>
      </c>
      <c r="C1" s="76"/>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row>
    <row r="2" spans="1:76" ht="33" customHeight="1">
      <c r="A2" s="26" t="str">
        <f>Notes!A2</f>
        <v>Summer Budget</v>
      </c>
      <c r="B2" s="198" t="s">
        <v>279</v>
      </c>
      <c r="C2" s="197"/>
      <c r="D2" s="196" t="s">
        <v>151</v>
      </c>
      <c r="E2" s="196" t="s">
        <v>150</v>
      </c>
      <c r="F2" s="196" t="s">
        <v>149</v>
      </c>
      <c r="G2" s="196" t="s">
        <v>148</v>
      </c>
      <c r="H2" s="196" t="s">
        <v>147</v>
      </c>
      <c r="I2" s="196" t="s">
        <v>146</v>
      </c>
      <c r="J2" s="196" t="s">
        <v>145</v>
      </c>
      <c r="K2" s="196" t="s">
        <v>144</v>
      </c>
      <c r="L2" s="196" t="s">
        <v>143</v>
      </c>
      <c r="M2" s="196" t="s">
        <v>142</v>
      </c>
      <c r="N2" s="196" t="s">
        <v>141</v>
      </c>
      <c r="O2" s="196" t="s">
        <v>140</v>
      </c>
      <c r="P2" s="196" t="s">
        <v>139</v>
      </c>
      <c r="Q2" s="196" t="s">
        <v>138</v>
      </c>
      <c r="R2" s="196" t="s">
        <v>137</v>
      </c>
      <c r="S2" s="196" t="s">
        <v>136</v>
      </c>
      <c r="T2" s="196" t="s">
        <v>135</v>
      </c>
      <c r="U2" s="196" t="s">
        <v>134</v>
      </c>
      <c r="V2" s="196" t="s">
        <v>133</v>
      </c>
      <c r="W2" s="196" t="s">
        <v>132</v>
      </c>
      <c r="X2" s="196" t="s">
        <v>131</v>
      </c>
      <c r="Y2" s="196" t="s">
        <v>130</v>
      </c>
      <c r="Z2" s="196" t="s">
        <v>129</v>
      </c>
      <c r="AA2" s="196" t="s">
        <v>128</v>
      </c>
      <c r="AB2" s="196" t="s">
        <v>127</v>
      </c>
      <c r="AC2" s="196" t="s">
        <v>126</v>
      </c>
      <c r="AD2" s="196" t="s">
        <v>125</v>
      </c>
      <c r="AE2" s="196" t="s">
        <v>124</v>
      </c>
      <c r="AF2" s="196" t="s">
        <v>123</v>
      </c>
      <c r="AG2" s="196" t="s">
        <v>122</v>
      </c>
      <c r="AH2" s="196" t="s">
        <v>121</v>
      </c>
      <c r="AI2" s="196" t="s">
        <v>120</v>
      </c>
      <c r="AJ2" s="196" t="s">
        <v>119</v>
      </c>
      <c r="AK2" s="196" t="s">
        <v>118</v>
      </c>
      <c r="AL2" s="196" t="s">
        <v>117</v>
      </c>
      <c r="AM2" s="196" t="s">
        <v>116</v>
      </c>
      <c r="AN2" s="196" t="s">
        <v>115</v>
      </c>
      <c r="AO2" s="196" t="s">
        <v>114</v>
      </c>
      <c r="AP2" s="196" t="s">
        <v>113</v>
      </c>
      <c r="AQ2" s="196" t="s">
        <v>112</v>
      </c>
      <c r="AR2" s="196" t="s">
        <v>111</v>
      </c>
      <c r="AS2" s="196" t="s">
        <v>110</v>
      </c>
      <c r="AT2" s="196" t="s">
        <v>109</v>
      </c>
      <c r="AU2" s="196" t="s">
        <v>108</v>
      </c>
      <c r="AV2" s="196" t="s">
        <v>107</v>
      </c>
      <c r="AW2" s="196" t="s">
        <v>106</v>
      </c>
      <c r="AX2" s="196" t="s">
        <v>105</v>
      </c>
      <c r="AY2" s="196" t="s">
        <v>104</v>
      </c>
      <c r="AZ2" s="196" t="s">
        <v>103</v>
      </c>
      <c r="BA2" s="196" t="s">
        <v>102</v>
      </c>
      <c r="BB2" s="196" t="s">
        <v>101</v>
      </c>
      <c r="BC2" s="196" t="s">
        <v>100</v>
      </c>
      <c r="BD2" s="196" t="s">
        <v>99</v>
      </c>
      <c r="BE2" s="196" t="s">
        <v>98</v>
      </c>
      <c r="BF2" s="196" t="s">
        <v>97</v>
      </c>
      <c r="BG2" s="196" t="s">
        <v>96</v>
      </c>
      <c r="BH2" s="196" t="s">
        <v>95</v>
      </c>
      <c r="BI2" s="196" t="s">
        <v>94</v>
      </c>
      <c r="BJ2" s="196" t="s">
        <v>93</v>
      </c>
      <c r="BK2" s="196" t="s">
        <v>92</v>
      </c>
      <c r="BL2" s="196" t="s">
        <v>91</v>
      </c>
      <c r="BM2" s="196" t="s">
        <v>90</v>
      </c>
      <c r="BN2" s="196" t="s">
        <v>89</v>
      </c>
      <c r="BO2" s="196" t="s">
        <v>88</v>
      </c>
      <c r="BP2" s="196" t="s">
        <v>87</v>
      </c>
      <c r="BQ2" s="196" t="s">
        <v>86</v>
      </c>
      <c r="BR2" s="196" t="s">
        <v>85</v>
      </c>
      <c r="BS2" s="196" t="s">
        <v>84</v>
      </c>
      <c r="BT2" s="196" t="s">
        <v>83</v>
      </c>
      <c r="BU2" s="195" t="s">
        <v>82</v>
      </c>
      <c r="BV2" s="72" t="s">
        <v>81</v>
      </c>
      <c r="BW2" s="72" t="s">
        <v>80</v>
      </c>
      <c r="BX2" s="71" t="s">
        <v>79</v>
      </c>
    </row>
    <row r="3" spans="1:76" s="191" customFormat="1" ht="15.75">
      <c r="A3" s="70">
        <f>Notes!A3</f>
        <v>2015</v>
      </c>
      <c r="B3" s="194" t="s">
        <v>278</v>
      </c>
      <c r="C3" s="193"/>
      <c r="D3" s="192" t="s">
        <v>77</v>
      </c>
      <c r="E3" s="192" t="s">
        <v>77</v>
      </c>
      <c r="F3" s="192" t="s">
        <v>77</v>
      </c>
      <c r="G3" s="192" t="s">
        <v>77</v>
      </c>
      <c r="H3" s="192" t="s">
        <v>77</v>
      </c>
      <c r="I3" s="192" t="s">
        <v>77</v>
      </c>
      <c r="J3" s="192" t="s">
        <v>77</v>
      </c>
      <c r="K3" s="192" t="s">
        <v>77</v>
      </c>
      <c r="L3" s="192" t="s">
        <v>77</v>
      </c>
      <c r="M3" s="192" t="s">
        <v>77</v>
      </c>
      <c r="N3" s="192" t="s">
        <v>77</v>
      </c>
      <c r="O3" s="192" t="s">
        <v>77</v>
      </c>
      <c r="P3" s="192" t="s">
        <v>77</v>
      </c>
      <c r="Q3" s="192" t="s">
        <v>77</v>
      </c>
      <c r="R3" s="192" t="s">
        <v>77</v>
      </c>
      <c r="S3" s="192" t="s">
        <v>77</v>
      </c>
      <c r="T3" s="192" t="s">
        <v>77</v>
      </c>
      <c r="U3" s="192" t="s">
        <v>77</v>
      </c>
      <c r="V3" s="192" t="s">
        <v>77</v>
      </c>
      <c r="W3" s="192" t="s">
        <v>77</v>
      </c>
      <c r="X3" s="192" t="s">
        <v>77</v>
      </c>
      <c r="Y3" s="192" t="s">
        <v>77</v>
      </c>
      <c r="Z3" s="192" t="s">
        <v>77</v>
      </c>
      <c r="AA3" s="192" t="s">
        <v>77</v>
      </c>
      <c r="AB3" s="192" t="s">
        <v>77</v>
      </c>
      <c r="AC3" s="192" t="s">
        <v>77</v>
      </c>
      <c r="AD3" s="192" t="s">
        <v>77</v>
      </c>
      <c r="AE3" s="192" t="s">
        <v>77</v>
      </c>
      <c r="AF3" s="192" t="s">
        <v>77</v>
      </c>
      <c r="AG3" s="192" t="s">
        <v>77</v>
      </c>
      <c r="AH3" s="192" t="s">
        <v>77</v>
      </c>
      <c r="AI3" s="192" t="s">
        <v>77</v>
      </c>
      <c r="AJ3" s="192" t="s">
        <v>77</v>
      </c>
      <c r="AK3" s="192" t="s">
        <v>77</v>
      </c>
      <c r="AL3" s="192" t="s">
        <v>77</v>
      </c>
      <c r="AM3" s="192" t="s">
        <v>77</v>
      </c>
      <c r="AN3" s="192" t="s">
        <v>77</v>
      </c>
      <c r="AO3" s="192" t="s">
        <v>77</v>
      </c>
      <c r="AP3" s="192" t="s">
        <v>77</v>
      </c>
      <c r="AQ3" s="192" t="s">
        <v>77</v>
      </c>
      <c r="AR3" s="192" t="s">
        <v>77</v>
      </c>
      <c r="AS3" s="192" t="s">
        <v>77</v>
      </c>
      <c r="AT3" s="192" t="s">
        <v>77</v>
      </c>
      <c r="AU3" s="192" t="s">
        <v>77</v>
      </c>
      <c r="AV3" s="192" t="s">
        <v>77</v>
      </c>
      <c r="AW3" s="192" t="s">
        <v>77</v>
      </c>
      <c r="AX3" s="192" t="s">
        <v>77</v>
      </c>
      <c r="AY3" s="192" t="s">
        <v>77</v>
      </c>
      <c r="AZ3" s="192" t="s">
        <v>77</v>
      </c>
      <c r="BA3" s="192" t="s">
        <v>77</v>
      </c>
      <c r="BB3" s="192" t="s">
        <v>77</v>
      </c>
      <c r="BC3" s="192" t="s">
        <v>77</v>
      </c>
      <c r="BD3" s="192" t="s">
        <v>77</v>
      </c>
      <c r="BE3" s="192" t="s">
        <v>77</v>
      </c>
      <c r="BF3" s="192" t="s">
        <v>77</v>
      </c>
      <c r="BG3" s="192" t="s">
        <v>77</v>
      </c>
      <c r="BH3" s="192" t="s">
        <v>77</v>
      </c>
      <c r="BI3" s="192" t="s">
        <v>77</v>
      </c>
      <c r="BJ3" s="192" t="s">
        <v>77</v>
      </c>
      <c r="BK3" s="192" t="s">
        <v>77</v>
      </c>
      <c r="BL3" s="192" t="s">
        <v>77</v>
      </c>
      <c r="BM3" s="192" t="s">
        <v>77</v>
      </c>
      <c r="BN3" s="192" t="s">
        <v>77</v>
      </c>
      <c r="BO3" s="192" t="s">
        <v>77</v>
      </c>
      <c r="BP3" s="68" t="s">
        <v>77</v>
      </c>
      <c r="BQ3" s="68" t="s">
        <v>77</v>
      </c>
      <c r="BR3" s="192" t="s">
        <v>277</v>
      </c>
      <c r="BS3" s="192" t="s">
        <v>76</v>
      </c>
      <c r="BT3" s="192" t="s">
        <v>76</v>
      </c>
      <c r="BU3" s="192" t="s">
        <v>76</v>
      </c>
      <c r="BV3" s="68" t="s">
        <v>76</v>
      </c>
      <c r="BW3" s="68" t="s">
        <v>76</v>
      </c>
      <c r="BX3" s="67" t="s">
        <v>76</v>
      </c>
    </row>
    <row r="4" spans="1:76" ht="15.75">
      <c r="A4" s="65"/>
      <c r="B4" s="190"/>
      <c r="C4" s="189"/>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7"/>
    </row>
    <row r="5" spans="1:76">
      <c r="A5" s="186"/>
      <c r="B5" s="38" t="s">
        <v>260</v>
      </c>
      <c r="C5" s="186"/>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2">
        <v>1</v>
      </c>
      <c r="BR5" s="182">
        <v>1</v>
      </c>
      <c r="BS5" s="182">
        <v>1</v>
      </c>
      <c r="BT5" s="182">
        <v>1</v>
      </c>
      <c r="BU5" s="182">
        <v>1</v>
      </c>
      <c r="BV5" s="182">
        <v>1</v>
      </c>
      <c r="BW5" s="182">
        <v>1</v>
      </c>
      <c r="BX5" s="183">
        <v>1</v>
      </c>
    </row>
    <row r="6" spans="1:76">
      <c r="A6" s="178"/>
      <c r="B6" s="179" t="s">
        <v>259</v>
      </c>
      <c r="C6" s="178"/>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c r="AB6" s="182">
        <v>0</v>
      </c>
      <c r="AC6" s="182">
        <v>0</v>
      </c>
      <c r="AD6" s="182">
        <v>0</v>
      </c>
      <c r="AE6" s="182">
        <v>0</v>
      </c>
      <c r="AF6" s="182">
        <v>0</v>
      </c>
      <c r="AG6" s="182">
        <v>0</v>
      </c>
      <c r="AH6" s="182">
        <v>0</v>
      </c>
      <c r="AI6" s="182">
        <v>0</v>
      </c>
      <c r="AJ6" s="182">
        <v>0</v>
      </c>
      <c r="AK6" s="182">
        <v>0</v>
      </c>
      <c r="AL6" s="182">
        <v>0</v>
      </c>
      <c r="AM6" s="182">
        <v>0</v>
      </c>
      <c r="AN6" s="182">
        <v>0</v>
      </c>
      <c r="AO6" s="182">
        <v>0</v>
      </c>
      <c r="AP6" s="182">
        <v>0</v>
      </c>
      <c r="AQ6" s="182">
        <v>0</v>
      </c>
      <c r="AR6" s="182">
        <v>0</v>
      </c>
      <c r="AS6" s="182">
        <v>0</v>
      </c>
      <c r="AT6" s="182">
        <v>0</v>
      </c>
      <c r="AU6" s="182">
        <v>0</v>
      </c>
      <c r="AV6" s="182">
        <v>0</v>
      </c>
      <c r="AW6" s="182">
        <v>0</v>
      </c>
      <c r="AX6" s="182">
        <v>0</v>
      </c>
      <c r="AY6" s="182">
        <v>1268</v>
      </c>
      <c r="AZ6" s="182">
        <v>1298</v>
      </c>
      <c r="BA6" s="182">
        <v>1365</v>
      </c>
      <c r="BB6" s="182">
        <v>1404</v>
      </c>
      <c r="BC6" s="182">
        <v>1434</v>
      </c>
      <c r="BD6" s="182">
        <v>1464</v>
      </c>
      <c r="BE6" s="182">
        <v>1495</v>
      </c>
      <c r="BF6" s="182">
        <v>1510</v>
      </c>
      <c r="BG6" s="182">
        <v>1547</v>
      </c>
      <c r="BH6" s="182">
        <v>1589</v>
      </c>
      <c r="BI6" s="182">
        <v>1629</v>
      </c>
      <c r="BJ6" s="182">
        <v>1666</v>
      </c>
      <c r="BK6" s="182">
        <v>1700</v>
      </c>
      <c r="BL6" s="182">
        <v>1737</v>
      </c>
      <c r="BM6" s="182">
        <v>1776</v>
      </c>
      <c r="BN6" s="182">
        <v>1782</v>
      </c>
      <c r="BO6" s="182">
        <v>1756</v>
      </c>
      <c r="BP6" s="182">
        <v>1710</v>
      </c>
      <c r="BQ6" s="182">
        <v>1642</v>
      </c>
      <c r="BR6" s="182">
        <v>1623</v>
      </c>
      <c r="BS6" s="182">
        <v>1614</v>
      </c>
      <c r="BT6" s="182">
        <v>1653</v>
      </c>
      <c r="BU6" s="182">
        <v>1659</v>
      </c>
      <c r="BV6" s="182">
        <v>1665</v>
      </c>
      <c r="BW6" s="182">
        <v>1673</v>
      </c>
      <c r="BX6" s="183">
        <v>1677</v>
      </c>
    </row>
    <row r="7" spans="1:76">
      <c r="A7" s="178"/>
      <c r="B7" s="184" t="s">
        <v>269</v>
      </c>
      <c r="C7" s="178"/>
      <c r="D7" s="177">
        <v>0</v>
      </c>
      <c r="E7" s="177">
        <v>0</v>
      </c>
      <c r="F7" s="177">
        <v>0</v>
      </c>
      <c r="G7" s="177">
        <v>0</v>
      </c>
      <c r="H7" s="177">
        <v>0</v>
      </c>
      <c r="I7" s="177">
        <v>0</v>
      </c>
      <c r="J7" s="177">
        <v>0</v>
      </c>
      <c r="K7" s="177">
        <v>0</v>
      </c>
      <c r="L7" s="177">
        <v>0</v>
      </c>
      <c r="M7" s="177">
        <v>0</v>
      </c>
      <c r="N7" s="177">
        <v>0</v>
      </c>
      <c r="O7" s="177">
        <v>0</v>
      </c>
      <c r="P7" s="177">
        <v>0</v>
      </c>
      <c r="Q7" s="177">
        <v>0</v>
      </c>
      <c r="R7" s="177">
        <v>0</v>
      </c>
      <c r="S7" s="177">
        <v>0</v>
      </c>
      <c r="T7" s="177">
        <v>0</v>
      </c>
      <c r="U7" s="177">
        <v>0</v>
      </c>
      <c r="V7" s="177">
        <v>0</v>
      </c>
      <c r="W7" s="177">
        <v>0</v>
      </c>
      <c r="X7" s="177">
        <v>0</v>
      </c>
      <c r="Y7" s="177">
        <v>0</v>
      </c>
      <c r="Z7" s="177">
        <v>0</v>
      </c>
      <c r="AA7" s="177">
        <v>0</v>
      </c>
      <c r="AB7" s="177">
        <v>0</v>
      </c>
      <c r="AC7" s="177">
        <v>143</v>
      </c>
      <c r="AD7" s="177">
        <v>170</v>
      </c>
      <c r="AE7" s="177">
        <v>193</v>
      </c>
      <c r="AF7" s="177">
        <v>217</v>
      </c>
      <c r="AG7" s="177">
        <v>243</v>
      </c>
      <c r="AH7" s="177">
        <v>264</v>
      </c>
      <c r="AI7" s="177">
        <v>278</v>
      </c>
      <c r="AJ7" s="177">
        <v>314</v>
      </c>
      <c r="AK7" s="177">
        <v>350</v>
      </c>
      <c r="AL7" s="177">
        <v>388</v>
      </c>
      <c r="AM7" s="177">
        <v>441</v>
      </c>
      <c r="AN7" s="177">
        <v>507</v>
      </c>
      <c r="AO7" s="177">
        <v>562</v>
      </c>
      <c r="AP7" s="177">
        <v>611</v>
      </c>
      <c r="AQ7" s="177">
        <v>677</v>
      </c>
      <c r="AR7" s="177">
        <v>737</v>
      </c>
      <c r="AS7" s="177">
        <v>798</v>
      </c>
      <c r="AT7" s="177">
        <v>875</v>
      </c>
      <c r="AU7" s="177">
        <v>988</v>
      </c>
      <c r="AV7" s="177">
        <v>890</v>
      </c>
      <c r="AW7" s="177">
        <v>962</v>
      </c>
      <c r="AX7" s="177">
        <v>1046</v>
      </c>
      <c r="AY7" s="177">
        <v>1115</v>
      </c>
      <c r="AZ7" s="177">
        <v>1152</v>
      </c>
      <c r="BA7" s="177">
        <v>1207</v>
      </c>
      <c r="BB7" s="177">
        <v>1238</v>
      </c>
      <c r="BC7" s="177">
        <v>1256</v>
      </c>
      <c r="BD7" s="177">
        <v>1276</v>
      </c>
      <c r="BE7" s="177">
        <v>1296</v>
      </c>
      <c r="BF7" s="177">
        <v>1304</v>
      </c>
      <c r="BG7" s="177">
        <v>1343</v>
      </c>
      <c r="BH7" s="177">
        <v>1400</v>
      </c>
      <c r="BI7" s="177">
        <v>1445</v>
      </c>
      <c r="BJ7" s="177">
        <v>1489</v>
      </c>
      <c r="BK7" s="177">
        <v>1528</v>
      </c>
      <c r="BL7" s="177">
        <v>1568</v>
      </c>
      <c r="BM7" s="177">
        <v>1607</v>
      </c>
      <c r="BN7" s="177">
        <v>1619</v>
      </c>
      <c r="BO7" s="177">
        <v>1597</v>
      </c>
      <c r="BP7" s="177">
        <v>1553</v>
      </c>
      <c r="BQ7" s="177">
        <v>1491</v>
      </c>
      <c r="BR7" s="177">
        <v>1468</v>
      </c>
      <c r="BS7" s="177">
        <v>1458</v>
      </c>
      <c r="BT7" s="177">
        <v>1492</v>
      </c>
      <c r="BU7" s="177">
        <v>1495</v>
      </c>
      <c r="BV7" s="177">
        <v>1501</v>
      </c>
      <c r="BW7" s="177">
        <v>1507</v>
      </c>
      <c r="BX7" s="176">
        <v>1509</v>
      </c>
    </row>
    <row r="8" spans="1:76">
      <c r="A8" s="178"/>
      <c r="B8" s="184" t="s">
        <v>268</v>
      </c>
      <c r="C8" s="178"/>
      <c r="D8" s="177">
        <v>0</v>
      </c>
      <c r="E8" s="177">
        <v>0</v>
      </c>
      <c r="F8" s="177">
        <v>0</v>
      </c>
      <c r="G8" s="177">
        <v>0</v>
      </c>
      <c r="H8" s="177">
        <v>0</v>
      </c>
      <c r="I8" s="177">
        <v>0</v>
      </c>
      <c r="J8" s="177">
        <v>0</v>
      </c>
      <c r="K8" s="177">
        <v>0</v>
      </c>
      <c r="L8" s="177">
        <v>0</v>
      </c>
      <c r="M8" s="177">
        <v>0</v>
      </c>
      <c r="N8" s="177">
        <v>0</v>
      </c>
      <c r="O8" s="177">
        <v>0</v>
      </c>
      <c r="P8" s="177">
        <v>0</v>
      </c>
      <c r="Q8" s="177">
        <v>0</v>
      </c>
      <c r="R8" s="177">
        <v>0</v>
      </c>
      <c r="S8" s="177">
        <v>0</v>
      </c>
      <c r="T8" s="177">
        <v>0</v>
      </c>
      <c r="U8" s="177">
        <v>0</v>
      </c>
      <c r="V8" s="177">
        <v>0</v>
      </c>
      <c r="W8" s="177">
        <v>0</v>
      </c>
      <c r="X8" s="177">
        <v>0</v>
      </c>
      <c r="Y8" s="177">
        <v>0</v>
      </c>
      <c r="Z8" s="177">
        <v>0</v>
      </c>
      <c r="AA8" s="177">
        <v>0</v>
      </c>
      <c r="AB8" s="177">
        <v>0</v>
      </c>
      <c r="AC8" s="177">
        <v>0</v>
      </c>
      <c r="AD8" s="177">
        <v>0</v>
      </c>
      <c r="AE8" s="177">
        <v>0</v>
      </c>
      <c r="AF8" s="177">
        <v>0</v>
      </c>
      <c r="AG8" s="177">
        <v>0</v>
      </c>
      <c r="AH8" s="177">
        <v>0</v>
      </c>
      <c r="AI8" s="177">
        <v>0</v>
      </c>
      <c r="AJ8" s="177">
        <v>0</v>
      </c>
      <c r="AK8" s="177">
        <v>0</v>
      </c>
      <c r="AL8" s="177">
        <v>0</v>
      </c>
      <c r="AM8" s="177">
        <v>0</v>
      </c>
      <c r="AN8" s="177">
        <v>0</v>
      </c>
      <c r="AO8" s="177">
        <v>0</v>
      </c>
      <c r="AP8" s="177">
        <v>0</v>
      </c>
      <c r="AQ8" s="177">
        <v>0</v>
      </c>
      <c r="AR8" s="177">
        <v>0</v>
      </c>
      <c r="AS8" s="177">
        <v>0</v>
      </c>
      <c r="AT8" s="177">
        <v>0</v>
      </c>
      <c r="AU8" s="177">
        <v>0</v>
      </c>
      <c r="AV8" s="177">
        <v>0</v>
      </c>
      <c r="AW8" s="177">
        <v>0</v>
      </c>
      <c r="AX8" s="177">
        <v>0</v>
      </c>
      <c r="AY8" s="177">
        <v>153</v>
      </c>
      <c r="AZ8" s="177">
        <v>146</v>
      </c>
      <c r="BA8" s="177">
        <v>158</v>
      </c>
      <c r="BB8" s="177">
        <v>166</v>
      </c>
      <c r="BC8" s="177">
        <v>178</v>
      </c>
      <c r="BD8" s="177">
        <v>188</v>
      </c>
      <c r="BE8" s="177">
        <v>199</v>
      </c>
      <c r="BF8" s="177">
        <v>206</v>
      </c>
      <c r="BG8" s="177">
        <v>204</v>
      </c>
      <c r="BH8" s="177">
        <v>189</v>
      </c>
      <c r="BI8" s="177">
        <v>184</v>
      </c>
      <c r="BJ8" s="177">
        <v>177</v>
      </c>
      <c r="BK8" s="177">
        <v>172</v>
      </c>
      <c r="BL8" s="177">
        <v>169</v>
      </c>
      <c r="BM8" s="177">
        <v>169</v>
      </c>
      <c r="BN8" s="177">
        <v>163</v>
      </c>
      <c r="BO8" s="177">
        <v>160</v>
      </c>
      <c r="BP8" s="177">
        <v>158</v>
      </c>
      <c r="BQ8" s="177">
        <v>151</v>
      </c>
      <c r="BR8" s="177">
        <v>156</v>
      </c>
      <c r="BS8" s="177">
        <v>156</v>
      </c>
      <c r="BT8" s="177">
        <v>161</v>
      </c>
      <c r="BU8" s="177">
        <v>164</v>
      </c>
      <c r="BV8" s="177">
        <v>164</v>
      </c>
      <c r="BW8" s="177">
        <v>166</v>
      </c>
      <c r="BX8" s="176">
        <v>168</v>
      </c>
    </row>
    <row r="9" spans="1:76">
      <c r="A9" s="178"/>
      <c r="B9" s="179" t="s">
        <v>13</v>
      </c>
      <c r="C9" s="178"/>
      <c r="D9" s="182">
        <v>0</v>
      </c>
      <c r="E9" s="182">
        <v>0</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182">
        <v>0</v>
      </c>
      <c r="W9" s="182">
        <v>0</v>
      </c>
      <c r="X9" s="182">
        <v>0</v>
      </c>
      <c r="Y9" s="182">
        <v>0</v>
      </c>
      <c r="Z9" s="182">
        <v>0</v>
      </c>
      <c r="AA9" s="182">
        <v>0</v>
      </c>
      <c r="AB9" s="182">
        <v>0</v>
      </c>
      <c r="AC9" s="182">
        <v>0</v>
      </c>
      <c r="AD9" s="182">
        <v>0</v>
      </c>
      <c r="AE9" s="182">
        <v>0</v>
      </c>
      <c r="AF9" s="182">
        <v>0</v>
      </c>
      <c r="AG9" s="182">
        <v>0</v>
      </c>
      <c r="AH9" s="182">
        <v>469</v>
      </c>
      <c r="AI9" s="182">
        <v>463</v>
      </c>
      <c r="AJ9" s="182">
        <v>446</v>
      </c>
      <c r="AK9" s="182">
        <v>429</v>
      </c>
      <c r="AL9" s="182">
        <v>422</v>
      </c>
      <c r="AM9" s="182">
        <v>416</v>
      </c>
      <c r="AN9" s="182">
        <v>410</v>
      </c>
      <c r="AO9" s="182">
        <v>394</v>
      </c>
      <c r="AP9" s="182">
        <v>385</v>
      </c>
      <c r="AQ9" s="182">
        <v>376</v>
      </c>
      <c r="AR9" s="182">
        <v>384</v>
      </c>
      <c r="AS9" s="182">
        <v>381</v>
      </c>
      <c r="AT9" s="182">
        <v>362</v>
      </c>
      <c r="AU9" s="182">
        <v>354</v>
      </c>
      <c r="AV9" s="182">
        <v>349</v>
      </c>
      <c r="AW9" s="182">
        <v>343</v>
      </c>
      <c r="AX9" s="182">
        <v>332</v>
      </c>
      <c r="AY9" s="182">
        <v>322</v>
      </c>
      <c r="AZ9" s="182">
        <v>309</v>
      </c>
      <c r="BA9" s="182">
        <v>291</v>
      </c>
      <c r="BB9" s="182">
        <v>280</v>
      </c>
      <c r="BC9" s="182">
        <v>270</v>
      </c>
      <c r="BD9" s="182">
        <v>263</v>
      </c>
      <c r="BE9" s="182">
        <v>243</v>
      </c>
      <c r="BF9" s="182">
        <v>256</v>
      </c>
      <c r="BG9" s="182">
        <v>230</v>
      </c>
      <c r="BH9" s="182">
        <v>206</v>
      </c>
      <c r="BI9" s="182">
        <v>186</v>
      </c>
      <c r="BJ9" s="182">
        <v>168</v>
      </c>
      <c r="BK9" s="182">
        <v>148</v>
      </c>
      <c r="BL9" s="182">
        <v>131</v>
      </c>
      <c r="BM9" s="182">
        <v>119</v>
      </c>
      <c r="BN9" s="182">
        <v>112</v>
      </c>
      <c r="BO9" s="182">
        <v>106</v>
      </c>
      <c r="BP9" s="182">
        <v>102</v>
      </c>
      <c r="BQ9" s="182">
        <v>98</v>
      </c>
      <c r="BR9" s="182">
        <v>92</v>
      </c>
      <c r="BS9" s="182">
        <v>86</v>
      </c>
      <c r="BT9" s="182">
        <v>84</v>
      </c>
      <c r="BU9" s="182">
        <v>73</v>
      </c>
      <c r="BV9" s="182">
        <v>72</v>
      </c>
      <c r="BW9" s="182">
        <v>76</v>
      </c>
      <c r="BX9" s="183">
        <v>76</v>
      </c>
    </row>
    <row r="10" spans="1:76" ht="26.45" customHeight="1">
      <c r="A10" s="178"/>
      <c r="B10" s="179" t="s">
        <v>258</v>
      </c>
      <c r="C10" s="178"/>
      <c r="D10" s="182">
        <v>0</v>
      </c>
      <c r="E10" s="182">
        <v>0</v>
      </c>
      <c r="F10" s="182">
        <v>0</v>
      </c>
      <c r="G10" s="182">
        <v>0</v>
      </c>
      <c r="H10" s="182">
        <v>0</v>
      </c>
      <c r="I10" s="182">
        <v>0</v>
      </c>
      <c r="J10" s="182">
        <v>0</v>
      </c>
      <c r="K10" s="182">
        <v>0</v>
      </c>
      <c r="L10" s="182">
        <v>0</v>
      </c>
      <c r="M10" s="182">
        <v>0</v>
      </c>
      <c r="N10" s="182">
        <v>0</v>
      </c>
      <c r="O10" s="182">
        <v>0</v>
      </c>
      <c r="P10" s="182">
        <v>0</v>
      </c>
      <c r="Q10" s="182">
        <v>0</v>
      </c>
      <c r="R10" s="182">
        <v>0</v>
      </c>
      <c r="S10" s="182">
        <v>0</v>
      </c>
      <c r="T10" s="182">
        <v>0</v>
      </c>
      <c r="U10" s="182">
        <v>0</v>
      </c>
      <c r="V10" s="182">
        <v>0</v>
      </c>
      <c r="W10" s="182">
        <v>0</v>
      </c>
      <c r="X10" s="182">
        <v>0</v>
      </c>
      <c r="Y10" s="182">
        <v>0</v>
      </c>
      <c r="Z10" s="182">
        <v>0</v>
      </c>
      <c r="AA10" s="182">
        <v>0</v>
      </c>
      <c r="AB10" s="182">
        <v>0</v>
      </c>
      <c r="AC10" s="182">
        <v>0</v>
      </c>
      <c r="AD10" s="182">
        <v>0</v>
      </c>
      <c r="AE10" s="182">
        <v>0</v>
      </c>
      <c r="AF10" s="182">
        <v>0</v>
      </c>
      <c r="AG10" s="182">
        <v>0</v>
      </c>
      <c r="AH10" s="182">
        <v>0</v>
      </c>
      <c r="AI10" s="182">
        <v>0</v>
      </c>
      <c r="AJ10" s="182">
        <v>0</v>
      </c>
      <c r="AK10" s="182">
        <v>0</v>
      </c>
      <c r="AL10" s="182">
        <v>0</v>
      </c>
      <c r="AM10" s="182">
        <v>0</v>
      </c>
      <c r="AN10" s="182">
        <v>0</v>
      </c>
      <c r="AO10" s="182">
        <v>0</v>
      </c>
      <c r="AP10" s="182">
        <v>0</v>
      </c>
      <c r="AQ10" s="182">
        <v>0</v>
      </c>
      <c r="AR10" s="182">
        <v>0</v>
      </c>
      <c r="AS10" s="182">
        <v>0</v>
      </c>
      <c r="AT10" s="182">
        <v>0</v>
      </c>
      <c r="AU10" s="182">
        <v>0</v>
      </c>
      <c r="AV10" s="182">
        <v>0</v>
      </c>
      <c r="AW10" s="182">
        <v>0</v>
      </c>
      <c r="AX10" s="182">
        <v>0</v>
      </c>
      <c r="AY10" s="182">
        <v>0</v>
      </c>
      <c r="AZ10" s="182">
        <v>0</v>
      </c>
      <c r="BA10" s="182">
        <v>0</v>
      </c>
      <c r="BB10" s="182">
        <v>0</v>
      </c>
      <c r="BC10" s="182">
        <v>448</v>
      </c>
      <c r="BD10" s="182">
        <v>459</v>
      </c>
      <c r="BE10" s="182">
        <v>493</v>
      </c>
      <c r="BF10" s="182">
        <v>541</v>
      </c>
      <c r="BG10" s="182">
        <v>632</v>
      </c>
      <c r="BH10" s="182">
        <v>702</v>
      </c>
      <c r="BI10" s="182">
        <v>754</v>
      </c>
      <c r="BJ10" s="182">
        <v>803</v>
      </c>
      <c r="BK10" s="182">
        <v>852</v>
      </c>
      <c r="BL10" s="182">
        <v>907</v>
      </c>
      <c r="BM10" s="182">
        <v>961</v>
      </c>
      <c r="BN10" s="182">
        <v>1004</v>
      </c>
      <c r="BO10" s="182">
        <v>1032</v>
      </c>
      <c r="BP10" s="182">
        <v>1056</v>
      </c>
      <c r="BQ10" s="182">
        <v>1071</v>
      </c>
      <c r="BR10" s="182">
        <v>1151</v>
      </c>
      <c r="BS10" s="182">
        <v>1196</v>
      </c>
      <c r="BT10" s="182">
        <v>1235</v>
      </c>
      <c r="BU10" s="182">
        <v>1265</v>
      </c>
      <c r="BV10" s="182">
        <v>1291</v>
      </c>
      <c r="BW10" s="182">
        <v>1307</v>
      </c>
      <c r="BX10" s="183">
        <v>1322</v>
      </c>
    </row>
    <row r="11" spans="1:76">
      <c r="A11" s="178"/>
      <c r="B11" s="184" t="s">
        <v>269</v>
      </c>
      <c r="C11" s="178"/>
      <c r="D11" s="177">
        <v>0</v>
      </c>
      <c r="E11" s="177">
        <v>0</v>
      </c>
      <c r="F11" s="177">
        <v>0</v>
      </c>
      <c r="G11" s="177">
        <v>0</v>
      </c>
      <c r="H11" s="177">
        <v>0</v>
      </c>
      <c r="I11" s="177">
        <v>0</v>
      </c>
      <c r="J11" s="177">
        <v>0</v>
      </c>
      <c r="K11" s="177">
        <v>0</v>
      </c>
      <c r="L11" s="177">
        <v>0</v>
      </c>
      <c r="M11" s="177">
        <v>0</v>
      </c>
      <c r="N11" s="177">
        <v>0</v>
      </c>
      <c r="O11" s="177">
        <v>0</v>
      </c>
      <c r="P11" s="177">
        <v>0</v>
      </c>
      <c r="Q11" s="177">
        <v>0</v>
      </c>
      <c r="R11" s="177">
        <v>0</v>
      </c>
      <c r="S11" s="177">
        <v>0</v>
      </c>
      <c r="T11" s="177">
        <v>0</v>
      </c>
      <c r="U11" s="177">
        <v>0</v>
      </c>
      <c r="V11" s="177">
        <v>0</v>
      </c>
      <c r="W11" s="177">
        <v>0</v>
      </c>
      <c r="X11" s="177">
        <v>0</v>
      </c>
      <c r="Y11" s="177">
        <v>0</v>
      </c>
      <c r="Z11" s="177">
        <v>0</v>
      </c>
      <c r="AA11" s="177">
        <v>0</v>
      </c>
      <c r="AB11" s="177">
        <v>0</v>
      </c>
      <c r="AC11" s="177">
        <v>0</v>
      </c>
      <c r="AD11" s="177">
        <v>0</v>
      </c>
      <c r="AE11" s="177">
        <v>0</v>
      </c>
      <c r="AF11" s="177">
        <v>0</v>
      </c>
      <c r="AG11" s="177">
        <v>0</v>
      </c>
      <c r="AH11" s="177">
        <v>6</v>
      </c>
      <c r="AI11" s="177">
        <v>6</v>
      </c>
      <c r="AJ11" s="177">
        <v>7</v>
      </c>
      <c r="AK11" s="177">
        <v>7</v>
      </c>
      <c r="AL11" s="177">
        <v>8</v>
      </c>
      <c r="AM11" s="177">
        <v>9</v>
      </c>
      <c r="AN11" s="177">
        <v>10</v>
      </c>
      <c r="AO11" s="177">
        <v>10</v>
      </c>
      <c r="AP11" s="177">
        <v>33</v>
      </c>
      <c r="AQ11" s="177">
        <v>76</v>
      </c>
      <c r="AR11" s="177">
        <v>104</v>
      </c>
      <c r="AS11" s="177">
        <v>118</v>
      </c>
      <c r="AT11" s="177">
        <v>130</v>
      </c>
      <c r="AU11" s="177">
        <v>152</v>
      </c>
      <c r="AV11" s="177">
        <v>182</v>
      </c>
      <c r="AW11" s="177">
        <v>220</v>
      </c>
      <c r="AX11" s="177">
        <v>263</v>
      </c>
      <c r="AY11" s="177">
        <v>326</v>
      </c>
      <c r="AZ11" s="177">
        <v>343</v>
      </c>
      <c r="BA11" s="177">
        <v>367</v>
      </c>
      <c r="BB11" s="177">
        <v>373</v>
      </c>
      <c r="BC11" s="177">
        <v>378</v>
      </c>
      <c r="BD11" s="177">
        <v>384</v>
      </c>
      <c r="BE11" s="177">
        <v>386</v>
      </c>
      <c r="BF11" s="177">
        <v>395</v>
      </c>
      <c r="BG11" s="177">
        <v>406</v>
      </c>
      <c r="BH11" s="177">
        <v>429</v>
      </c>
      <c r="BI11" s="177">
        <v>446</v>
      </c>
      <c r="BJ11" s="177">
        <v>458</v>
      </c>
      <c r="BK11" s="177">
        <v>471</v>
      </c>
      <c r="BL11" s="177">
        <v>492</v>
      </c>
      <c r="BM11" s="177">
        <v>521</v>
      </c>
      <c r="BN11" s="177">
        <v>553</v>
      </c>
      <c r="BO11" s="177">
        <v>584</v>
      </c>
      <c r="BP11" s="177">
        <v>618</v>
      </c>
      <c r="BQ11" s="177">
        <v>653</v>
      </c>
      <c r="BR11" s="177">
        <v>688</v>
      </c>
      <c r="BS11" s="177">
        <v>733</v>
      </c>
      <c r="BT11" s="177">
        <v>765</v>
      </c>
      <c r="BU11" s="177">
        <v>792</v>
      </c>
      <c r="BV11" s="177">
        <v>820</v>
      </c>
      <c r="BW11" s="177">
        <v>842</v>
      </c>
      <c r="BX11" s="176">
        <v>860</v>
      </c>
    </row>
    <row r="12" spans="1:76">
      <c r="A12" s="178"/>
      <c r="B12" s="184" t="s">
        <v>268</v>
      </c>
      <c r="C12" s="178"/>
      <c r="D12" s="177">
        <v>0</v>
      </c>
      <c r="E12" s="177">
        <v>0</v>
      </c>
      <c r="F12" s="177">
        <v>0</v>
      </c>
      <c r="G12" s="177">
        <v>0</v>
      </c>
      <c r="H12" s="177">
        <v>0</v>
      </c>
      <c r="I12" s="177">
        <v>0</v>
      </c>
      <c r="J12" s="177">
        <v>0</v>
      </c>
      <c r="K12" s="177">
        <v>0</v>
      </c>
      <c r="L12" s="177">
        <v>0</v>
      </c>
      <c r="M12" s="177">
        <v>0</v>
      </c>
      <c r="N12" s="177">
        <v>0</v>
      </c>
      <c r="O12" s="177">
        <v>0</v>
      </c>
      <c r="P12" s="177">
        <v>0</v>
      </c>
      <c r="Q12" s="177">
        <v>0</v>
      </c>
      <c r="R12" s="177">
        <v>0</v>
      </c>
      <c r="S12" s="177">
        <v>0</v>
      </c>
      <c r="T12" s="177">
        <v>0</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177">
        <v>0</v>
      </c>
      <c r="AV12" s="177">
        <v>0</v>
      </c>
      <c r="AW12" s="177">
        <v>0</v>
      </c>
      <c r="AX12" s="177">
        <v>0</v>
      </c>
      <c r="AY12" s="177">
        <v>0</v>
      </c>
      <c r="AZ12" s="177">
        <v>0</v>
      </c>
      <c r="BA12" s="177">
        <v>0</v>
      </c>
      <c r="BB12" s="177">
        <v>0</v>
      </c>
      <c r="BC12" s="177">
        <v>0</v>
      </c>
      <c r="BD12" s="177">
        <v>0</v>
      </c>
      <c r="BE12" s="177">
        <v>0</v>
      </c>
      <c r="BF12" s="177">
        <v>0</v>
      </c>
      <c r="BG12" s="177">
        <v>226</v>
      </c>
      <c r="BH12" s="177">
        <v>273</v>
      </c>
      <c r="BI12" s="177">
        <v>308</v>
      </c>
      <c r="BJ12" s="177">
        <v>345</v>
      </c>
      <c r="BK12" s="177">
        <v>381</v>
      </c>
      <c r="BL12" s="177">
        <v>414</v>
      </c>
      <c r="BM12" s="177">
        <v>439</v>
      </c>
      <c r="BN12" s="177">
        <v>451</v>
      </c>
      <c r="BO12" s="177">
        <v>448</v>
      </c>
      <c r="BP12" s="177">
        <v>438</v>
      </c>
      <c r="BQ12" s="177">
        <v>418</v>
      </c>
      <c r="BR12" s="177">
        <v>463</v>
      </c>
      <c r="BS12" s="177">
        <v>464</v>
      </c>
      <c r="BT12" s="177">
        <v>470</v>
      </c>
      <c r="BU12" s="177">
        <v>473</v>
      </c>
      <c r="BV12" s="177">
        <v>471</v>
      </c>
      <c r="BW12" s="177">
        <v>465</v>
      </c>
      <c r="BX12" s="176">
        <v>463</v>
      </c>
    </row>
    <row r="13" spans="1:76" ht="26.1" customHeight="1">
      <c r="A13" s="178"/>
      <c r="B13" s="179" t="s">
        <v>257</v>
      </c>
      <c r="C13" s="178"/>
      <c r="D13" s="177">
        <v>0</v>
      </c>
      <c r="E13" s="177">
        <v>0</v>
      </c>
      <c r="F13" s="177">
        <v>0</v>
      </c>
      <c r="G13" s="177">
        <v>0</v>
      </c>
      <c r="H13" s="177">
        <v>0</v>
      </c>
      <c r="I13" s="177">
        <v>0</v>
      </c>
      <c r="J13" s="177">
        <v>0</v>
      </c>
      <c r="K13" s="177">
        <v>0</v>
      </c>
      <c r="L13" s="177">
        <v>0</v>
      </c>
      <c r="M13" s="177">
        <v>0</v>
      </c>
      <c r="N13" s="177">
        <v>0</v>
      </c>
      <c r="O13" s="177">
        <v>0</v>
      </c>
      <c r="P13" s="177">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7244</v>
      </c>
      <c r="AI13" s="177">
        <v>7250</v>
      </c>
      <c r="AJ13" s="177">
        <v>7230</v>
      </c>
      <c r="AK13" s="177">
        <v>7174</v>
      </c>
      <c r="AL13" s="177">
        <v>7091</v>
      </c>
      <c r="AM13" s="177">
        <v>6983</v>
      </c>
      <c r="AN13" s="177">
        <v>6924</v>
      </c>
      <c r="AO13" s="177">
        <v>6868</v>
      </c>
      <c r="AP13" s="177">
        <v>6816</v>
      </c>
      <c r="AQ13" s="177">
        <v>6768</v>
      </c>
      <c r="AR13" s="177">
        <v>6752</v>
      </c>
      <c r="AS13" s="177">
        <v>6745</v>
      </c>
      <c r="AT13" s="177">
        <v>6780</v>
      </c>
      <c r="AU13" s="177">
        <v>6854</v>
      </c>
      <c r="AV13" s="177">
        <v>6795</v>
      </c>
      <c r="AW13" s="177">
        <v>6849</v>
      </c>
      <c r="AX13" s="177">
        <v>6905</v>
      </c>
      <c r="AY13" s="177">
        <v>6943</v>
      </c>
      <c r="AZ13" s="177">
        <v>6970</v>
      </c>
      <c r="BA13" s="177">
        <v>7008</v>
      </c>
      <c r="BB13" s="177">
        <v>7021</v>
      </c>
      <c r="BC13" s="177">
        <v>7025</v>
      </c>
      <c r="BD13" s="177">
        <v>7012</v>
      </c>
      <c r="BE13" s="177">
        <v>6991</v>
      </c>
      <c r="BF13" s="177">
        <v>7042</v>
      </c>
      <c r="BG13" s="177"/>
      <c r="BH13" s="177"/>
      <c r="BI13" s="177"/>
      <c r="BJ13" s="177"/>
      <c r="BK13" s="177"/>
      <c r="BL13" s="177"/>
      <c r="BM13" s="177"/>
      <c r="BN13" s="177"/>
      <c r="BO13" s="177"/>
      <c r="BP13" s="177"/>
      <c r="BQ13" s="177"/>
      <c r="BR13" s="177"/>
      <c r="BS13" s="177"/>
      <c r="BT13" s="177"/>
      <c r="BU13" s="177"/>
      <c r="BV13" s="177"/>
      <c r="BW13" s="177"/>
      <c r="BX13" s="176"/>
    </row>
    <row r="14" spans="1:76">
      <c r="A14" s="178"/>
      <c r="B14" s="184" t="s">
        <v>276</v>
      </c>
      <c r="C14" s="178"/>
      <c r="D14" s="177">
        <v>0</v>
      </c>
      <c r="E14" s="177">
        <v>0</v>
      </c>
      <c r="F14" s="177">
        <v>0</v>
      </c>
      <c r="G14" s="177">
        <v>0</v>
      </c>
      <c r="H14" s="177">
        <v>0</v>
      </c>
      <c r="I14" s="177">
        <v>0</v>
      </c>
      <c r="J14" s="177">
        <v>0</v>
      </c>
      <c r="K14" s="177">
        <v>0</v>
      </c>
      <c r="L14" s="177">
        <v>0</v>
      </c>
      <c r="M14" s="177">
        <v>0</v>
      </c>
      <c r="N14" s="177">
        <v>0</v>
      </c>
      <c r="O14" s="177">
        <v>0</v>
      </c>
      <c r="P14" s="177">
        <v>0</v>
      </c>
      <c r="Q14" s="177">
        <v>0</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13589</v>
      </c>
      <c r="AI14" s="177">
        <v>13438</v>
      </c>
      <c r="AJ14" s="177">
        <v>13273</v>
      </c>
      <c r="AK14" s="177">
        <v>13079</v>
      </c>
      <c r="AL14" s="177">
        <v>12856</v>
      </c>
      <c r="AM14" s="177">
        <v>12584</v>
      </c>
      <c r="AN14" s="177">
        <v>12449</v>
      </c>
      <c r="AO14" s="177">
        <v>12325</v>
      </c>
      <c r="AP14" s="177">
        <v>12217</v>
      </c>
      <c r="AQ14" s="177">
        <v>12141</v>
      </c>
      <c r="AR14" s="177">
        <v>12124</v>
      </c>
      <c r="AS14" s="177">
        <v>12137</v>
      </c>
      <c r="AT14" s="177">
        <v>12227</v>
      </c>
      <c r="AU14" s="177">
        <v>12405</v>
      </c>
      <c r="AV14" s="177">
        <v>12285</v>
      </c>
      <c r="AW14" s="177">
        <v>12414</v>
      </c>
      <c r="AX14" s="177">
        <v>12543</v>
      </c>
      <c r="AY14" s="177">
        <v>12579</v>
      </c>
      <c r="AZ14" s="177">
        <v>12625</v>
      </c>
      <c r="BA14" s="177">
        <v>12729</v>
      </c>
      <c r="BB14" s="177">
        <v>12716</v>
      </c>
      <c r="BC14" s="177">
        <v>12689</v>
      </c>
      <c r="BD14" s="177">
        <v>12656</v>
      </c>
      <c r="BE14" s="177">
        <v>12600</v>
      </c>
      <c r="BF14" s="177">
        <v>12622</v>
      </c>
      <c r="BG14" s="177"/>
      <c r="BH14" s="177"/>
      <c r="BI14" s="177"/>
      <c r="BJ14" s="177"/>
      <c r="BK14" s="177"/>
      <c r="BL14" s="177"/>
      <c r="BM14" s="177"/>
      <c r="BN14" s="177"/>
      <c r="BO14" s="177"/>
      <c r="BP14" s="177"/>
      <c r="BQ14" s="177"/>
      <c r="BR14" s="177"/>
      <c r="BS14" s="177"/>
      <c r="BT14" s="177"/>
      <c r="BU14" s="177"/>
      <c r="BV14" s="177"/>
      <c r="BW14" s="177"/>
      <c r="BX14" s="176"/>
    </row>
    <row r="15" spans="1:76">
      <c r="A15" s="178"/>
      <c r="B15" s="179" t="s">
        <v>256</v>
      </c>
      <c r="C15" s="178"/>
      <c r="D15" s="182">
        <v>0</v>
      </c>
      <c r="E15" s="182">
        <v>0</v>
      </c>
      <c r="F15" s="182">
        <v>0</v>
      </c>
      <c r="G15" s="182">
        <v>0</v>
      </c>
      <c r="H15" s="182">
        <v>0</v>
      </c>
      <c r="I15" s="182">
        <v>0</v>
      </c>
      <c r="J15" s="182">
        <v>0</v>
      </c>
      <c r="K15" s="182">
        <v>0</v>
      </c>
      <c r="L15" s="182">
        <v>0</v>
      </c>
      <c r="M15" s="182">
        <v>0</v>
      </c>
      <c r="N15" s="182">
        <v>0</v>
      </c>
      <c r="O15" s="182">
        <v>0</v>
      </c>
      <c r="P15" s="182">
        <v>0</v>
      </c>
      <c r="Q15" s="182">
        <v>0</v>
      </c>
      <c r="R15" s="182">
        <v>0</v>
      </c>
      <c r="S15" s="182">
        <v>0</v>
      </c>
      <c r="T15" s="182">
        <v>0</v>
      </c>
      <c r="U15" s="182">
        <v>0</v>
      </c>
      <c r="V15" s="182">
        <v>0</v>
      </c>
      <c r="W15" s="182">
        <v>0</v>
      </c>
      <c r="X15" s="182">
        <v>0</v>
      </c>
      <c r="Y15" s="182">
        <v>0</v>
      </c>
      <c r="Z15" s="182">
        <v>0</v>
      </c>
      <c r="AA15" s="182">
        <v>0</v>
      </c>
      <c r="AB15" s="182">
        <v>8050</v>
      </c>
      <c r="AC15" s="182">
        <v>7980</v>
      </c>
      <c r="AD15" s="182">
        <v>9190</v>
      </c>
      <c r="AE15" s="182">
        <v>10</v>
      </c>
      <c r="AF15" s="182">
        <v>0</v>
      </c>
      <c r="AG15" s="182">
        <v>9800</v>
      </c>
      <c r="AH15" s="182">
        <v>10100</v>
      </c>
      <c r="AI15" s="182">
        <v>10100</v>
      </c>
      <c r="AJ15" s="182">
        <v>10300</v>
      </c>
      <c r="AK15" s="182">
        <v>10700</v>
      </c>
      <c r="AL15" s="182">
        <v>10800</v>
      </c>
      <c r="AM15" s="182">
        <v>10900</v>
      </c>
      <c r="AN15" s="182">
        <v>11100</v>
      </c>
      <c r="AO15" s="182">
        <v>11200</v>
      </c>
      <c r="AP15" s="182">
        <v>11500</v>
      </c>
      <c r="AQ15" s="182">
        <v>11587</v>
      </c>
      <c r="AR15" s="182">
        <v>11761</v>
      </c>
      <c r="AS15" s="182">
        <v>12077</v>
      </c>
      <c r="AT15" s="182">
        <v>12170</v>
      </c>
      <c r="AU15" s="182">
        <v>12500</v>
      </c>
      <c r="AV15" s="182">
        <v>12776</v>
      </c>
      <c r="AW15" s="182">
        <v>13601</v>
      </c>
      <c r="AX15" s="182">
        <v>13591</v>
      </c>
      <c r="AY15" s="182">
        <v>13894</v>
      </c>
      <c r="AZ15" s="182">
        <v>14405</v>
      </c>
      <c r="BA15" s="182">
        <v>13904</v>
      </c>
      <c r="BB15" s="182">
        <v>14048</v>
      </c>
      <c r="BC15" s="182">
        <v>13430</v>
      </c>
      <c r="BD15" s="182">
        <v>13518</v>
      </c>
      <c r="BE15" s="182">
        <v>13649</v>
      </c>
      <c r="BF15" s="182">
        <v>13721</v>
      </c>
      <c r="BG15" s="182">
        <v>14086</v>
      </c>
      <c r="BH15" s="182">
        <v>14223</v>
      </c>
      <c r="BI15" s="182">
        <v>14299</v>
      </c>
      <c r="BJ15" s="182">
        <v>14507</v>
      </c>
      <c r="BK15" s="182">
        <v>14731</v>
      </c>
      <c r="BL15" s="182">
        <v>14918</v>
      </c>
      <c r="BM15" s="182">
        <v>15370</v>
      </c>
      <c r="BN15" s="182">
        <v>15466</v>
      </c>
      <c r="BO15" s="182">
        <v>15547</v>
      </c>
      <c r="BP15" s="182">
        <v>15586</v>
      </c>
      <c r="BQ15" s="182">
        <v>15468</v>
      </c>
      <c r="BR15" s="182">
        <v>15771</v>
      </c>
      <c r="BS15" s="182">
        <v>15700</v>
      </c>
      <c r="BT15" s="182">
        <v>15575</v>
      </c>
      <c r="BU15" s="182">
        <v>15398</v>
      </c>
      <c r="BV15" s="182">
        <v>15216</v>
      </c>
      <c r="BW15" s="182">
        <v>15046</v>
      </c>
      <c r="BX15" s="183">
        <v>14917</v>
      </c>
    </row>
    <row r="16" spans="1:76">
      <c r="A16" s="178"/>
      <c r="B16" s="184" t="s">
        <v>217</v>
      </c>
      <c r="C16" s="178"/>
      <c r="D16" s="182">
        <v>0</v>
      </c>
      <c r="E16" s="182">
        <v>0</v>
      </c>
      <c r="F16" s="182">
        <v>0</v>
      </c>
      <c r="G16" s="182">
        <v>0</v>
      </c>
      <c r="H16" s="182">
        <v>0</v>
      </c>
      <c r="I16" s="182">
        <v>0</v>
      </c>
      <c r="J16" s="182">
        <v>0</v>
      </c>
      <c r="K16" s="182">
        <v>0</v>
      </c>
      <c r="L16" s="182">
        <v>0</v>
      </c>
      <c r="M16" s="182">
        <v>0</v>
      </c>
      <c r="N16" s="182">
        <v>0</v>
      </c>
      <c r="O16" s="182">
        <v>0</v>
      </c>
      <c r="P16" s="182">
        <v>0</v>
      </c>
      <c r="Q16" s="182">
        <v>0</v>
      </c>
      <c r="R16" s="182">
        <v>0</v>
      </c>
      <c r="S16" s="182">
        <v>0</v>
      </c>
      <c r="T16" s="182">
        <v>0</v>
      </c>
      <c r="U16" s="182">
        <v>0</v>
      </c>
      <c r="V16" s="182">
        <v>0</v>
      </c>
      <c r="W16" s="182">
        <v>0</v>
      </c>
      <c r="X16" s="182">
        <v>0</v>
      </c>
      <c r="Y16" s="182">
        <v>0</v>
      </c>
      <c r="Z16" s="182">
        <v>0</v>
      </c>
      <c r="AA16" s="182">
        <v>0</v>
      </c>
      <c r="AB16" s="182">
        <v>0</v>
      </c>
      <c r="AC16" s="182">
        <v>7720</v>
      </c>
      <c r="AD16" s="182">
        <v>8850</v>
      </c>
      <c r="AE16" s="182">
        <v>10</v>
      </c>
      <c r="AF16" s="182">
        <v>0</v>
      </c>
      <c r="AG16" s="182">
        <v>0</v>
      </c>
      <c r="AH16" s="182">
        <v>9600</v>
      </c>
      <c r="AI16" s="182">
        <v>9600</v>
      </c>
      <c r="AJ16" s="182">
        <v>9800</v>
      </c>
      <c r="AK16" s="182">
        <v>10100</v>
      </c>
      <c r="AL16" s="182">
        <v>10200</v>
      </c>
      <c r="AM16" s="182">
        <v>10300</v>
      </c>
      <c r="AN16" s="182">
        <v>10500</v>
      </c>
      <c r="AO16" s="182">
        <v>10500</v>
      </c>
      <c r="AP16" s="182">
        <v>10700</v>
      </c>
      <c r="AQ16" s="182">
        <v>10700</v>
      </c>
      <c r="AR16" s="182">
        <v>10900</v>
      </c>
      <c r="AS16" s="182">
        <v>11200</v>
      </c>
      <c r="AT16" s="182">
        <v>11236</v>
      </c>
      <c r="AU16" s="182">
        <v>11432</v>
      </c>
      <c r="AV16" s="182">
        <v>11511</v>
      </c>
      <c r="AW16" s="182">
        <v>12209</v>
      </c>
      <c r="AX16" s="182">
        <v>12331</v>
      </c>
      <c r="AY16" s="182">
        <v>12418</v>
      </c>
      <c r="AZ16" s="182">
        <v>12861</v>
      </c>
      <c r="BA16" s="182">
        <v>12326</v>
      </c>
      <c r="BB16" s="182">
        <v>12442</v>
      </c>
      <c r="BC16" s="182">
        <v>11818</v>
      </c>
      <c r="BD16" s="182">
        <v>11896</v>
      </c>
      <c r="BE16" s="182">
        <v>12014</v>
      </c>
      <c r="BF16" s="182">
        <v>12002</v>
      </c>
      <c r="BG16" s="182">
        <v>12232</v>
      </c>
      <c r="BH16" s="182">
        <v>12302</v>
      </c>
      <c r="BI16" s="182">
        <v>12387</v>
      </c>
      <c r="BJ16" s="182">
        <v>12586</v>
      </c>
      <c r="BK16" s="182">
        <v>12728</v>
      </c>
      <c r="BL16" s="182">
        <v>11754</v>
      </c>
      <c r="BM16" s="182">
        <v>12123</v>
      </c>
      <c r="BN16" s="182">
        <v>12239</v>
      </c>
      <c r="BO16" s="182">
        <v>12335</v>
      </c>
      <c r="BP16" s="182">
        <v>12346</v>
      </c>
      <c r="BQ16" s="182">
        <v>12253</v>
      </c>
      <c r="BR16" s="182">
        <v>12461</v>
      </c>
      <c r="BS16" s="182">
        <v>12491</v>
      </c>
      <c r="BT16" s="182">
        <v>12483</v>
      </c>
      <c r="BU16" s="182">
        <v>12452</v>
      </c>
      <c r="BV16" s="182">
        <v>12399</v>
      </c>
      <c r="BW16" s="182">
        <v>12267</v>
      </c>
      <c r="BX16" s="183">
        <v>12139</v>
      </c>
    </row>
    <row r="17" spans="1:76">
      <c r="A17" s="178"/>
      <c r="B17" s="184" t="s">
        <v>216</v>
      </c>
      <c r="C17" s="178"/>
      <c r="D17" s="182">
        <v>0</v>
      </c>
      <c r="E17" s="182">
        <v>0</v>
      </c>
      <c r="F17" s="182">
        <v>0</v>
      </c>
      <c r="G17" s="182">
        <v>0</v>
      </c>
      <c r="H17" s="182">
        <v>0</v>
      </c>
      <c r="I17" s="182">
        <v>0</v>
      </c>
      <c r="J17" s="182">
        <v>0</v>
      </c>
      <c r="K17" s="182">
        <v>0</v>
      </c>
      <c r="L17" s="182">
        <v>0</v>
      </c>
      <c r="M17" s="182">
        <v>0</v>
      </c>
      <c r="N17" s="182">
        <v>0</v>
      </c>
      <c r="O17" s="182">
        <v>0</v>
      </c>
      <c r="P17" s="182">
        <v>0</v>
      </c>
      <c r="Q17" s="182">
        <v>0</v>
      </c>
      <c r="R17" s="182">
        <v>0</v>
      </c>
      <c r="S17" s="182">
        <v>0</v>
      </c>
      <c r="T17" s="182">
        <v>0</v>
      </c>
      <c r="U17" s="182">
        <v>0</v>
      </c>
      <c r="V17" s="182">
        <v>0</v>
      </c>
      <c r="W17" s="182">
        <v>0</v>
      </c>
      <c r="X17" s="182">
        <v>0</v>
      </c>
      <c r="Y17" s="182">
        <v>0</v>
      </c>
      <c r="Z17" s="182">
        <v>0</v>
      </c>
      <c r="AA17" s="182">
        <v>0</v>
      </c>
      <c r="AB17" s="182">
        <v>8050</v>
      </c>
      <c r="AC17" s="182">
        <v>260</v>
      </c>
      <c r="AD17" s="182">
        <v>340</v>
      </c>
      <c r="AE17" s="182">
        <v>0</v>
      </c>
      <c r="AF17" s="182">
        <v>0</v>
      </c>
      <c r="AG17" s="182">
        <v>9800</v>
      </c>
      <c r="AH17" s="182">
        <v>500</v>
      </c>
      <c r="AI17" s="182">
        <v>500</v>
      </c>
      <c r="AJ17" s="182">
        <v>500</v>
      </c>
      <c r="AK17" s="182">
        <v>600</v>
      </c>
      <c r="AL17" s="182">
        <v>600</v>
      </c>
      <c r="AM17" s="182">
        <v>600</v>
      </c>
      <c r="AN17" s="182">
        <v>600</v>
      </c>
      <c r="AO17" s="182">
        <v>700</v>
      </c>
      <c r="AP17" s="182">
        <v>800</v>
      </c>
      <c r="AQ17" s="182">
        <v>887</v>
      </c>
      <c r="AR17" s="182">
        <v>861</v>
      </c>
      <c r="AS17" s="182">
        <v>877</v>
      </c>
      <c r="AT17" s="182">
        <v>934</v>
      </c>
      <c r="AU17" s="182">
        <v>1067</v>
      </c>
      <c r="AV17" s="182">
        <v>1265</v>
      </c>
      <c r="AW17" s="182">
        <v>1392</v>
      </c>
      <c r="AX17" s="182">
        <v>1260</v>
      </c>
      <c r="AY17" s="182">
        <v>1476</v>
      </c>
      <c r="AZ17" s="182">
        <v>1544</v>
      </c>
      <c r="BA17" s="182">
        <v>1578</v>
      </c>
      <c r="BB17" s="182">
        <v>1607</v>
      </c>
      <c r="BC17" s="182">
        <v>1612</v>
      </c>
      <c r="BD17" s="182">
        <v>1622</v>
      </c>
      <c r="BE17" s="182">
        <v>1635</v>
      </c>
      <c r="BF17" s="182">
        <v>1719</v>
      </c>
      <c r="BG17" s="182">
        <v>1854</v>
      </c>
      <c r="BH17" s="182">
        <v>1921</v>
      </c>
      <c r="BI17" s="182">
        <v>1912</v>
      </c>
      <c r="BJ17" s="182">
        <v>1920</v>
      </c>
      <c r="BK17" s="182">
        <v>2003</v>
      </c>
      <c r="BL17" s="182">
        <v>3164</v>
      </c>
      <c r="BM17" s="182">
        <v>3246</v>
      </c>
      <c r="BN17" s="182">
        <v>3227</v>
      </c>
      <c r="BO17" s="182">
        <v>3212</v>
      </c>
      <c r="BP17" s="182">
        <v>3240</v>
      </c>
      <c r="BQ17" s="182">
        <v>3215</v>
      </c>
      <c r="BR17" s="182">
        <v>3310</v>
      </c>
      <c r="BS17" s="182">
        <v>3208</v>
      </c>
      <c r="BT17" s="182">
        <v>3092</v>
      </c>
      <c r="BU17" s="182">
        <v>2946</v>
      </c>
      <c r="BV17" s="182">
        <v>2818</v>
      </c>
      <c r="BW17" s="182">
        <v>2780</v>
      </c>
      <c r="BX17" s="183">
        <v>2778</v>
      </c>
    </row>
    <row r="18" spans="1:76" ht="26.1" customHeight="1">
      <c r="A18" s="178"/>
      <c r="B18" s="179" t="s">
        <v>11</v>
      </c>
      <c r="C18" s="178"/>
      <c r="D18" s="182">
        <v>0</v>
      </c>
      <c r="E18" s="182">
        <v>0</v>
      </c>
      <c r="F18" s="182">
        <v>0</v>
      </c>
      <c r="G18" s="182">
        <v>0</v>
      </c>
      <c r="H18" s="182">
        <v>0</v>
      </c>
      <c r="I18" s="182">
        <v>0</v>
      </c>
      <c r="J18" s="182">
        <v>0</v>
      </c>
      <c r="K18" s="182">
        <v>0</v>
      </c>
      <c r="L18" s="182">
        <v>0</v>
      </c>
      <c r="M18" s="182">
        <v>0</v>
      </c>
      <c r="N18" s="182">
        <v>0</v>
      </c>
      <c r="O18" s="182">
        <v>0</v>
      </c>
      <c r="P18" s="182">
        <v>0</v>
      </c>
      <c r="Q18" s="182">
        <v>0</v>
      </c>
      <c r="R18" s="182">
        <v>0</v>
      </c>
      <c r="S18" s="182">
        <v>0</v>
      </c>
      <c r="T18" s="182">
        <v>0</v>
      </c>
      <c r="U18" s="182">
        <v>0</v>
      </c>
      <c r="V18" s="182">
        <v>0</v>
      </c>
      <c r="W18" s="182">
        <v>0</v>
      </c>
      <c r="X18" s="182">
        <v>0</v>
      </c>
      <c r="Y18" s="182">
        <v>0</v>
      </c>
      <c r="Z18" s="182">
        <v>0</v>
      </c>
      <c r="AA18" s="182">
        <v>0</v>
      </c>
      <c r="AB18" s="182">
        <v>0</v>
      </c>
      <c r="AC18" s="182">
        <v>0</v>
      </c>
      <c r="AD18" s="182">
        <v>0</v>
      </c>
      <c r="AE18" s="182">
        <v>0</v>
      </c>
      <c r="AF18" s="182">
        <v>0</v>
      </c>
      <c r="AG18" s="182">
        <v>0</v>
      </c>
      <c r="AH18" s="182">
        <v>5460</v>
      </c>
      <c r="AI18" s="182">
        <v>5396</v>
      </c>
      <c r="AJ18" s="182">
        <v>5800</v>
      </c>
      <c r="AK18" s="182">
        <v>6555</v>
      </c>
      <c r="AL18" s="182">
        <v>6950</v>
      </c>
      <c r="AM18" s="182">
        <v>7020</v>
      </c>
      <c r="AN18" s="182">
        <v>7230</v>
      </c>
      <c r="AO18" s="182">
        <v>7020</v>
      </c>
      <c r="AP18" s="182">
        <v>7050</v>
      </c>
      <c r="AQ18" s="182">
        <v>6875</v>
      </c>
      <c r="AR18" s="182">
        <v>5143</v>
      </c>
      <c r="AS18" s="182">
        <v>5201</v>
      </c>
      <c r="AT18" s="182">
        <v>6726</v>
      </c>
      <c r="AU18" s="182">
        <v>6367</v>
      </c>
      <c r="AV18" s="182">
        <v>6704</v>
      </c>
      <c r="AW18" s="182">
        <v>5466</v>
      </c>
      <c r="AX18" s="182">
        <v>5615</v>
      </c>
      <c r="AY18" s="182">
        <v>5690</v>
      </c>
      <c r="AZ18" s="182">
        <v>5618</v>
      </c>
      <c r="BA18" s="182">
        <v>5479</v>
      </c>
      <c r="BB18" s="182">
        <v>5306</v>
      </c>
      <c r="BC18" s="182">
        <v>5051</v>
      </c>
      <c r="BD18" s="182">
        <v>4761</v>
      </c>
      <c r="BE18" s="182">
        <v>4664</v>
      </c>
      <c r="BF18" s="182">
        <v>4625</v>
      </c>
      <c r="BG18" s="182">
        <v>4693</v>
      </c>
      <c r="BH18" s="182">
        <v>4915</v>
      </c>
      <c r="BI18" s="182">
        <v>5029</v>
      </c>
      <c r="BJ18" s="182">
        <v>5080</v>
      </c>
      <c r="BK18" s="182">
        <v>5068</v>
      </c>
      <c r="BL18" s="182">
        <v>5158</v>
      </c>
      <c r="BM18" s="182">
        <v>5571</v>
      </c>
      <c r="BN18" s="182">
        <v>5805</v>
      </c>
      <c r="BO18" s="182">
        <v>5874</v>
      </c>
      <c r="BP18" s="182">
        <v>5911</v>
      </c>
      <c r="BQ18" s="182"/>
      <c r="BR18" s="182"/>
      <c r="BS18" s="182"/>
      <c r="BT18" s="182"/>
      <c r="BU18" s="182"/>
      <c r="BV18" s="182"/>
      <c r="BW18" s="182"/>
      <c r="BX18" s="183"/>
    </row>
    <row r="19" spans="1:76">
      <c r="A19" s="178"/>
      <c r="B19" s="179" t="s">
        <v>253</v>
      </c>
      <c r="C19" s="178"/>
      <c r="D19" s="182">
        <v>0</v>
      </c>
      <c r="E19" s="182">
        <v>0</v>
      </c>
      <c r="F19" s="182">
        <v>0</v>
      </c>
      <c r="G19" s="182">
        <v>0</v>
      </c>
      <c r="H19" s="182">
        <v>0</v>
      </c>
      <c r="I19" s="182">
        <v>0</v>
      </c>
      <c r="J19" s="182">
        <v>0</v>
      </c>
      <c r="K19" s="182">
        <v>0</v>
      </c>
      <c r="L19" s="182">
        <v>0</v>
      </c>
      <c r="M19" s="182">
        <v>0</v>
      </c>
      <c r="N19" s="182">
        <v>0</v>
      </c>
      <c r="O19" s="182">
        <v>0</v>
      </c>
      <c r="P19" s="182">
        <v>0</v>
      </c>
      <c r="Q19" s="182">
        <v>0</v>
      </c>
      <c r="R19" s="182">
        <v>0</v>
      </c>
      <c r="S19" s="182">
        <v>0</v>
      </c>
      <c r="T19" s="182">
        <v>0</v>
      </c>
      <c r="U19" s="182">
        <v>0</v>
      </c>
      <c r="V19" s="182">
        <v>0</v>
      </c>
      <c r="W19" s="182">
        <v>0</v>
      </c>
      <c r="X19" s="182">
        <v>0</v>
      </c>
      <c r="Y19" s="182">
        <v>0</v>
      </c>
      <c r="Z19" s="182">
        <v>0</v>
      </c>
      <c r="AA19" s="182">
        <v>0</v>
      </c>
      <c r="AB19" s="182">
        <v>0</v>
      </c>
      <c r="AC19" s="182">
        <v>0</v>
      </c>
      <c r="AD19" s="182">
        <v>0</v>
      </c>
      <c r="AE19" s="182">
        <v>0</v>
      </c>
      <c r="AF19" s="182">
        <v>0</v>
      </c>
      <c r="AG19" s="182">
        <v>0</v>
      </c>
      <c r="AH19" s="182">
        <v>0</v>
      </c>
      <c r="AI19" s="182">
        <v>0</v>
      </c>
      <c r="AJ19" s="182">
        <v>0</v>
      </c>
      <c r="AK19" s="182">
        <v>0</v>
      </c>
      <c r="AL19" s="182">
        <v>0</v>
      </c>
      <c r="AM19" s="182">
        <v>0</v>
      </c>
      <c r="AN19" s="182">
        <v>0</v>
      </c>
      <c r="AO19" s="182">
        <v>0</v>
      </c>
      <c r="AP19" s="182">
        <v>0</v>
      </c>
      <c r="AQ19" s="182">
        <v>0</v>
      </c>
      <c r="AR19" s="182">
        <v>0</v>
      </c>
      <c r="AS19" s="182">
        <v>0</v>
      </c>
      <c r="AT19" s="182">
        <v>0</v>
      </c>
      <c r="AU19" s="182">
        <v>0</v>
      </c>
      <c r="AV19" s="182">
        <v>1045</v>
      </c>
      <c r="AW19" s="182">
        <v>1286</v>
      </c>
      <c r="AX19" s="182">
        <v>1466</v>
      </c>
      <c r="AY19" s="182">
        <v>1669</v>
      </c>
      <c r="AZ19" s="182">
        <v>1846</v>
      </c>
      <c r="BA19" s="182">
        <v>2004</v>
      </c>
      <c r="BB19" s="182">
        <v>2092</v>
      </c>
      <c r="BC19" s="182">
        <v>2165</v>
      </c>
      <c r="BD19" s="182">
        <v>2255</v>
      </c>
      <c r="BE19" s="182">
        <v>2368</v>
      </c>
      <c r="BF19" s="182">
        <v>2490</v>
      </c>
      <c r="BG19" s="182">
        <v>2607</v>
      </c>
      <c r="BH19" s="182">
        <v>2701</v>
      </c>
      <c r="BI19" s="182">
        <v>2777</v>
      </c>
      <c r="BJ19" s="182">
        <v>2852</v>
      </c>
      <c r="BK19" s="182">
        <v>2941</v>
      </c>
      <c r="BL19" s="182">
        <v>3034</v>
      </c>
      <c r="BM19" s="182">
        <v>3133</v>
      </c>
      <c r="BN19" s="182">
        <v>3205</v>
      </c>
      <c r="BO19" s="182">
        <v>3253</v>
      </c>
      <c r="BP19" s="182">
        <v>3307</v>
      </c>
      <c r="BQ19" s="182">
        <v>3307</v>
      </c>
      <c r="BR19" s="182">
        <v>3207</v>
      </c>
      <c r="BS19" s="182">
        <v>2994</v>
      </c>
      <c r="BT19" s="182">
        <v>2365</v>
      </c>
      <c r="BU19" s="182">
        <v>1449</v>
      </c>
      <c r="BV19" s="182">
        <v>1130</v>
      </c>
      <c r="BW19" s="182">
        <v>1075</v>
      </c>
      <c r="BX19" s="183">
        <v>1020</v>
      </c>
    </row>
    <row r="20" spans="1:76">
      <c r="A20" s="178"/>
      <c r="B20" s="184" t="s">
        <v>269</v>
      </c>
      <c r="C20" s="178"/>
      <c r="D20" s="177">
        <v>0</v>
      </c>
      <c r="E20" s="177">
        <v>0</v>
      </c>
      <c r="F20" s="177">
        <v>0</v>
      </c>
      <c r="G20" s="177">
        <v>0</v>
      </c>
      <c r="H20" s="177">
        <v>0</v>
      </c>
      <c r="I20" s="177">
        <v>0</v>
      </c>
      <c r="J20" s="177">
        <v>0</v>
      </c>
      <c r="K20" s="177">
        <v>0</v>
      </c>
      <c r="L20" s="177">
        <v>0</v>
      </c>
      <c r="M20" s="177">
        <v>0</v>
      </c>
      <c r="N20" s="177">
        <v>0</v>
      </c>
      <c r="O20" s="177">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177">
        <v>0</v>
      </c>
      <c r="AV20" s="177">
        <v>983</v>
      </c>
      <c r="AW20" s="177">
        <v>1281</v>
      </c>
      <c r="AX20" s="177">
        <v>1455</v>
      </c>
      <c r="AY20" s="177">
        <v>1655</v>
      </c>
      <c r="AZ20" s="177">
        <v>1835</v>
      </c>
      <c r="BA20" s="177">
        <v>1995</v>
      </c>
      <c r="BB20" s="177">
        <v>2080</v>
      </c>
      <c r="BC20" s="177">
        <v>2150</v>
      </c>
      <c r="BD20" s="177">
        <v>2239</v>
      </c>
      <c r="BE20" s="177">
        <v>2350</v>
      </c>
      <c r="BF20" s="177">
        <v>2471</v>
      </c>
      <c r="BG20" s="177">
        <v>2588</v>
      </c>
      <c r="BH20" s="177">
        <v>2682</v>
      </c>
      <c r="BI20" s="177">
        <v>2757</v>
      </c>
      <c r="BJ20" s="177">
        <v>2830</v>
      </c>
      <c r="BK20" s="177">
        <v>2918</v>
      </c>
      <c r="BL20" s="177">
        <v>3009</v>
      </c>
      <c r="BM20" s="177">
        <v>3106</v>
      </c>
      <c r="BN20" s="177">
        <v>3177</v>
      </c>
      <c r="BO20" s="177">
        <v>3224</v>
      </c>
      <c r="BP20" s="177">
        <v>3278</v>
      </c>
      <c r="BQ20" s="177">
        <v>3278</v>
      </c>
      <c r="BR20" s="177">
        <v>3179</v>
      </c>
      <c r="BS20" s="177">
        <v>2964</v>
      </c>
      <c r="BT20" s="177">
        <v>2336</v>
      </c>
      <c r="BU20" s="177">
        <v>1424</v>
      </c>
      <c r="BV20" s="177">
        <v>1105</v>
      </c>
      <c r="BW20" s="177">
        <v>1049</v>
      </c>
      <c r="BX20" s="176">
        <v>992</v>
      </c>
    </row>
    <row r="21" spans="1:76">
      <c r="A21" s="178"/>
      <c r="B21" s="184" t="s">
        <v>268</v>
      </c>
      <c r="C21" s="178"/>
      <c r="D21" s="177">
        <v>0</v>
      </c>
      <c r="E21" s="177">
        <v>0</v>
      </c>
      <c r="F21" s="177">
        <v>0</v>
      </c>
      <c r="G21" s="177">
        <v>0</v>
      </c>
      <c r="H21" s="177">
        <v>0</v>
      </c>
      <c r="I21" s="177">
        <v>0</v>
      </c>
      <c r="J21" s="177">
        <v>0</v>
      </c>
      <c r="K21" s="177">
        <v>0</v>
      </c>
      <c r="L21" s="177">
        <v>0</v>
      </c>
      <c r="M21" s="177">
        <v>0</v>
      </c>
      <c r="N21" s="177">
        <v>0</v>
      </c>
      <c r="O21" s="177">
        <v>0</v>
      </c>
      <c r="P21" s="177">
        <v>0</v>
      </c>
      <c r="Q21" s="177">
        <v>0</v>
      </c>
      <c r="R21" s="177">
        <v>0</v>
      </c>
      <c r="S21" s="177">
        <v>0</v>
      </c>
      <c r="T21" s="177">
        <v>0</v>
      </c>
      <c r="U21" s="177">
        <v>0</v>
      </c>
      <c r="V21" s="177">
        <v>0</v>
      </c>
      <c r="W21" s="177">
        <v>0</v>
      </c>
      <c r="X21" s="177">
        <v>0</v>
      </c>
      <c r="Y21" s="177">
        <v>0</v>
      </c>
      <c r="Z21" s="177">
        <v>0</v>
      </c>
      <c r="AA21" s="177">
        <v>0</v>
      </c>
      <c r="AB21" s="177">
        <v>0</v>
      </c>
      <c r="AC21" s="177">
        <v>0</v>
      </c>
      <c r="AD21" s="177">
        <v>0</v>
      </c>
      <c r="AE21" s="177">
        <v>0</v>
      </c>
      <c r="AF21" s="177">
        <v>0</v>
      </c>
      <c r="AG21" s="177">
        <v>0</v>
      </c>
      <c r="AH21" s="177">
        <v>0</v>
      </c>
      <c r="AI21" s="177">
        <v>0</v>
      </c>
      <c r="AJ21" s="177">
        <v>0</v>
      </c>
      <c r="AK21" s="177">
        <v>0</v>
      </c>
      <c r="AL21" s="177">
        <v>0</v>
      </c>
      <c r="AM21" s="177">
        <v>0</v>
      </c>
      <c r="AN21" s="177">
        <v>0</v>
      </c>
      <c r="AO21" s="177">
        <v>0</v>
      </c>
      <c r="AP21" s="177">
        <v>0</v>
      </c>
      <c r="AQ21" s="177">
        <v>0</v>
      </c>
      <c r="AR21" s="177">
        <v>0</v>
      </c>
      <c r="AS21" s="177">
        <v>0</v>
      </c>
      <c r="AT21" s="177">
        <v>0</v>
      </c>
      <c r="AU21" s="177">
        <v>0</v>
      </c>
      <c r="AV21" s="177">
        <v>62</v>
      </c>
      <c r="AW21" s="177">
        <v>5</v>
      </c>
      <c r="AX21" s="177">
        <v>11</v>
      </c>
      <c r="AY21" s="177">
        <v>14</v>
      </c>
      <c r="AZ21" s="177">
        <v>11</v>
      </c>
      <c r="BA21" s="177">
        <v>9</v>
      </c>
      <c r="BB21" s="177">
        <v>12</v>
      </c>
      <c r="BC21" s="177">
        <v>15</v>
      </c>
      <c r="BD21" s="177">
        <v>16</v>
      </c>
      <c r="BE21" s="177">
        <v>18</v>
      </c>
      <c r="BF21" s="177">
        <v>19</v>
      </c>
      <c r="BG21" s="177">
        <v>19</v>
      </c>
      <c r="BH21" s="177">
        <v>19</v>
      </c>
      <c r="BI21" s="177">
        <v>20</v>
      </c>
      <c r="BJ21" s="177">
        <v>22</v>
      </c>
      <c r="BK21" s="177">
        <v>23</v>
      </c>
      <c r="BL21" s="177">
        <v>24</v>
      </c>
      <c r="BM21" s="177">
        <v>27</v>
      </c>
      <c r="BN21" s="177">
        <v>28</v>
      </c>
      <c r="BO21" s="177">
        <v>29</v>
      </c>
      <c r="BP21" s="177">
        <v>29</v>
      </c>
      <c r="BQ21" s="177">
        <v>29</v>
      </c>
      <c r="BR21" s="177">
        <v>28</v>
      </c>
      <c r="BS21" s="177">
        <v>30</v>
      </c>
      <c r="BT21" s="177">
        <v>28</v>
      </c>
      <c r="BU21" s="177">
        <v>25</v>
      </c>
      <c r="BV21" s="177">
        <v>25</v>
      </c>
      <c r="BW21" s="177">
        <v>26</v>
      </c>
      <c r="BX21" s="176">
        <v>28</v>
      </c>
    </row>
    <row r="22" spans="1:76">
      <c r="A22" s="178"/>
      <c r="B22" s="179" t="s">
        <v>252</v>
      </c>
      <c r="C22" s="178"/>
      <c r="D22" s="182">
        <v>0</v>
      </c>
      <c r="E22" s="182">
        <v>0</v>
      </c>
      <c r="F22" s="182">
        <v>0</v>
      </c>
      <c r="G22" s="182">
        <v>0</v>
      </c>
      <c r="H22" s="182">
        <v>0</v>
      </c>
      <c r="I22" s="182">
        <v>0</v>
      </c>
      <c r="J22" s="182">
        <v>0</v>
      </c>
      <c r="K22" s="182">
        <v>0</v>
      </c>
      <c r="L22" s="182">
        <v>0</v>
      </c>
      <c r="M22" s="182">
        <v>0</v>
      </c>
      <c r="N22" s="182">
        <v>0</v>
      </c>
      <c r="O22" s="182">
        <v>0</v>
      </c>
      <c r="P22" s="182">
        <v>0</v>
      </c>
      <c r="Q22" s="182">
        <v>0</v>
      </c>
      <c r="R22" s="182">
        <v>0</v>
      </c>
      <c r="S22" s="182">
        <v>0</v>
      </c>
      <c r="T22" s="182">
        <v>0</v>
      </c>
      <c r="U22" s="182">
        <v>0</v>
      </c>
      <c r="V22" s="182">
        <v>0</v>
      </c>
      <c r="W22" s="182">
        <v>0</v>
      </c>
      <c r="X22" s="182">
        <v>0</v>
      </c>
      <c r="Y22" s="182">
        <v>0</v>
      </c>
      <c r="Z22" s="182">
        <v>0</v>
      </c>
      <c r="AA22" s="182">
        <v>0</v>
      </c>
      <c r="AB22" s="182">
        <v>0</v>
      </c>
      <c r="AC22" s="182">
        <v>0</v>
      </c>
      <c r="AD22" s="182">
        <v>0</v>
      </c>
      <c r="AE22" s="182">
        <v>0</v>
      </c>
      <c r="AF22" s="182">
        <v>0</v>
      </c>
      <c r="AG22" s="182">
        <v>0</v>
      </c>
      <c r="AH22" s="182">
        <v>0</v>
      </c>
      <c r="AI22" s="182">
        <v>0</v>
      </c>
      <c r="AJ22" s="182">
        <v>0</v>
      </c>
      <c r="AK22" s="182">
        <v>0</v>
      </c>
      <c r="AL22" s="182">
        <v>0</v>
      </c>
      <c r="AM22" s="182">
        <v>0</v>
      </c>
      <c r="AN22" s="182">
        <v>0</v>
      </c>
      <c r="AO22" s="182">
        <v>0</v>
      </c>
      <c r="AP22" s="182">
        <v>0</v>
      </c>
      <c r="AQ22" s="182">
        <v>0</v>
      </c>
      <c r="AR22" s="182">
        <v>0</v>
      </c>
      <c r="AS22" s="182">
        <v>0</v>
      </c>
      <c r="AT22" s="182">
        <v>0</v>
      </c>
      <c r="AU22" s="182">
        <v>0</v>
      </c>
      <c r="AV22" s="182">
        <v>1</v>
      </c>
      <c r="AW22" s="182">
        <v>3</v>
      </c>
      <c r="AX22" s="182">
        <v>5</v>
      </c>
      <c r="AY22" s="182">
        <v>7</v>
      </c>
      <c r="AZ22" s="182">
        <v>11</v>
      </c>
      <c r="BA22" s="182">
        <v>14</v>
      </c>
      <c r="BB22" s="182">
        <v>16</v>
      </c>
      <c r="BC22" s="182">
        <v>13</v>
      </c>
      <c r="BD22" s="182">
        <v>0</v>
      </c>
      <c r="BE22" s="182">
        <v>0</v>
      </c>
      <c r="BF22" s="182">
        <v>0</v>
      </c>
      <c r="BG22" s="182">
        <v>0</v>
      </c>
      <c r="BH22" s="182">
        <v>0</v>
      </c>
      <c r="BI22" s="182">
        <v>0</v>
      </c>
      <c r="BJ22" s="182">
        <v>0</v>
      </c>
      <c r="BK22" s="182">
        <v>0</v>
      </c>
      <c r="BL22" s="182">
        <v>0</v>
      </c>
      <c r="BM22" s="182">
        <v>0</v>
      </c>
      <c r="BN22" s="182">
        <v>0</v>
      </c>
      <c r="BO22" s="182">
        <v>0</v>
      </c>
      <c r="BP22" s="182">
        <v>0</v>
      </c>
      <c r="BQ22" s="182">
        <v>0</v>
      </c>
      <c r="BR22" s="182">
        <v>0</v>
      </c>
      <c r="BS22" s="182">
        <v>0</v>
      </c>
      <c r="BT22" s="182">
        <v>0</v>
      </c>
      <c r="BU22" s="182">
        <v>0</v>
      </c>
      <c r="BV22" s="182">
        <v>0</v>
      </c>
      <c r="BW22" s="182">
        <v>0</v>
      </c>
      <c r="BX22" s="183">
        <v>0</v>
      </c>
    </row>
    <row r="23" spans="1:76" ht="26.1" customHeight="1">
      <c r="A23" s="178"/>
      <c r="B23" s="179" t="s">
        <v>249</v>
      </c>
      <c r="C23" s="178"/>
      <c r="D23" s="182">
        <v>0</v>
      </c>
      <c r="E23" s="182">
        <v>0</v>
      </c>
      <c r="F23" s="182">
        <v>0</v>
      </c>
      <c r="G23" s="182">
        <v>0</v>
      </c>
      <c r="H23" s="182">
        <v>0</v>
      </c>
      <c r="I23" s="182">
        <v>0</v>
      </c>
      <c r="J23" s="182">
        <v>0</v>
      </c>
      <c r="K23" s="182">
        <v>0</v>
      </c>
      <c r="L23" s="182">
        <v>0</v>
      </c>
      <c r="M23" s="182">
        <v>0</v>
      </c>
      <c r="N23" s="182">
        <v>0</v>
      </c>
      <c r="O23" s="182">
        <v>0</v>
      </c>
      <c r="P23" s="182">
        <v>0</v>
      </c>
      <c r="Q23" s="182">
        <v>0</v>
      </c>
      <c r="R23" s="182">
        <v>0</v>
      </c>
      <c r="S23" s="182">
        <v>0</v>
      </c>
      <c r="T23" s="182">
        <v>0</v>
      </c>
      <c r="U23" s="182">
        <v>0</v>
      </c>
      <c r="V23" s="182">
        <v>0</v>
      </c>
      <c r="W23" s="182">
        <v>0</v>
      </c>
      <c r="X23" s="182">
        <v>0</v>
      </c>
      <c r="Y23" s="182">
        <v>0</v>
      </c>
      <c r="Z23" s="182">
        <v>0</v>
      </c>
      <c r="AA23" s="182">
        <v>0</v>
      </c>
      <c r="AB23" s="182">
        <v>0</v>
      </c>
      <c r="AC23" s="182">
        <v>0</v>
      </c>
      <c r="AD23" s="182">
        <v>0</v>
      </c>
      <c r="AE23" s="182">
        <v>0</v>
      </c>
      <c r="AF23" s="182">
        <v>0</v>
      </c>
      <c r="AG23" s="182">
        <v>0</v>
      </c>
      <c r="AH23" s="182">
        <v>0</v>
      </c>
      <c r="AI23" s="182">
        <v>0</v>
      </c>
      <c r="AJ23" s="182">
        <v>0</v>
      </c>
      <c r="AK23" s="182">
        <v>0</v>
      </c>
      <c r="AL23" s="182">
        <v>0</v>
      </c>
      <c r="AM23" s="182">
        <v>0</v>
      </c>
      <c r="AN23" s="182">
        <v>0</v>
      </c>
      <c r="AO23" s="182">
        <v>0</v>
      </c>
      <c r="AP23" s="182">
        <v>0</v>
      </c>
      <c r="AQ23" s="182">
        <v>0</v>
      </c>
      <c r="AR23" s="182">
        <v>0</v>
      </c>
      <c r="AS23" s="182">
        <v>0</v>
      </c>
      <c r="AT23" s="182">
        <v>0</v>
      </c>
      <c r="AU23" s="182">
        <v>0</v>
      </c>
      <c r="AV23" s="182">
        <v>0</v>
      </c>
      <c r="AW23" s="182">
        <v>0</v>
      </c>
      <c r="AX23" s="182">
        <v>0</v>
      </c>
      <c r="AY23" s="182">
        <v>0</v>
      </c>
      <c r="AZ23" s="182">
        <v>0</v>
      </c>
      <c r="BA23" s="182">
        <v>0</v>
      </c>
      <c r="BB23" s="182">
        <v>0</v>
      </c>
      <c r="BC23" s="182">
        <v>0</v>
      </c>
      <c r="BD23" s="182">
        <v>0</v>
      </c>
      <c r="BE23" s="182">
        <v>0</v>
      </c>
      <c r="BF23" s="182">
        <v>0</v>
      </c>
      <c r="BG23" s="182">
        <v>0</v>
      </c>
      <c r="BH23" s="182">
        <v>0</v>
      </c>
      <c r="BI23" s="182">
        <v>0</v>
      </c>
      <c r="BJ23" s="182">
        <v>0</v>
      </c>
      <c r="BK23" s="182">
        <v>0</v>
      </c>
      <c r="BL23" s="182">
        <v>136</v>
      </c>
      <c r="BM23" s="182">
        <v>391</v>
      </c>
      <c r="BN23" s="182">
        <v>579</v>
      </c>
      <c r="BO23" s="182">
        <v>811</v>
      </c>
      <c r="BP23" s="182">
        <v>1365</v>
      </c>
      <c r="BQ23" s="182">
        <v>1921</v>
      </c>
      <c r="BR23" s="182">
        <v>2248</v>
      </c>
      <c r="BS23" s="182">
        <v>2394</v>
      </c>
      <c r="BT23" s="182">
        <v>2435</v>
      </c>
      <c r="BU23" s="182">
        <v>2441</v>
      </c>
      <c r="BV23" s="182">
        <v>2422</v>
      </c>
      <c r="BW23" s="182">
        <v>2441</v>
      </c>
      <c r="BX23" s="183">
        <v>2440</v>
      </c>
    </row>
    <row r="24" spans="1:76">
      <c r="A24" s="178"/>
      <c r="B24" s="184" t="s">
        <v>273</v>
      </c>
      <c r="C24" s="178"/>
      <c r="D24" s="182">
        <v>0</v>
      </c>
      <c r="E24" s="182">
        <v>0</v>
      </c>
      <c r="F24" s="182">
        <v>0</v>
      </c>
      <c r="G24" s="182">
        <v>0</v>
      </c>
      <c r="H24" s="182">
        <v>0</v>
      </c>
      <c r="I24" s="182">
        <v>0</v>
      </c>
      <c r="J24" s="182">
        <v>0</v>
      </c>
      <c r="K24" s="182">
        <v>0</v>
      </c>
      <c r="L24" s="182">
        <v>0</v>
      </c>
      <c r="M24" s="182">
        <v>0</v>
      </c>
      <c r="N24" s="182">
        <v>0</v>
      </c>
      <c r="O24" s="182">
        <v>0</v>
      </c>
      <c r="P24" s="182">
        <v>0</v>
      </c>
      <c r="Q24" s="182">
        <v>0</v>
      </c>
      <c r="R24" s="182">
        <v>0</v>
      </c>
      <c r="S24" s="182">
        <v>0</v>
      </c>
      <c r="T24" s="182">
        <v>0</v>
      </c>
      <c r="U24" s="182">
        <v>0</v>
      </c>
      <c r="V24" s="182">
        <v>0</v>
      </c>
      <c r="W24" s="182">
        <v>0</v>
      </c>
      <c r="X24" s="182">
        <v>0</v>
      </c>
      <c r="Y24" s="182">
        <v>0</v>
      </c>
      <c r="Z24" s="182">
        <v>0</v>
      </c>
      <c r="AA24" s="182">
        <v>0</v>
      </c>
      <c r="AB24" s="182">
        <v>0</v>
      </c>
      <c r="AC24" s="182">
        <v>0</v>
      </c>
      <c r="AD24" s="182">
        <v>0</v>
      </c>
      <c r="AE24" s="182">
        <v>0</v>
      </c>
      <c r="AF24" s="182">
        <v>0</v>
      </c>
      <c r="AG24" s="182">
        <v>0</v>
      </c>
      <c r="AH24" s="182">
        <v>0</v>
      </c>
      <c r="AI24" s="182">
        <v>0</v>
      </c>
      <c r="AJ24" s="182">
        <v>0</v>
      </c>
      <c r="AK24" s="182">
        <v>0</v>
      </c>
      <c r="AL24" s="182">
        <v>0</v>
      </c>
      <c r="AM24" s="182">
        <v>0</v>
      </c>
      <c r="AN24" s="182">
        <v>0</v>
      </c>
      <c r="AO24" s="182">
        <v>0</v>
      </c>
      <c r="AP24" s="182">
        <v>0</v>
      </c>
      <c r="AQ24" s="182">
        <v>0</v>
      </c>
      <c r="AR24" s="182">
        <v>0</v>
      </c>
      <c r="AS24" s="182">
        <v>0</v>
      </c>
      <c r="AT24" s="182">
        <v>0</v>
      </c>
      <c r="AU24" s="182">
        <v>0</v>
      </c>
      <c r="AV24" s="182">
        <v>0</v>
      </c>
      <c r="AW24" s="182">
        <v>0</v>
      </c>
      <c r="AX24" s="182">
        <v>0</v>
      </c>
      <c r="AY24" s="182">
        <v>0</v>
      </c>
      <c r="AZ24" s="182">
        <v>0</v>
      </c>
      <c r="BA24" s="182">
        <v>0</v>
      </c>
      <c r="BB24" s="182">
        <v>0</v>
      </c>
      <c r="BC24" s="182">
        <v>0</v>
      </c>
      <c r="BD24" s="182">
        <v>0</v>
      </c>
      <c r="BE24" s="182">
        <v>0</v>
      </c>
      <c r="BF24" s="182">
        <v>0</v>
      </c>
      <c r="BG24" s="182">
        <v>0</v>
      </c>
      <c r="BH24" s="182">
        <v>0</v>
      </c>
      <c r="BI24" s="182">
        <v>0</v>
      </c>
      <c r="BJ24" s="182">
        <v>0</v>
      </c>
      <c r="BK24" s="182">
        <v>0</v>
      </c>
      <c r="BL24" s="182">
        <v>59</v>
      </c>
      <c r="BM24" s="182">
        <v>145</v>
      </c>
      <c r="BN24" s="182">
        <v>199</v>
      </c>
      <c r="BO24" s="182">
        <v>262</v>
      </c>
      <c r="BP24" s="182">
        <v>364</v>
      </c>
      <c r="BQ24" s="182">
        <v>493</v>
      </c>
      <c r="BR24" s="182">
        <v>508</v>
      </c>
      <c r="BS24" s="182">
        <v>518</v>
      </c>
      <c r="BT24" s="182">
        <v>520</v>
      </c>
      <c r="BU24" s="182">
        <v>522</v>
      </c>
      <c r="BV24" s="182">
        <v>510</v>
      </c>
      <c r="BW24" s="182">
        <v>502</v>
      </c>
      <c r="BX24" s="183">
        <v>489</v>
      </c>
    </row>
    <row r="25" spans="1:76">
      <c r="A25" s="178"/>
      <c r="B25" s="184" t="s">
        <v>272</v>
      </c>
      <c r="C25" s="178"/>
      <c r="D25" s="182">
        <v>0</v>
      </c>
      <c r="E25" s="182">
        <v>0</v>
      </c>
      <c r="F25" s="182">
        <v>0</v>
      </c>
      <c r="G25" s="182">
        <v>0</v>
      </c>
      <c r="H25" s="182">
        <v>0</v>
      </c>
      <c r="I25" s="182">
        <v>0</v>
      </c>
      <c r="J25" s="182">
        <v>0</v>
      </c>
      <c r="K25" s="182">
        <v>0</v>
      </c>
      <c r="L25" s="182">
        <v>0</v>
      </c>
      <c r="M25" s="182">
        <v>0</v>
      </c>
      <c r="N25" s="182">
        <v>0</v>
      </c>
      <c r="O25" s="182">
        <v>0</v>
      </c>
      <c r="P25" s="182">
        <v>0</v>
      </c>
      <c r="Q25" s="182">
        <v>0</v>
      </c>
      <c r="R25" s="182">
        <v>0</v>
      </c>
      <c r="S25" s="182">
        <v>0</v>
      </c>
      <c r="T25" s="182">
        <v>0</v>
      </c>
      <c r="U25" s="182">
        <v>0</v>
      </c>
      <c r="V25" s="182">
        <v>0</v>
      </c>
      <c r="W25" s="182">
        <v>0</v>
      </c>
      <c r="X25" s="182">
        <v>0</v>
      </c>
      <c r="Y25" s="182">
        <v>0</v>
      </c>
      <c r="Z25" s="182">
        <v>0</v>
      </c>
      <c r="AA25" s="182">
        <v>0</v>
      </c>
      <c r="AB25" s="182">
        <v>0</v>
      </c>
      <c r="AC25" s="182">
        <v>0</v>
      </c>
      <c r="AD25" s="182">
        <v>0</v>
      </c>
      <c r="AE25" s="182">
        <v>0</v>
      </c>
      <c r="AF25" s="182">
        <v>0</v>
      </c>
      <c r="AG25" s="182">
        <v>0</v>
      </c>
      <c r="AH25" s="182">
        <v>0</v>
      </c>
      <c r="AI25" s="182">
        <v>0</v>
      </c>
      <c r="AJ25" s="182">
        <v>0</v>
      </c>
      <c r="AK25" s="182">
        <v>0</v>
      </c>
      <c r="AL25" s="182">
        <v>0</v>
      </c>
      <c r="AM25" s="182">
        <v>0</v>
      </c>
      <c r="AN25" s="182">
        <v>0</v>
      </c>
      <c r="AO25" s="182">
        <v>0</v>
      </c>
      <c r="AP25" s="182">
        <v>0</v>
      </c>
      <c r="AQ25" s="182">
        <v>0</v>
      </c>
      <c r="AR25" s="182">
        <v>0</v>
      </c>
      <c r="AS25" s="182">
        <v>0</v>
      </c>
      <c r="AT25" s="182">
        <v>0</v>
      </c>
      <c r="AU25" s="182">
        <v>0</v>
      </c>
      <c r="AV25" s="182">
        <v>0</v>
      </c>
      <c r="AW25" s="182">
        <v>0</v>
      </c>
      <c r="AX25" s="182">
        <v>0</v>
      </c>
      <c r="AY25" s="182">
        <v>0</v>
      </c>
      <c r="AZ25" s="182">
        <v>0</v>
      </c>
      <c r="BA25" s="182">
        <v>0</v>
      </c>
      <c r="BB25" s="182">
        <v>0</v>
      </c>
      <c r="BC25" s="182">
        <v>0</v>
      </c>
      <c r="BD25" s="182">
        <v>0</v>
      </c>
      <c r="BE25" s="182">
        <v>0</v>
      </c>
      <c r="BF25" s="182">
        <v>0</v>
      </c>
      <c r="BG25" s="182">
        <v>0</v>
      </c>
      <c r="BH25" s="182">
        <v>0</v>
      </c>
      <c r="BI25" s="182">
        <v>0</v>
      </c>
      <c r="BJ25" s="182">
        <v>0</v>
      </c>
      <c r="BK25" s="182">
        <v>0</v>
      </c>
      <c r="BL25" s="182">
        <v>6</v>
      </c>
      <c r="BM25" s="182">
        <v>22</v>
      </c>
      <c r="BN25" s="182">
        <v>38</v>
      </c>
      <c r="BO25" s="182">
        <v>59</v>
      </c>
      <c r="BP25" s="182">
        <v>103</v>
      </c>
      <c r="BQ25" s="182">
        <v>180</v>
      </c>
      <c r="BR25" s="182">
        <v>246</v>
      </c>
      <c r="BS25" s="182">
        <v>314</v>
      </c>
      <c r="BT25" s="182">
        <v>367</v>
      </c>
      <c r="BU25" s="182">
        <v>375</v>
      </c>
      <c r="BV25" s="182">
        <v>369</v>
      </c>
      <c r="BW25" s="182">
        <v>364</v>
      </c>
      <c r="BX25" s="183">
        <v>358</v>
      </c>
    </row>
    <row r="26" spans="1:76">
      <c r="A26" s="178"/>
      <c r="B26" s="184" t="s">
        <v>271</v>
      </c>
      <c r="C26" s="178"/>
      <c r="D26" s="182">
        <v>0</v>
      </c>
      <c r="E26" s="182">
        <v>0</v>
      </c>
      <c r="F26" s="182">
        <v>0</v>
      </c>
      <c r="G26" s="182">
        <v>0</v>
      </c>
      <c r="H26" s="182">
        <v>0</v>
      </c>
      <c r="I26" s="182">
        <v>0</v>
      </c>
      <c r="J26" s="182">
        <v>0</v>
      </c>
      <c r="K26" s="182">
        <v>0</v>
      </c>
      <c r="L26" s="182">
        <v>0</v>
      </c>
      <c r="M26" s="182">
        <v>0</v>
      </c>
      <c r="N26" s="182">
        <v>0</v>
      </c>
      <c r="O26" s="182">
        <v>0</v>
      </c>
      <c r="P26" s="182">
        <v>0</v>
      </c>
      <c r="Q26" s="182">
        <v>0</v>
      </c>
      <c r="R26" s="182">
        <v>0</v>
      </c>
      <c r="S26" s="182">
        <v>0</v>
      </c>
      <c r="T26" s="182">
        <v>0</v>
      </c>
      <c r="U26" s="182">
        <v>0</v>
      </c>
      <c r="V26" s="182">
        <v>0</v>
      </c>
      <c r="W26" s="182">
        <v>0</v>
      </c>
      <c r="X26" s="182">
        <v>0</v>
      </c>
      <c r="Y26" s="182">
        <v>0</v>
      </c>
      <c r="Z26" s="182">
        <v>0</v>
      </c>
      <c r="AA26" s="182">
        <v>0</v>
      </c>
      <c r="AB26" s="182">
        <v>0</v>
      </c>
      <c r="AC26" s="182">
        <v>0</v>
      </c>
      <c r="AD26" s="182">
        <v>0</v>
      </c>
      <c r="AE26" s="182">
        <v>0</v>
      </c>
      <c r="AF26" s="182">
        <v>0</v>
      </c>
      <c r="AG26" s="182">
        <v>0</v>
      </c>
      <c r="AH26" s="182">
        <v>0</v>
      </c>
      <c r="AI26" s="182">
        <v>0</v>
      </c>
      <c r="AJ26" s="182">
        <v>0</v>
      </c>
      <c r="AK26" s="182">
        <v>0</v>
      </c>
      <c r="AL26" s="182">
        <v>0</v>
      </c>
      <c r="AM26" s="182">
        <v>0</v>
      </c>
      <c r="AN26" s="182">
        <v>0</v>
      </c>
      <c r="AO26" s="182">
        <v>0</v>
      </c>
      <c r="AP26" s="182">
        <v>0</v>
      </c>
      <c r="AQ26" s="182">
        <v>0</v>
      </c>
      <c r="AR26" s="182">
        <v>0</v>
      </c>
      <c r="AS26" s="182">
        <v>0</v>
      </c>
      <c r="AT26" s="182">
        <v>0</v>
      </c>
      <c r="AU26" s="182">
        <v>0</v>
      </c>
      <c r="AV26" s="182">
        <v>0</v>
      </c>
      <c r="AW26" s="182">
        <v>0</v>
      </c>
      <c r="AX26" s="182">
        <v>0</v>
      </c>
      <c r="AY26" s="182">
        <v>0</v>
      </c>
      <c r="AZ26" s="182">
        <v>0</v>
      </c>
      <c r="BA26" s="182">
        <v>0</v>
      </c>
      <c r="BB26" s="182">
        <v>0</v>
      </c>
      <c r="BC26" s="182">
        <v>0</v>
      </c>
      <c r="BD26" s="182">
        <v>0</v>
      </c>
      <c r="BE26" s="182">
        <v>0</v>
      </c>
      <c r="BF26" s="182">
        <v>0</v>
      </c>
      <c r="BG26" s="182">
        <v>0</v>
      </c>
      <c r="BH26" s="182">
        <v>0</v>
      </c>
      <c r="BI26" s="182">
        <v>0</v>
      </c>
      <c r="BJ26" s="182">
        <v>0</v>
      </c>
      <c r="BK26" s="182">
        <v>0</v>
      </c>
      <c r="BL26" s="182">
        <v>56</v>
      </c>
      <c r="BM26" s="182">
        <v>168</v>
      </c>
      <c r="BN26" s="182">
        <v>275</v>
      </c>
      <c r="BO26" s="182">
        <v>424</v>
      </c>
      <c r="BP26" s="182">
        <v>784</v>
      </c>
      <c r="BQ26" s="182">
        <v>1117</v>
      </c>
      <c r="BR26" s="182">
        <v>1343</v>
      </c>
      <c r="BS26" s="182">
        <v>1394</v>
      </c>
      <c r="BT26" s="182">
        <v>1368</v>
      </c>
      <c r="BU26" s="182">
        <v>1354</v>
      </c>
      <c r="BV26" s="182">
        <v>1346</v>
      </c>
      <c r="BW26" s="182">
        <v>1371</v>
      </c>
      <c r="BX26" s="183">
        <v>1384</v>
      </c>
    </row>
    <row r="27" spans="1:76">
      <c r="A27" s="178"/>
      <c r="B27" s="184" t="s">
        <v>270</v>
      </c>
      <c r="C27" s="178"/>
      <c r="D27" s="182">
        <v>0</v>
      </c>
      <c r="E27" s="182">
        <v>0</v>
      </c>
      <c r="F27" s="182">
        <v>0</v>
      </c>
      <c r="G27" s="182">
        <v>0</v>
      </c>
      <c r="H27" s="182">
        <v>0</v>
      </c>
      <c r="I27" s="182">
        <v>0</v>
      </c>
      <c r="J27" s="182">
        <v>0</v>
      </c>
      <c r="K27" s="182">
        <v>0</v>
      </c>
      <c r="L27" s="182">
        <v>0</v>
      </c>
      <c r="M27" s="182">
        <v>0</v>
      </c>
      <c r="N27" s="182">
        <v>0</v>
      </c>
      <c r="O27" s="182">
        <v>0</v>
      </c>
      <c r="P27" s="182">
        <v>0</v>
      </c>
      <c r="Q27" s="182">
        <v>0</v>
      </c>
      <c r="R27" s="182">
        <v>0</v>
      </c>
      <c r="S27" s="182">
        <v>0</v>
      </c>
      <c r="T27" s="182">
        <v>0</v>
      </c>
      <c r="U27" s="182">
        <v>0</v>
      </c>
      <c r="V27" s="182">
        <v>0</v>
      </c>
      <c r="W27" s="182">
        <v>0</v>
      </c>
      <c r="X27" s="182">
        <v>0</v>
      </c>
      <c r="Y27" s="182">
        <v>0</v>
      </c>
      <c r="Z27" s="182">
        <v>0</v>
      </c>
      <c r="AA27" s="182">
        <v>0</v>
      </c>
      <c r="AB27" s="182">
        <v>0</v>
      </c>
      <c r="AC27" s="182">
        <v>0</v>
      </c>
      <c r="AD27" s="182">
        <v>0</v>
      </c>
      <c r="AE27" s="182">
        <v>0</v>
      </c>
      <c r="AF27" s="182">
        <v>0</v>
      </c>
      <c r="AG27" s="182">
        <v>0</v>
      </c>
      <c r="AH27" s="182">
        <v>0</v>
      </c>
      <c r="AI27" s="182">
        <v>0</v>
      </c>
      <c r="AJ27" s="182">
        <v>0</v>
      </c>
      <c r="AK27" s="182">
        <v>0</v>
      </c>
      <c r="AL27" s="182">
        <v>0</v>
      </c>
      <c r="AM27" s="182">
        <v>0</v>
      </c>
      <c r="AN27" s="182">
        <v>0</v>
      </c>
      <c r="AO27" s="182">
        <v>0</v>
      </c>
      <c r="AP27" s="182">
        <v>0</v>
      </c>
      <c r="AQ27" s="182">
        <v>0</v>
      </c>
      <c r="AR27" s="182">
        <v>0</v>
      </c>
      <c r="AS27" s="182">
        <v>0</v>
      </c>
      <c r="AT27" s="182">
        <v>0</v>
      </c>
      <c r="AU27" s="182">
        <v>0</v>
      </c>
      <c r="AV27" s="182">
        <v>0</v>
      </c>
      <c r="AW27" s="182">
        <v>0</v>
      </c>
      <c r="AX27" s="182">
        <v>0</v>
      </c>
      <c r="AY27" s="182">
        <v>0</v>
      </c>
      <c r="AZ27" s="182">
        <v>0</v>
      </c>
      <c r="BA27" s="182">
        <v>0</v>
      </c>
      <c r="BB27" s="182">
        <v>0</v>
      </c>
      <c r="BC27" s="182">
        <v>0</v>
      </c>
      <c r="BD27" s="182">
        <v>0</v>
      </c>
      <c r="BE27" s="182">
        <v>0</v>
      </c>
      <c r="BF27" s="182">
        <v>0</v>
      </c>
      <c r="BG27" s="182">
        <v>0</v>
      </c>
      <c r="BH27" s="182">
        <v>0</v>
      </c>
      <c r="BI27" s="182">
        <v>0</v>
      </c>
      <c r="BJ27" s="182">
        <v>0</v>
      </c>
      <c r="BK27" s="182">
        <v>0</v>
      </c>
      <c r="BL27" s="182">
        <v>16</v>
      </c>
      <c r="BM27" s="182">
        <v>56</v>
      </c>
      <c r="BN27" s="182">
        <v>67</v>
      </c>
      <c r="BO27" s="182">
        <v>65</v>
      </c>
      <c r="BP27" s="182">
        <v>114</v>
      </c>
      <c r="BQ27" s="182">
        <v>131</v>
      </c>
      <c r="BR27" s="182">
        <v>151</v>
      </c>
      <c r="BS27" s="182">
        <v>168</v>
      </c>
      <c r="BT27" s="182">
        <v>180</v>
      </c>
      <c r="BU27" s="182">
        <v>190</v>
      </c>
      <c r="BV27" s="182">
        <v>198</v>
      </c>
      <c r="BW27" s="182">
        <v>204</v>
      </c>
      <c r="BX27" s="183">
        <v>210</v>
      </c>
    </row>
    <row r="28" spans="1:76" ht="26.1" customHeight="1">
      <c r="A28" s="178"/>
      <c r="B28" s="179" t="s">
        <v>248</v>
      </c>
      <c r="C28" s="178"/>
      <c r="D28" s="182">
        <v>0</v>
      </c>
      <c r="E28" s="182">
        <v>0</v>
      </c>
      <c r="F28" s="182">
        <v>0</v>
      </c>
      <c r="G28" s="182">
        <v>0</v>
      </c>
      <c r="H28" s="182">
        <v>0</v>
      </c>
      <c r="I28" s="182">
        <v>0</v>
      </c>
      <c r="J28" s="182">
        <v>0</v>
      </c>
      <c r="K28" s="182">
        <v>0</v>
      </c>
      <c r="L28" s="182">
        <v>0</v>
      </c>
      <c r="M28" s="182">
        <v>0</v>
      </c>
      <c r="N28" s="182">
        <v>0</v>
      </c>
      <c r="O28" s="182">
        <v>0</v>
      </c>
      <c r="P28" s="182">
        <v>0</v>
      </c>
      <c r="Q28" s="182">
        <v>0</v>
      </c>
      <c r="R28" s="182">
        <v>0</v>
      </c>
      <c r="S28" s="182">
        <v>0</v>
      </c>
      <c r="T28" s="182">
        <v>0</v>
      </c>
      <c r="U28" s="182">
        <v>0</v>
      </c>
      <c r="V28" s="182">
        <v>0</v>
      </c>
      <c r="W28" s="182">
        <v>0</v>
      </c>
      <c r="X28" s="182">
        <v>0</v>
      </c>
      <c r="Y28" s="182">
        <v>0</v>
      </c>
      <c r="Z28" s="182">
        <v>0</v>
      </c>
      <c r="AA28" s="182">
        <v>0</v>
      </c>
      <c r="AB28" s="182">
        <v>0</v>
      </c>
      <c r="AC28" s="182">
        <v>0</v>
      </c>
      <c r="AD28" s="182">
        <v>0</v>
      </c>
      <c r="AE28" s="182">
        <v>0</v>
      </c>
      <c r="AF28" s="182">
        <v>0</v>
      </c>
      <c r="AG28" s="182">
        <v>0</v>
      </c>
      <c r="AH28" s="182">
        <v>0</v>
      </c>
      <c r="AI28" s="182">
        <v>0</v>
      </c>
      <c r="AJ28" s="182">
        <v>96</v>
      </c>
      <c r="AK28" s="182">
        <v>124</v>
      </c>
      <c r="AL28" s="182">
        <v>165</v>
      </c>
      <c r="AM28" s="182">
        <v>195</v>
      </c>
      <c r="AN28" s="182">
        <v>201</v>
      </c>
      <c r="AO28" s="182">
        <v>200</v>
      </c>
      <c r="AP28" s="182">
        <v>210</v>
      </c>
      <c r="AQ28" s="182">
        <v>217</v>
      </c>
      <c r="AR28" s="182">
        <v>277</v>
      </c>
      <c r="AS28" s="182">
        <v>308</v>
      </c>
      <c r="AT28" s="182">
        <v>327</v>
      </c>
      <c r="AU28" s="182">
        <v>365</v>
      </c>
      <c r="AV28" s="182">
        <v>431</v>
      </c>
      <c r="AW28" s="182">
        <v>512</v>
      </c>
      <c r="AX28" s="182">
        <v>575</v>
      </c>
      <c r="AY28" s="182">
        <v>638</v>
      </c>
      <c r="AZ28" s="182">
        <v>714</v>
      </c>
      <c r="BA28" s="182">
        <v>758</v>
      </c>
      <c r="BB28" s="182">
        <v>782</v>
      </c>
      <c r="BC28" s="182">
        <v>537</v>
      </c>
      <c r="BD28" s="182">
        <v>0</v>
      </c>
      <c r="BE28" s="182">
        <v>0</v>
      </c>
      <c r="BF28" s="182">
        <v>0</v>
      </c>
      <c r="BG28" s="182">
        <v>0</v>
      </c>
      <c r="BH28" s="182">
        <v>0</v>
      </c>
      <c r="BI28" s="182">
        <v>0</v>
      </c>
      <c r="BJ28" s="182">
        <v>0</v>
      </c>
      <c r="BK28" s="182">
        <v>0</v>
      </c>
      <c r="BL28" s="182">
        <v>0</v>
      </c>
      <c r="BM28" s="182">
        <v>0</v>
      </c>
      <c r="BN28" s="182">
        <v>0</v>
      </c>
      <c r="BO28" s="182">
        <v>0</v>
      </c>
      <c r="BP28" s="182">
        <v>0</v>
      </c>
      <c r="BQ28" s="182">
        <v>0</v>
      </c>
      <c r="BR28" s="182">
        <v>0</v>
      </c>
      <c r="BS28" s="182">
        <v>0</v>
      </c>
      <c r="BT28" s="182">
        <v>0</v>
      </c>
      <c r="BU28" s="182">
        <v>0</v>
      </c>
      <c r="BV28" s="182">
        <v>0</v>
      </c>
      <c r="BW28" s="182">
        <v>0</v>
      </c>
      <c r="BX28" s="183">
        <v>0</v>
      </c>
    </row>
    <row r="29" spans="1:76">
      <c r="A29" s="178"/>
      <c r="B29" s="179" t="s">
        <v>9</v>
      </c>
      <c r="C29" s="178"/>
      <c r="D29" s="182">
        <v>0</v>
      </c>
      <c r="E29" s="182">
        <v>0</v>
      </c>
      <c r="F29" s="182">
        <v>0</v>
      </c>
      <c r="G29" s="182">
        <v>0</v>
      </c>
      <c r="H29" s="182">
        <v>0</v>
      </c>
      <c r="I29" s="182">
        <v>0</v>
      </c>
      <c r="J29" s="182">
        <v>0</v>
      </c>
      <c r="K29" s="182">
        <v>0</v>
      </c>
      <c r="L29" s="182">
        <v>0</v>
      </c>
      <c r="M29" s="182">
        <v>0</v>
      </c>
      <c r="N29" s="182">
        <v>0</v>
      </c>
      <c r="O29" s="182">
        <v>0</v>
      </c>
      <c r="P29" s="182">
        <v>0</v>
      </c>
      <c r="Q29" s="182">
        <v>0</v>
      </c>
      <c r="R29" s="182">
        <v>0</v>
      </c>
      <c r="S29" s="182">
        <v>0</v>
      </c>
      <c r="T29" s="182">
        <v>0</v>
      </c>
      <c r="U29" s="182">
        <v>0</v>
      </c>
      <c r="V29" s="182">
        <v>0</v>
      </c>
      <c r="W29" s="182">
        <v>0</v>
      </c>
      <c r="X29" s="182">
        <v>0</v>
      </c>
      <c r="Y29" s="182">
        <v>0</v>
      </c>
      <c r="Z29" s="182">
        <v>0</v>
      </c>
      <c r="AA29" s="182">
        <v>0</v>
      </c>
      <c r="AB29" s="182">
        <v>0</v>
      </c>
      <c r="AC29" s="182">
        <v>0</v>
      </c>
      <c r="AD29" s="182">
        <v>0</v>
      </c>
      <c r="AE29" s="182">
        <v>0</v>
      </c>
      <c r="AF29" s="182">
        <v>0</v>
      </c>
      <c r="AG29" s="182">
        <v>0</v>
      </c>
      <c r="AH29" s="182">
        <v>3408</v>
      </c>
      <c r="AI29" s="182">
        <v>3314</v>
      </c>
      <c r="AJ29" s="182">
        <v>3556</v>
      </c>
      <c r="AK29" s="182">
        <v>4151</v>
      </c>
      <c r="AL29" s="182">
        <v>4431</v>
      </c>
      <c r="AM29" s="182">
        <v>4750</v>
      </c>
      <c r="AN29" s="182">
        <v>4825</v>
      </c>
      <c r="AO29" s="182">
        <v>4860</v>
      </c>
      <c r="AP29" s="182">
        <v>4900</v>
      </c>
      <c r="AQ29" s="182">
        <v>4860</v>
      </c>
      <c r="AR29" s="182">
        <v>3996</v>
      </c>
      <c r="AS29" s="182">
        <v>3886</v>
      </c>
      <c r="AT29" s="182">
        <v>3950</v>
      </c>
      <c r="AU29" s="182">
        <v>4120</v>
      </c>
      <c r="AV29" s="182">
        <v>4380</v>
      </c>
      <c r="AW29" s="182">
        <v>4601</v>
      </c>
      <c r="AX29" s="182">
        <v>4692</v>
      </c>
      <c r="AY29" s="182">
        <v>4757</v>
      </c>
      <c r="AZ29" s="182">
        <v>4740</v>
      </c>
      <c r="BA29" s="182">
        <v>4588</v>
      </c>
      <c r="BB29" s="182">
        <v>4423</v>
      </c>
      <c r="BC29" s="182">
        <v>4187</v>
      </c>
      <c r="BD29" s="182">
        <v>3946</v>
      </c>
      <c r="BE29" s="182">
        <v>3846</v>
      </c>
      <c r="BF29" s="182">
        <v>3807</v>
      </c>
      <c r="BG29" s="182">
        <v>3812</v>
      </c>
      <c r="BH29" s="182">
        <v>3940</v>
      </c>
      <c r="BI29" s="182">
        <v>3986</v>
      </c>
      <c r="BJ29" s="182">
        <v>4021</v>
      </c>
      <c r="BK29" s="182">
        <v>4036</v>
      </c>
      <c r="BL29" s="182">
        <v>4166</v>
      </c>
      <c r="BM29" s="182">
        <v>4547</v>
      </c>
      <c r="BN29" s="182">
        <v>4798</v>
      </c>
      <c r="BO29" s="182">
        <v>4932</v>
      </c>
      <c r="BP29" s="182">
        <v>5053</v>
      </c>
      <c r="BQ29" s="182">
        <v>5026</v>
      </c>
      <c r="BR29" s="182">
        <v>4921</v>
      </c>
      <c r="BS29" s="182">
        <v>4832</v>
      </c>
      <c r="BT29" s="182">
        <v>4877</v>
      </c>
      <c r="BU29" s="182">
        <v>4871</v>
      </c>
      <c r="BV29" s="182">
        <v>4873</v>
      </c>
      <c r="BW29" s="182">
        <v>4850</v>
      </c>
      <c r="BX29" s="183">
        <v>4830</v>
      </c>
    </row>
    <row r="30" spans="1:76">
      <c r="A30" s="178"/>
      <c r="B30" s="37" t="s">
        <v>182</v>
      </c>
      <c r="C30" s="178"/>
      <c r="D30" s="182">
        <v>0</v>
      </c>
      <c r="E30" s="182">
        <v>0</v>
      </c>
      <c r="F30" s="182">
        <v>0</v>
      </c>
      <c r="G30" s="182">
        <v>0</v>
      </c>
      <c r="H30" s="182">
        <v>0</v>
      </c>
      <c r="I30" s="182">
        <v>0</v>
      </c>
      <c r="J30" s="182">
        <v>0</v>
      </c>
      <c r="K30" s="182">
        <v>0</v>
      </c>
      <c r="L30" s="182">
        <v>0</v>
      </c>
      <c r="M30" s="182">
        <v>0</v>
      </c>
      <c r="N30" s="182">
        <v>0</v>
      </c>
      <c r="O30" s="182">
        <v>0</v>
      </c>
      <c r="P30" s="182">
        <v>0</v>
      </c>
      <c r="Q30" s="182">
        <v>0</v>
      </c>
      <c r="R30" s="182">
        <v>0</v>
      </c>
      <c r="S30" s="182">
        <v>0</v>
      </c>
      <c r="T30" s="182">
        <v>0</v>
      </c>
      <c r="U30" s="182">
        <v>0</v>
      </c>
      <c r="V30" s="182">
        <v>0</v>
      </c>
      <c r="W30" s="182">
        <v>0</v>
      </c>
      <c r="X30" s="182">
        <v>0</v>
      </c>
      <c r="Y30" s="182">
        <v>0</v>
      </c>
      <c r="Z30" s="182">
        <v>0</v>
      </c>
      <c r="AA30" s="182">
        <v>0</v>
      </c>
      <c r="AB30" s="182">
        <v>0</v>
      </c>
      <c r="AC30" s="182">
        <v>0</v>
      </c>
      <c r="AD30" s="182">
        <v>0</v>
      </c>
      <c r="AE30" s="182">
        <v>0</v>
      </c>
      <c r="AF30" s="182">
        <v>0</v>
      </c>
      <c r="AG30" s="182">
        <v>0</v>
      </c>
      <c r="AH30" s="182">
        <v>0</v>
      </c>
      <c r="AI30" s="182">
        <v>0</v>
      </c>
      <c r="AJ30" s="182">
        <v>0</v>
      </c>
      <c r="AK30" s="182">
        <v>0</v>
      </c>
      <c r="AL30" s="182">
        <v>0</v>
      </c>
      <c r="AM30" s="182">
        <v>0</v>
      </c>
      <c r="AN30" s="182">
        <v>0</v>
      </c>
      <c r="AO30" s="182">
        <v>0</v>
      </c>
      <c r="AP30" s="182">
        <v>0</v>
      </c>
      <c r="AQ30" s="182">
        <v>0</v>
      </c>
      <c r="AR30" s="182">
        <v>3292</v>
      </c>
      <c r="AS30" s="182">
        <v>3247</v>
      </c>
      <c r="AT30" s="182">
        <v>3324</v>
      </c>
      <c r="AU30" s="182">
        <v>3342</v>
      </c>
      <c r="AV30" s="182">
        <v>3429</v>
      </c>
      <c r="AW30" s="182">
        <v>3622</v>
      </c>
      <c r="AX30" s="182">
        <v>3745</v>
      </c>
      <c r="AY30" s="182">
        <v>3881</v>
      </c>
      <c r="AZ30" s="182">
        <v>3949</v>
      </c>
      <c r="BA30" s="182">
        <v>3962</v>
      </c>
      <c r="BB30" s="182">
        <v>3910</v>
      </c>
      <c r="BC30" s="182">
        <v>3762</v>
      </c>
      <c r="BD30" s="182">
        <v>3593</v>
      </c>
      <c r="BE30" s="182">
        <v>3538</v>
      </c>
      <c r="BF30" s="182">
        <v>3521</v>
      </c>
      <c r="BG30" s="182">
        <v>3529</v>
      </c>
      <c r="BH30" s="182">
        <v>3650</v>
      </c>
      <c r="BI30" s="182">
        <v>3686</v>
      </c>
      <c r="BJ30" s="182">
        <v>3707</v>
      </c>
      <c r="BK30" s="182">
        <v>3733</v>
      </c>
      <c r="BL30" s="182">
        <v>3796</v>
      </c>
      <c r="BM30" s="182">
        <v>3966</v>
      </c>
      <c r="BN30" s="182">
        <v>4155</v>
      </c>
      <c r="BO30" s="182">
        <v>4237</v>
      </c>
      <c r="BP30" s="182">
        <v>4309</v>
      </c>
      <c r="BQ30" s="182">
        <v>4365</v>
      </c>
      <c r="BR30" s="182">
        <v>4440</v>
      </c>
      <c r="BS30" s="182">
        <v>4504</v>
      </c>
      <c r="BT30" s="182">
        <v>4544</v>
      </c>
      <c r="BU30" s="182">
        <v>4530</v>
      </c>
      <c r="BV30" s="182">
        <v>4523</v>
      </c>
      <c r="BW30" s="182">
        <v>4494</v>
      </c>
      <c r="BX30" s="183">
        <v>4471</v>
      </c>
    </row>
    <row r="31" spans="1:76">
      <c r="A31" s="178"/>
      <c r="B31" s="37" t="s">
        <v>181</v>
      </c>
      <c r="C31" s="178"/>
      <c r="D31" s="182">
        <v>0</v>
      </c>
      <c r="E31" s="182">
        <v>0</v>
      </c>
      <c r="F31" s="182">
        <v>0</v>
      </c>
      <c r="G31" s="182">
        <v>0</v>
      </c>
      <c r="H31" s="182">
        <v>0</v>
      </c>
      <c r="I31" s="182">
        <v>0</v>
      </c>
      <c r="J31" s="182">
        <v>0</v>
      </c>
      <c r="K31" s="182">
        <v>0</v>
      </c>
      <c r="L31" s="182">
        <v>0</v>
      </c>
      <c r="M31" s="182">
        <v>0</v>
      </c>
      <c r="N31" s="182">
        <v>0</v>
      </c>
      <c r="O31" s="182">
        <v>0</v>
      </c>
      <c r="P31" s="182">
        <v>0</v>
      </c>
      <c r="Q31" s="182">
        <v>0</v>
      </c>
      <c r="R31" s="182">
        <v>0</v>
      </c>
      <c r="S31" s="182">
        <v>0</v>
      </c>
      <c r="T31" s="182">
        <v>0</v>
      </c>
      <c r="U31" s="182">
        <v>0</v>
      </c>
      <c r="V31" s="182">
        <v>0</v>
      </c>
      <c r="W31" s="182">
        <v>0</v>
      </c>
      <c r="X31" s="182">
        <v>0</v>
      </c>
      <c r="Y31" s="182">
        <v>0</v>
      </c>
      <c r="Z31" s="182">
        <v>0</v>
      </c>
      <c r="AA31" s="182">
        <v>0</v>
      </c>
      <c r="AB31" s="182">
        <v>0</v>
      </c>
      <c r="AC31" s="182">
        <v>0</v>
      </c>
      <c r="AD31" s="182">
        <v>0</v>
      </c>
      <c r="AE31" s="182">
        <v>0</v>
      </c>
      <c r="AF31" s="182">
        <v>0</v>
      </c>
      <c r="AG31" s="182">
        <v>0</v>
      </c>
      <c r="AH31" s="182">
        <v>0</v>
      </c>
      <c r="AI31" s="182">
        <v>0</v>
      </c>
      <c r="AJ31" s="182">
        <v>0</v>
      </c>
      <c r="AK31" s="182">
        <v>0</v>
      </c>
      <c r="AL31" s="182">
        <v>0</v>
      </c>
      <c r="AM31" s="182">
        <v>0</v>
      </c>
      <c r="AN31" s="182">
        <v>0</v>
      </c>
      <c r="AO31" s="182">
        <v>0</v>
      </c>
      <c r="AP31" s="182">
        <v>0</v>
      </c>
      <c r="AQ31" s="182">
        <v>0</v>
      </c>
      <c r="AR31" s="182">
        <v>704</v>
      </c>
      <c r="AS31" s="182">
        <v>639</v>
      </c>
      <c r="AT31" s="182">
        <v>626</v>
      </c>
      <c r="AU31" s="182">
        <v>778</v>
      </c>
      <c r="AV31" s="182">
        <v>951</v>
      </c>
      <c r="AW31" s="182">
        <v>979</v>
      </c>
      <c r="AX31" s="182">
        <v>947</v>
      </c>
      <c r="AY31" s="182">
        <v>875</v>
      </c>
      <c r="AZ31" s="182">
        <v>791</v>
      </c>
      <c r="BA31" s="182">
        <v>626</v>
      </c>
      <c r="BB31" s="182">
        <v>514</v>
      </c>
      <c r="BC31" s="182">
        <v>425</v>
      </c>
      <c r="BD31" s="182">
        <v>354</v>
      </c>
      <c r="BE31" s="182">
        <v>308</v>
      </c>
      <c r="BF31" s="182">
        <v>285</v>
      </c>
      <c r="BG31" s="182">
        <v>284</v>
      </c>
      <c r="BH31" s="182">
        <v>290</v>
      </c>
      <c r="BI31" s="182">
        <v>300</v>
      </c>
      <c r="BJ31" s="182">
        <v>314</v>
      </c>
      <c r="BK31" s="182">
        <v>303</v>
      </c>
      <c r="BL31" s="182">
        <v>370</v>
      </c>
      <c r="BM31" s="182">
        <v>580</v>
      </c>
      <c r="BN31" s="182">
        <v>643</v>
      </c>
      <c r="BO31" s="182">
        <v>696</v>
      </c>
      <c r="BP31" s="182">
        <v>744</v>
      </c>
      <c r="BQ31" s="182">
        <v>661</v>
      </c>
      <c r="BR31" s="182">
        <v>481</v>
      </c>
      <c r="BS31" s="182">
        <v>328</v>
      </c>
      <c r="BT31" s="182">
        <v>333</v>
      </c>
      <c r="BU31" s="182">
        <v>341</v>
      </c>
      <c r="BV31" s="182">
        <v>350</v>
      </c>
      <c r="BW31" s="182">
        <v>356</v>
      </c>
      <c r="BX31" s="183">
        <v>359</v>
      </c>
    </row>
    <row r="32" spans="1:76">
      <c r="A32" s="178"/>
      <c r="B32" s="179" t="s">
        <v>241</v>
      </c>
      <c r="C32" s="178"/>
      <c r="D32" s="177">
        <v>0</v>
      </c>
      <c r="E32" s="177">
        <v>0</v>
      </c>
      <c r="F32" s="177">
        <v>0</v>
      </c>
      <c r="G32" s="177">
        <v>0</v>
      </c>
      <c r="H32" s="177">
        <v>0</v>
      </c>
      <c r="I32" s="177">
        <v>0</v>
      </c>
      <c r="J32" s="177">
        <v>0</v>
      </c>
      <c r="K32" s="177">
        <v>0</v>
      </c>
      <c r="L32" s="177">
        <v>0</v>
      </c>
      <c r="M32" s="177">
        <v>0</v>
      </c>
      <c r="N32" s="177">
        <v>0</v>
      </c>
      <c r="O32" s="177">
        <v>0</v>
      </c>
      <c r="P32" s="177">
        <v>0</v>
      </c>
      <c r="Q32" s="177">
        <v>0</v>
      </c>
      <c r="R32" s="177">
        <v>0</v>
      </c>
      <c r="S32" s="177">
        <v>0</v>
      </c>
      <c r="T32" s="177">
        <v>0</v>
      </c>
      <c r="U32" s="177">
        <v>0</v>
      </c>
      <c r="V32" s="177">
        <v>0</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177">
        <v>0</v>
      </c>
      <c r="AV32" s="177">
        <v>0</v>
      </c>
      <c r="AW32" s="177">
        <v>0</v>
      </c>
      <c r="AX32" s="177">
        <v>0</v>
      </c>
      <c r="AY32" s="177">
        <v>2490</v>
      </c>
      <c r="AZ32" s="177">
        <v>2455</v>
      </c>
      <c r="BA32" s="177">
        <v>2437</v>
      </c>
      <c r="BB32" s="177">
        <v>2371</v>
      </c>
      <c r="BC32" s="177">
        <v>2354</v>
      </c>
      <c r="BD32" s="177">
        <v>2391</v>
      </c>
      <c r="BE32" s="177">
        <v>2430</v>
      </c>
      <c r="BF32" s="177">
        <v>2483</v>
      </c>
      <c r="BG32" s="177">
        <v>2504</v>
      </c>
      <c r="BH32" s="177">
        <v>2510</v>
      </c>
      <c r="BI32" s="177">
        <v>2475</v>
      </c>
      <c r="BJ32" s="177">
        <v>2443</v>
      </c>
      <c r="BK32" s="177">
        <v>2415</v>
      </c>
      <c r="BL32" s="177">
        <v>2332</v>
      </c>
      <c r="BM32" s="177">
        <v>2031</v>
      </c>
      <c r="BN32" s="177">
        <v>1827</v>
      </c>
      <c r="BO32" s="177">
        <v>1577</v>
      </c>
      <c r="BP32" s="177">
        <v>965</v>
      </c>
      <c r="BQ32" s="177">
        <v>366</v>
      </c>
      <c r="BR32" s="177">
        <v>137</v>
      </c>
      <c r="BS32" s="177">
        <v>72</v>
      </c>
      <c r="BT32" s="177">
        <v>41</v>
      </c>
      <c r="BU32" s="177">
        <v>28</v>
      </c>
      <c r="BV32" s="177">
        <v>22</v>
      </c>
      <c r="BW32" s="177">
        <v>18</v>
      </c>
      <c r="BX32" s="176">
        <v>14</v>
      </c>
    </row>
    <row r="33" spans="1:76">
      <c r="A33" s="178"/>
      <c r="B33" s="184" t="s">
        <v>269</v>
      </c>
      <c r="C33" s="178"/>
      <c r="D33" s="177">
        <v>0</v>
      </c>
      <c r="E33" s="177">
        <v>0</v>
      </c>
      <c r="F33" s="177">
        <v>0</v>
      </c>
      <c r="G33" s="177">
        <v>0</v>
      </c>
      <c r="H33" s="177">
        <v>0</v>
      </c>
      <c r="I33" s="177">
        <v>0</v>
      </c>
      <c r="J33" s="177">
        <v>0</v>
      </c>
      <c r="K33" s="177">
        <v>0</v>
      </c>
      <c r="L33" s="177">
        <v>0</v>
      </c>
      <c r="M33" s="177">
        <v>0</v>
      </c>
      <c r="N33" s="177">
        <v>0</v>
      </c>
      <c r="O33" s="177">
        <v>0</v>
      </c>
      <c r="P33" s="177">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v>0</v>
      </c>
      <c r="AW33" s="177">
        <v>0</v>
      </c>
      <c r="AX33" s="177">
        <v>0</v>
      </c>
      <c r="AY33" s="177">
        <v>1899</v>
      </c>
      <c r="AZ33" s="177">
        <v>1832</v>
      </c>
      <c r="BA33" s="177">
        <v>1765</v>
      </c>
      <c r="BB33" s="177">
        <v>1660</v>
      </c>
      <c r="BC33" s="177">
        <v>1595</v>
      </c>
      <c r="BD33" s="177">
        <v>1580</v>
      </c>
      <c r="BE33" s="177">
        <v>1574</v>
      </c>
      <c r="BF33" s="177">
        <v>1586</v>
      </c>
      <c r="BG33" s="177">
        <v>1570</v>
      </c>
      <c r="BH33" s="177">
        <v>1543</v>
      </c>
      <c r="BI33" s="177">
        <v>1500</v>
      </c>
      <c r="BJ33" s="177">
        <v>1456</v>
      </c>
      <c r="BK33" s="177">
        <v>1413</v>
      </c>
      <c r="BL33" s="177">
        <v>1346</v>
      </c>
      <c r="BM33" s="177">
        <v>1177</v>
      </c>
      <c r="BN33" s="177">
        <v>1054</v>
      </c>
      <c r="BO33" s="177">
        <v>909</v>
      </c>
      <c r="BP33" s="177">
        <v>566</v>
      </c>
      <c r="BQ33" s="177">
        <v>192</v>
      </c>
      <c r="BR33" s="177">
        <v>40</v>
      </c>
      <c r="BS33" s="177">
        <v>6</v>
      </c>
      <c r="BT33" s="177">
        <v>0</v>
      </c>
      <c r="BU33" s="177">
        <v>0</v>
      </c>
      <c r="BV33" s="177">
        <v>0</v>
      </c>
      <c r="BW33" s="177">
        <v>0</v>
      </c>
      <c r="BX33" s="176">
        <v>0</v>
      </c>
    </row>
    <row r="34" spans="1:76">
      <c r="A34" s="178"/>
      <c r="B34" s="184" t="s">
        <v>270</v>
      </c>
      <c r="C34" s="178"/>
      <c r="D34" s="177">
        <v>0</v>
      </c>
      <c r="E34" s="177">
        <v>0</v>
      </c>
      <c r="F34" s="177">
        <v>0</v>
      </c>
      <c r="G34" s="177">
        <v>0</v>
      </c>
      <c r="H34" s="177">
        <v>0</v>
      </c>
      <c r="I34" s="177">
        <v>0</v>
      </c>
      <c r="J34" s="177">
        <v>0</v>
      </c>
      <c r="K34" s="177">
        <v>0</v>
      </c>
      <c r="L34" s="177">
        <v>0</v>
      </c>
      <c r="M34" s="177">
        <v>0</v>
      </c>
      <c r="N34" s="177">
        <v>0</v>
      </c>
      <c r="O34" s="177">
        <v>0</v>
      </c>
      <c r="P34" s="177">
        <v>0</v>
      </c>
      <c r="Q34" s="177">
        <v>0</v>
      </c>
      <c r="R34" s="177">
        <v>0</v>
      </c>
      <c r="S34" s="177">
        <v>0</v>
      </c>
      <c r="T34" s="177">
        <v>0</v>
      </c>
      <c r="U34" s="177">
        <v>0</v>
      </c>
      <c r="V34" s="177">
        <v>0</v>
      </c>
      <c r="W34" s="177">
        <v>0</v>
      </c>
      <c r="X34" s="177">
        <v>0</v>
      </c>
      <c r="Y34" s="177">
        <v>0</v>
      </c>
      <c r="Z34" s="177">
        <v>0</v>
      </c>
      <c r="AA34" s="177">
        <v>0</v>
      </c>
      <c r="AB34" s="177">
        <v>0</v>
      </c>
      <c r="AC34" s="177">
        <v>0</v>
      </c>
      <c r="AD34" s="177">
        <v>0</v>
      </c>
      <c r="AE34" s="177">
        <v>0</v>
      </c>
      <c r="AF34" s="177">
        <v>0</v>
      </c>
      <c r="AG34" s="177">
        <v>0</v>
      </c>
      <c r="AH34" s="177">
        <v>0</v>
      </c>
      <c r="AI34" s="177">
        <v>0</v>
      </c>
      <c r="AJ34" s="177">
        <v>0</v>
      </c>
      <c r="AK34" s="177">
        <v>0</v>
      </c>
      <c r="AL34" s="177">
        <v>0</v>
      </c>
      <c r="AM34" s="177">
        <v>0</v>
      </c>
      <c r="AN34" s="177">
        <v>0</v>
      </c>
      <c r="AO34" s="177">
        <v>0</v>
      </c>
      <c r="AP34" s="177">
        <v>0</v>
      </c>
      <c r="AQ34" s="177">
        <v>0</v>
      </c>
      <c r="AR34" s="177">
        <v>0</v>
      </c>
      <c r="AS34" s="177">
        <v>0</v>
      </c>
      <c r="AT34" s="177">
        <v>0</v>
      </c>
      <c r="AU34" s="177">
        <v>0</v>
      </c>
      <c r="AV34" s="177">
        <v>0</v>
      </c>
      <c r="AW34" s="177">
        <v>0</v>
      </c>
      <c r="AX34" s="177">
        <v>0</v>
      </c>
      <c r="AY34" s="177">
        <v>590</v>
      </c>
      <c r="AZ34" s="177">
        <v>623</v>
      </c>
      <c r="BA34" s="177">
        <v>671</v>
      </c>
      <c r="BB34" s="177">
        <v>712</v>
      </c>
      <c r="BC34" s="177">
        <v>759</v>
      </c>
      <c r="BD34" s="177">
        <v>811</v>
      </c>
      <c r="BE34" s="177">
        <v>856</v>
      </c>
      <c r="BF34" s="177">
        <v>898</v>
      </c>
      <c r="BG34" s="177">
        <v>934</v>
      </c>
      <c r="BH34" s="177">
        <v>967</v>
      </c>
      <c r="BI34" s="177">
        <v>975</v>
      </c>
      <c r="BJ34" s="177">
        <v>987</v>
      </c>
      <c r="BK34" s="177">
        <v>1002</v>
      </c>
      <c r="BL34" s="177">
        <v>986</v>
      </c>
      <c r="BM34" s="177">
        <v>854</v>
      </c>
      <c r="BN34" s="177">
        <v>773</v>
      </c>
      <c r="BO34" s="177">
        <v>668</v>
      </c>
      <c r="BP34" s="177">
        <v>399</v>
      </c>
      <c r="BQ34" s="177">
        <v>174</v>
      </c>
      <c r="BR34" s="177">
        <v>98</v>
      </c>
      <c r="BS34" s="177">
        <v>66</v>
      </c>
      <c r="BT34" s="177">
        <v>41</v>
      </c>
      <c r="BU34" s="177">
        <v>28</v>
      </c>
      <c r="BV34" s="177">
        <v>22</v>
      </c>
      <c r="BW34" s="177">
        <v>18</v>
      </c>
      <c r="BX34" s="176">
        <v>14</v>
      </c>
    </row>
    <row r="35" spans="1:76" ht="26.1" customHeight="1">
      <c r="A35" s="178"/>
      <c r="B35" s="179" t="s">
        <v>7</v>
      </c>
      <c r="C35" s="178"/>
      <c r="D35" s="182">
        <v>0</v>
      </c>
      <c r="E35" s="182">
        <v>0</v>
      </c>
      <c r="F35" s="182">
        <v>0</v>
      </c>
      <c r="G35" s="182">
        <v>0</v>
      </c>
      <c r="H35" s="182">
        <v>0</v>
      </c>
      <c r="I35" s="182">
        <v>0</v>
      </c>
      <c r="J35" s="182">
        <v>0</v>
      </c>
      <c r="K35" s="182">
        <v>0</v>
      </c>
      <c r="L35" s="182">
        <v>0</v>
      </c>
      <c r="M35" s="182">
        <v>0</v>
      </c>
      <c r="N35" s="182">
        <v>0</v>
      </c>
      <c r="O35" s="182">
        <v>0</v>
      </c>
      <c r="P35" s="182">
        <v>0</v>
      </c>
      <c r="Q35" s="182">
        <v>0</v>
      </c>
      <c r="R35" s="182">
        <v>0</v>
      </c>
      <c r="S35" s="182">
        <v>0</v>
      </c>
      <c r="T35" s="182">
        <v>0</v>
      </c>
      <c r="U35" s="182">
        <v>0</v>
      </c>
      <c r="V35" s="182">
        <v>0</v>
      </c>
      <c r="W35" s="182">
        <v>0</v>
      </c>
      <c r="X35" s="182">
        <v>0</v>
      </c>
      <c r="Y35" s="182">
        <v>0</v>
      </c>
      <c r="Z35" s="182">
        <v>0</v>
      </c>
      <c r="AA35" s="182">
        <v>0</v>
      </c>
      <c r="AB35" s="182">
        <v>0</v>
      </c>
      <c r="AC35" s="182">
        <v>0</v>
      </c>
      <c r="AD35" s="182">
        <v>0</v>
      </c>
      <c r="AE35" s="182">
        <v>0</v>
      </c>
      <c r="AF35" s="182">
        <v>0</v>
      </c>
      <c r="AG35" s="182">
        <v>0</v>
      </c>
      <c r="AH35" s="182">
        <v>0</v>
      </c>
      <c r="AI35" s="182">
        <v>2838</v>
      </c>
      <c r="AJ35" s="182">
        <v>3010</v>
      </c>
      <c r="AK35" s="182">
        <v>3584</v>
      </c>
      <c r="AL35" s="182">
        <v>4157</v>
      </c>
      <c r="AM35" s="182">
        <v>4336</v>
      </c>
      <c r="AN35" s="182">
        <v>4541</v>
      </c>
      <c r="AO35" s="182">
        <v>4709</v>
      </c>
      <c r="AP35" s="182">
        <v>4710</v>
      </c>
      <c r="AQ35" s="182">
        <v>4517</v>
      </c>
      <c r="AR35" s="182">
        <v>4089</v>
      </c>
      <c r="AS35" s="182">
        <v>3977</v>
      </c>
      <c r="AT35" s="182">
        <v>4124</v>
      </c>
      <c r="AU35" s="182">
        <v>4593</v>
      </c>
      <c r="AV35" s="182">
        <v>5179</v>
      </c>
      <c r="AW35" s="182">
        <v>5512</v>
      </c>
      <c r="AX35" s="182">
        <v>5647</v>
      </c>
      <c r="AY35" s="182">
        <v>5657</v>
      </c>
      <c r="AZ35" s="182">
        <v>5514</v>
      </c>
      <c r="BA35" s="182">
        <v>3943</v>
      </c>
      <c r="BB35" s="182">
        <v>3834</v>
      </c>
      <c r="BC35" s="182">
        <v>3822</v>
      </c>
      <c r="BD35" s="182">
        <v>3901</v>
      </c>
      <c r="BE35" s="182">
        <v>3986</v>
      </c>
      <c r="BF35" s="182">
        <v>3989</v>
      </c>
      <c r="BG35" s="182">
        <v>3129</v>
      </c>
      <c r="BH35" s="182">
        <v>2187</v>
      </c>
      <c r="BI35" s="182">
        <v>2142</v>
      </c>
      <c r="BJ35" s="182">
        <v>2135</v>
      </c>
      <c r="BK35" s="182">
        <v>2117</v>
      </c>
      <c r="BL35" s="182">
        <v>2087</v>
      </c>
      <c r="BM35" s="182">
        <v>1935</v>
      </c>
      <c r="BN35" s="182">
        <v>1803</v>
      </c>
      <c r="BO35" s="182">
        <v>1619</v>
      </c>
      <c r="BP35" s="182">
        <v>1254</v>
      </c>
      <c r="BQ35" s="182">
        <v>939</v>
      </c>
      <c r="BR35" s="182">
        <v>821</v>
      </c>
      <c r="BS35" s="182">
        <v>762</v>
      </c>
      <c r="BT35" s="182">
        <v>692</v>
      </c>
      <c r="BU35" s="182">
        <v>631</v>
      </c>
      <c r="BV35" s="182">
        <v>609</v>
      </c>
      <c r="BW35" s="182">
        <v>595</v>
      </c>
      <c r="BX35" s="183">
        <v>598</v>
      </c>
    </row>
    <row r="36" spans="1:76">
      <c r="A36" s="178"/>
      <c r="B36" s="179" t="s">
        <v>275</v>
      </c>
      <c r="C36" s="178"/>
      <c r="D36" s="182">
        <v>0</v>
      </c>
      <c r="E36" s="182">
        <v>0</v>
      </c>
      <c r="F36" s="182">
        <v>0</v>
      </c>
      <c r="G36" s="182">
        <v>0</v>
      </c>
      <c r="H36" s="182">
        <v>0</v>
      </c>
      <c r="I36" s="182">
        <v>0</v>
      </c>
      <c r="J36" s="182">
        <v>0</v>
      </c>
      <c r="K36" s="182">
        <v>0</v>
      </c>
      <c r="L36" s="182">
        <v>0</v>
      </c>
      <c r="M36" s="182">
        <v>0</v>
      </c>
      <c r="N36" s="182">
        <v>0</v>
      </c>
      <c r="O36" s="182">
        <v>0</v>
      </c>
      <c r="P36" s="182">
        <v>0</v>
      </c>
      <c r="Q36" s="182">
        <v>0</v>
      </c>
      <c r="R36" s="182">
        <v>0</v>
      </c>
      <c r="S36" s="182">
        <v>0</v>
      </c>
      <c r="T36" s="182">
        <v>0</v>
      </c>
      <c r="U36" s="182">
        <v>0</v>
      </c>
      <c r="V36" s="182">
        <v>0</v>
      </c>
      <c r="W36" s="182">
        <v>0</v>
      </c>
      <c r="X36" s="182">
        <v>0</v>
      </c>
      <c r="Y36" s="182">
        <v>0</v>
      </c>
      <c r="Z36" s="182">
        <v>0</v>
      </c>
      <c r="AA36" s="182">
        <v>0</v>
      </c>
      <c r="AB36" s="182">
        <v>0</v>
      </c>
      <c r="AC36" s="182">
        <v>0</v>
      </c>
      <c r="AD36" s="182">
        <v>0</v>
      </c>
      <c r="AE36" s="182">
        <v>0</v>
      </c>
      <c r="AF36" s="182">
        <v>0</v>
      </c>
      <c r="AG36" s="182">
        <v>0</v>
      </c>
      <c r="AH36" s="182">
        <v>0</v>
      </c>
      <c r="AI36" s="182">
        <v>0</v>
      </c>
      <c r="AJ36" s="182">
        <v>0</v>
      </c>
      <c r="AK36" s="182">
        <v>0</v>
      </c>
      <c r="AL36" s="182">
        <v>0</v>
      </c>
      <c r="AM36" s="182">
        <v>0</v>
      </c>
      <c r="AN36" s="182">
        <v>0</v>
      </c>
      <c r="AO36" s="182">
        <v>0</v>
      </c>
      <c r="AP36" s="182">
        <v>0</v>
      </c>
      <c r="AQ36" s="182">
        <v>0</v>
      </c>
      <c r="AR36" s="182">
        <v>0</v>
      </c>
      <c r="AS36" s="182">
        <v>0</v>
      </c>
      <c r="AT36" s="182">
        <v>0</v>
      </c>
      <c r="AU36" s="182">
        <v>229</v>
      </c>
      <c r="AV36" s="182">
        <v>236</v>
      </c>
      <c r="AW36" s="182">
        <v>248</v>
      </c>
      <c r="AX36" s="182">
        <v>256</v>
      </c>
      <c r="AY36" s="182">
        <v>268</v>
      </c>
      <c r="AZ36" s="182">
        <v>275</v>
      </c>
      <c r="BA36" s="182">
        <v>359</v>
      </c>
      <c r="BB36" s="182">
        <v>369</v>
      </c>
      <c r="BC36" s="182">
        <v>374</v>
      </c>
      <c r="BD36" s="182">
        <v>373</v>
      </c>
      <c r="BE36" s="182">
        <v>368</v>
      </c>
      <c r="BF36" s="182">
        <v>354</v>
      </c>
      <c r="BG36" s="182">
        <v>353</v>
      </c>
      <c r="BH36" s="182">
        <v>352</v>
      </c>
      <c r="BI36" s="182">
        <v>349</v>
      </c>
      <c r="BJ36" s="182">
        <v>345</v>
      </c>
      <c r="BK36" s="182">
        <v>341</v>
      </c>
      <c r="BL36" s="182">
        <v>336</v>
      </c>
      <c r="BM36" s="182">
        <v>333</v>
      </c>
      <c r="BN36" s="182">
        <v>334</v>
      </c>
      <c r="BO36" s="182">
        <v>330</v>
      </c>
      <c r="BP36" s="182">
        <v>324</v>
      </c>
      <c r="BQ36" s="182">
        <v>325</v>
      </c>
      <c r="BR36" s="182">
        <v>322</v>
      </c>
      <c r="BS36" s="182">
        <v>318</v>
      </c>
      <c r="BT36" s="182">
        <v>313</v>
      </c>
      <c r="BU36" s="182">
        <v>309</v>
      </c>
      <c r="BV36" s="182">
        <v>304</v>
      </c>
      <c r="BW36" s="182">
        <v>301</v>
      </c>
      <c r="BX36" s="183">
        <v>296</v>
      </c>
    </row>
    <row r="37" spans="1:76">
      <c r="A37" s="178"/>
      <c r="B37" s="179" t="s">
        <v>274</v>
      </c>
      <c r="C37" s="178"/>
      <c r="D37" s="182">
        <v>0</v>
      </c>
      <c r="E37" s="182">
        <v>0</v>
      </c>
      <c r="F37" s="182">
        <v>0</v>
      </c>
      <c r="G37" s="182">
        <v>0</v>
      </c>
      <c r="H37" s="182">
        <v>0</v>
      </c>
      <c r="I37" s="182">
        <v>0</v>
      </c>
      <c r="J37" s="182">
        <v>0</v>
      </c>
      <c r="K37" s="182">
        <v>0</v>
      </c>
      <c r="L37" s="182">
        <v>0</v>
      </c>
      <c r="M37" s="182">
        <v>0</v>
      </c>
      <c r="N37" s="182">
        <v>0</v>
      </c>
      <c r="O37" s="182">
        <v>0</v>
      </c>
      <c r="P37" s="182">
        <v>0</v>
      </c>
      <c r="Q37" s="182">
        <v>0</v>
      </c>
      <c r="R37" s="182">
        <v>0</v>
      </c>
      <c r="S37" s="182">
        <v>0</v>
      </c>
      <c r="T37" s="182">
        <v>0</v>
      </c>
      <c r="U37" s="182">
        <v>0</v>
      </c>
      <c r="V37" s="182">
        <v>0</v>
      </c>
      <c r="W37" s="182">
        <v>0</v>
      </c>
      <c r="X37" s="182">
        <v>0</v>
      </c>
      <c r="Y37" s="182">
        <v>0</v>
      </c>
      <c r="Z37" s="182">
        <v>0</v>
      </c>
      <c r="AA37" s="182">
        <v>0</v>
      </c>
      <c r="AB37" s="182">
        <v>0</v>
      </c>
      <c r="AC37" s="182">
        <v>0</v>
      </c>
      <c r="AD37" s="182">
        <v>0</v>
      </c>
      <c r="AE37" s="182">
        <v>0</v>
      </c>
      <c r="AF37" s="182">
        <v>0</v>
      </c>
      <c r="AG37" s="182">
        <v>0</v>
      </c>
      <c r="AH37" s="182">
        <v>586</v>
      </c>
      <c r="AI37" s="182">
        <v>613</v>
      </c>
      <c r="AJ37" s="182">
        <v>643</v>
      </c>
      <c r="AK37" s="182">
        <v>710</v>
      </c>
      <c r="AL37" s="182">
        <v>754</v>
      </c>
      <c r="AM37" s="182">
        <v>796</v>
      </c>
      <c r="AN37" s="182">
        <v>861</v>
      </c>
      <c r="AO37" s="182">
        <v>921</v>
      </c>
      <c r="AP37" s="182">
        <v>974</v>
      </c>
      <c r="AQ37" s="182">
        <v>1067</v>
      </c>
      <c r="AR37" s="182">
        <v>1178</v>
      </c>
      <c r="AS37" s="182">
        <v>1300</v>
      </c>
      <c r="AT37" s="182">
        <v>1441</v>
      </c>
      <c r="AU37" s="182">
        <v>1623</v>
      </c>
      <c r="AV37" s="182">
        <v>1826</v>
      </c>
      <c r="AW37" s="182">
        <v>1990</v>
      </c>
      <c r="AX37" s="182">
        <v>2142</v>
      </c>
      <c r="AY37" s="182">
        <v>0</v>
      </c>
      <c r="AZ37" s="182">
        <v>0</v>
      </c>
      <c r="BA37" s="182">
        <v>0</v>
      </c>
      <c r="BB37" s="182">
        <v>0</v>
      </c>
      <c r="BC37" s="182">
        <v>0</v>
      </c>
      <c r="BD37" s="182">
        <v>0</v>
      </c>
      <c r="BE37" s="182">
        <v>0</v>
      </c>
      <c r="BF37" s="182">
        <v>0</v>
      </c>
      <c r="BG37" s="182">
        <v>0</v>
      </c>
      <c r="BH37" s="182">
        <v>0</v>
      </c>
      <c r="BI37" s="182">
        <v>0</v>
      </c>
      <c r="BJ37" s="182">
        <v>0</v>
      </c>
      <c r="BK37" s="182">
        <v>0</v>
      </c>
      <c r="BL37" s="182">
        <v>0</v>
      </c>
      <c r="BM37" s="182">
        <v>0</v>
      </c>
      <c r="BN37" s="182">
        <v>0</v>
      </c>
      <c r="BO37" s="182">
        <v>0</v>
      </c>
      <c r="BP37" s="182">
        <v>0</v>
      </c>
      <c r="BQ37" s="182">
        <v>0</v>
      </c>
      <c r="BR37" s="182">
        <v>0</v>
      </c>
      <c r="BS37" s="182">
        <v>0</v>
      </c>
      <c r="BT37" s="182">
        <v>0</v>
      </c>
      <c r="BU37" s="182">
        <v>0</v>
      </c>
      <c r="BV37" s="182">
        <v>0</v>
      </c>
      <c r="BW37" s="182">
        <v>0</v>
      </c>
      <c r="BX37" s="183">
        <v>0</v>
      </c>
    </row>
    <row r="38" spans="1:76">
      <c r="A38" s="178"/>
      <c r="B38" s="184" t="s">
        <v>269</v>
      </c>
      <c r="C38" s="178"/>
      <c r="D38" s="177">
        <v>0</v>
      </c>
      <c r="E38" s="177">
        <v>0</v>
      </c>
      <c r="F38" s="177">
        <v>0</v>
      </c>
      <c r="G38" s="177">
        <v>0</v>
      </c>
      <c r="H38" s="177">
        <v>0</v>
      </c>
      <c r="I38" s="177">
        <v>0</v>
      </c>
      <c r="J38" s="177">
        <v>0</v>
      </c>
      <c r="K38" s="177">
        <v>0</v>
      </c>
      <c r="L38" s="177">
        <v>0</v>
      </c>
      <c r="M38" s="177">
        <v>0</v>
      </c>
      <c r="N38" s="177">
        <v>0</v>
      </c>
      <c r="O38" s="177">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813</v>
      </c>
      <c r="AO38" s="177">
        <v>864</v>
      </c>
      <c r="AP38" s="177">
        <v>900</v>
      </c>
      <c r="AQ38" s="177">
        <v>964</v>
      </c>
      <c r="AR38" s="177">
        <v>1030</v>
      </c>
      <c r="AS38" s="177">
        <v>1099</v>
      </c>
      <c r="AT38" s="177">
        <v>1181</v>
      </c>
      <c r="AU38" s="177">
        <v>1303</v>
      </c>
      <c r="AV38" s="177">
        <v>1439</v>
      </c>
      <c r="AW38" s="177">
        <v>1540</v>
      </c>
      <c r="AX38" s="177">
        <v>1624</v>
      </c>
      <c r="AY38" s="177">
        <v>0</v>
      </c>
      <c r="AZ38" s="177">
        <v>0</v>
      </c>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6">
        <v>0</v>
      </c>
    </row>
    <row r="39" spans="1:76">
      <c r="A39" s="178"/>
      <c r="B39" s="184" t="s">
        <v>270</v>
      </c>
      <c r="C39" s="178"/>
      <c r="D39" s="177">
        <v>0</v>
      </c>
      <c r="E39" s="177">
        <v>0</v>
      </c>
      <c r="F39" s="177">
        <v>0</v>
      </c>
      <c r="G39" s="177">
        <v>0</v>
      </c>
      <c r="H39" s="177">
        <v>0</v>
      </c>
      <c r="I39" s="177">
        <v>0</v>
      </c>
      <c r="J39" s="177">
        <v>0</v>
      </c>
      <c r="K39" s="177">
        <v>0</v>
      </c>
      <c r="L39" s="177">
        <v>0</v>
      </c>
      <c r="M39" s="177">
        <v>0</v>
      </c>
      <c r="N39" s="177">
        <v>0</v>
      </c>
      <c r="O39" s="177">
        <v>0</v>
      </c>
      <c r="P39" s="177">
        <v>0</v>
      </c>
      <c r="Q39" s="177">
        <v>0</v>
      </c>
      <c r="R39" s="177">
        <v>0</v>
      </c>
      <c r="S39" s="177">
        <v>0</v>
      </c>
      <c r="T39" s="177">
        <v>0</v>
      </c>
      <c r="U39" s="177">
        <v>0</v>
      </c>
      <c r="V39" s="177">
        <v>0</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48</v>
      </c>
      <c r="AO39" s="177">
        <v>57</v>
      </c>
      <c r="AP39" s="177">
        <v>74</v>
      </c>
      <c r="AQ39" s="177">
        <v>103</v>
      </c>
      <c r="AR39" s="177">
        <v>148</v>
      </c>
      <c r="AS39" s="177">
        <v>201</v>
      </c>
      <c r="AT39" s="177">
        <v>260</v>
      </c>
      <c r="AU39" s="177">
        <v>320</v>
      </c>
      <c r="AV39" s="177">
        <v>387</v>
      </c>
      <c r="AW39" s="177">
        <v>450</v>
      </c>
      <c r="AX39" s="177">
        <v>518</v>
      </c>
      <c r="AY39" s="177">
        <v>0</v>
      </c>
      <c r="AZ39" s="177">
        <v>0</v>
      </c>
      <c r="BA39" s="177">
        <v>0</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6">
        <v>0</v>
      </c>
    </row>
    <row r="40" spans="1:76" ht="26.1" customHeight="1">
      <c r="A40" s="178"/>
      <c r="B40" s="179" t="s">
        <v>236</v>
      </c>
      <c r="C40" s="178"/>
      <c r="D40" s="182">
        <v>0</v>
      </c>
      <c r="E40" s="182">
        <v>0</v>
      </c>
      <c r="F40" s="182">
        <v>0</v>
      </c>
      <c r="G40" s="182">
        <v>0</v>
      </c>
      <c r="H40" s="182">
        <v>0</v>
      </c>
      <c r="I40" s="182">
        <v>0</v>
      </c>
      <c r="J40" s="182">
        <v>0</v>
      </c>
      <c r="K40" s="182">
        <v>0</v>
      </c>
      <c r="L40" s="182">
        <v>0</v>
      </c>
      <c r="M40" s="182">
        <v>0</v>
      </c>
      <c r="N40" s="182">
        <v>0</v>
      </c>
      <c r="O40" s="182">
        <v>0</v>
      </c>
      <c r="P40" s="182">
        <v>0</v>
      </c>
      <c r="Q40" s="182">
        <v>0</v>
      </c>
      <c r="R40" s="182">
        <v>0</v>
      </c>
      <c r="S40" s="182">
        <v>0</v>
      </c>
      <c r="T40" s="182">
        <v>0</v>
      </c>
      <c r="U40" s="182">
        <v>0</v>
      </c>
      <c r="V40" s="182">
        <v>0</v>
      </c>
      <c r="W40" s="182">
        <v>0</v>
      </c>
      <c r="X40" s="182">
        <v>0</v>
      </c>
      <c r="Y40" s="182">
        <v>0</v>
      </c>
      <c r="Z40" s="182">
        <v>0</v>
      </c>
      <c r="AA40" s="182">
        <v>0</v>
      </c>
      <c r="AB40" s="182">
        <v>0</v>
      </c>
      <c r="AC40" s="182">
        <v>0</v>
      </c>
      <c r="AD40" s="182">
        <v>0</v>
      </c>
      <c r="AE40" s="182">
        <v>0</v>
      </c>
      <c r="AF40" s="182">
        <v>0</v>
      </c>
      <c r="AG40" s="182">
        <v>0</v>
      </c>
      <c r="AH40" s="182">
        <v>0</v>
      </c>
      <c r="AI40" s="182">
        <v>0</v>
      </c>
      <c r="AJ40" s="182">
        <v>0</v>
      </c>
      <c r="AK40" s="182">
        <v>0</v>
      </c>
      <c r="AL40" s="182">
        <v>0</v>
      </c>
      <c r="AM40" s="182">
        <v>0</v>
      </c>
      <c r="AN40" s="182">
        <v>0</v>
      </c>
      <c r="AO40" s="182">
        <v>0</v>
      </c>
      <c r="AP40" s="182">
        <v>0</v>
      </c>
      <c r="AQ40" s="182">
        <v>0</v>
      </c>
      <c r="AR40" s="182">
        <v>0</v>
      </c>
      <c r="AS40" s="182">
        <v>0</v>
      </c>
      <c r="AT40" s="182">
        <v>0</v>
      </c>
      <c r="AU40" s="182">
        <v>0</v>
      </c>
      <c r="AV40" s="182">
        <v>0</v>
      </c>
      <c r="AW40" s="182">
        <v>0</v>
      </c>
      <c r="AX40" s="182">
        <v>0</v>
      </c>
      <c r="AY40" s="182">
        <v>0</v>
      </c>
      <c r="AZ40" s="182">
        <v>1803</v>
      </c>
      <c r="BA40" s="182">
        <v>1252</v>
      </c>
      <c r="BB40" s="182">
        <v>1110</v>
      </c>
      <c r="BC40" s="182">
        <v>1177</v>
      </c>
      <c r="BD40" s="182">
        <v>1022</v>
      </c>
      <c r="BE40" s="182">
        <v>932</v>
      </c>
      <c r="BF40" s="182">
        <v>920</v>
      </c>
      <c r="BG40" s="182">
        <v>898</v>
      </c>
      <c r="BH40" s="182">
        <v>819</v>
      </c>
      <c r="BI40" s="182">
        <v>870</v>
      </c>
      <c r="BJ40" s="182">
        <v>927</v>
      </c>
      <c r="BK40" s="182">
        <v>818</v>
      </c>
      <c r="BL40" s="182">
        <v>1025</v>
      </c>
      <c r="BM40" s="182">
        <v>1538</v>
      </c>
      <c r="BN40" s="182">
        <v>1415</v>
      </c>
      <c r="BO40" s="182">
        <v>1515</v>
      </c>
      <c r="BP40" s="182">
        <v>1507</v>
      </c>
      <c r="BQ40" s="182">
        <v>1271</v>
      </c>
      <c r="BR40" s="182">
        <v>890</v>
      </c>
      <c r="BS40" s="182">
        <v>716</v>
      </c>
      <c r="BT40" s="182">
        <v>690</v>
      </c>
      <c r="BU40" s="182">
        <v>713</v>
      </c>
      <c r="BV40" s="182">
        <v>733</v>
      </c>
      <c r="BW40" s="182">
        <v>743</v>
      </c>
      <c r="BX40" s="183">
        <v>749</v>
      </c>
    </row>
    <row r="41" spans="1:76">
      <c r="A41" s="178"/>
      <c r="B41" s="184" t="s">
        <v>273</v>
      </c>
      <c r="C41" s="178"/>
      <c r="D41" s="182">
        <v>0</v>
      </c>
      <c r="E41" s="182">
        <v>0</v>
      </c>
      <c r="F41" s="182">
        <v>0</v>
      </c>
      <c r="G41" s="182">
        <v>0</v>
      </c>
      <c r="H41" s="182">
        <v>0</v>
      </c>
      <c r="I41" s="182">
        <v>0</v>
      </c>
      <c r="J41" s="182">
        <v>0</v>
      </c>
      <c r="K41" s="182">
        <v>0</v>
      </c>
      <c r="L41" s="182">
        <v>0</v>
      </c>
      <c r="M41" s="182">
        <v>0</v>
      </c>
      <c r="N41" s="182">
        <v>0</v>
      </c>
      <c r="O41" s="182">
        <v>0</v>
      </c>
      <c r="P41" s="182">
        <v>0</v>
      </c>
      <c r="Q41" s="182">
        <v>0</v>
      </c>
      <c r="R41" s="182">
        <v>0</v>
      </c>
      <c r="S41" s="182">
        <v>0</v>
      </c>
      <c r="T41" s="182">
        <v>0</v>
      </c>
      <c r="U41" s="182">
        <v>0</v>
      </c>
      <c r="V41" s="182">
        <v>0</v>
      </c>
      <c r="W41" s="182">
        <v>0</v>
      </c>
      <c r="X41" s="182">
        <v>0</v>
      </c>
      <c r="Y41" s="182">
        <v>0</v>
      </c>
      <c r="Z41" s="182">
        <v>0</v>
      </c>
      <c r="AA41" s="182">
        <v>0</v>
      </c>
      <c r="AB41" s="182">
        <v>0</v>
      </c>
      <c r="AC41" s="182">
        <v>0</v>
      </c>
      <c r="AD41" s="182">
        <v>0</v>
      </c>
      <c r="AE41" s="182">
        <v>0</v>
      </c>
      <c r="AF41" s="182">
        <v>0</v>
      </c>
      <c r="AG41" s="182">
        <v>0</v>
      </c>
      <c r="AH41" s="182">
        <v>0</v>
      </c>
      <c r="AI41" s="182">
        <v>0</v>
      </c>
      <c r="AJ41" s="182">
        <v>0</v>
      </c>
      <c r="AK41" s="182">
        <v>0</v>
      </c>
      <c r="AL41" s="182">
        <v>0</v>
      </c>
      <c r="AM41" s="182">
        <v>0</v>
      </c>
      <c r="AN41" s="182">
        <v>0</v>
      </c>
      <c r="AO41" s="182">
        <v>0</v>
      </c>
      <c r="AP41" s="182">
        <v>0</v>
      </c>
      <c r="AQ41" s="182">
        <v>0</v>
      </c>
      <c r="AR41" s="182">
        <v>0</v>
      </c>
      <c r="AS41" s="182">
        <v>0</v>
      </c>
      <c r="AT41" s="182">
        <v>0</v>
      </c>
      <c r="AU41" s="182">
        <v>0</v>
      </c>
      <c r="AV41" s="182">
        <v>0</v>
      </c>
      <c r="AW41" s="182">
        <v>0</v>
      </c>
      <c r="AX41" s="182">
        <v>0</v>
      </c>
      <c r="AY41" s="182">
        <v>0</v>
      </c>
      <c r="AZ41" s="182">
        <v>294</v>
      </c>
      <c r="BA41" s="182">
        <v>170</v>
      </c>
      <c r="BB41" s="182">
        <v>162</v>
      </c>
      <c r="BC41" s="182">
        <v>178</v>
      </c>
      <c r="BD41" s="182">
        <v>168</v>
      </c>
      <c r="BE41" s="182">
        <v>178</v>
      </c>
      <c r="BF41" s="182">
        <v>190</v>
      </c>
      <c r="BG41" s="182">
        <v>185</v>
      </c>
      <c r="BH41" s="182">
        <v>158</v>
      </c>
      <c r="BI41" s="182">
        <v>165</v>
      </c>
      <c r="BJ41" s="182">
        <v>157</v>
      </c>
      <c r="BK41" s="182">
        <v>142</v>
      </c>
      <c r="BL41" s="182">
        <v>244</v>
      </c>
      <c r="BM41" s="182">
        <v>321</v>
      </c>
      <c r="BN41" s="182">
        <v>234</v>
      </c>
      <c r="BO41" s="182">
        <v>212</v>
      </c>
      <c r="BP41" s="182">
        <v>178</v>
      </c>
      <c r="BQ41" s="182">
        <v>145</v>
      </c>
      <c r="BR41" s="182">
        <v>108</v>
      </c>
      <c r="BS41" s="182">
        <v>95</v>
      </c>
      <c r="BT41" s="182">
        <v>97</v>
      </c>
      <c r="BU41" s="182">
        <v>98</v>
      </c>
      <c r="BV41" s="182">
        <v>100</v>
      </c>
      <c r="BW41" s="182">
        <v>99</v>
      </c>
      <c r="BX41" s="183">
        <v>101</v>
      </c>
    </row>
    <row r="42" spans="1:76">
      <c r="A42" s="178"/>
      <c r="B42" s="184" t="s">
        <v>272</v>
      </c>
      <c r="C42" s="178"/>
      <c r="D42" s="182">
        <v>0</v>
      </c>
      <c r="E42" s="182">
        <v>0</v>
      </c>
      <c r="F42" s="182">
        <v>0</v>
      </c>
      <c r="G42" s="182">
        <v>0</v>
      </c>
      <c r="H42" s="182">
        <v>0</v>
      </c>
      <c r="I42" s="182">
        <v>0</v>
      </c>
      <c r="J42" s="182">
        <v>0</v>
      </c>
      <c r="K42" s="182">
        <v>0</v>
      </c>
      <c r="L42" s="182">
        <v>0</v>
      </c>
      <c r="M42" s="182">
        <v>0</v>
      </c>
      <c r="N42" s="182">
        <v>0</v>
      </c>
      <c r="O42" s="182">
        <v>0</v>
      </c>
      <c r="P42" s="182">
        <v>0</v>
      </c>
      <c r="Q42" s="182">
        <v>0</v>
      </c>
      <c r="R42" s="182">
        <v>0</v>
      </c>
      <c r="S42" s="182">
        <v>0</v>
      </c>
      <c r="T42" s="182">
        <v>0</v>
      </c>
      <c r="U42" s="182">
        <v>0</v>
      </c>
      <c r="V42" s="182">
        <v>0</v>
      </c>
      <c r="W42" s="182">
        <v>0</v>
      </c>
      <c r="X42" s="182">
        <v>0</v>
      </c>
      <c r="Y42" s="182">
        <v>0</v>
      </c>
      <c r="Z42" s="182">
        <v>0</v>
      </c>
      <c r="AA42" s="182">
        <v>0</v>
      </c>
      <c r="AB42" s="182">
        <v>0</v>
      </c>
      <c r="AC42" s="182">
        <v>0</v>
      </c>
      <c r="AD42" s="182">
        <v>0</v>
      </c>
      <c r="AE42" s="182">
        <v>0</v>
      </c>
      <c r="AF42" s="182">
        <v>0</v>
      </c>
      <c r="AG42" s="182">
        <v>0</v>
      </c>
      <c r="AH42" s="182">
        <v>0</v>
      </c>
      <c r="AI42" s="182">
        <v>0</v>
      </c>
      <c r="AJ42" s="182">
        <v>0</v>
      </c>
      <c r="AK42" s="182">
        <v>0</v>
      </c>
      <c r="AL42" s="182">
        <v>0</v>
      </c>
      <c r="AM42" s="182">
        <v>0</v>
      </c>
      <c r="AN42" s="182">
        <v>0</v>
      </c>
      <c r="AO42" s="182">
        <v>0</v>
      </c>
      <c r="AP42" s="182">
        <v>0</v>
      </c>
      <c r="AQ42" s="182">
        <v>0</v>
      </c>
      <c r="AR42" s="182">
        <v>0</v>
      </c>
      <c r="AS42" s="182">
        <v>0</v>
      </c>
      <c r="AT42" s="182">
        <v>0</v>
      </c>
      <c r="AU42" s="182">
        <v>0</v>
      </c>
      <c r="AV42" s="182">
        <v>0</v>
      </c>
      <c r="AW42" s="182">
        <v>0</v>
      </c>
      <c r="AX42" s="182">
        <v>0</v>
      </c>
      <c r="AY42" s="182">
        <v>0</v>
      </c>
      <c r="AZ42" s="182">
        <v>42</v>
      </c>
      <c r="BA42" s="182">
        <v>25</v>
      </c>
      <c r="BB42" s="182">
        <v>23</v>
      </c>
      <c r="BC42" s="182">
        <v>24</v>
      </c>
      <c r="BD42" s="182">
        <v>21</v>
      </c>
      <c r="BE42" s="182">
        <v>20</v>
      </c>
      <c r="BF42" s="182">
        <v>19</v>
      </c>
      <c r="BG42" s="182">
        <v>18</v>
      </c>
      <c r="BH42" s="182">
        <v>14</v>
      </c>
      <c r="BI42" s="182">
        <v>15</v>
      </c>
      <c r="BJ42" s="182">
        <v>15</v>
      </c>
      <c r="BK42" s="182">
        <v>13</v>
      </c>
      <c r="BL42" s="182">
        <v>21</v>
      </c>
      <c r="BM42" s="182">
        <v>30</v>
      </c>
      <c r="BN42" s="182">
        <v>22</v>
      </c>
      <c r="BO42" s="182">
        <v>19</v>
      </c>
      <c r="BP42" s="182">
        <v>18</v>
      </c>
      <c r="BQ42" s="182">
        <v>15</v>
      </c>
      <c r="BR42" s="182">
        <v>11</v>
      </c>
      <c r="BS42" s="182">
        <v>9</v>
      </c>
      <c r="BT42" s="182">
        <v>9</v>
      </c>
      <c r="BU42" s="182">
        <v>9</v>
      </c>
      <c r="BV42" s="182">
        <v>10</v>
      </c>
      <c r="BW42" s="182">
        <v>9</v>
      </c>
      <c r="BX42" s="183">
        <v>10</v>
      </c>
    </row>
    <row r="43" spans="1:76">
      <c r="A43" s="178"/>
      <c r="B43" s="184" t="s">
        <v>271</v>
      </c>
      <c r="C43" s="178"/>
      <c r="D43" s="182">
        <v>0</v>
      </c>
      <c r="E43" s="182">
        <v>0</v>
      </c>
      <c r="F43" s="182">
        <v>0</v>
      </c>
      <c r="G43" s="182">
        <v>0</v>
      </c>
      <c r="H43" s="182">
        <v>0</v>
      </c>
      <c r="I43" s="182">
        <v>0</v>
      </c>
      <c r="J43" s="182">
        <v>0</v>
      </c>
      <c r="K43" s="182">
        <v>0</v>
      </c>
      <c r="L43" s="182">
        <v>0</v>
      </c>
      <c r="M43" s="182">
        <v>0</v>
      </c>
      <c r="N43" s="182">
        <v>0</v>
      </c>
      <c r="O43" s="182">
        <v>0</v>
      </c>
      <c r="P43" s="182">
        <v>0</v>
      </c>
      <c r="Q43" s="182">
        <v>0</v>
      </c>
      <c r="R43" s="182">
        <v>0</v>
      </c>
      <c r="S43" s="182">
        <v>0</v>
      </c>
      <c r="T43" s="182">
        <v>0</v>
      </c>
      <c r="U43" s="182">
        <v>0</v>
      </c>
      <c r="V43" s="182">
        <v>0</v>
      </c>
      <c r="W43" s="182">
        <v>0</v>
      </c>
      <c r="X43" s="182">
        <v>0</v>
      </c>
      <c r="Y43" s="182">
        <v>0</v>
      </c>
      <c r="Z43" s="182">
        <v>0</v>
      </c>
      <c r="AA43" s="182">
        <v>0</v>
      </c>
      <c r="AB43" s="182">
        <v>0</v>
      </c>
      <c r="AC43" s="182">
        <v>0</v>
      </c>
      <c r="AD43" s="182">
        <v>0</v>
      </c>
      <c r="AE43" s="182">
        <v>0</v>
      </c>
      <c r="AF43" s="182">
        <v>0</v>
      </c>
      <c r="AG43" s="182">
        <v>0</v>
      </c>
      <c r="AH43" s="182">
        <v>0</v>
      </c>
      <c r="AI43" s="182">
        <v>0</v>
      </c>
      <c r="AJ43" s="182">
        <v>0</v>
      </c>
      <c r="AK43" s="182">
        <v>0</v>
      </c>
      <c r="AL43" s="182">
        <v>0</v>
      </c>
      <c r="AM43" s="182">
        <v>0</v>
      </c>
      <c r="AN43" s="182">
        <v>0</v>
      </c>
      <c r="AO43" s="182">
        <v>0</v>
      </c>
      <c r="AP43" s="182">
        <v>0</v>
      </c>
      <c r="AQ43" s="182">
        <v>0</v>
      </c>
      <c r="AR43" s="182">
        <v>0</v>
      </c>
      <c r="AS43" s="182">
        <v>0</v>
      </c>
      <c r="AT43" s="182">
        <v>0</v>
      </c>
      <c r="AU43" s="182">
        <v>0</v>
      </c>
      <c r="AV43" s="182">
        <v>0</v>
      </c>
      <c r="AW43" s="182">
        <v>0</v>
      </c>
      <c r="AX43" s="182">
        <v>0</v>
      </c>
      <c r="AY43" s="182">
        <v>0</v>
      </c>
      <c r="AZ43" s="182">
        <v>1308</v>
      </c>
      <c r="BA43" s="182">
        <v>962</v>
      </c>
      <c r="BB43" s="182">
        <v>846</v>
      </c>
      <c r="BC43" s="182">
        <v>888</v>
      </c>
      <c r="BD43" s="182">
        <v>764</v>
      </c>
      <c r="BE43" s="182">
        <v>666</v>
      </c>
      <c r="BF43" s="182">
        <v>646</v>
      </c>
      <c r="BG43" s="182">
        <v>631</v>
      </c>
      <c r="BH43" s="182">
        <v>588</v>
      </c>
      <c r="BI43" s="182">
        <v>632</v>
      </c>
      <c r="BJ43" s="182">
        <v>691</v>
      </c>
      <c r="BK43" s="182">
        <v>609</v>
      </c>
      <c r="BL43" s="182">
        <v>695</v>
      </c>
      <c r="BM43" s="182">
        <v>1072</v>
      </c>
      <c r="BN43" s="182">
        <v>1069</v>
      </c>
      <c r="BO43" s="182">
        <v>1208</v>
      </c>
      <c r="BP43" s="182">
        <v>1242</v>
      </c>
      <c r="BQ43" s="182">
        <v>1043</v>
      </c>
      <c r="BR43" s="182">
        <v>721</v>
      </c>
      <c r="BS43" s="182">
        <v>571</v>
      </c>
      <c r="BT43" s="182">
        <v>541</v>
      </c>
      <c r="BU43" s="182">
        <v>563</v>
      </c>
      <c r="BV43" s="182">
        <v>579</v>
      </c>
      <c r="BW43" s="182">
        <v>589</v>
      </c>
      <c r="BX43" s="183">
        <v>594</v>
      </c>
    </row>
    <row r="44" spans="1:76">
      <c r="A44" s="178"/>
      <c r="B44" s="184" t="s">
        <v>270</v>
      </c>
      <c r="C44" s="178"/>
      <c r="D44" s="177">
        <v>0</v>
      </c>
      <c r="E44" s="177">
        <v>0</v>
      </c>
      <c r="F44" s="177">
        <v>0</v>
      </c>
      <c r="G44" s="177">
        <v>0</v>
      </c>
      <c r="H44" s="177">
        <v>0</v>
      </c>
      <c r="I44" s="177">
        <v>0</v>
      </c>
      <c r="J44" s="177">
        <v>0</v>
      </c>
      <c r="K44" s="177">
        <v>0</v>
      </c>
      <c r="L44" s="177">
        <v>0</v>
      </c>
      <c r="M44" s="177">
        <v>0</v>
      </c>
      <c r="N44" s="177">
        <v>0</v>
      </c>
      <c r="O44" s="177">
        <v>0</v>
      </c>
      <c r="P44" s="177">
        <v>0</v>
      </c>
      <c r="Q44" s="177">
        <v>0</v>
      </c>
      <c r="R44" s="177">
        <v>0</v>
      </c>
      <c r="S44" s="177">
        <v>0</v>
      </c>
      <c r="T44" s="177">
        <v>0</v>
      </c>
      <c r="U44" s="177">
        <v>0</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177">
        <v>0</v>
      </c>
      <c r="AV44" s="177">
        <v>0</v>
      </c>
      <c r="AW44" s="177">
        <v>0</v>
      </c>
      <c r="AX44" s="177">
        <v>0</v>
      </c>
      <c r="AY44" s="177">
        <v>0</v>
      </c>
      <c r="AZ44" s="177">
        <v>159</v>
      </c>
      <c r="BA44" s="177">
        <v>96</v>
      </c>
      <c r="BB44" s="177">
        <v>79</v>
      </c>
      <c r="BC44" s="177">
        <v>87</v>
      </c>
      <c r="BD44" s="177">
        <v>69</v>
      </c>
      <c r="BE44" s="177">
        <v>67</v>
      </c>
      <c r="BF44" s="177">
        <v>65</v>
      </c>
      <c r="BG44" s="177">
        <v>64</v>
      </c>
      <c r="BH44" s="177">
        <v>59</v>
      </c>
      <c r="BI44" s="177">
        <v>58</v>
      </c>
      <c r="BJ44" s="177">
        <v>64</v>
      </c>
      <c r="BK44" s="177">
        <v>54</v>
      </c>
      <c r="BL44" s="177">
        <v>66</v>
      </c>
      <c r="BM44" s="177">
        <v>114</v>
      </c>
      <c r="BN44" s="182">
        <v>91</v>
      </c>
      <c r="BO44" s="182">
        <v>77</v>
      </c>
      <c r="BP44" s="182">
        <v>69</v>
      </c>
      <c r="BQ44" s="182">
        <v>68</v>
      </c>
      <c r="BR44" s="182">
        <v>51</v>
      </c>
      <c r="BS44" s="182">
        <v>41</v>
      </c>
      <c r="BT44" s="182">
        <v>42</v>
      </c>
      <c r="BU44" s="182">
        <v>43</v>
      </c>
      <c r="BV44" s="182">
        <v>44</v>
      </c>
      <c r="BW44" s="182">
        <v>46</v>
      </c>
      <c r="BX44" s="183">
        <v>44</v>
      </c>
    </row>
    <row r="45" spans="1:76" ht="26.1" customHeight="1">
      <c r="A45" s="178"/>
      <c r="B45" s="179" t="s">
        <v>234</v>
      </c>
      <c r="C45" s="178"/>
      <c r="D45" s="182">
        <v>0</v>
      </c>
      <c r="E45" s="182">
        <v>0</v>
      </c>
      <c r="F45" s="182">
        <v>0</v>
      </c>
      <c r="G45" s="182">
        <v>0</v>
      </c>
      <c r="H45" s="182">
        <v>0</v>
      </c>
      <c r="I45" s="182">
        <v>0</v>
      </c>
      <c r="J45" s="182">
        <v>0</v>
      </c>
      <c r="K45" s="182">
        <v>0</v>
      </c>
      <c r="L45" s="182">
        <v>0</v>
      </c>
      <c r="M45" s="182">
        <v>0</v>
      </c>
      <c r="N45" s="182">
        <v>0</v>
      </c>
      <c r="O45" s="182">
        <v>0</v>
      </c>
      <c r="P45" s="182">
        <v>0</v>
      </c>
      <c r="Q45" s="182">
        <v>0</v>
      </c>
      <c r="R45" s="182">
        <v>0</v>
      </c>
      <c r="S45" s="182">
        <v>0</v>
      </c>
      <c r="T45" s="182">
        <v>0</v>
      </c>
      <c r="U45" s="182">
        <v>0</v>
      </c>
      <c r="V45" s="182">
        <v>0</v>
      </c>
      <c r="W45" s="182">
        <v>0</v>
      </c>
      <c r="X45" s="182">
        <v>0</v>
      </c>
      <c r="Y45" s="182">
        <v>0</v>
      </c>
      <c r="Z45" s="182">
        <v>0</v>
      </c>
      <c r="AA45" s="182">
        <v>0</v>
      </c>
      <c r="AB45" s="182">
        <v>0</v>
      </c>
      <c r="AC45" s="182">
        <v>0</v>
      </c>
      <c r="AD45" s="182">
        <v>0</v>
      </c>
      <c r="AE45" s="182">
        <v>0</v>
      </c>
      <c r="AF45" s="182">
        <v>0</v>
      </c>
      <c r="AG45" s="182">
        <v>0</v>
      </c>
      <c r="AH45" s="182">
        <v>0</v>
      </c>
      <c r="AI45" s="182">
        <v>0</v>
      </c>
      <c r="AJ45" s="182">
        <v>0</v>
      </c>
      <c r="AK45" s="182">
        <v>0</v>
      </c>
      <c r="AL45" s="182">
        <v>0</v>
      </c>
      <c r="AM45" s="182">
        <v>0</v>
      </c>
      <c r="AN45" s="182">
        <v>0</v>
      </c>
      <c r="AO45" s="182">
        <v>0</v>
      </c>
      <c r="AP45" s="182">
        <v>0</v>
      </c>
      <c r="AQ45" s="182">
        <v>0</v>
      </c>
      <c r="AR45" s="182">
        <v>0</v>
      </c>
      <c r="AS45" s="182">
        <v>0</v>
      </c>
      <c r="AT45" s="182">
        <v>0</v>
      </c>
      <c r="AU45" s="182">
        <v>11</v>
      </c>
      <c r="AV45" s="182">
        <v>13</v>
      </c>
      <c r="AW45" s="182">
        <v>12</v>
      </c>
      <c r="AX45" s="182">
        <v>11</v>
      </c>
      <c r="AY45" s="182">
        <v>13</v>
      </c>
      <c r="AZ45" s="182">
        <v>12</v>
      </c>
      <c r="BA45" s="182">
        <v>11</v>
      </c>
      <c r="BB45" s="182">
        <v>13</v>
      </c>
      <c r="BC45" s="182">
        <v>13</v>
      </c>
      <c r="BD45" s="182">
        <v>15</v>
      </c>
      <c r="BE45" s="182">
        <v>17</v>
      </c>
      <c r="BF45" s="182">
        <v>15</v>
      </c>
      <c r="BG45" s="182">
        <v>22</v>
      </c>
      <c r="BH45" s="182">
        <v>26</v>
      </c>
      <c r="BI45" s="182">
        <v>29</v>
      </c>
      <c r="BJ45" s="182">
        <v>27</v>
      </c>
      <c r="BK45" s="182">
        <v>44</v>
      </c>
      <c r="BL45" s="182">
        <v>54</v>
      </c>
      <c r="BM45" s="182">
        <v>56</v>
      </c>
      <c r="BN45" s="182">
        <v>54</v>
      </c>
      <c r="BO45" s="182">
        <v>57</v>
      </c>
      <c r="BP45" s="182">
        <v>60</v>
      </c>
      <c r="BQ45" s="182">
        <v>58</v>
      </c>
      <c r="BR45" s="182">
        <v>58</v>
      </c>
      <c r="BS45" s="182">
        <v>61</v>
      </c>
      <c r="BT45" s="182">
        <v>61</v>
      </c>
      <c r="BU45" s="182">
        <v>61</v>
      </c>
      <c r="BV45" s="182">
        <v>61</v>
      </c>
      <c r="BW45" s="182">
        <v>62</v>
      </c>
      <c r="BX45" s="183">
        <v>64</v>
      </c>
    </row>
    <row r="46" spans="1:76">
      <c r="A46" s="178"/>
      <c r="B46" s="179" t="s">
        <v>231</v>
      </c>
      <c r="C46" s="178"/>
      <c r="D46" s="182">
        <v>0</v>
      </c>
      <c r="E46" s="182">
        <v>0</v>
      </c>
      <c r="F46" s="182">
        <v>0</v>
      </c>
      <c r="G46" s="182">
        <v>0</v>
      </c>
      <c r="H46" s="182">
        <v>0</v>
      </c>
      <c r="I46" s="182">
        <v>0</v>
      </c>
      <c r="J46" s="182">
        <v>0</v>
      </c>
      <c r="K46" s="182">
        <v>0</v>
      </c>
      <c r="L46" s="182">
        <v>0</v>
      </c>
      <c r="M46" s="182">
        <v>0</v>
      </c>
      <c r="N46" s="182">
        <v>0</v>
      </c>
      <c r="O46" s="182">
        <v>0</v>
      </c>
      <c r="P46" s="182">
        <v>0</v>
      </c>
      <c r="Q46" s="182">
        <v>0</v>
      </c>
      <c r="R46" s="182">
        <v>0</v>
      </c>
      <c r="S46" s="182">
        <v>0</v>
      </c>
      <c r="T46" s="182">
        <v>0</v>
      </c>
      <c r="U46" s="182">
        <v>0</v>
      </c>
      <c r="V46" s="182">
        <v>0</v>
      </c>
      <c r="W46" s="182">
        <v>0</v>
      </c>
      <c r="X46" s="182">
        <v>0</v>
      </c>
      <c r="Y46" s="182">
        <v>0</v>
      </c>
      <c r="Z46" s="182">
        <v>0</v>
      </c>
      <c r="AA46" s="182">
        <v>0</v>
      </c>
      <c r="AB46" s="182">
        <v>0</v>
      </c>
      <c r="AC46" s="182">
        <v>0</v>
      </c>
      <c r="AD46" s="182">
        <v>0</v>
      </c>
      <c r="AE46" s="182">
        <v>0</v>
      </c>
      <c r="AF46" s="182">
        <v>34</v>
      </c>
      <c r="AG46" s="182">
        <v>55</v>
      </c>
      <c r="AH46" s="182">
        <v>75</v>
      </c>
      <c r="AI46" s="182">
        <v>105</v>
      </c>
      <c r="AJ46" s="182">
        <v>147</v>
      </c>
      <c r="AK46" s="182">
        <v>177</v>
      </c>
      <c r="AL46" s="182">
        <v>214</v>
      </c>
      <c r="AM46" s="182">
        <v>263</v>
      </c>
      <c r="AN46" s="182">
        <v>314</v>
      </c>
      <c r="AO46" s="182">
        <v>367</v>
      </c>
      <c r="AP46" s="182">
        <v>422</v>
      </c>
      <c r="AQ46" s="182">
        <v>474</v>
      </c>
      <c r="AR46" s="182">
        <v>520</v>
      </c>
      <c r="AS46" s="182">
        <v>565</v>
      </c>
      <c r="AT46" s="182">
        <v>607</v>
      </c>
      <c r="AU46" s="182">
        <v>654</v>
      </c>
      <c r="AV46" s="182">
        <v>0</v>
      </c>
      <c r="AW46" s="182">
        <v>0</v>
      </c>
      <c r="AX46" s="182">
        <v>0</v>
      </c>
      <c r="AY46" s="182">
        <v>0</v>
      </c>
      <c r="AZ46" s="182">
        <v>0</v>
      </c>
      <c r="BA46" s="182">
        <v>0</v>
      </c>
      <c r="BB46" s="182">
        <v>0</v>
      </c>
      <c r="BC46" s="182">
        <v>0</v>
      </c>
      <c r="BD46" s="182">
        <v>0</v>
      </c>
      <c r="BE46" s="182">
        <v>0</v>
      </c>
      <c r="BF46" s="182">
        <v>0</v>
      </c>
      <c r="BG46" s="182">
        <v>0</v>
      </c>
      <c r="BH46" s="182">
        <v>0</v>
      </c>
      <c r="BI46" s="182">
        <v>0</v>
      </c>
      <c r="BJ46" s="182">
        <v>0</v>
      </c>
      <c r="BK46" s="182">
        <v>0</v>
      </c>
      <c r="BL46" s="182">
        <v>0</v>
      </c>
      <c r="BM46" s="182">
        <v>0</v>
      </c>
      <c r="BN46" s="182">
        <v>0</v>
      </c>
      <c r="BO46" s="182">
        <v>0</v>
      </c>
      <c r="BP46" s="182">
        <v>0</v>
      </c>
      <c r="BQ46" s="182">
        <v>0</v>
      </c>
      <c r="BR46" s="182">
        <v>0</v>
      </c>
      <c r="BS46" s="182">
        <v>0</v>
      </c>
      <c r="BT46" s="182">
        <v>0</v>
      </c>
      <c r="BU46" s="182">
        <v>0</v>
      </c>
      <c r="BV46" s="182">
        <v>0</v>
      </c>
      <c r="BW46" s="182">
        <v>0</v>
      </c>
      <c r="BX46" s="183">
        <v>0</v>
      </c>
    </row>
    <row r="47" spans="1:76">
      <c r="A47" s="178"/>
      <c r="B47" s="179" t="s">
        <v>229</v>
      </c>
      <c r="C47" s="178"/>
      <c r="D47" s="177">
        <v>0</v>
      </c>
      <c r="E47" s="177">
        <v>0</v>
      </c>
      <c r="F47" s="177">
        <v>0</v>
      </c>
      <c r="G47" s="177">
        <v>0</v>
      </c>
      <c r="H47" s="177">
        <v>0</v>
      </c>
      <c r="I47" s="177">
        <v>0</v>
      </c>
      <c r="J47" s="177">
        <v>0</v>
      </c>
      <c r="K47" s="177">
        <v>0</v>
      </c>
      <c r="L47" s="177">
        <v>0</v>
      </c>
      <c r="M47" s="177">
        <v>0</v>
      </c>
      <c r="N47" s="177">
        <v>0</v>
      </c>
      <c r="O47" s="177">
        <v>0</v>
      </c>
      <c r="P47" s="177">
        <v>0</v>
      </c>
      <c r="Q47" s="177">
        <v>0</v>
      </c>
      <c r="R47" s="177">
        <v>0</v>
      </c>
      <c r="S47" s="177">
        <v>0</v>
      </c>
      <c r="T47" s="177">
        <v>0</v>
      </c>
      <c r="U47" s="177">
        <v>0</v>
      </c>
      <c r="V47" s="177">
        <v>0</v>
      </c>
      <c r="W47" s="177">
        <v>0</v>
      </c>
      <c r="X47" s="177">
        <v>0</v>
      </c>
      <c r="Y47" s="177">
        <v>0</v>
      </c>
      <c r="Z47" s="177">
        <v>0</v>
      </c>
      <c r="AA47" s="177">
        <v>0</v>
      </c>
      <c r="AB47" s="177">
        <v>0</v>
      </c>
      <c r="AC47" s="177">
        <v>0</v>
      </c>
      <c r="AD47" s="177">
        <v>0</v>
      </c>
      <c r="AE47" s="177">
        <v>0</v>
      </c>
      <c r="AF47" s="177">
        <v>0</v>
      </c>
      <c r="AG47" s="177">
        <v>0</v>
      </c>
      <c r="AH47" s="177">
        <v>311</v>
      </c>
      <c r="AI47" s="177">
        <v>381</v>
      </c>
      <c r="AJ47" s="177">
        <v>438</v>
      </c>
      <c r="AK47" s="177">
        <v>469</v>
      </c>
      <c r="AL47" s="177">
        <v>508</v>
      </c>
      <c r="AM47" s="177">
        <v>537</v>
      </c>
      <c r="AN47" s="177">
        <v>517</v>
      </c>
      <c r="AO47" s="177">
        <v>576</v>
      </c>
      <c r="AP47" s="177">
        <v>607</v>
      </c>
      <c r="AQ47" s="177">
        <v>686</v>
      </c>
      <c r="AR47" s="177">
        <v>710</v>
      </c>
      <c r="AS47" s="177">
        <v>724</v>
      </c>
      <c r="AT47" s="177">
        <v>777</v>
      </c>
      <c r="AU47" s="177">
        <v>821</v>
      </c>
      <c r="AV47" s="177">
        <v>839</v>
      </c>
      <c r="AW47" s="177">
        <v>886</v>
      </c>
      <c r="AX47" s="177">
        <v>918</v>
      </c>
      <c r="AY47" s="177">
        <v>964</v>
      </c>
      <c r="AZ47" s="177">
        <v>1010</v>
      </c>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0</v>
      </c>
      <c r="BX47" s="176">
        <v>0</v>
      </c>
    </row>
    <row r="48" spans="1:76">
      <c r="A48" s="178"/>
      <c r="B48" s="179" t="s">
        <v>226</v>
      </c>
      <c r="C48" s="178"/>
      <c r="D48" s="177">
        <v>0</v>
      </c>
      <c r="E48" s="177">
        <v>0</v>
      </c>
      <c r="F48" s="177">
        <v>0</v>
      </c>
      <c r="G48" s="177">
        <v>0</v>
      </c>
      <c r="H48" s="177">
        <v>0</v>
      </c>
      <c r="I48" s="177">
        <v>0</v>
      </c>
      <c r="J48" s="177">
        <v>0</v>
      </c>
      <c r="K48" s="177">
        <v>0</v>
      </c>
      <c r="L48" s="177">
        <v>0</v>
      </c>
      <c r="M48" s="177">
        <v>0</v>
      </c>
      <c r="N48" s="177">
        <v>0</v>
      </c>
      <c r="O48" s="177">
        <v>0</v>
      </c>
      <c r="P48" s="177">
        <v>0</v>
      </c>
      <c r="Q48" s="177">
        <v>0</v>
      </c>
      <c r="R48" s="177">
        <v>0</v>
      </c>
      <c r="S48" s="177">
        <v>0</v>
      </c>
      <c r="T48" s="177">
        <v>0</v>
      </c>
      <c r="U48" s="177">
        <v>0</v>
      </c>
      <c r="V48" s="177">
        <v>0</v>
      </c>
      <c r="W48" s="177">
        <v>0</v>
      </c>
      <c r="X48" s="177">
        <v>0</v>
      </c>
      <c r="Y48" s="177">
        <v>0</v>
      </c>
      <c r="Z48" s="177">
        <v>0</v>
      </c>
      <c r="AA48" s="177">
        <v>0</v>
      </c>
      <c r="AB48" s="177">
        <v>0</v>
      </c>
      <c r="AC48" s="177">
        <v>0</v>
      </c>
      <c r="AD48" s="177">
        <v>0</v>
      </c>
      <c r="AE48" s="177">
        <v>0</v>
      </c>
      <c r="AF48" s="177">
        <v>0</v>
      </c>
      <c r="AG48" s="177">
        <v>0</v>
      </c>
      <c r="AH48" s="177">
        <v>0</v>
      </c>
      <c r="AI48" s="177">
        <v>0</v>
      </c>
      <c r="AJ48" s="177">
        <v>0</v>
      </c>
      <c r="AK48" s="177">
        <v>0</v>
      </c>
      <c r="AL48" s="177">
        <v>0</v>
      </c>
      <c r="AM48" s="177">
        <v>0</v>
      </c>
      <c r="AN48" s="177">
        <v>0</v>
      </c>
      <c r="AO48" s="177">
        <v>0</v>
      </c>
      <c r="AP48" s="177">
        <v>0</v>
      </c>
      <c r="AQ48" s="177">
        <v>0</v>
      </c>
      <c r="AR48" s="177">
        <v>0</v>
      </c>
      <c r="AS48" s="177">
        <v>0</v>
      </c>
      <c r="AT48" s="177">
        <v>0</v>
      </c>
      <c r="AU48" s="177">
        <v>0</v>
      </c>
      <c r="AV48" s="177">
        <v>0</v>
      </c>
      <c r="AW48" s="177">
        <v>0</v>
      </c>
      <c r="AX48" s="177">
        <v>0</v>
      </c>
      <c r="AY48" s="177">
        <v>0</v>
      </c>
      <c r="AZ48" s="177">
        <v>0</v>
      </c>
      <c r="BA48" s="177">
        <v>0</v>
      </c>
      <c r="BB48" s="177">
        <v>0</v>
      </c>
      <c r="BC48" s="177">
        <v>0</v>
      </c>
      <c r="BD48" s="177">
        <v>3156</v>
      </c>
      <c r="BE48" s="177">
        <v>3859</v>
      </c>
      <c r="BF48" s="177">
        <v>3790</v>
      </c>
      <c r="BG48" s="177">
        <v>3839</v>
      </c>
      <c r="BH48" s="177">
        <v>3892</v>
      </c>
      <c r="BI48" s="177">
        <v>3965</v>
      </c>
      <c r="BJ48" s="177">
        <v>3982</v>
      </c>
      <c r="BK48" s="177">
        <v>3993</v>
      </c>
      <c r="BL48" s="177">
        <v>4079</v>
      </c>
      <c r="BM48" s="177">
        <v>4206</v>
      </c>
      <c r="BN48" s="177">
        <v>4236</v>
      </c>
      <c r="BO48" s="177">
        <v>4277</v>
      </c>
      <c r="BP48" s="177">
        <v>4316</v>
      </c>
      <c r="BQ48" s="177">
        <v>4414</v>
      </c>
      <c r="BR48" s="177">
        <v>4495</v>
      </c>
      <c r="BS48" s="177">
        <v>4549</v>
      </c>
      <c r="BT48" s="177">
        <v>4633</v>
      </c>
      <c r="BU48" s="177">
        <v>4756</v>
      </c>
      <c r="BV48" s="177">
        <v>4904</v>
      </c>
      <c r="BW48" s="177">
        <v>5058</v>
      </c>
      <c r="BX48" s="176">
        <v>0</v>
      </c>
    </row>
    <row r="49" spans="1:76">
      <c r="A49" s="178"/>
      <c r="B49" s="179" t="s">
        <v>4</v>
      </c>
      <c r="C49" s="178"/>
      <c r="D49" s="182">
        <v>0</v>
      </c>
      <c r="E49" s="182">
        <v>0</v>
      </c>
      <c r="F49" s="182">
        <v>0</v>
      </c>
      <c r="G49" s="182">
        <v>0</v>
      </c>
      <c r="H49" s="182">
        <v>0</v>
      </c>
      <c r="I49" s="182">
        <v>0</v>
      </c>
      <c r="J49" s="182">
        <v>0</v>
      </c>
      <c r="K49" s="182">
        <v>0</v>
      </c>
      <c r="L49" s="182">
        <v>0</v>
      </c>
      <c r="M49" s="182">
        <v>0</v>
      </c>
      <c r="N49" s="182">
        <v>0</v>
      </c>
      <c r="O49" s="182">
        <v>0</v>
      </c>
      <c r="P49" s="182">
        <v>0</v>
      </c>
      <c r="Q49" s="182">
        <v>0</v>
      </c>
      <c r="R49" s="182">
        <v>0</v>
      </c>
      <c r="S49" s="182">
        <v>0</v>
      </c>
      <c r="T49" s="182">
        <v>0</v>
      </c>
      <c r="U49" s="182">
        <v>0</v>
      </c>
      <c r="V49" s="182">
        <v>0</v>
      </c>
      <c r="W49" s="182">
        <v>0</v>
      </c>
      <c r="X49" s="182">
        <v>0</v>
      </c>
      <c r="Y49" s="182">
        <v>0</v>
      </c>
      <c r="Z49" s="182">
        <v>0</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c r="AZ49" s="182">
        <v>0</v>
      </c>
      <c r="BA49" s="182">
        <v>0</v>
      </c>
      <c r="BB49" s="182">
        <v>0</v>
      </c>
      <c r="BC49" s="182">
        <v>0</v>
      </c>
      <c r="BD49" s="182">
        <v>0</v>
      </c>
      <c r="BE49" s="182">
        <v>0</v>
      </c>
      <c r="BF49" s="182">
        <v>0</v>
      </c>
      <c r="BG49" s="182">
        <v>1979</v>
      </c>
      <c r="BH49" s="182">
        <v>2594</v>
      </c>
      <c r="BI49" s="182">
        <v>2700</v>
      </c>
      <c r="BJ49" s="182">
        <v>2729</v>
      </c>
      <c r="BK49" s="182">
        <v>2732</v>
      </c>
      <c r="BL49" s="182">
        <v>2724</v>
      </c>
      <c r="BM49" s="182">
        <v>2736</v>
      </c>
      <c r="BN49" s="182">
        <v>2718</v>
      </c>
      <c r="BO49" s="182">
        <v>2649</v>
      </c>
      <c r="BP49" s="182">
        <v>2505</v>
      </c>
      <c r="BQ49" s="182">
        <v>2380</v>
      </c>
      <c r="BR49" s="182">
        <v>2234</v>
      </c>
      <c r="BS49" s="182">
        <v>2098</v>
      </c>
      <c r="BT49" s="182">
        <v>2000</v>
      </c>
      <c r="BU49" s="182">
        <v>1903</v>
      </c>
      <c r="BV49" s="182">
        <v>1816</v>
      </c>
      <c r="BW49" s="182">
        <v>1759</v>
      </c>
      <c r="BX49" s="183">
        <v>1720</v>
      </c>
    </row>
    <row r="50" spans="1:76" ht="25.5" customHeight="1">
      <c r="A50" s="178"/>
      <c r="B50" s="142" t="s">
        <v>225</v>
      </c>
      <c r="C50" s="178"/>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f>ROUND('Disability benefits'!BQ60,0)</f>
        <v>14</v>
      </c>
      <c r="BR50" s="182">
        <f>ROUND('Disability benefits'!BR60,0)</f>
        <v>211</v>
      </c>
      <c r="BS50" s="182">
        <f>ROUND('Disability benefits'!BS60,0)</f>
        <v>578</v>
      </c>
      <c r="BT50" s="182">
        <f>ROUND('Disability benefits'!BT60,0)</f>
        <v>1129</v>
      </c>
      <c r="BU50" s="182">
        <f>ROUND('Disability benefits'!BU60,0)</f>
        <v>1830</v>
      </c>
      <c r="BV50" s="182">
        <f>ROUND('Disability benefits'!BV60,0)</f>
        <v>2069</v>
      </c>
      <c r="BW50" s="182">
        <f>ROUND('Disability benefits'!BW60,0)</f>
        <v>2129</v>
      </c>
      <c r="BX50" s="183">
        <f>ROUND('Disability benefits'!BX60,0)</f>
        <v>2208</v>
      </c>
    </row>
    <row r="51" spans="1:76">
      <c r="A51" s="178"/>
      <c r="B51" s="184" t="s">
        <v>269</v>
      </c>
      <c r="C51" s="178"/>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v>14</v>
      </c>
      <c r="BR51" s="182">
        <v>209</v>
      </c>
      <c r="BS51" s="182">
        <v>572</v>
      </c>
      <c r="BT51" s="182">
        <v>1117</v>
      </c>
      <c r="BU51" s="182">
        <v>1811</v>
      </c>
      <c r="BV51" s="182">
        <v>2048</v>
      </c>
      <c r="BW51" s="182">
        <v>2105</v>
      </c>
      <c r="BX51" s="183">
        <v>2185</v>
      </c>
    </row>
    <row r="52" spans="1:76">
      <c r="A52" s="178"/>
      <c r="B52" s="184" t="s">
        <v>268</v>
      </c>
      <c r="C52" s="178"/>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v>0</v>
      </c>
      <c r="BR52" s="182">
        <v>2</v>
      </c>
      <c r="BS52" s="182">
        <v>6</v>
      </c>
      <c r="BT52" s="182">
        <v>12</v>
      </c>
      <c r="BU52" s="182">
        <v>19</v>
      </c>
      <c r="BV52" s="182">
        <v>20</v>
      </c>
      <c r="BW52" s="182">
        <v>24</v>
      </c>
      <c r="BX52" s="183">
        <v>23</v>
      </c>
    </row>
    <row r="53" spans="1:76">
      <c r="A53" s="178"/>
      <c r="B53" s="179" t="s">
        <v>221</v>
      </c>
      <c r="C53" s="178"/>
      <c r="D53" s="177">
        <v>0</v>
      </c>
      <c r="E53" s="177">
        <v>0</v>
      </c>
      <c r="F53" s="177">
        <v>0</v>
      </c>
      <c r="G53" s="177">
        <v>0</v>
      </c>
      <c r="H53" s="177">
        <v>0</v>
      </c>
      <c r="I53" s="177">
        <v>0</v>
      </c>
      <c r="J53" s="177">
        <v>0</v>
      </c>
      <c r="K53" s="177">
        <v>0</v>
      </c>
      <c r="L53" s="177">
        <v>0</v>
      </c>
      <c r="M53" s="177">
        <v>0</v>
      </c>
      <c r="N53" s="177">
        <v>0</v>
      </c>
      <c r="O53" s="177">
        <v>0</v>
      </c>
      <c r="P53" s="177">
        <v>0</v>
      </c>
      <c r="Q53" s="177">
        <v>0</v>
      </c>
      <c r="R53" s="177">
        <v>0</v>
      </c>
      <c r="S53" s="177">
        <v>0</v>
      </c>
      <c r="T53" s="177">
        <v>0</v>
      </c>
      <c r="U53" s="177">
        <v>0</v>
      </c>
      <c r="V53" s="177">
        <v>0</v>
      </c>
      <c r="W53" s="177">
        <v>0</v>
      </c>
      <c r="X53" s="177">
        <v>0</v>
      </c>
      <c r="Y53" s="177">
        <v>0</v>
      </c>
      <c r="Z53" s="177">
        <v>0</v>
      </c>
      <c r="AA53" s="177">
        <v>0</v>
      </c>
      <c r="AB53" s="177">
        <v>0</v>
      </c>
      <c r="AC53" s="177">
        <v>0</v>
      </c>
      <c r="AD53" s="177">
        <v>0</v>
      </c>
      <c r="AE53" s="177">
        <v>0</v>
      </c>
      <c r="AF53" s="177">
        <v>103</v>
      </c>
      <c r="AG53" s="177">
        <v>107</v>
      </c>
      <c r="AH53" s="177">
        <v>116</v>
      </c>
      <c r="AI53" s="177">
        <v>153</v>
      </c>
      <c r="AJ53" s="177">
        <v>178</v>
      </c>
      <c r="AK53" s="177">
        <v>186</v>
      </c>
      <c r="AL53" s="177">
        <v>196</v>
      </c>
      <c r="AM53" s="177">
        <v>209</v>
      </c>
      <c r="AN53" s="177">
        <v>236</v>
      </c>
      <c r="AO53" s="177">
        <v>254</v>
      </c>
      <c r="AP53" s="177">
        <v>257</v>
      </c>
      <c r="AQ53" s="177">
        <v>258</v>
      </c>
      <c r="AR53" s="177">
        <v>267</v>
      </c>
      <c r="AS53" s="177">
        <v>277</v>
      </c>
      <c r="AT53" s="177">
        <v>286</v>
      </c>
      <c r="AU53" s="177">
        <v>296</v>
      </c>
      <c r="AV53" s="177">
        <v>307</v>
      </c>
      <c r="AW53" s="177">
        <v>321</v>
      </c>
      <c r="AX53" s="177">
        <v>337</v>
      </c>
      <c r="AY53" s="177">
        <v>358</v>
      </c>
      <c r="AZ53" s="177">
        <v>364</v>
      </c>
      <c r="BA53" s="177">
        <v>376</v>
      </c>
      <c r="BB53" s="177">
        <v>378</v>
      </c>
      <c r="BC53" s="177">
        <v>377</v>
      </c>
      <c r="BD53" s="177">
        <v>376</v>
      </c>
      <c r="BE53" s="177">
        <v>367</v>
      </c>
      <c r="BF53" s="177">
        <v>331</v>
      </c>
      <c r="BG53" s="177">
        <v>315</v>
      </c>
      <c r="BH53" s="177">
        <v>301</v>
      </c>
      <c r="BI53" s="177">
        <v>288</v>
      </c>
      <c r="BJ53" s="177">
        <v>275</v>
      </c>
      <c r="BK53" s="177">
        <v>263</v>
      </c>
      <c r="BL53" s="177">
        <v>251</v>
      </c>
      <c r="BM53" s="177">
        <v>240</v>
      </c>
      <c r="BN53" s="177">
        <v>230</v>
      </c>
      <c r="BO53" s="177">
        <v>220</v>
      </c>
      <c r="BP53" s="177">
        <v>211</v>
      </c>
      <c r="BQ53" s="177">
        <v>198</v>
      </c>
      <c r="BR53" s="177">
        <v>166</v>
      </c>
      <c r="BS53" s="177">
        <v>110</v>
      </c>
      <c r="BT53" s="177">
        <v>42</v>
      </c>
      <c r="BU53" s="177">
        <v>24</v>
      </c>
      <c r="BV53" s="177">
        <v>23</v>
      </c>
      <c r="BW53" s="177">
        <v>22</v>
      </c>
      <c r="BX53" s="176">
        <v>22</v>
      </c>
    </row>
    <row r="54" spans="1:76">
      <c r="A54" s="178"/>
      <c r="B54" s="179" t="s">
        <v>267</v>
      </c>
      <c r="C54" s="178"/>
      <c r="D54" s="182">
        <v>0</v>
      </c>
      <c r="E54" s="182">
        <v>0</v>
      </c>
      <c r="F54" s="182">
        <v>0</v>
      </c>
      <c r="G54" s="182">
        <v>0</v>
      </c>
      <c r="H54" s="182">
        <v>0</v>
      </c>
      <c r="I54" s="182">
        <v>0</v>
      </c>
      <c r="J54" s="182">
        <v>0</v>
      </c>
      <c r="K54" s="182">
        <v>4621</v>
      </c>
      <c r="L54" s="182">
        <v>4729</v>
      </c>
      <c r="M54" s="182">
        <v>4832</v>
      </c>
      <c r="N54" s="182">
        <v>5412</v>
      </c>
      <c r="O54" s="182">
        <v>5541</v>
      </c>
      <c r="P54" s="182">
        <v>5661</v>
      </c>
      <c r="Q54" s="182">
        <v>5778</v>
      </c>
      <c r="R54" s="182">
        <v>5919</v>
      </c>
      <c r="S54" s="182">
        <v>5965</v>
      </c>
      <c r="T54" s="182">
        <v>6142</v>
      </c>
      <c r="U54" s="182">
        <v>6340</v>
      </c>
      <c r="V54" s="182">
        <v>6523</v>
      </c>
      <c r="W54" s="182">
        <v>6751</v>
      </c>
      <c r="X54" s="182">
        <v>6955</v>
      </c>
      <c r="Y54" s="182">
        <v>7151</v>
      </c>
      <c r="Z54" s="182">
        <v>7344</v>
      </c>
      <c r="AA54" s="182">
        <v>7495</v>
      </c>
      <c r="AB54" s="182">
        <v>7648</v>
      </c>
      <c r="AC54" s="182">
        <v>7803</v>
      </c>
      <c r="AD54" s="182">
        <v>7951</v>
      </c>
      <c r="AE54" s="182">
        <v>8128</v>
      </c>
      <c r="AF54" s="182">
        <v>8315</v>
      </c>
      <c r="AG54" s="182">
        <v>8436</v>
      </c>
      <c r="AH54" s="182">
        <v>8579</v>
      </c>
      <c r="AI54" s="182">
        <v>8727</v>
      </c>
      <c r="AJ54" s="182">
        <v>8895</v>
      </c>
      <c r="AK54" s="182">
        <v>9074</v>
      </c>
      <c r="AL54" s="182">
        <v>9164</v>
      </c>
      <c r="AM54" s="182">
        <v>9261</v>
      </c>
      <c r="AN54" s="182">
        <v>9298</v>
      </c>
      <c r="AO54" s="182">
        <v>9495</v>
      </c>
      <c r="AP54" s="182">
        <v>9627</v>
      </c>
      <c r="AQ54" s="182">
        <v>9700</v>
      </c>
      <c r="AR54" s="182">
        <v>9755</v>
      </c>
      <c r="AS54" s="182">
        <v>9755</v>
      </c>
      <c r="AT54" s="182">
        <v>9930</v>
      </c>
      <c r="AU54" s="182">
        <v>9990</v>
      </c>
      <c r="AV54" s="182">
        <v>10056</v>
      </c>
      <c r="AW54" s="182">
        <v>10061</v>
      </c>
      <c r="AX54" s="182">
        <v>10097</v>
      </c>
      <c r="AY54" s="182">
        <v>10384</v>
      </c>
      <c r="AZ54" s="182">
        <v>10536</v>
      </c>
      <c r="BA54" s="182">
        <v>10680</v>
      </c>
      <c r="BB54" s="182">
        <v>10782</v>
      </c>
      <c r="BC54" s="182">
        <v>10936</v>
      </c>
      <c r="BD54" s="182">
        <v>11004</v>
      </c>
      <c r="BE54" s="182">
        <v>11095</v>
      </c>
      <c r="BF54" s="182">
        <v>11195</v>
      </c>
      <c r="BG54" s="182">
        <v>11320</v>
      </c>
      <c r="BH54" s="182">
        <v>11477</v>
      </c>
      <c r="BI54" s="182">
        <v>11585</v>
      </c>
      <c r="BJ54" s="182">
        <v>11715</v>
      </c>
      <c r="BK54" s="182">
        <v>11938</v>
      </c>
      <c r="BL54" s="182">
        <v>12160</v>
      </c>
      <c r="BM54" s="182">
        <v>12410</v>
      </c>
      <c r="BN54" s="182">
        <v>12566</v>
      </c>
      <c r="BO54" s="182">
        <v>12667</v>
      </c>
      <c r="BP54" s="182">
        <v>12810</v>
      </c>
      <c r="BQ54" s="182">
        <v>12888</v>
      </c>
      <c r="BR54" s="182">
        <v>12926</v>
      </c>
      <c r="BS54" s="182">
        <v>12982</v>
      </c>
      <c r="BT54" s="182">
        <v>12988</v>
      </c>
      <c r="BU54" s="182">
        <v>12958</v>
      </c>
      <c r="BV54" s="182">
        <v>12888</v>
      </c>
      <c r="BW54" s="182">
        <v>12748</v>
      </c>
      <c r="BX54" s="183">
        <v>12677</v>
      </c>
    </row>
    <row r="55" spans="1:76" ht="26.45" customHeight="1">
      <c r="A55" s="178"/>
      <c r="B55" s="179" t="s">
        <v>214</v>
      </c>
      <c r="C55" s="178"/>
      <c r="D55" s="177">
        <v>0</v>
      </c>
      <c r="E55" s="177">
        <v>0</v>
      </c>
      <c r="F55" s="177">
        <v>0</v>
      </c>
      <c r="G55" s="177">
        <v>0</v>
      </c>
      <c r="H55" s="177">
        <v>0</v>
      </c>
      <c r="I55" s="177">
        <v>0</v>
      </c>
      <c r="J55" s="177">
        <v>0</v>
      </c>
      <c r="K55" s="177">
        <v>0</v>
      </c>
      <c r="L55" s="177">
        <v>0</v>
      </c>
      <c r="M55" s="177">
        <v>0</v>
      </c>
      <c r="N55" s="177">
        <v>0</v>
      </c>
      <c r="O55" s="177">
        <v>0</v>
      </c>
      <c r="P55" s="177">
        <v>0</v>
      </c>
      <c r="Q55" s="177">
        <v>0</v>
      </c>
      <c r="R55" s="177">
        <v>0</v>
      </c>
      <c r="S55" s="177">
        <v>0</v>
      </c>
      <c r="T55" s="177">
        <v>0</v>
      </c>
      <c r="U55" s="177">
        <v>0</v>
      </c>
      <c r="V55" s="177">
        <v>0</v>
      </c>
      <c r="W55" s="177">
        <v>0</v>
      </c>
      <c r="X55" s="177">
        <v>0</v>
      </c>
      <c r="Y55" s="177">
        <v>0</v>
      </c>
      <c r="Z55" s="177">
        <v>0</v>
      </c>
      <c r="AA55" s="177">
        <v>0</v>
      </c>
      <c r="AB55" s="177">
        <v>0</v>
      </c>
      <c r="AC55" s="177">
        <v>0</v>
      </c>
      <c r="AD55" s="177">
        <v>0</v>
      </c>
      <c r="AE55" s="177">
        <v>0</v>
      </c>
      <c r="AF55" s="177">
        <v>0</v>
      </c>
      <c r="AG55" s="177">
        <v>0</v>
      </c>
      <c r="AH55" s="177">
        <v>0</v>
      </c>
      <c r="AI55" s="177">
        <v>0</v>
      </c>
      <c r="AJ55" s="177">
        <v>0</v>
      </c>
      <c r="AK55" s="177">
        <v>0</v>
      </c>
      <c r="AL55" s="177">
        <v>0</v>
      </c>
      <c r="AM55" s="177">
        <v>0</v>
      </c>
      <c r="AN55" s="177">
        <v>0</v>
      </c>
      <c r="AO55" s="177">
        <v>0</v>
      </c>
      <c r="AP55" s="177">
        <v>0</v>
      </c>
      <c r="AQ55" s="177">
        <v>0</v>
      </c>
      <c r="AR55" s="177">
        <v>0</v>
      </c>
      <c r="AS55" s="177">
        <v>0</v>
      </c>
      <c r="AT55" s="177">
        <v>0</v>
      </c>
      <c r="AU55" s="177">
        <v>0</v>
      </c>
      <c r="AV55" s="177">
        <v>0</v>
      </c>
      <c r="AW55" s="177">
        <v>0</v>
      </c>
      <c r="AX55" s="177">
        <v>0</v>
      </c>
      <c r="AY55" s="177">
        <v>0</v>
      </c>
      <c r="AZ55" s="177">
        <v>0</v>
      </c>
      <c r="BA55" s="177">
        <v>0</v>
      </c>
      <c r="BB55" s="177">
        <v>0</v>
      </c>
      <c r="BC55" s="177">
        <v>0</v>
      </c>
      <c r="BD55" s="177">
        <v>80</v>
      </c>
      <c r="BE55" s="177">
        <v>82</v>
      </c>
      <c r="BF55" s="177">
        <v>86</v>
      </c>
      <c r="BG55" s="177">
        <v>104</v>
      </c>
      <c r="BH55" s="177">
        <v>137</v>
      </c>
      <c r="BI55" s="177">
        <v>154</v>
      </c>
      <c r="BJ55" s="177">
        <v>154</v>
      </c>
      <c r="BK55" s="177">
        <v>197</v>
      </c>
      <c r="BL55" s="177">
        <v>248</v>
      </c>
      <c r="BM55" s="177">
        <v>253</v>
      </c>
      <c r="BN55" s="177">
        <v>274</v>
      </c>
      <c r="BO55" s="177">
        <v>273</v>
      </c>
      <c r="BP55" s="177">
        <v>276</v>
      </c>
      <c r="BQ55" s="177">
        <v>270</v>
      </c>
      <c r="BR55" s="177">
        <v>270</v>
      </c>
      <c r="BS55" s="177">
        <v>268</v>
      </c>
      <c r="BT55" s="177">
        <v>266</v>
      </c>
      <c r="BU55" s="177">
        <v>268</v>
      </c>
      <c r="BV55" s="177">
        <v>269</v>
      </c>
      <c r="BW55" s="177">
        <v>270</v>
      </c>
      <c r="BX55" s="176">
        <v>272</v>
      </c>
    </row>
    <row r="56" spans="1:76">
      <c r="A56" s="178"/>
      <c r="B56" s="179" t="s">
        <v>211</v>
      </c>
      <c r="C56" s="178"/>
      <c r="D56" s="182">
        <v>0</v>
      </c>
      <c r="E56" s="182">
        <v>0</v>
      </c>
      <c r="F56" s="182">
        <v>0</v>
      </c>
      <c r="G56" s="182">
        <v>0</v>
      </c>
      <c r="H56" s="182">
        <v>0</v>
      </c>
      <c r="I56" s="182">
        <v>0</v>
      </c>
      <c r="J56" s="182">
        <v>0</v>
      </c>
      <c r="K56" s="182">
        <v>0</v>
      </c>
      <c r="L56" s="182">
        <v>0</v>
      </c>
      <c r="M56" s="182">
        <v>0</v>
      </c>
      <c r="N56" s="182">
        <v>0</v>
      </c>
      <c r="O56" s="182">
        <v>0</v>
      </c>
      <c r="P56" s="182">
        <v>0</v>
      </c>
      <c r="Q56" s="182">
        <v>0</v>
      </c>
      <c r="R56" s="182">
        <v>0</v>
      </c>
      <c r="S56" s="182">
        <v>0</v>
      </c>
      <c r="T56" s="182">
        <v>0</v>
      </c>
      <c r="U56" s="182">
        <v>0</v>
      </c>
      <c r="V56" s="182">
        <v>0</v>
      </c>
      <c r="W56" s="182">
        <v>0</v>
      </c>
      <c r="X56" s="182">
        <v>0</v>
      </c>
      <c r="Y56" s="182">
        <v>0</v>
      </c>
      <c r="Z56" s="182">
        <v>0</v>
      </c>
      <c r="AA56" s="182">
        <v>0</v>
      </c>
      <c r="AB56" s="182">
        <v>0</v>
      </c>
      <c r="AC56" s="182">
        <v>0</v>
      </c>
      <c r="AD56" s="182">
        <v>0</v>
      </c>
      <c r="AE56" s="182">
        <v>0</v>
      </c>
      <c r="AF56" s="182">
        <v>572</v>
      </c>
      <c r="AG56" s="182">
        <v>552</v>
      </c>
      <c r="AH56" s="182">
        <v>503</v>
      </c>
      <c r="AI56" s="182">
        <v>461</v>
      </c>
      <c r="AJ56" s="182">
        <v>823</v>
      </c>
      <c r="AK56" s="182">
        <v>901</v>
      </c>
      <c r="AL56" s="182">
        <v>978</v>
      </c>
      <c r="AM56" s="182">
        <v>925</v>
      </c>
      <c r="AN56" s="182">
        <v>913</v>
      </c>
      <c r="AO56" s="182">
        <v>886</v>
      </c>
      <c r="AP56" s="182">
        <v>924</v>
      </c>
      <c r="AQ56" s="182">
        <v>716</v>
      </c>
      <c r="AR56" s="182">
        <v>546</v>
      </c>
      <c r="AS56" s="182">
        <v>319</v>
      </c>
      <c r="AT56" s="182">
        <v>328</v>
      </c>
      <c r="AU56" s="182">
        <v>603</v>
      </c>
      <c r="AV56" s="182">
        <v>660</v>
      </c>
      <c r="AW56" s="182">
        <v>609</v>
      </c>
      <c r="AX56" s="182">
        <v>487</v>
      </c>
      <c r="AY56" s="182">
        <v>395</v>
      </c>
      <c r="AZ56" s="182">
        <v>377</v>
      </c>
      <c r="BA56" s="181" t="s">
        <v>266</v>
      </c>
      <c r="BB56" s="181" t="s">
        <v>266</v>
      </c>
      <c r="BC56" s="181" t="s">
        <v>266</v>
      </c>
      <c r="BD56" s="181" t="s">
        <v>266</v>
      </c>
      <c r="BE56" s="181" t="s">
        <v>266</v>
      </c>
      <c r="BF56" s="181" t="s">
        <v>266</v>
      </c>
      <c r="BG56" s="181" t="s">
        <v>266</v>
      </c>
      <c r="BH56" s="181" t="s">
        <v>266</v>
      </c>
      <c r="BI56" s="181" t="s">
        <v>266</v>
      </c>
      <c r="BJ56" s="181" t="s">
        <v>266</v>
      </c>
      <c r="BK56" s="181" t="s">
        <v>266</v>
      </c>
      <c r="BL56" s="181" t="s">
        <v>266</v>
      </c>
      <c r="BM56" s="181" t="s">
        <v>266</v>
      </c>
      <c r="BN56" s="181" t="s">
        <v>266</v>
      </c>
      <c r="BO56" s="181" t="s">
        <v>266</v>
      </c>
      <c r="BP56" s="181" t="s">
        <v>266</v>
      </c>
      <c r="BQ56" s="181" t="s">
        <v>266</v>
      </c>
      <c r="BR56" s="181" t="s">
        <v>266</v>
      </c>
      <c r="BS56" s="181" t="s">
        <v>266</v>
      </c>
      <c r="BT56" s="181" t="s">
        <v>266</v>
      </c>
      <c r="BU56" s="181" t="s">
        <v>266</v>
      </c>
      <c r="BV56" s="181" t="s">
        <v>266</v>
      </c>
      <c r="BW56" s="181" t="s">
        <v>266</v>
      </c>
      <c r="BX56" s="180" t="s">
        <v>266</v>
      </c>
    </row>
    <row r="57" spans="1:76">
      <c r="A57" s="178"/>
      <c r="B57" s="179" t="s">
        <v>206</v>
      </c>
      <c r="C57" s="178"/>
      <c r="D57" s="177">
        <v>0</v>
      </c>
      <c r="E57" s="177">
        <v>0</v>
      </c>
      <c r="F57" s="177">
        <v>0</v>
      </c>
      <c r="G57" s="177">
        <v>0</v>
      </c>
      <c r="H57" s="177">
        <v>0</v>
      </c>
      <c r="I57" s="177">
        <v>0</v>
      </c>
      <c r="J57" s="177">
        <v>0</v>
      </c>
      <c r="K57" s="177">
        <v>0</v>
      </c>
      <c r="L57" s="177">
        <v>0</v>
      </c>
      <c r="M57" s="177">
        <v>0</v>
      </c>
      <c r="N57" s="177">
        <v>0</v>
      </c>
      <c r="O57" s="177">
        <v>0</v>
      </c>
      <c r="P57" s="177">
        <v>0</v>
      </c>
      <c r="Q57" s="177">
        <v>0</v>
      </c>
      <c r="R57" s="177">
        <v>0</v>
      </c>
      <c r="S57" s="177">
        <v>0</v>
      </c>
      <c r="T57" s="177">
        <v>0</v>
      </c>
      <c r="U57" s="177">
        <v>0</v>
      </c>
      <c r="V57" s="177">
        <v>0</v>
      </c>
      <c r="W57" s="177">
        <v>0</v>
      </c>
      <c r="X57" s="177">
        <v>0</v>
      </c>
      <c r="Y57" s="177">
        <v>0</v>
      </c>
      <c r="Z57" s="177">
        <v>0</v>
      </c>
      <c r="AA57" s="177">
        <v>0</v>
      </c>
      <c r="AB57" s="177">
        <v>0</v>
      </c>
      <c r="AC57" s="177">
        <v>0</v>
      </c>
      <c r="AD57" s="177">
        <v>0</v>
      </c>
      <c r="AE57" s="177">
        <v>0</v>
      </c>
      <c r="AF57" s="177">
        <v>0</v>
      </c>
      <c r="AG57" s="177">
        <v>0</v>
      </c>
      <c r="AH57" s="177">
        <v>0</v>
      </c>
      <c r="AI57" s="177">
        <v>0</v>
      </c>
      <c r="AJ57" s="177">
        <v>0</v>
      </c>
      <c r="AK57" s="177">
        <v>0</v>
      </c>
      <c r="AL57" s="177">
        <v>0</v>
      </c>
      <c r="AM57" s="177">
        <v>0</v>
      </c>
      <c r="AN57" s="177">
        <v>0</v>
      </c>
      <c r="AO57" s="177">
        <v>0</v>
      </c>
      <c r="AP57" s="177">
        <v>0</v>
      </c>
      <c r="AQ57" s="177">
        <v>0</v>
      </c>
      <c r="AR57" s="177">
        <v>0</v>
      </c>
      <c r="AS57" s="177">
        <v>0</v>
      </c>
      <c r="AT57" s="177">
        <v>0</v>
      </c>
      <c r="AU57" s="177">
        <v>0</v>
      </c>
      <c r="AV57" s="177">
        <v>0</v>
      </c>
      <c r="AW57" s="177">
        <v>0</v>
      </c>
      <c r="AX57" s="177">
        <v>0</v>
      </c>
      <c r="AY57" s="177">
        <v>0</v>
      </c>
      <c r="AZ57" s="177">
        <v>0</v>
      </c>
      <c r="BA57" s="177">
        <v>0</v>
      </c>
      <c r="BB57" s="177">
        <v>0</v>
      </c>
      <c r="BC57" s="177">
        <v>0</v>
      </c>
      <c r="BD57" s="177">
        <v>0</v>
      </c>
      <c r="BE57" s="177">
        <v>0</v>
      </c>
      <c r="BF57" s="177">
        <v>0</v>
      </c>
      <c r="BG57" s="177">
        <v>0</v>
      </c>
      <c r="BH57" s="177">
        <v>0</v>
      </c>
      <c r="BI57" s="177">
        <v>0</v>
      </c>
      <c r="BJ57" s="177">
        <v>0</v>
      </c>
      <c r="BK57" s="177">
        <v>0</v>
      </c>
      <c r="BL57" s="177">
        <v>0</v>
      </c>
      <c r="BM57" s="177">
        <v>0</v>
      </c>
      <c r="BN57" s="177">
        <v>0</v>
      </c>
      <c r="BO57" s="177">
        <v>0</v>
      </c>
      <c r="BP57" s="177">
        <v>0</v>
      </c>
      <c r="BQ57" s="177">
        <v>0</v>
      </c>
      <c r="BR57" s="177">
        <v>0</v>
      </c>
      <c r="BS57" s="177">
        <v>0</v>
      </c>
      <c r="BT57" s="177">
        <v>0</v>
      </c>
      <c r="BU57" s="177">
        <v>0</v>
      </c>
      <c r="BV57" s="177">
        <v>0</v>
      </c>
      <c r="BW57" s="177">
        <v>0</v>
      </c>
      <c r="BX57" s="176">
        <v>0</v>
      </c>
    </row>
    <row r="58" spans="1:76">
      <c r="A58" s="178"/>
      <c r="B58" s="179" t="s">
        <v>205</v>
      </c>
      <c r="C58" s="178"/>
      <c r="D58" s="177">
        <v>0</v>
      </c>
      <c r="E58" s="177">
        <v>0</v>
      </c>
      <c r="F58" s="177">
        <v>0</v>
      </c>
      <c r="G58" s="177">
        <v>0</v>
      </c>
      <c r="H58" s="177">
        <v>0</v>
      </c>
      <c r="I58" s="177">
        <v>0</v>
      </c>
      <c r="J58" s="177">
        <v>0</v>
      </c>
      <c r="K58" s="177">
        <v>0</v>
      </c>
      <c r="L58" s="177">
        <v>0</v>
      </c>
      <c r="M58" s="177">
        <v>0</v>
      </c>
      <c r="N58" s="177">
        <v>0</v>
      </c>
      <c r="O58" s="177">
        <v>0</v>
      </c>
      <c r="P58" s="177">
        <v>0</v>
      </c>
      <c r="Q58" s="177">
        <v>0</v>
      </c>
      <c r="R58" s="177">
        <v>0</v>
      </c>
      <c r="S58" s="177">
        <v>0</v>
      </c>
      <c r="T58" s="177">
        <v>0</v>
      </c>
      <c r="U58" s="177">
        <v>0</v>
      </c>
      <c r="V58" s="177">
        <v>0</v>
      </c>
      <c r="W58" s="177">
        <v>0</v>
      </c>
      <c r="X58" s="177">
        <v>0</v>
      </c>
      <c r="Y58" s="177">
        <v>0</v>
      </c>
      <c r="Z58" s="177">
        <v>0</v>
      </c>
      <c r="AA58" s="177">
        <v>0</v>
      </c>
      <c r="AB58" s="177">
        <v>0</v>
      </c>
      <c r="AC58" s="177">
        <v>0</v>
      </c>
      <c r="AD58" s="177">
        <v>0</v>
      </c>
      <c r="AE58" s="177">
        <v>0</v>
      </c>
      <c r="AF58" s="177">
        <v>0</v>
      </c>
      <c r="AG58" s="177">
        <v>0</v>
      </c>
      <c r="AH58" s="177">
        <v>0</v>
      </c>
      <c r="AI58" s="177">
        <v>0</v>
      </c>
      <c r="AJ58" s="177">
        <v>0</v>
      </c>
      <c r="AK58" s="177">
        <v>0</v>
      </c>
      <c r="AL58" s="177">
        <v>0</v>
      </c>
      <c r="AM58" s="177">
        <v>0</v>
      </c>
      <c r="AN58" s="177">
        <v>0</v>
      </c>
      <c r="AO58" s="177">
        <v>0</v>
      </c>
      <c r="AP58" s="177">
        <v>0</v>
      </c>
      <c r="AQ58" s="177">
        <v>0</v>
      </c>
      <c r="AR58" s="177">
        <v>0</v>
      </c>
      <c r="AS58" s="177">
        <v>0</v>
      </c>
      <c r="AT58" s="177">
        <v>0</v>
      </c>
      <c r="AU58" s="177">
        <v>0</v>
      </c>
      <c r="AV58" s="177">
        <v>0</v>
      </c>
      <c r="AW58" s="177">
        <v>0</v>
      </c>
      <c r="AX58" s="177">
        <v>0</v>
      </c>
      <c r="AY58" s="177">
        <v>0</v>
      </c>
      <c r="AZ58" s="177">
        <v>0</v>
      </c>
      <c r="BA58" s="177">
        <v>9759</v>
      </c>
      <c r="BB58" s="177">
        <v>9953</v>
      </c>
      <c r="BC58" s="177">
        <v>10084</v>
      </c>
      <c r="BD58" s="177">
        <v>11106</v>
      </c>
      <c r="BE58" s="177">
        <v>11202</v>
      </c>
      <c r="BF58" s="177">
        <v>11358</v>
      </c>
      <c r="BG58" s="177">
        <v>11486</v>
      </c>
      <c r="BH58" s="177">
        <v>11430</v>
      </c>
      <c r="BI58" s="177">
        <v>11555</v>
      </c>
      <c r="BJ58" s="177">
        <v>11750</v>
      </c>
      <c r="BK58" s="177">
        <v>12123</v>
      </c>
      <c r="BL58" s="177">
        <v>12421</v>
      </c>
      <c r="BM58" s="177">
        <v>12681</v>
      </c>
      <c r="BN58" s="177">
        <v>12783</v>
      </c>
      <c r="BO58" s="177">
        <v>12686</v>
      </c>
      <c r="BP58" s="177">
        <v>12683</v>
      </c>
      <c r="BQ58" s="177">
        <v>12585</v>
      </c>
      <c r="BR58" s="177">
        <v>12485</v>
      </c>
      <c r="BS58" s="177">
        <v>12296</v>
      </c>
      <c r="BT58" s="177">
        <v>12141</v>
      </c>
      <c r="BU58" s="177">
        <v>11881</v>
      </c>
      <c r="BV58" s="177">
        <v>11617</v>
      </c>
      <c r="BW58" s="177">
        <v>11452</v>
      </c>
      <c r="BX58" s="176">
        <v>11336</v>
      </c>
    </row>
    <row r="59" spans="1:76" s="170" customFormat="1" ht="16.5" thickBot="1">
      <c r="A59" s="175"/>
      <c r="B59" s="174"/>
      <c r="C59" s="173"/>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1"/>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97" customWidth="1"/>
    <col min="2" max="2" width="75.7109375" style="31" customWidth="1"/>
    <col min="3" max="3" width="25.7109375" style="31" customWidth="1"/>
    <col min="4" max="71" width="12.7109375" style="96" customWidth="1"/>
    <col min="72" max="75" width="12.7109375" style="201" customWidth="1"/>
    <col min="76" max="76" width="12.7109375" style="31" customWidth="1"/>
    <col min="77" max="16384" width="9.140625" style="31"/>
  </cols>
  <sheetData>
    <row r="1" spans="1:76" s="74"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row>
    <row r="2" spans="1:76" ht="33" customHeight="1">
      <c r="A2" s="26" t="str">
        <f>Notes!A2</f>
        <v>Summer Budget</v>
      </c>
      <c r="B2" s="26" t="s">
        <v>323</v>
      </c>
      <c r="C2" s="94"/>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3" t="s">
        <v>83</v>
      </c>
      <c r="BU2" s="72" t="s">
        <v>82</v>
      </c>
      <c r="BV2" s="72" t="s">
        <v>81</v>
      </c>
      <c r="BW2" s="72" t="s">
        <v>80</v>
      </c>
      <c r="BX2" s="71" t="s">
        <v>79</v>
      </c>
    </row>
    <row r="3" spans="1:76" s="66" customFormat="1" ht="15.75">
      <c r="A3" s="70">
        <f>Notes!A3</f>
        <v>2015</v>
      </c>
      <c r="B3" s="23" t="s">
        <v>261</v>
      </c>
      <c r="C3" s="90"/>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c r="C4" s="87"/>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63"/>
      <c r="BG4" s="63"/>
      <c r="BH4" s="63"/>
      <c r="BI4" s="63"/>
      <c r="BJ4" s="63"/>
      <c r="BK4" s="63"/>
      <c r="BL4" s="63"/>
      <c r="BM4" s="63"/>
      <c r="BN4" s="63"/>
      <c r="BO4" s="63"/>
      <c r="BP4" s="63"/>
      <c r="BQ4" s="63"/>
      <c r="BR4" s="63"/>
      <c r="BS4" s="63"/>
      <c r="BT4" s="63"/>
      <c r="BU4" s="63"/>
      <c r="BV4" s="63"/>
      <c r="BW4" s="63"/>
      <c r="BX4" s="155"/>
    </row>
    <row r="5" spans="1:76" ht="27" customHeight="1">
      <c r="A5" s="112"/>
      <c r="B5" s="41" t="s">
        <v>322</v>
      </c>
      <c r="C5" s="212"/>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3"/>
    </row>
    <row r="6" spans="1:76">
      <c r="A6" s="112"/>
      <c r="B6" s="38" t="s">
        <v>259</v>
      </c>
      <c r="C6" s="213" t="s">
        <v>201</v>
      </c>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v>29.110512129380052</v>
      </c>
      <c r="AI6" s="137">
        <v>33.549592894152475</v>
      </c>
      <c r="AJ6" s="137">
        <v>40.369007052134776</v>
      </c>
      <c r="AK6" s="137">
        <v>46.752225119122535</v>
      </c>
      <c r="AL6" s="137">
        <v>54.320191795418218</v>
      </c>
      <c r="AM6" s="137">
        <v>59.875101756018147</v>
      </c>
      <c r="AN6" s="137">
        <v>65.101994394921959</v>
      </c>
      <c r="AO6" s="137">
        <v>74.2190013532487</v>
      </c>
      <c r="AP6" s="137">
        <v>80.449906377863556</v>
      </c>
      <c r="AQ6" s="137">
        <v>90.01536154090887</v>
      </c>
      <c r="AR6" s="137">
        <v>97.347068426548574</v>
      </c>
      <c r="AS6" s="137">
        <v>106.17280948270272</v>
      </c>
      <c r="AT6" s="137">
        <v>124.86515488177545</v>
      </c>
      <c r="AU6" s="137">
        <v>152.5137354583984</v>
      </c>
      <c r="AV6" s="137">
        <v>0</v>
      </c>
      <c r="AW6" s="137">
        <v>0</v>
      </c>
      <c r="AX6" s="137">
        <v>0</v>
      </c>
      <c r="AY6" s="137">
        <v>0</v>
      </c>
      <c r="AZ6" s="137">
        <v>0</v>
      </c>
      <c r="BA6" s="137">
        <v>0</v>
      </c>
      <c r="BB6" s="137">
        <v>0</v>
      </c>
      <c r="BC6" s="137">
        <v>0</v>
      </c>
      <c r="BD6" s="137">
        <v>0</v>
      </c>
      <c r="BE6" s="137">
        <v>0</v>
      </c>
      <c r="BF6" s="137">
        <v>0</v>
      </c>
      <c r="BG6" s="137">
        <v>0</v>
      </c>
      <c r="BH6" s="137">
        <v>0</v>
      </c>
      <c r="BI6" s="137">
        <v>0</v>
      </c>
      <c r="BJ6" s="137">
        <v>0</v>
      </c>
      <c r="BK6" s="137">
        <v>0</v>
      </c>
      <c r="BL6" s="137">
        <v>0</v>
      </c>
      <c r="BM6" s="137">
        <v>0</v>
      </c>
      <c r="BN6" s="137">
        <v>0</v>
      </c>
      <c r="BO6" s="137">
        <v>0</v>
      </c>
      <c r="BP6" s="137">
        <v>0</v>
      </c>
      <c r="BQ6" s="137">
        <v>0</v>
      </c>
      <c r="BR6" s="137">
        <v>0</v>
      </c>
      <c r="BS6" s="137">
        <v>0</v>
      </c>
      <c r="BT6" s="137">
        <v>0</v>
      </c>
      <c r="BU6" s="137">
        <v>0</v>
      </c>
      <c r="BV6" s="137">
        <v>0</v>
      </c>
      <c r="BW6" s="137">
        <v>0</v>
      </c>
      <c r="BX6" s="133">
        <v>0</v>
      </c>
    </row>
    <row r="7" spans="1:76">
      <c r="A7" s="112"/>
      <c r="B7" s="38" t="s">
        <v>321</v>
      </c>
      <c r="C7" s="213" t="s">
        <v>201</v>
      </c>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v>1798</v>
      </c>
      <c r="AI7" s="137">
        <v>2830</v>
      </c>
      <c r="AJ7" s="137">
        <v>3005</v>
      </c>
      <c r="AK7" s="137">
        <v>3448</v>
      </c>
      <c r="AL7" s="137">
        <v>3751</v>
      </c>
      <c r="AM7" s="137">
        <v>4095</v>
      </c>
      <c r="AN7" s="137">
        <v>4396</v>
      </c>
      <c r="AO7" s="137">
        <v>4602</v>
      </c>
      <c r="AP7" s="137">
        <v>4661</v>
      </c>
      <c r="AQ7" s="137">
        <v>4760.201</v>
      </c>
      <c r="AR7" s="137">
        <v>4693.6689999999999</v>
      </c>
      <c r="AS7" s="137">
        <v>4736.817</v>
      </c>
      <c r="AT7" s="137">
        <v>4819.6320000000005</v>
      </c>
      <c r="AU7" s="137">
        <v>5437.5395747970842</v>
      </c>
      <c r="AV7" s="137">
        <v>5953.1810000000005</v>
      </c>
      <c r="AW7" s="137">
        <v>6331.3990000000003</v>
      </c>
      <c r="AX7" s="137">
        <v>6403.6940000000004</v>
      </c>
      <c r="AY7" s="137">
        <v>6642.2250000000004</v>
      </c>
      <c r="AZ7" s="137">
        <v>6941.3710000000001</v>
      </c>
      <c r="BA7" s="137">
        <v>7088.2730000000001</v>
      </c>
      <c r="BB7" s="137">
        <v>7294.9489999999996</v>
      </c>
      <c r="BC7" s="137">
        <v>8283.3439999999991</v>
      </c>
      <c r="BD7" s="137">
        <v>8659.5450000000001</v>
      </c>
      <c r="BE7" s="137">
        <v>8795.2162844499999</v>
      </c>
      <c r="BF7" s="137">
        <v>8945.096379300001</v>
      </c>
      <c r="BG7" s="137"/>
      <c r="BH7" s="137"/>
      <c r="BI7" s="137"/>
      <c r="BJ7" s="137"/>
      <c r="BK7" s="137"/>
      <c r="BL7" s="137"/>
      <c r="BM7" s="137"/>
      <c r="BN7" s="137"/>
      <c r="BO7" s="137"/>
      <c r="BP7" s="137"/>
      <c r="BQ7" s="137"/>
      <c r="BR7" s="137"/>
      <c r="BS7" s="137"/>
      <c r="BT7" s="137"/>
      <c r="BU7" s="137"/>
      <c r="BV7" s="137"/>
      <c r="BW7" s="137"/>
      <c r="BX7" s="133"/>
    </row>
    <row r="8" spans="1:76">
      <c r="A8" s="112"/>
      <c r="B8" s="38" t="s">
        <v>253</v>
      </c>
      <c r="C8" s="213" t="s">
        <v>201</v>
      </c>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v>0</v>
      </c>
      <c r="AI8" s="137">
        <v>0</v>
      </c>
      <c r="AJ8" s="137">
        <v>0</v>
      </c>
      <c r="AK8" s="137">
        <v>0</v>
      </c>
      <c r="AL8" s="137">
        <v>0</v>
      </c>
      <c r="AM8" s="137">
        <v>0</v>
      </c>
      <c r="AN8" s="137">
        <v>0</v>
      </c>
      <c r="AO8" s="137">
        <v>0</v>
      </c>
      <c r="AP8" s="137">
        <v>0</v>
      </c>
      <c r="AQ8" s="137">
        <v>0</v>
      </c>
      <c r="AR8" s="137">
        <v>0</v>
      </c>
      <c r="AS8" s="137">
        <v>0</v>
      </c>
      <c r="AT8" s="137">
        <v>0</v>
      </c>
      <c r="AU8" s="137">
        <v>0</v>
      </c>
      <c r="AV8" s="137">
        <v>231.47411666314397</v>
      </c>
      <c r="AW8" s="137">
        <v>325.20902588180275</v>
      </c>
      <c r="AX8" s="137">
        <v>365.13545224968743</v>
      </c>
      <c r="AY8" s="137">
        <v>437.39160512525461</v>
      </c>
      <c r="AZ8" s="137">
        <v>443.26224191823394</v>
      </c>
      <c r="BA8" s="137">
        <v>488.61175918926864</v>
      </c>
      <c r="BB8" s="137">
        <v>528.58293270578872</v>
      </c>
      <c r="BC8" s="137">
        <v>566.36950568822147</v>
      </c>
      <c r="BD8" s="137">
        <v>607.03198548293733</v>
      </c>
      <c r="BE8" s="137">
        <v>673.62344552251193</v>
      </c>
      <c r="BF8" s="137">
        <v>762.23</v>
      </c>
      <c r="BG8" s="137">
        <v>793.54721823565706</v>
      </c>
      <c r="BH8" s="137">
        <v>842.13</v>
      </c>
      <c r="BI8" s="137">
        <v>923.7647969778385</v>
      </c>
      <c r="BJ8" s="137">
        <v>972.69087379439623</v>
      </c>
      <c r="BK8" s="137">
        <v>1039.8247158707195</v>
      </c>
      <c r="BL8" s="137">
        <v>1105.9393085337213</v>
      </c>
      <c r="BM8" s="137">
        <v>1192.1009182195146</v>
      </c>
      <c r="BN8" s="137">
        <v>1220.2044423261623</v>
      </c>
      <c r="BO8" s="137">
        <v>1314.7165739259212</v>
      </c>
      <c r="BP8" s="137">
        <v>1390.6353122046253</v>
      </c>
      <c r="BQ8" s="137">
        <v>1463.4688412331682</v>
      </c>
      <c r="BR8" s="137">
        <v>1717.5946438349929</v>
      </c>
      <c r="BS8" s="137">
        <v>1772.2718936555004</v>
      </c>
      <c r="BT8" s="137">
        <v>1798.1995827566873</v>
      </c>
      <c r="BU8" s="137">
        <v>1855.5757674876618</v>
      </c>
      <c r="BV8" s="137">
        <v>1930.8753181273976</v>
      </c>
      <c r="BW8" s="137">
        <v>2021.3631584142863</v>
      </c>
      <c r="BX8" s="133">
        <v>2081.6886329052595</v>
      </c>
    </row>
    <row r="9" spans="1:76">
      <c r="A9" s="112"/>
      <c r="B9" s="38" t="s">
        <v>320</v>
      </c>
      <c r="C9" s="213" t="s">
        <v>203</v>
      </c>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v>0</v>
      </c>
      <c r="AI9" s="137">
        <v>0</v>
      </c>
      <c r="AJ9" s="137">
        <v>0</v>
      </c>
      <c r="AK9" s="137">
        <v>0</v>
      </c>
      <c r="AL9" s="137">
        <v>0</v>
      </c>
      <c r="AM9" s="137">
        <v>0</v>
      </c>
      <c r="AN9" s="137">
        <v>0</v>
      </c>
      <c r="AO9" s="137">
        <v>0</v>
      </c>
      <c r="AP9" s="137">
        <v>0</v>
      </c>
      <c r="AQ9" s="137">
        <v>0</v>
      </c>
      <c r="AR9" s="137">
        <v>0</v>
      </c>
      <c r="AS9" s="137">
        <v>0</v>
      </c>
      <c r="AT9" s="137">
        <v>0</v>
      </c>
      <c r="AU9" s="137">
        <v>0</v>
      </c>
      <c r="AV9" s="137">
        <v>0.65355075911120464</v>
      </c>
      <c r="AW9" s="137">
        <v>1.6217743773994191</v>
      </c>
      <c r="AX9" s="137">
        <v>2.5752797853609004</v>
      </c>
      <c r="AY9" s="137">
        <v>4.0695107580942906</v>
      </c>
      <c r="AZ9" s="137">
        <v>7.3852964480226744</v>
      </c>
      <c r="BA9" s="137">
        <v>9.2967079417926204</v>
      </c>
      <c r="BB9" s="137">
        <v>10.80366474213008</v>
      </c>
      <c r="BC9" s="137">
        <v>9.355921533335783</v>
      </c>
      <c r="BD9" s="137">
        <v>0</v>
      </c>
      <c r="BE9" s="137">
        <v>0</v>
      </c>
      <c r="BF9" s="137">
        <v>0</v>
      </c>
      <c r="BG9" s="137">
        <v>0</v>
      </c>
      <c r="BH9" s="137">
        <v>0</v>
      </c>
      <c r="BI9" s="137">
        <v>0</v>
      </c>
      <c r="BJ9" s="137">
        <v>0</v>
      </c>
      <c r="BK9" s="137">
        <v>0</v>
      </c>
      <c r="BL9" s="137">
        <v>0</v>
      </c>
      <c r="BM9" s="137">
        <v>0</v>
      </c>
      <c r="BN9" s="137">
        <v>0</v>
      </c>
      <c r="BO9" s="137">
        <v>0</v>
      </c>
      <c r="BP9" s="137">
        <v>0</v>
      </c>
      <c r="BQ9" s="137">
        <v>0</v>
      </c>
      <c r="BR9" s="137">
        <v>0</v>
      </c>
      <c r="BS9" s="137">
        <v>0</v>
      </c>
      <c r="BT9" s="137">
        <v>0</v>
      </c>
      <c r="BU9" s="137">
        <v>0</v>
      </c>
      <c r="BV9" s="137">
        <v>0</v>
      </c>
      <c r="BW9" s="137">
        <v>0</v>
      </c>
      <c r="BX9" s="133">
        <v>0</v>
      </c>
    </row>
    <row r="10" spans="1:76">
      <c r="A10" s="112"/>
      <c r="B10" s="152" t="s">
        <v>248</v>
      </c>
      <c r="C10" s="213" t="s">
        <v>203</v>
      </c>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v>14.511966970103668</v>
      </c>
      <c r="AI10" s="137">
        <v>16.133326530612248</v>
      </c>
      <c r="AJ10" s="137">
        <v>24.717428571428567</v>
      </c>
      <c r="AK10" s="137">
        <v>38.256555984555987</v>
      </c>
      <c r="AL10" s="137">
        <v>53.688094574692514</v>
      </c>
      <c r="AM10" s="137">
        <v>69.433802484230412</v>
      </c>
      <c r="AN10" s="137">
        <v>70.79400989192159</v>
      </c>
      <c r="AO10" s="137">
        <v>72.922577563434828</v>
      </c>
      <c r="AP10" s="137">
        <v>90.311245126833001</v>
      </c>
      <c r="AQ10" s="137">
        <v>101.14080485724621</v>
      </c>
      <c r="AR10" s="137">
        <v>214.69849528659114</v>
      </c>
      <c r="AS10" s="137">
        <v>246.22674990624449</v>
      </c>
      <c r="AT10" s="137">
        <v>290.78532291356805</v>
      </c>
      <c r="AU10" s="137">
        <v>374.87953670196288</v>
      </c>
      <c r="AV10" s="137">
        <v>515.91282807874779</v>
      </c>
      <c r="AW10" s="137">
        <v>639.46872373484587</v>
      </c>
      <c r="AX10" s="137">
        <v>746.17943712198155</v>
      </c>
      <c r="AY10" s="137">
        <v>868.26822643117271</v>
      </c>
      <c r="AZ10" s="137">
        <v>1014.3606606667142</v>
      </c>
      <c r="BA10" s="137">
        <v>1119.2241017635679</v>
      </c>
      <c r="BB10" s="137">
        <v>1161.318333432162</v>
      </c>
      <c r="BC10" s="137">
        <v>952.99214417084886</v>
      </c>
      <c r="BD10" s="137">
        <v>0.85962981144998363</v>
      </c>
      <c r="BE10" s="137">
        <v>-0.41171855202088775</v>
      </c>
      <c r="BF10" s="137">
        <v>-0.37195512837768846</v>
      </c>
      <c r="BG10" s="137">
        <v>4.2834981501008555E-2</v>
      </c>
      <c r="BH10" s="137">
        <v>-1.4578517270204401E-2</v>
      </c>
      <c r="BI10" s="137">
        <v>0</v>
      </c>
      <c r="BJ10" s="137">
        <v>0</v>
      </c>
      <c r="BK10" s="137">
        <v>0</v>
      </c>
      <c r="BL10" s="137">
        <v>0</v>
      </c>
      <c r="BM10" s="137">
        <v>0</v>
      </c>
      <c r="BN10" s="137">
        <v>0</v>
      </c>
      <c r="BO10" s="137">
        <v>0</v>
      </c>
      <c r="BP10" s="137">
        <v>0</v>
      </c>
      <c r="BQ10" s="137">
        <v>0</v>
      </c>
      <c r="BR10" s="137">
        <v>0</v>
      </c>
      <c r="BS10" s="137">
        <v>0</v>
      </c>
      <c r="BT10" s="137">
        <v>0</v>
      </c>
      <c r="BU10" s="137">
        <v>0</v>
      </c>
      <c r="BV10" s="137">
        <v>0</v>
      </c>
      <c r="BW10" s="137">
        <v>0</v>
      </c>
      <c r="BX10" s="133">
        <v>0</v>
      </c>
    </row>
    <row r="11" spans="1:76" ht="24.75" customHeight="1">
      <c r="A11" s="112"/>
      <c r="B11" s="152" t="s">
        <v>245</v>
      </c>
      <c r="C11" s="213" t="s">
        <v>210</v>
      </c>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v>2</v>
      </c>
      <c r="AI11" s="137">
        <v>2</v>
      </c>
      <c r="AJ11" s="137">
        <v>2</v>
      </c>
      <c r="AK11" s="137">
        <v>2</v>
      </c>
      <c r="AL11" s="137">
        <v>2</v>
      </c>
      <c r="AM11" s="137">
        <v>2</v>
      </c>
      <c r="AN11" s="137">
        <v>2</v>
      </c>
      <c r="AO11" s="137">
        <v>1</v>
      </c>
      <c r="AP11" s="137">
        <v>2</v>
      </c>
      <c r="AQ11" s="137">
        <v>1.4339999999999999</v>
      </c>
      <c r="AR11" s="137">
        <v>1.3520000000000001</v>
      </c>
      <c r="AS11" s="137">
        <v>1.355</v>
      </c>
      <c r="AT11" s="137">
        <v>1.5509999999999999</v>
      </c>
      <c r="AU11" s="137">
        <v>1.4710000000000001</v>
      </c>
      <c r="AV11" s="137">
        <v>2</v>
      </c>
      <c r="AW11" s="137">
        <v>1</v>
      </c>
      <c r="AX11" s="137">
        <v>1</v>
      </c>
      <c r="AY11" s="137">
        <v>1.7210000000000001</v>
      </c>
      <c r="AZ11" s="137">
        <v>1.496</v>
      </c>
      <c r="BA11" s="137">
        <v>1.5720000000000001</v>
      </c>
      <c r="BB11" s="137">
        <v>1.7769999999999999</v>
      </c>
      <c r="BC11" s="137">
        <v>1.359</v>
      </c>
      <c r="BD11" s="137">
        <v>1.452</v>
      </c>
      <c r="BE11" s="137">
        <v>1.6164412184601897</v>
      </c>
      <c r="BF11" s="137">
        <v>1.6007503600000001</v>
      </c>
      <c r="BG11" s="137">
        <v>0</v>
      </c>
      <c r="BH11" s="137">
        <v>0</v>
      </c>
      <c r="BI11" s="137">
        <v>0</v>
      </c>
      <c r="BJ11" s="137">
        <v>0</v>
      </c>
      <c r="BK11" s="137">
        <v>0</v>
      </c>
      <c r="BL11" s="137">
        <v>0</v>
      </c>
      <c r="BM11" s="137">
        <v>0</v>
      </c>
      <c r="BN11" s="137">
        <v>0</v>
      </c>
      <c r="BO11" s="137">
        <v>0</v>
      </c>
      <c r="BP11" s="137">
        <v>0</v>
      </c>
      <c r="BQ11" s="137">
        <v>0</v>
      </c>
      <c r="BR11" s="137">
        <v>0</v>
      </c>
      <c r="BS11" s="137">
        <v>0</v>
      </c>
      <c r="BT11" s="137">
        <v>0</v>
      </c>
      <c r="BU11" s="137">
        <v>0</v>
      </c>
      <c r="BV11" s="137">
        <v>0</v>
      </c>
      <c r="BW11" s="137">
        <v>0</v>
      </c>
      <c r="BX11" s="133">
        <v>0</v>
      </c>
    </row>
    <row r="12" spans="1:76">
      <c r="A12" s="112"/>
      <c r="B12" s="38" t="s">
        <v>301</v>
      </c>
      <c r="C12" s="213" t="s">
        <v>203</v>
      </c>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v>287.50626379634298</v>
      </c>
      <c r="AI12" s="137">
        <v>302.08045600000003</v>
      </c>
      <c r="AJ12" s="137">
        <v>395.88564615384615</v>
      </c>
      <c r="AK12" s="137">
        <v>564.3645305</v>
      </c>
      <c r="AL12" s="137">
        <v>755.4666057500001</v>
      </c>
      <c r="AM12" s="137">
        <v>882.96256549999987</v>
      </c>
      <c r="AN12" s="137">
        <v>1020.7705977499999</v>
      </c>
      <c r="AO12" s="137">
        <v>1172.1197127142857</v>
      </c>
      <c r="AP12" s="137">
        <v>1245.5755610666668</v>
      </c>
      <c r="AQ12" s="137">
        <v>1291.2906329999998</v>
      </c>
      <c r="AR12" s="137">
        <v>1322.3629533333335</v>
      </c>
      <c r="AS12" s="137">
        <v>1417.252283333333</v>
      </c>
      <c r="AT12" s="137">
        <v>1601.3146243333333</v>
      </c>
      <c r="AU12" s="137">
        <v>2084.0561549999998</v>
      </c>
      <c r="AV12" s="137">
        <v>2588.9620103333332</v>
      </c>
      <c r="AW12" s="137">
        <v>2871.8776219999995</v>
      </c>
      <c r="AX12" s="137">
        <v>2785.9169999999999</v>
      </c>
      <c r="AY12" s="137">
        <v>2744.35</v>
      </c>
      <c r="AZ12" s="137">
        <v>2438.2424801734269</v>
      </c>
      <c r="BA12" s="137">
        <v>2154.4810000000002</v>
      </c>
      <c r="BB12" s="137">
        <v>2160.527</v>
      </c>
      <c r="BC12" s="137">
        <v>2384.0059999999999</v>
      </c>
      <c r="BD12" s="137">
        <v>2944.4639999999999</v>
      </c>
      <c r="BE12" s="137">
        <v>3325.067</v>
      </c>
      <c r="BF12" s="137">
        <v>3655.0069999999996</v>
      </c>
      <c r="BG12" s="137">
        <v>3752.7889999999998</v>
      </c>
      <c r="BH12" s="137">
        <v>3278</v>
      </c>
      <c r="BI12" s="137">
        <v>2526</v>
      </c>
      <c r="BJ12" s="137">
        <v>2050</v>
      </c>
      <c r="BK12" s="137">
        <v>1737.5119804834528</v>
      </c>
      <c r="BL12" s="137">
        <v>1455.6900798477316</v>
      </c>
      <c r="BM12" s="137">
        <v>876.97242974579706</v>
      </c>
      <c r="BN12" s="137">
        <v>633.219714059539</v>
      </c>
      <c r="BO12" s="137">
        <v>451.05771460709826</v>
      </c>
      <c r="BP12" s="137">
        <v>292.27523465753882</v>
      </c>
      <c r="BQ12" s="137">
        <v>172.17469324246855</v>
      </c>
      <c r="BR12" s="137">
        <v>121.33469970972095</v>
      </c>
      <c r="BS12" s="137">
        <v>91.060306652508061</v>
      </c>
      <c r="BT12" s="137">
        <v>70.77799148532857</v>
      </c>
      <c r="BU12" s="137">
        <v>55.411142775136142</v>
      </c>
      <c r="BV12" s="137">
        <v>44.016869660347481</v>
      </c>
      <c r="BW12" s="137">
        <v>35.135079946609913</v>
      </c>
      <c r="BX12" s="133">
        <v>28.925510921240321</v>
      </c>
    </row>
    <row r="13" spans="1:76">
      <c r="A13" s="112"/>
      <c r="B13" s="38" t="s">
        <v>319</v>
      </c>
      <c r="C13" s="213" t="s">
        <v>203</v>
      </c>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v>0</v>
      </c>
      <c r="AI13" s="137">
        <v>0</v>
      </c>
      <c r="AJ13" s="137">
        <v>0</v>
      </c>
      <c r="AK13" s="137">
        <v>0</v>
      </c>
      <c r="AL13" s="137">
        <v>0</v>
      </c>
      <c r="AM13" s="137">
        <v>0</v>
      </c>
      <c r="AN13" s="137">
        <v>0</v>
      </c>
      <c r="AO13" s="137">
        <v>0</v>
      </c>
      <c r="AP13" s="137">
        <v>0</v>
      </c>
      <c r="AQ13" s="137">
        <v>0</v>
      </c>
      <c r="AR13" s="137">
        <v>0</v>
      </c>
      <c r="AS13" s="137">
        <v>0</v>
      </c>
      <c r="AT13" s="137">
        <v>0</v>
      </c>
      <c r="AU13" s="137">
        <v>0</v>
      </c>
      <c r="AV13" s="137">
        <v>0</v>
      </c>
      <c r="AW13" s="137">
        <v>0</v>
      </c>
      <c r="AX13" s="137">
        <v>0</v>
      </c>
      <c r="AY13" s="137">
        <v>0</v>
      </c>
      <c r="AZ13" s="137">
        <v>214.28451982657336</v>
      </c>
      <c r="BA13" s="137">
        <v>330</v>
      </c>
      <c r="BB13" s="137">
        <v>305</v>
      </c>
      <c r="BC13" s="137">
        <v>285</v>
      </c>
      <c r="BD13" s="137">
        <v>305</v>
      </c>
      <c r="BE13" s="137">
        <v>284</v>
      </c>
      <c r="BF13" s="137">
        <v>289.81299999999999</v>
      </c>
      <c r="BG13" s="137">
        <v>255.8872903330878</v>
      </c>
      <c r="BH13" s="137">
        <v>142.881</v>
      </c>
      <c r="BI13" s="137">
        <v>24.123565300067376</v>
      </c>
      <c r="BJ13" s="137">
        <v>12.22461096189574</v>
      </c>
      <c r="BK13" s="137">
        <v>0</v>
      </c>
      <c r="BL13" s="137">
        <v>0</v>
      </c>
      <c r="BM13" s="137">
        <v>0</v>
      </c>
      <c r="BN13" s="137">
        <v>0</v>
      </c>
      <c r="BO13" s="137">
        <v>0</v>
      </c>
      <c r="BP13" s="137">
        <v>0</v>
      </c>
      <c r="BQ13" s="137">
        <v>0</v>
      </c>
      <c r="BR13" s="137">
        <v>0</v>
      </c>
      <c r="BS13" s="137">
        <v>0</v>
      </c>
      <c r="BT13" s="137">
        <v>0</v>
      </c>
      <c r="BU13" s="137">
        <v>0</v>
      </c>
      <c r="BV13" s="137">
        <v>0</v>
      </c>
      <c r="BW13" s="137">
        <v>0</v>
      </c>
      <c r="BX13" s="133">
        <v>0</v>
      </c>
    </row>
    <row r="14" spans="1:76">
      <c r="A14" s="112"/>
      <c r="B14" s="38" t="s">
        <v>312</v>
      </c>
      <c r="C14" s="213" t="s">
        <v>201</v>
      </c>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v>9.1014969282685811</v>
      </c>
      <c r="AI14" s="137">
        <v>11.640236243555856</v>
      </c>
      <c r="AJ14" s="137">
        <v>13.630234353478913</v>
      </c>
      <c r="AK14" s="137">
        <v>15.590189419879557</v>
      </c>
      <c r="AL14" s="137">
        <v>17.539349755901764</v>
      </c>
      <c r="AM14" s="137">
        <v>18.772171160752329</v>
      </c>
      <c r="AN14" s="137">
        <v>18.932891833284359</v>
      </c>
      <c r="AO14" s="137">
        <v>19.456935976129234</v>
      </c>
      <c r="AP14" s="137">
        <v>20.544119957107366</v>
      </c>
      <c r="AQ14" s="137">
        <v>21.373524682261195</v>
      </c>
      <c r="AR14" s="137">
        <v>22.393906028598739</v>
      </c>
      <c r="AS14" s="137">
        <v>23.906947632296195</v>
      </c>
      <c r="AT14" s="137">
        <v>26.429268414933048</v>
      </c>
      <c r="AU14" s="137">
        <v>30.590785383135724</v>
      </c>
      <c r="AV14" s="137">
        <v>1.9676571350371104</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3">
        <v>0</v>
      </c>
    </row>
    <row r="15" spans="1:76">
      <c r="A15" s="112"/>
      <c r="B15" s="38" t="s">
        <v>207</v>
      </c>
      <c r="C15" s="213" t="s">
        <v>201</v>
      </c>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v>0</v>
      </c>
      <c r="AI15" s="137">
        <v>0</v>
      </c>
      <c r="AJ15" s="137">
        <v>0</v>
      </c>
      <c r="AK15" s="137">
        <v>0</v>
      </c>
      <c r="AL15" s="137">
        <v>0</v>
      </c>
      <c r="AM15" s="137">
        <v>0</v>
      </c>
      <c r="AN15" s="137">
        <v>0</v>
      </c>
      <c r="AO15" s="137">
        <v>0</v>
      </c>
      <c r="AP15" s="137">
        <v>0</v>
      </c>
      <c r="AQ15" s="137">
        <v>0</v>
      </c>
      <c r="AR15" s="137">
        <v>0</v>
      </c>
      <c r="AS15" s="137">
        <v>0</v>
      </c>
      <c r="AT15" s="137">
        <v>0</v>
      </c>
      <c r="AU15" s="137">
        <v>0</v>
      </c>
      <c r="AV15" s="137">
        <v>0</v>
      </c>
      <c r="AW15" s="137">
        <v>2.5999999999999999E-2</v>
      </c>
      <c r="AX15" s="137">
        <v>1.7000000000000001E-2</v>
      </c>
      <c r="AY15" s="137">
        <v>0</v>
      </c>
      <c r="AZ15" s="137">
        <v>8.9999999999999993E-3</v>
      </c>
      <c r="BA15" s="137">
        <v>1.2E-2</v>
      </c>
      <c r="BB15" s="137">
        <v>0</v>
      </c>
      <c r="BC15" s="137">
        <v>0.06</v>
      </c>
      <c r="BD15" s="137">
        <v>60.734000000000002</v>
      </c>
      <c r="BE15" s="137">
        <v>6.5244999999999997</v>
      </c>
      <c r="BF15" s="137">
        <v>0.56799999999999995</v>
      </c>
      <c r="BG15" s="137">
        <v>0.47799999999999998</v>
      </c>
      <c r="BH15" s="137">
        <v>0.42899999999999999</v>
      </c>
      <c r="BI15" s="137">
        <v>0.5</v>
      </c>
      <c r="BJ15" s="137">
        <v>0.38900000000000001</v>
      </c>
      <c r="BK15" s="137">
        <v>0.2</v>
      </c>
      <c r="BL15" s="137">
        <v>0</v>
      </c>
      <c r="BM15" s="137">
        <v>0.29149999999999998</v>
      </c>
      <c r="BN15" s="137">
        <v>9.1499999999999998E-2</v>
      </c>
      <c r="BO15" s="137">
        <v>0</v>
      </c>
      <c r="BP15" s="137">
        <v>0</v>
      </c>
      <c r="BQ15" s="137">
        <v>2.1110000000001961E-4</v>
      </c>
      <c r="BR15" s="137">
        <v>9.9999999999999978E-2</v>
      </c>
      <c r="BS15" s="137">
        <v>0.72</v>
      </c>
      <c r="BT15" s="137">
        <v>0.72</v>
      </c>
      <c r="BU15" s="137">
        <v>0.72</v>
      </c>
      <c r="BV15" s="137">
        <v>0.72</v>
      </c>
      <c r="BW15" s="137">
        <v>0.72</v>
      </c>
      <c r="BX15" s="133">
        <v>0.72</v>
      </c>
    </row>
    <row r="16" spans="1:76" ht="24.75" customHeight="1">
      <c r="A16" s="112"/>
      <c r="B16" s="41" t="s">
        <v>318</v>
      </c>
      <c r="C16" s="213"/>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f t="shared" ref="AH16:BX16" si="0">SUM(AH6:AH15)</f>
        <v>2140.2302398240954</v>
      </c>
      <c r="AI16" s="144">
        <f t="shared" si="0"/>
        <v>3195.4036116683205</v>
      </c>
      <c r="AJ16" s="144">
        <f t="shared" si="0"/>
        <v>3481.6023161308885</v>
      </c>
      <c r="AK16" s="144">
        <f t="shared" si="0"/>
        <v>4114.9635010235579</v>
      </c>
      <c r="AL16" s="144">
        <f t="shared" si="0"/>
        <v>4634.0142418760124</v>
      </c>
      <c r="AM16" s="144">
        <f t="shared" si="0"/>
        <v>5128.0436409009999</v>
      </c>
      <c r="AN16" s="144">
        <f t="shared" si="0"/>
        <v>5573.5994938701278</v>
      </c>
      <c r="AO16" s="144">
        <f t="shared" si="0"/>
        <v>5941.7182276070989</v>
      </c>
      <c r="AP16" s="144">
        <f t="shared" si="0"/>
        <v>6099.8808325284717</v>
      </c>
      <c r="AQ16" s="144">
        <f t="shared" si="0"/>
        <v>6265.4553240804171</v>
      </c>
      <c r="AR16" s="144">
        <f t="shared" si="0"/>
        <v>6351.8234230750713</v>
      </c>
      <c r="AS16" s="144">
        <f t="shared" si="0"/>
        <v>6531.730790354577</v>
      </c>
      <c r="AT16" s="144">
        <f t="shared" si="0"/>
        <v>6864.5773705436104</v>
      </c>
      <c r="AU16" s="144">
        <f t="shared" si="0"/>
        <v>8081.0507873405804</v>
      </c>
      <c r="AV16" s="144">
        <f t="shared" si="0"/>
        <v>9294.1511629693741</v>
      </c>
      <c r="AW16" s="144">
        <f t="shared" si="0"/>
        <v>10170.602145994048</v>
      </c>
      <c r="AX16" s="144">
        <f t="shared" si="0"/>
        <v>10304.518169157031</v>
      </c>
      <c r="AY16" s="144">
        <f t="shared" si="0"/>
        <v>10698.02534231452</v>
      </c>
      <c r="AZ16" s="144">
        <f t="shared" si="0"/>
        <v>11060.411199032971</v>
      </c>
      <c r="BA16" s="144">
        <f t="shared" si="0"/>
        <v>11191.470568894629</v>
      </c>
      <c r="BB16" s="144">
        <f t="shared" si="0"/>
        <v>11462.957930880082</v>
      </c>
      <c r="BC16" s="144">
        <f t="shared" si="0"/>
        <v>12482.486571392403</v>
      </c>
      <c r="BD16" s="144">
        <f t="shared" si="0"/>
        <v>12579.086615294387</v>
      </c>
      <c r="BE16" s="144">
        <f t="shared" si="0"/>
        <v>13085.63595263895</v>
      </c>
      <c r="BF16" s="144">
        <f t="shared" si="0"/>
        <v>13653.943174531621</v>
      </c>
      <c r="BG16" s="144">
        <f t="shared" si="0"/>
        <v>4802.7443435502455</v>
      </c>
      <c r="BH16" s="144">
        <f t="shared" si="0"/>
        <v>4263.4254214827297</v>
      </c>
      <c r="BI16" s="144">
        <f t="shared" si="0"/>
        <v>3474.3883622779058</v>
      </c>
      <c r="BJ16" s="144">
        <f t="shared" si="0"/>
        <v>3035.3044847562924</v>
      </c>
      <c r="BK16" s="144">
        <f t="shared" si="0"/>
        <v>2777.5366963541719</v>
      </c>
      <c r="BL16" s="144">
        <f t="shared" si="0"/>
        <v>2561.6293883814528</v>
      </c>
      <c r="BM16" s="144">
        <f t="shared" si="0"/>
        <v>2069.3648479653116</v>
      </c>
      <c r="BN16" s="144">
        <f t="shared" si="0"/>
        <v>1853.5156563857013</v>
      </c>
      <c r="BO16" s="144">
        <f t="shared" si="0"/>
        <v>1765.7742885330194</v>
      </c>
      <c r="BP16" s="144">
        <f t="shared" si="0"/>
        <v>1682.9105468621642</v>
      </c>
      <c r="BQ16" s="144">
        <f t="shared" si="0"/>
        <v>1635.6437455756366</v>
      </c>
      <c r="BR16" s="144">
        <f t="shared" si="0"/>
        <v>1839.0293435447138</v>
      </c>
      <c r="BS16" s="144">
        <f t="shared" si="0"/>
        <v>1864.0522003080084</v>
      </c>
      <c r="BT16" s="144">
        <f t="shared" si="0"/>
        <v>1869.6975742420159</v>
      </c>
      <c r="BU16" s="144">
        <f t="shared" si="0"/>
        <v>1911.7069102627979</v>
      </c>
      <c r="BV16" s="144">
        <f t="shared" si="0"/>
        <v>1975.6121877877451</v>
      </c>
      <c r="BW16" s="144">
        <f t="shared" si="0"/>
        <v>2057.2182383608961</v>
      </c>
      <c r="BX16" s="138">
        <f t="shared" si="0"/>
        <v>2111.3341438264997</v>
      </c>
    </row>
    <row r="17" spans="1:76" ht="15.75">
      <c r="A17" s="112"/>
      <c r="B17" s="216" t="s">
        <v>283</v>
      </c>
      <c r="C17" s="213"/>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f t="shared" ref="AH17:BX17" si="1">AH16-SUM(AH9:AH13,AH7)</f>
        <v>38.212009057648629</v>
      </c>
      <c r="AI17" s="144">
        <f t="shared" si="1"/>
        <v>45.18982913770833</v>
      </c>
      <c r="AJ17" s="144">
        <f t="shared" si="1"/>
        <v>53.999241405613702</v>
      </c>
      <c r="AK17" s="144">
        <f t="shared" si="1"/>
        <v>62.342414539001766</v>
      </c>
      <c r="AL17" s="144">
        <f t="shared" si="1"/>
        <v>71.859541551320035</v>
      </c>
      <c r="AM17" s="144">
        <f t="shared" si="1"/>
        <v>78.647272916769907</v>
      </c>
      <c r="AN17" s="144">
        <f t="shared" si="1"/>
        <v>84.034886228206233</v>
      </c>
      <c r="AO17" s="144">
        <f t="shared" si="1"/>
        <v>93.67593732937803</v>
      </c>
      <c r="AP17" s="144">
        <f t="shared" si="1"/>
        <v>100.99402633497175</v>
      </c>
      <c r="AQ17" s="144">
        <f t="shared" si="1"/>
        <v>111.38888622317154</v>
      </c>
      <c r="AR17" s="144">
        <f t="shared" si="1"/>
        <v>119.7409744551469</v>
      </c>
      <c r="AS17" s="144">
        <f t="shared" si="1"/>
        <v>130.07975711499967</v>
      </c>
      <c r="AT17" s="144">
        <f t="shared" si="1"/>
        <v>151.29442329670837</v>
      </c>
      <c r="AU17" s="144">
        <f t="shared" si="1"/>
        <v>183.10452084153349</v>
      </c>
      <c r="AV17" s="144">
        <f t="shared" si="1"/>
        <v>233.44177379818211</v>
      </c>
      <c r="AW17" s="144">
        <f t="shared" si="1"/>
        <v>325.23502588180236</v>
      </c>
      <c r="AX17" s="144">
        <f t="shared" si="1"/>
        <v>365.15245224968749</v>
      </c>
      <c r="AY17" s="144">
        <f t="shared" si="1"/>
        <v>437.39160512525268</v>
      </c>
      <c r="AZ17" s="144">
        <f t="shared" si="1"/>
        <v>443.2712419182335</v>
      </c>
      <c r="BA17" s="144">
        <f t="shared" si="1"/>
        <v>488.62375918926773</v>
      </c>
      <c r="BB17" s="144">
        <f t="shared" si="1"/>
        <v>528.58293270579088</v>
      </c>
      <c r="BC17" s="144">
        <f t="shared" si="1"/>
        <v>566.42950568822016</v>
      </c>
      <c r="BD17" s="144">
        <f t="shared" si="1"/>
        <v>667.76598548293805</v>
      </c>
      <c r="BE17" s="144">
        <f t="shared" si="1"/>
        <v>680.14794552251078</v>
      </c>
      <c r="BF17" s="144">
        <f t="shared" si="1"/>
        <v>762.79799999999886</v>
      </c>
      <c r="BG17" s="144">
        <f t="shared" si="1"/>
        <v>794.02521823565667</v>
      </c>
      <c r="BH17" s="144">
        <f t="shared" si="1"/>
        <v>842.5590000000002</v>
      </c>
      <c r="BI17" s="144">
        <f t="shared" si="1"/>
        <v>924.26479697783861</v>
      </c>
      <c r="BJ17" s="144">
        <f t="shared" si="1"/>
        <v>973.07987379439646</v>
      </c>
      <c r="BK17" s="144">
        <f t="shared" si="1"/>
        <v>1040.0247158707191</v>
      </c>
      <c r="BL17" s="144">
        <f t="shared" si="1"/>
        <v>1105.9393085337213</v>
      </c>
      <c r="BM17" s="144">
        <f t="shared" si="1"/>
        <v>1192.3924182195146</v>
      </c>
      <c r="BN17" s="144">
        <f t="shared" si="1"/>
        <v>1220.2959423261623</v>
      </c>
      <c r="BO17" s="144">
        <f t="shared" si="1"/>
        <v>1314.7165739259212</v>
      </c>
      <c r="BP17" s="144">
        <f t="shared" si="1"/>
        <v>1390.6353122046253</v>
      </c>
      <c r="BQ17" s="144">
        <f t="shared" si="1"/>
        <v>1463.4690523331681</v>
      </c>
      <c r="BR17" s="144">
        <f t="shared" si="1"/>
        <v>1717.6946438349928</v>
      </c>
      <c r="BS17" s="144">
        <f t="shared" si="1"/>
        <v>1772.9918936555005</v>
      </c>
      <c r="BT17" s="144">
        <f t="shared" si="1"/>
        <v>1798.9195827566873</v>
      </c>
      <c r="BU17" s="144">
        <f t="shared" si="1"/>
        <v>1856.2957674876618</v>
      </c>
      <c r="BV17" s="144">
        <f t="shared" si="1"/>
        <v>1931.5953181273976</v>
      </c>
      <c r="BW17" s="144">
        <f t="shared" si="1"/>
        <v>2022.0831584142861</v>
      </c>
      <c r="BX17" s="138">
        <f t="shared" si="1"/>
        <v>2082.4086329052593</v>
      </c>
    </row>
    <row r="18" spans="1:76" ht="12.75" customHeight="1">
      <c r="A18" s="112"/>
      <c r="B18" s="216"/>
      <c r="C18" s="213"/>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38"/>
    </row>
    <row r="19" spans="1:76" ht="27" customHeight="1">
      <c r="A19" s="112"/>
      <c r="B19" s="41" t="s">
        <v>317</v>
      </c>
      <c r="C19" s="213"/>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3"/>
    </row>
    <row r="20" spans="1:76">
      <c r="A20" s="112"/>
      <c r="B20" s="152" t="s">
        <v>260</v>
      </c>
      <c r="C20" s="213" t="s">
        <v>201</v>
      </c>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v>4.7691617500000003</v>
      </c>
      <c r="BR20" s="137">
        <v>6.0448122000000026</v>
      </c>
      <c r="BS20" s="137">
        <v>7.0932020968075022</v>
      </c>
      <c r="BT20" s="137">
        <v>8.2010735347768691</v>
      </c>
      <c r="BU20" s="137">
        <v>9.3865159024469147</v>
      </c>
      <c r="BV20" s="137">
        <v>10.632825725420794</v>
      </c>
      <c r="BW20" s="137">
        <v>11.925233334952653</v>
      </c>
      <c r="BX20" s="133">
        <v>13.265084118575617</v>
      </c>
    </row>
    <row r="21" spans="1:76">
      <c r="A21" s="112"/>
      <c r="B21" s="38" t="s">
        <v>259</v>
      </c>
      <c r="C21" s="213" t="s">
        <v>201</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v>47.094339622641513</v>
      </c>
      <c r="AI21" s="137">
        <v>56.833456698741671</v>
      </c>
      <c r="AJ21" s="137">
        <v>70.134664795816093</v>
      </c>
      <c r="AK21" s="137">
        <v>89.996179088375442</v>
      </c>
      <c r="AL21" s="137">
        <v>107.5668620138519</v>
      </c>
      <c r="AM21" s="137">
        <v>131.12117688103268</v>
      </c>
      <c r="AN21" s="137">
        <v>148.84093337854017</v>
      </c>
      <c r="AO21" s="137">
        <v>171.82790159378595</v>
      </c>
      <c r="AP21" s="137">
        <v>194.35447124132716</v>
      </c>
      <c r="AQ21" s="137">
        <v>218.41677683791443</v>
      </c>
      <c r="AR21" s="137">
        <v>236.30305082986754</v>
      </c>
      <c r="AS21" s="137">
        <v>267.54749990048106</v>
      </c>
      <c r="AT21" s="137">
        <v>311.34100986175179</v>
      </c>
      <c r="AU21" s="137">
        <v>365.16189983173882</v>
      </c>
      <c r="AV21" s="137">
        <v>0</v>
      </c>
      <c r="AW21" s="137">
        <v>0</v>
      </c>
      <c r="AX21" s="137">
        <v>0</v>
      </c>
      <c r="AY21" s="137">
        <v>0</v>
      </c>
      <c r="AZ21" s="137">
        <v>0</v>
      </c>
      <c r="BA21" s="137">
        <v>0</v>
      </c>
      <c r="BB21" s="137">
        <v>0</v>
      </c>
      <c r="BC21" s="137">
        <v>0</v>
      </c>
      <c r="BD21" s="137">
        <v>0</v>
      </c>
      <c r="BE21" s="137">
        <v>0</v>
      </c>
      <c r="BF21" s="137">
        <v>0</v>
      </c>
      <c r="BG21" s="137">
        <v>0</v>
      </c>
      <c r="BH21" s="137">
        <v>0</v>
      </c>
      <c r="BI21" s="137">
        <v>0</v>
      </c>
      <c r="BJ21" s="137">
        <v>0</v>
      </c>
      <c r="BK21" s="137">
        <v>0</v>
      </c>
      <c r="BL21" s="137">
        <v>0</v>
      </c>
      <c r="BM21" s="137">
        <v>0</v>
      </c>
      <c r="BN21" s="137">
        <v>0</v>
      </c>
      <c r="BO21" s="137">
        <v>0</v>
      </c>
      <c r="BP21" s="137">
        <v>0</v>
      </c>
      <c r="BQ21" s="137">
        <v>0</v>
      </c>
      <c r="BR21" s="137">
        <v>0</v>
      </c>
      <c r="BS21" s="137">
        <v>0</v>
      </c>
      <c r="BT21" s="137">
        <v>0</v>
      </c>
      <c r="BU21" s="137">
        <v>0</v>
      </c>
      <c r="BV21" s="137">
        <v>0</v>
      </c>
      <c r="BW21" s="137">
        <v>0</v>
      </c>
      <c r="BX21" s="133">
        <v>0</v>
      </c>
    </row>
    <row r="22" spans="1:76">
      <c r="A22" s="112"/>
      <c r="B22" s="38" t="s">
        <v>306</v>
      </c>
      <c r="C22" s="213"/>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f t="shared" ref="AH22:BX22" si="2">AH23+AH24</f>
        <v>433.19637841651365</v>
      </c>
      <c r="AI22" s="137">
        <f t="shared" si="2"/>
        <v>491.69011230548637</v>
      </c>
      <c r="AJ22" s="137">
        <f t="shared" si="2"/>
        <v>556.78557678919367</v>
      </c>
      <c r="AK22" s="137">
        <f t="shared" si="2"/>
        <v>602.69066695632307</v>
      </c>
      <c r="AL22" s="137">
        <f t="shared" si="2"/>
        <v>638.92866433160452</v>
      </c>
      <c r="AM22" s="137">
        <f t="shared" si="2"/>
        <v>676.46664247621209</v>
      </c>
      <c r="AN22" s="137">
        <f t="shared" si="2"/>
        <v>690.46052004690171</v>
      </c>
      <c r="AO22" s="137">
        <f t="shared" si="2"/>
        <v>700.08555842769397</v>
      </c>
      <c r="AP22" s="137">
        <f t="shared" si="2"/>
        <v>724.45946224287422</v>
      </c>
      <c r="AQ22" s="137">
        <f t="shared" si="2"/>
        <v>734.90769715392037</v>
      </c>
      <c r="AR22" s="137">
        <f t="shared" si="2"/>
        <v>742.36020250581066</v>
      </c>
      <c r="AS22" s="137">
        <f t="shared" si="2"/>
        <v>730.13111097207798</v>
      </c>
      <c r="AT22" s="137">
        <f t="shared" si="2"/>
        <v>775.26191022330795</v>
      </c>
      <c r="AU22" s="137">
        <f t="shared" si="2"/>
        <v>863.60627344005002</v>
      </c>
      <c r="AV22" s="137">
        <f t="shared" si="2"/>
        <v>852.2527553950282</v>
      </c>
      <c r="AW22" s="137">
        <f t="shared" si="2"/>
        <v>873.20359314762982</v>
      </c>
      <c r="AX22" s="137">
        <f t="shared" si="2"/>
        <v>859.06318218085562</v>
      </c>
      <c r="AY22" s="137">
        <f t="shared" si="2"/>
        <v>851.731324624629</v>
      </c>
      <c r="AZ22" s="137">
        <f t="shared" si="2"/>
        <v>829.88126142015744</v>
      </c>
      <c r="BA22" s="137">
        <f t="shared" si="2"/>
        <v>847.58109511712473</v>
      </c>
      <c r="BB22" s="137">
        <f t="shared" si="2"/>
        <v>839.89658660323107</v>
      </c>
      <c r="BC22" s="137">
        <f t="shared" si="2"/>
        <v>872.56183395470418</v>
      </c>
      <c r="BD22" s="137">
        <f t="shared" si="2"/>
        <v>865.87408814187211</v>
      </c>
      <c r="BE22" s="137">
        <f t="shared" si="2"/>
        <v>975.0571849050001</v>
      </c>
      <c r="BF22" s="137">
        <f t="shared" si="2"/>
        <v>958.2172410367499</v>
      </c>
      <c r="BG22" s="137">
        <f t="shared" si="2"/>
        <v>884.55214787227749</v>
      </c>
      <c r="BH22" s="137">
        <f t="shared" si="2"/>
        <v>804.2732521245</v>
      </c>
      <c r="BI22" s="137">
        <f t="shared" si="2"/>
        <v>764.43906345325001</v>
      </c>
      <c r="BJ22" s="137">
        <f t="shared" si="2"/>
        <v>698.14931705625008</v>
      </c>
      <c r="BK22" s="137">
        <f t="shared" si="2"/>
        <v>657.23492130667955</v>
      </c>
      <c r="BL22" s="137">
        <f t="shared" si="2"/>
        <v>609.35377852930276</v>
      </c>
      <c r="BM22" s="137">
        <f t="shared" si="2"/>
        <v>598.15693215526335</v>
      </c>
      <c r="BN22" s="137">
        <f t="shared" si="2"/>
        <v>555.92259185707599</v>
      </c>
      <c r="BO22" s="137">
        <f t="shared" si="2"/>
        <v>551.02557259132209</v>
      </c>
      <c r="BP22" s="137">
        <f t="shared" si="2"/>
        <v>559.82163278124995</v>
      </c>
      <c r="BQ22" s="137">
        <f t="shared" si="2"/>
        <v>559.9929805605118</v>
      </c>
      <c r="BR22" s="137">
        <f t="shared" si="2"/>
        <v>551.27914567869038</v>
      </c>
      <c r="BS22" s="137">
        <f t="shared" si="2"/>
        <v>532.90736811856527</v>
      </c>
      <c r="BT22" s="137">
        <f t="shared" si="2"/>
        <v>511.70581287415683</v>
      </c>
      <c r="BU22" s="137">
        <f t="shared" si="2"/>
        <v>521.43591359202719</v>
      </c>
      <c r="BV22" s="137">
        <f t="shared" si="2"/>
        <v>485.40266563043195</v>
      </c>
      <c r="BW22" s="137">
        <f t="shared" si="2"/>
        <v>458.68569349488632</v>
      </c>
      <c r="BX22" s="133">
        <f t="shared" si="2"/>
        <v>451.1360189239328</v>
      </c>
    </row>
    <row r="23" spans="1:76">
      <c r="A23" s="112"/>
      <c r="B23" s="37" t="s">
        <v>294</v>
      </c>
      <c r="C23" s="213" t="s">
        <v>210</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v>433.19637841651365</v>
      </c>
      <c r="AI23" s="137">
        <v>491.57804255409542</v>
      </c>
      <c r="AJ23" s="137">
        <v>554.82967264977924</v>
      </c>
      <c r="AK23" s="137">
        <v>597.63212258588965</v>
      </c>
      <c r="AL23" s="137">
        <v>630.14592004132612</v>
      </c>
      <c r="AM23" s="137">
        <v>661.919258538132</v>
      </c>
      <c r="AN23" s="137">
        <v>665.25957529428422</v>
      </c>
      <c r="AO23" s="137">
        <v>668.58081446977872</v>
      </c>
      <c r="AP23" s="137">
        <v>686.54822330144486</v>
      </c>
      <c r="AQ23" s="137">
        <v>687.83778406598583</v>
      </c>
      <c r="AR23" s="137">
        <v>683.46392070541924</v>
      </c>
      <c r="AS23" s="137">
        <v>656.05418789515488</v>
      </c>
      <c r="AT23" s="137">
        <v>683.68441738207923</v>
      </c>
      <c r="AU23" s="137">
        <v>746.31190271576043</v>
      </c>
      <c r="AV23" s="137">
        <v>720.91047448732343</v>
      </c>
      <c r="AW23" s="137">
        <v>722.98375426855523</v>
      </c>
      <c r="AX23" s="137">
        <v>701.70056148671415</v>
      </c>
      <c r="AY23" s="137">
        <v>683.57531623989541</v>
      </c>
      <c r="AZ23" s="137">
        <v>648.47078202168245</v>
      </c>
      <c r="BA23" s="137">
        <v>655.47438801712497</v>
      </c>
      <c r="BB23" s="137">
        <v>638.58108077177928</v>
      </c>
      <c r="BC23" s="137">
        <v>650.31584786041594</v>
      </c>
      <c r="BD23" s="137">
        <v>631.10693085508979</v>
      </c>
      <c r="BE23" s="137">
        <v>736.26207961364651</v>
      </c>
      <c r="BF23" s="137">
        <v>738.48558911616817</v>
      </c>
      <c r="BG23" s="137">
        <v>691.18314787227746</v>
      </c>
      <c r="BH23" s="137">
        <v>636.20925212450004</v>
      </c>
      <c r="BI23" s="137">
        <v>618.61569305871558</v>
      </c>
      <c r="BJ23" s="137">
        <v>572.93044173153885</v>
      </c>
      <c r="BK23" s="137">
        <v>547.30458607473906</v>
      </c>
      <c r="BL23" s="137">
        <v>515.55293311502305</v>
      </c>
      <c r="BM23" s="137">
        <v>512.88008897976067</v>
      </c>
      <c r="BN23" s="137">
        <v>485.35984666056476</v>
      </c>
      <c r="BO23" s="137">
        <v>484.07355116048149</v>
      </c>
      <c r="BP23" s="137">
        <v>498.33969764043292</v>
      </c>
      <c r="BQ23" s="137">
        <v>497.03829387851164</v>
      </c>
      <c r="BR23" s="137">
        <v>500.59415520479962</v>
      </c>
      <c r="BS23" s="137">
        <v>487.84808927740971</v>
      </c>
      <c r="BT23" s="137">
        <v>471.50013144701916</v>
      </c>
      <c r="BU23" s="137">
        <v>478.43793504088973</v>
      </c>
      <c r="BV23" s="137">
        <v>450.86700076711043</v>
      </c>
      <c r="BW23" s="137">
        <v>430.92316606865614</v>
      </c>
      <c r="BX23" s="133">
        <v>426.77072938607648</v>
      </c>
    </row>
    <row r="24" spans="1:76">
      <c r="A24" s="112"/>
      <c r="B24" s="37" t="s">
        <v>302</v>
      </c>
      <c r="C24" s="213" t="s">
        <v>210</v>
      </c>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v>0</v>
      </c>
      <c r="AI24" s="137">
        <v>0.11206975139097579</v>
      </c>
      <c r="AJ24" s="137">
        <v>1.9559041394144265</v>
      </c>
      <c r="AK24" s="137">
        <v>5.0585443704334674</v>
      </c>
      <c r="AL24" s="137">
        <v>8.7827442902784227</v>
      </c>
      <c r="AM24" s="137">
        <v>14.547383938080046</v>
      </c>
      <c r="AN24" s="137">
        <v>25.200944752617477</v>
      </c>
      <c r="AO24" s="137">
        <v>31.504743957915213</v>
      </c>
      <c r="AP24" s="137">
        <v>37.911238941429318</v>
      </c>
      <c r="AQ24" s="137">
        <v>47.069913087934566</v>
      </c>
      <c r="AR24" s="137">
        <v>58.896281800391392</v>
      </c>
      <c r="AS24" s="137">
        <v>74.07692307692308</v>
      </c>
      <c r="AT24" s="137">
        <v>91.577492841228676</v>
      </c>
      <c r="AU24" s="137">
        <v>117.29437072428964</v>
      </c>
      <c r="AV24" s="137">
        <v>131.3422809077048</v>
      </c>
      <c r="AW24" s="137">
        <v>150.21983887907462</v>
      </c>
      <c r="AX24" s="137">
        <v>157.36262069414141</v>
      </c>
      <c r="AY24" s="137">
        <v>168.15600838473355</v>
      </c>
      <c r="AZ24" s="137">
        <v>181.41047939847496</v>
      </c>
      <c r="BA24" s="137">
        <v>192.10670709999971</v>
      </c>
      <c r="BB24" s="137">
        <v>201.31550583145179</v>
      </c>
      <c r="BC24" s="137">
        <v>222.24598609428827</v>
      </c>
      <c r="BD24" s="137">
        <v>234.76715728678226</v>
      </c>
      <c r="BE24" s="137">
        <v>238.79510529135356</v>
      </c>
      <c r="BF24" s="137">
        <v>219.73165192058175</v>
      </c>
      <c r="BG24" s="137">
        <v>193.369</v>
      </c>
      <c r="BH24" s="137">
        <v>168.06399999999999</v>
      </c>
      <c r="BI24" s="137">
        <v>145.82337039453446</v>
      </c>
      <c r="BJ24" s="137">
        <v>125.21887532471118</v>
      </c>
      <c r="BK24" s="137">
        <v>109.93033523194052</v>
      </c>
      <c r="BL24" s="137">
        <v>93.800845414279749</v>
      </c>
      <c r="BM24" s="137">
        <v>85.276843175502719</v>
      </c>
      <c r="BN24" s="137">
        <v>70.562745196511173</v>
      </c>
      <c r="BO24" s="137">
        <v>66.952021430840631</v>
      </c>
      <c r="BP24" s="137">
        <v>61.481935140817022</v>
      </c>
      <c r="BQ24" s="137">
        <v>62.954686682000187</v>
      </c>
      <c r="BR24" s="137">
        <v>50.68499047389075</v>
      </c>
      <c r="BS24" s="137">
        <v>45.05927884115556</v>
      </c>
      <c r="BT24" s="137">
        <v>40.205681427137677</v>
      </c>
      <c r="BU24" s="137">
        <v>42.997978551137408</v>
      </c>
      <c r="BV24" s="137">
        <v>34.535664863321522</v>
      </c>
      <c r="BW24" s="137">
        <v>27.762527426230161</v>
      </c>
      <c r="BX24" s="133">
        <v>24.365289537856299</v>
      </c>
    </row>
    <row r="25" spans="1:76" ht="25.5" customHeight="1">
      <c r="A25" s="112"/>
      <c r="B25" s="152" t="s">
        <v>258</v>
      </c>
      <c r="C25" s="213" t="s">
        <v>201</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v>4</v>
      </c>
      <c r="AI25" s="137">
        <v>4</v>
      </c>
      <c r="AJ25" s="137">
        <v>5</v>
      </c>
      <c r="AK25" s="137">
        <v>6</v>
      </c>
      <c r="AL25" s="137">
        <v>8</v>
      </c>
      <c r="AM25" s="137">
        <v>10</v>
      </c>
      <c r="AN25" s="137">
        <v>11</v>
      </c>
      <c r="AO25" s="137">
        <v>13</v>
      </c>
      <c r="AP25" s="137">
        <v>104</v>
      </c>
      <c r="AQ25" s="137">
        <v>183.72300000000001</v>
      </c>
      <c r="AR25" s="137">
        <v>173.41800000000001</v>
      </c>
      <c r="AS25" s="137">
        <v>183.63200000000001</v>
      </c>
      <c r="AT25" s="137">
        <v>208.02</v>
      </c>
      <c r="AU25" s="137">
        <v>269.96832117263904</v>
      </c>
      <c r="AV25" s="137">
        <v>327.97337600551521</v>
      </c>
      <c r="AW25" s="137">
        <v>419.73289899962754</v>
      </c>
      <c r="AX25" s="137">
        <v>500.04761254962028</v>
      </c>
      <c r="AY25" s="137">
        <v>586.19055781453687</v>
      </c>
      <c r="AZ25" s="137">
        <v>699.84472339379818</v>
      </c>
      <c r="BA25" s="137">
        <v>709.21133412100005</v>
      </c>
      <c r="BB25" s="137">
        <v>743.95880802719989</v>
      </c>
      <c r="BC25" s="137">
        <v>796.16035103942988</v>
      </c>
      <c r="BD25" s="137">
        <v>809.72477850657356</v>
      </c>
      <c r="BE25" s="137">
        <v>870.53092037570082</v>
      </c>
      <c r="BF25" s="137">
        <v>947.298</v>
      </c>
      <c r="BG25" s="137">
        <v>1017.4757964240732</v>
      </c>
      <c r="BH25" s="137">
        <v>1057.6289999999999</v>
      </c>
      <c r="BI25" s="137">
        <v>1113.5155272727516</v>
      </c>
      <c r="BJ25" s="137">
        <v>1142.0356692484781</v>
      </c>
      <c r="BK25" s="137">
        <v>1235.597033053456</v>
      </c>
      <c r="BL25" s="137">
        <v>1316.2793594178083</v>
      </c>
      <c r="BM25" s="137">
        <v>1446.1896739375136</v>
      </c>
      <c r="BN25" s="137">
        <v>1526.3989427992453</v>
      </c>
      <c r="BO25" s="137">
        <v>1691.4195913635774</v>
      </c>
      <c r="BP25" s="137">
        <v>1882.2267307552024</v>
      </c>
      <c r="BQ25" s="137">
        <v>2041.8053091705644</v>
      </c>
      <c r="BR25" s="137">
        <v>2274.4601372532384</v>
      </c>
      <c r="BS25" s="137">
        <v>2416.6395313427438</v>
      </c>
      <c r="BT25" s="137">
        <v>2478.4731506000367</v>
      </c>
      <c r="BU25" s="137">
        <v>2587.1069354248662</v>
      </c>
      <c r="BV25" s="137">
        <v>2752.3092566502314</v>
      </c>
      <c r="BW25" s="137">
        <v>2889.61651951468</v>
      </c>
      <c r="BX25" s="133">
        <v>2988.6563504028268</v>
      </c>
    </row>
    <row r="26" spans="1:76">
      <c r="A26" s="112"/>
      <c r="B26" s="38" t="s">
        <v>316</v>
      </c>
      <c r="C26" s="213" t="s">
        <v>201</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v>5</v>
      </c>
      <c r="AI26" s="137">
        <v>5</v>
      </c>
      <c r="AJ26" s="137">
        <v>5</v>
      </c>
      <c r="AK26" s="137">
        <v>6</v>
      </c>
      <c r="AL26" s="137">
        <v>6</v>
      </c>
      <c r="AM26" s="137">
        <v>6</v>
      </c>
      <c r="AN26" s="137">
        <v>6</v>
      </c>
      <c r="AO26" s="137">
        <v>7</v>
      </c>
      <c r="AP26" s="137">
        <v>8</v>
      </c>
      <c r="AQ26" s="137">
        <v>8.8689999999999998</v>
      </c>
      <c r="AR26" s="137">
        <v>8.6080000000000005</v>
      </c>
      <c r="AS26" s="137">
        <v>8.7669999999999995</v>
      </c>
      <c r="AT26" s="137">
        <v>9.3409999999999993</v>
      </c>
      <c r="AU26" s="137">
        <v>10.673999999999999</v>
      </c>
      <c r="AV26" s="137">
        <v>12.653</v>
      </c>
      <c r="AW26" s="137">
        <v>13.920999999999999</v>
      </c>
      <c r="AX26" s="137">
        <v>12.601000000000001</v>
      </c>
      <c r="AY26" s="137">
        <v>14.76</v>
      </c>
      <c r="AZ26" s="137">
        <v>15.439</v>
      </c>
      <c r="BA26" s="137">
        <v>15.775</v>
      </c>
      <c r="BB26" s="137">
        <v>16.065999999999999</v>
      </c>
      <c r="BC26" s="137">
        <v>16.123000000000001</v>
      </c>
      <c r="BD26" s="137">
        <v>16.222000000000001</v>
      </c>
      <c r="BE26" s="137">
        <v>16.353000000000002</v>
      </c>
      <c r="BF26" s="137">
        <v>17.187999999999999</v>
      </c>
      <c r="BG26" s="137">
        <v>18.536000000000001</v>
      </c>
      <c r="BH26" s="137">
        <v>19.21</v>
      </c>
      <c r="BI26" s="137">
        <v>19.115849999999998</v>
      </c>
      <c r="BJ26" s="137">
        <v>19.204647819795415</v>
      </c>
      <c r="BK26" s="137">
        <v>20.031813160000006</v>
      </c>
      <c r="BL26" s="137">
        <v>221.46612579999999</v>
      </c>
      <c r="BM26" s="137">
        <v>32.464226920000009</v>
      </c>
      <c r="BN26" s="137">
        <v>32.271541450000001</v>
      </c>
      <c r="BO26" s="137">
        <v>32.125320869999996</v>
      </c>
      <c r="BP26" s="137">
        <v>32.399299220000003</v>
      </c>
      <c r="BQ26" s="137">
        <v>32.151345900000003</v>
      </c>
      <c r="BR26" s="137">
        <v>33.293721409999954</v>
      </c>
      <c r="BS26" s="137">
        <v>33.302005959999995</v>
      </c>
      <c r="BT26" s="137">
        <v>31.100123402189382</v>
      </c>
      <c r="BU26" s="137">
        <v>29.634509773390715</v>
      </c>
      <c r="BV26" s="137">
        <v>28.340803734081017</v>
      </c>
      <c r="BW26" s="137">
        <v>27.957872126548729</v>
      </c>
      <c r="BX26" s="133">
        <v>27.945980485901558</v>
      </c>
    </row>
    <row r="27" spans="1:76">
      <c r="A27" s="112"/>
      <c r="B27" s="38" t="s">
        <v>255</v>
      </c>
      <c r="C27" s="213" t="s">
        <v>203</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v>0</v>
      </c>
      <c r="AR27" s="137">
        <v>0</v>
      </c>
      <c r="AS27" s="137">
        <v>0</v>
      </c>
      <c r="AT27" s="137">
        <v>0</v>
      </c>
      <c r="AU27" s="137">
        <v>0</v>
      </c>
      <c r="AV27" s="137">
        <v>0</v>
      </c>
      <c r="AW27" s="137">
        <v>0</v>
      </c>
      <c r="AX27" s="137">
        <v>0</v>
      </c>
      <c r="AY27" s="137">
        <v>0</v>
      </c>
      <c r="AZ27" s="137">
        <v>0</v>
      </c>
      <c r="BA27" s="137">
        <v>0</v>
      </c>
      <c r="BB27" s="137">
        <v>0</v>
      </c>
      <c r="BC27" s="137">
        <v>0</v>
      </c>
      <c r="BD27" s="137">
        <v>0</v>
      </c>
      <c r="BE27" s="137">
        <v>0</v>
      </c>
      <c r="BF27" s="137">
        <v>0</v>
      </c>
      <c r="BG27" s="137">
        <v>0</v>
      </c>
      <c r="BH27" s="137">
        <v>0</v>
      </c>
      <c r="BI27" s="137">
        <v>0</v>
      </c>
      <c r="BJ27" s="137">
        <v>1.0505242386959734</v>
      </c>
      <c r="BK27" s="137">
        <v>1.210020167696229</v>
      </c>
      <c r="BL27" s="137">
        <v>65.657498991665165</v>
      </c>
      <c r="BM27" s="137">
        <v>104.33784553056645</v>
      </c>
      <c r="BN27" s="137">
        <v>168.59935978139674</v>
      </c>
      <c r="BO27" s="137">
        <v>50.836237693819029</v>
      </c>
      <c r="BP27" s="137">
        <v>57.975814953357627</v>
      </c>
      <c r="BQ27" s="137">
        <v>3.5522999812671952</v>
      </c>
      <c r="BR27" s="137">
        <v>4.8918161573086953</v>
      </c>
      <c r="BS27" s="137">
        <v>56.655264320143104</v>
      </c>
      <c r="BT27" s="137">
        <v>57.250892399115713</v>
      </c>
      <c r="BU27" s="137">
        <v>58.578643192858479</v>
      </c>
      <c r="BV27" s="137">
        <v>59.484355190269412</v>
      </c>
      <c r="BW27" s="137">
        <v>60.038848250374969</v>
      </c>
      <c r="BX27" s="133">
        <v>60.111964991059139</v>
      </c>
    </row>
    <row r="28" spans="1:76">
      <c r="A28" s="112"/>
      <c r="B28" s="38" t="s">
        <v>11</v>
      </c>
      <c r="C28" s="213" t="s">
        <v>203</v>
      </c>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v>196.93959001068183</v>
      </c>
      <c r="AI28" s="137">
        <v>227.75813604082006</v>
      </c>
      <c r="AJ28" s="137">
        <v>307.35323341022615</v>
      </c>
      <c r="AK28" s="137">
        <v>454.80552867942873</v>
      </c>
      <c r="AL28" s="137">
        <v>551.35929177961918</v>
      </c>
      <c r="AM28" s="137">
        <v>618.08662477447024</v>
      </c>
      <c r="AN28" s="137">
        <v>686.40222253039815</v>
      </c>
      <c r="AO28" s="137">
        <v>748.45588650300476</v>
      </c>
      <c r="AP28" s="137">
        <v>829.39150543190704</v>
      </c>
      <c r="AQ28" s="137">
        <v>862.81164007812663</v>
      </c>
      <c r="AR28" s="137">
        <v>604.86500000000012</v>
      </c>
      <c r="AS28" s="137">
        <v>763.36878807806625</v>
      </c>
      <c r="AT28" s="137">
        <v>960.69299999999987</v>
      </c>
      <c r="AU28" s="137">
        <v>733.84</v>
      </c>
      <c r="AV28" s="137">
        <v>968.37500000000023</v>
      </c>
      <c r="AW28" s="137">
        <v>998.42199999999991</v>
      </c>
      <c r="AX28" s="137">
        <v>1103.9621309999998</v>
      </c>
      <c r="AY28" s="137">
        <v>1197.1680269999999</v>
      </c>
      <c r="AZ28" s="137">
        <v>1275.5067700000002</v>
      </c>
      <c r="BA28" s="137">
        <v>1315.1345980000001</v>
      </c>
      <c r="BB28" s="137">
        <v>1327.6819739999989</v>
      </c>
      <c r="BC28" s="137">
        <v>1347.1518148446023</v>
      </c>
      <c r="BD28" s="137">
        <v>1345.1564549999996</v>
      </c>
      <c r="BE28" s="137">
        <v>1336.3771304102056</v>
      </c>
      <c r="BF28" s="137">
        <v>1403.0935666124119</v>
      </c>
      <c r="BG28" s="137">
        <v>1613.6138907605705</v>
      </c>
      <c r="BH28" s="137">
        <v>1728.4576144734931</v>
      </c>
      <c r="BI28" s="137">
        <v>1930.7936408840555</v>
      </c>
      <c r="BJ28" s="137">
        <v>1937.0327149637794</v>
      </c>
      <c r="BK28" s="137">
        <v>1980.0739629037901</v>
      </c>
      <c r="BL28" s="137">
        <v>2071.6184511615088</v>
      </c>
      <c r="BM28" s="137">
        <v>2457.9322396321481</v>
      </c>
      <c r="BN28" s="137">
        <v>2651.7587673972803</v>
      </c>
      <c r="BO28" s="137">
        <v>2691.2493936043297</v>
      </c>
      <c r="BP28" s="137">
        <v>2775.3624294480583</v>
      </c>
      <c r="BQ28" s="137"/>
      <c r="BR28" s="137"/>
      <c r="BS28" s="137"/>
      <c r="BT28" s="137"/>
      <c r="BU28" s="137"/>
      <c r="BV28" s="137"/>
      <c r="BW28" s="137"/>
      <c r="BX28" s="133"/>
    </row>
    <row r="29" spans="1:76">
      <c r="A29" s="112"/>
      <c r="B29" s="152" t="s">
        <v>253</v>
      </c>
      <c r="C29" s="213" t="s">
        <v>201</v>
      </c>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v>0</v>
      </c>
      <c r="AI29" s="137">
        <v>0</v>
      </c>
      <c r="AJ29" s="137">
        <v>0</v>
      </c>
      <c r="AK29" s="137">
        <v>0</v>
      </c>
      <c r="AL29" s="137">
        <v>0</v>
      </c>
      <c r="AM29" s="137">
        <v>0</v>
      </c>
      <c r="AN29" s="137">
        <v>0</v>
      </c>
      <c r="AO29" s="137">
        <v>0</v>
      </c>
      <c r="AP29" s="137">
        <v>0</v>
      </c>
      <c r="AQ29" s="137">
        <v>0</v>
      </c>
      <c r="AR29" s="137">
        <v>0</v>
      </c>
      <c r="AS29" s="137">
        <v>0</v>
      </c>
      <c r="AT29" s="137">
        <v>0</v>
      </c>
      <c r="AU29" s="137">
        <v>0</v>
      </c>
      <c r="AV29" s="137">
        <v>1236.2204590686167</v>
      </c>
      <c r="AW29" s="137">
        <v>1736.8250803346616</v>
      </c>
      <c r="AX29" s="137">
        <v>1938.6567415590337</v>
      </c>
      <c r="AY29" s="137">
        <v>2356.4150170875105</v>
      </c>
      <c r="AZ29" s="137">
        <v>2842.0259956222508</v>
      </c>
      <c r="BA29" s="137">
        <v>3091.4517961447359</v>
      </c>
      <c r="BB29" s="137">
        <v>3258.3114352948169</v>
      </c>
      <c r="BC29" s="137">
        <v>3408.5922572418208</v>
      </c>
      <c r="BD29" s="137">
        <v>3589.6378004004227</v>
      </c>
      <c r="BE29" s="137">
        <v>3861.7406212620726</v>
      </c>
      <c r="BF29" s="137">
        <v>4105.2438886240434</v>
      </c>
      <c r="BG29" s="137">
        <v>4388.6272675576192</v>
      </c>
      <c r="BH29" s="137">
        <v>4628.2520000000004</v>
      </c>
      <c r="BI29" s="137">
        <v>4869.6964021188787</v>
      </c>
      <c r="BJ29" s="137">
        <v>5122.9964421995737</v>
      </c>
      <c r="BK29" s="137">
        <v>5468.0760196496631</v>
      </c>
      <c r="BL29" s="137">
        <v>5799.6705914329377</v>
      </c>
      <c r="BM29" s="137">
        <v>6277.2924692415208</v>
      </c>
      <c r="BN29" s="137">
        <v>6456.118999717567</v>
      </c>
      <c r="BO29" s="137">
        <v>6899.7753096582774</v>
      </c>
      <c r="BP29" s="137">
        <v>7419.4275888724915</v>
      </c>
      <c r="BQ29" s="137">
        <v>7528.7259546972582</v>
      </c>
      <c r="BR29" s="137">
        <v>7070.668165523165</v>
      </c>
      <c r="BS29" s="137">
        <v>6377.6177503028912</v>
      </c>
      <c r="BT29" s="137">
        <v>3870.7129503644042</v>
      </c>
      <c r="BU29" s="137">
        <v>826.88969646262444</v>
      </c>
      <c r="BV29" s="137">
        <v>-0.18335735980830931</v>
      </c>
      <c r="BW29" s="137">
        <v>-0.15087517924783131</v>
      </c>
      <c r="BX29" s="133">
        <v>-0.14560968499102461</v>
      </c>
    </row>
    <row r="30" spans="1:76" ht="25.5" customHeight="1">
      <c r="A30" s="112"/>
      <c r="B30" s="152" t="s">
        <v>252</v>
      </c>
      <c r="C30" s="213" t="s">
        <v>203</v>
      </c>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v>0</v>
      </c>
      <c r="AI30" s="137">
        <v>0</v>
      </c>
      <c r="AJ30" s="137">
        <v>0</v>
      </c>
      <c r="AK30" s="137">
        <v>0</v>
      </c>
      <c r="AL30" s="137">
        <v>0</v>
      </c>
      <c r="AM30" s="137">
        <v>0</v>
      </c>
      <c r="AN30" s="137">
        <v>0</v>
      </c>
      <c r="AO30" s="137">
        <v>0</v>
      </c>
      <c r="AP30" s="137">
        <v>0</v>
      </c>
      <c r="AQ30" s="137">
        <v>0</v>
      </c>
      <c r="AR30" s="137">
        <v>0</v>
      </c>
      <c r="AS30" s="137">
        <v>0</v>
      </c>
      <c r="AT30" s="137">
        <v>0</v>
      </c>
      <c r="AU30" s="137">
        <v>0</v>
      </c>
      <c r="AV30" s="137">
        <v>2.2234492408887951</v>
      </c>
      <c r="AW30" s="137">
        <v>5.5822256226005811</v>
      </c>
      <c r="AX30" s="137">
        <v>8.7937202146390998</v>
      </c>
      <c r="AY30" s="137">
        <v>15.09348924190571</v>
      </c>
      <c r="AZ30" s="137">
        <v>26.641703551977329</v>
      </c>
      <c r="BA30" s="137">
        <v>32.729292058207385</v>
      </c>
      <c r="BB30" s="137">
        <v>38.028335257869927</v>
      </c>
      <c r="BC30" s="137">
        <v>29.932078466664212</v>
      </c>
      <c r="BD30" s="137">
        <v>-6.0999999999999999E-2</v>
      </c>
      <c r="BE30" s="137">
        <v>-8.6436562195121955E-2</v>
      </c>
      <c r="BF30" s="137">
        <v>-0.14737339999999999</v>
      </c>
      <c r="BG30" s="137">
        <v>8.5208560000000017E-2</v>
      </c>
      <c r="BH30" s="137">
        <v>-2.9000000000000001E-2</v>
      </c>
      <c r="BI30" s="137">
        <v>0</v>
      </c>
      <c r="BJ30" s="137">
        <v>0</v>
      </c>
      <c r="BK30" s="137">
        <v>0</v>
      </c>
      <c r="BL30" s="137">
        <v>0</v>
      </c>
      <c r="BM30" s="137">
        <v>0</v>
      </c>
      <c r="BN30" s="137">
        <v>0</v>
      </c>
      <c r="BO30" s="137">
        <v>0</v>
      </c>
      <c r="BP30" s="137">
        <v>0</v>
      </c>
      <c r="BQ30" s="137">
        <v>0</v>
      </c>
      <c r="BR30" s="137">
        <v>0</v>
      </c>
      <c r="BS30" s="137">
        <v>0</v>
      </c>
      <c r="BT30" s="137">
        <v>0</v>
      </c>
      <c r="BU30" s="137">
        <v>0</v>
      </c>
      <c r="BV30" s="137">
        <v>0</v>
      </c>
      <c r="BW30" s="137">
        <v>0</v>
      </c>
      <c r="BX30" s="133">
        <v>0</v>
      </c>
    </row>
    <row r="31" spans="1:76">
      <c r="A31" s="112"/>
      <c r="B31" s="38" t="s">
        <v>251</v>
      </c>
      <c r="C31" s="213" t="s">
        <v>203</v>
      </c>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v>0</v>
      </c>
      <c r="AI31" s="137">
        <v>0</v>
      </c>
      <c r="AJ31" s="137">
        <v>0</v>
      </c>
      <c r="AK31" s="137">
        <v>0</v>
      </c>
      <c r="AL31" s="137">
        <v>0</v>
      </c>
      <c r="AM31" s="137">
        <v>0</v>
      </c>
      <c r="AN31" s="137">
        <v>0</v>
      </c>
      <c r="AO31" s="137">
        <v>0</v>
      </c>
      <c r="AP31" s="137">
        <v>0</v>
      </c>
      <c r="AQ31" s="137">
        <v>0</v>
      </c>
      <c r="AR31" s="137">
        <v>0</v>
      </c>
      <c r="AS31" s="137">
        <v>0</v>
      </c>
      <c r="AT31" s="137">
        <v>0</v>
      </c>
      <c r="AU31" s="137">
        <v>0</v>
      </c>
      <c r="AV31" s="137">
        <v>0</v>
      </c>
      <c r="AW31" s="137">
        <v>0</v>
      </c>
      <c r="AX31" s="137">
        <v>0</v>
      </c>
      <c r="AY31" s="137">
        <v>0</v>
      </c>
      <c r="AZ31" s="137">
        <v>0</v>
      </c>
      <c r="BA31" s="137">
        <v>0</v>
      </c>
      <c r="BB31" s="137">
        <v>0</v>
      </c>
      <c r="BC31" s="137">
        <v>0</v>
      </c>
      <c r="BD31" s="137">
        <v>0</v>
      </c>
      <c r="BE31" s="137">
        <v>6.8540000000000001</v>
      </c>
      <c r="BF31" s="137">
        <v>13.107519600000002</v>
      </c>
      <c r="BG31" s="137">
        <v>14.986460219999998</v>
      </c>
      <c r="BH31" s="137">
        <v>16.622024122071426</v>
      </c>
      <c r="BI31" s="137">
        <v>17.693564299999998</v>
      </c>
      <c r="BJ31" s="137">
        <v>19.498030839999998</v>
      </c>
      <c r="BK31" s="137">
        <v>20.507303</v>
      </c>
      <c r="BL31" s="137">
        <v>21.180479929999997</v>
      </c>
      <c r="BM31" s="137">
        <v>21.798681950000002</v>
      </c>
      <c r="BN31" s="137">
        <v>21.362664119999998</v>
      </c>
      <c r="BO31" s="137">
        <v>22.339751259999996</v>
      </c>
      <c r="BP31" s="137">
        <v>56.572572000000001</v>
      </c>
      <c r="BQ31" s="137">
        <v>176.393889</v>
      </c>
      <c r="BR31" s="137">
        <v>199.78361200000001</v>
      </c>
      <c r="BS31" s="137">
        <v>125</v>
      </c>
      <c r="BT31" s="137">
        <v>150</v>
      </c>
      <c r="BU31" s="137">
        <v>185</v>
      </c>
      <c r="BV31" s="137">
        <v>170</v>
      </c>
      <c r="BW31" s="137">
        <v>155</v>
      </c>
      <c r="BX31" s="133">
        <v>140</v>
      </c>
    </row>
    <row r="32" spans="1:76">
      <c r="A32" s="112"/>
      <c r="B32" s="38" t="s">
        <v>315</v>
      </c>
      <c r="C32" s="213" t="s">
        <v>203</v>
      </c>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v>0</v>
      </c>
      <c r="AI32" s="137">
        <v>0</v>
      </c>
      <c r="AJ32" s="137">
        <v>0</v>
      </c>
      <c r="AK32" s="137">
        <v>0</v>
      </c>
      <c r="AL32" s="137">
        <v>0</v>
      </c>
      <c r="AM32" s="137">
        <v>0</v>
      </c>
      <c r="AN32" s="137">
        <v>0</v>
      </c>
      <c r="AO32" s="137">
        <v>0</v>
      </c>
      <c r="AP32" s="137">
        <v>0</v>
      </c>
      <c r="AQ32" s="137">
        <v>0</v>
      </c>
      <c r="AR32" s="137">
        <v>0</v>
      </c>
      <c r="AS32" s="137">
        <v>0</v>
      </c>
      <c r="AT32" s="137">
        <v>0</v>
      </c>
      <c r="AU32" s="137">
        <v>0</v>
      </c>
      <c r="AV32" s="137">
        <v>0</v>
      </c>
      <c r="AW32" s="137">
        <v>0</v>
      </c>
      <c r="AX32" s="137">
        <v>0</v>
      </c>
      <c r="AY32" s="137">
        <v>0</v>
      </c>
      <c r="AZ32" s="137">
        <v>3.1930000000000001</v>
      </c>
      <c r="BA32" s="137">
        <v>23.582999999999998</v>
      </c>
      <c r="BB32" s="137">
        <v>32.392000000000003</v>
      </c>
      <c r="BC32" s="137">
        <v>27.45</v>
      </c>
      <c r="BD32" s="137">
        <v>4.1689999999999996</v>
      </c>
      <c r="BE32" s="137">
        <v>6.0000000000000001E-3</v>
      </c>
      <c r="BF32" s="137">
        <v>4.2999999999999997E-2</v>
      </c>
      <c r="BG32" s="137">
        <v>0</v>
      </c>
      <c r="BH32" s="137">
        <v>0</v>
      </c>
      <c r="BI32" s="137">
        <v>0</v>
      </c>
      <c r="BJ32" s="137">
        <v>0</v>
      </c>
      <c r="BK32" s="137">
        <v>0</v>
      </c>
      <c r="BL32" s="137">
        <v>0</v>
      </c>
      <c r="BM32" s="137">
        <v>0</v>
      </c>
      <c r="BN32" s="137">
        <v>0</v>
      </c>
      <c r="BO32" s="137">
        <v>0</v>
      </c>
      <c r="BP32" s="137">
        <v>0</v>
      </c>
      <c r="BQ32" s="137">
        <v>0</v>
      </c>
      <c r="BR32" s="137">
        <v>0</v>
      </c>
      <c r="BS32" s="137">
        <v>0</v>
      </c>
      <c r="BT32" s="137">
        <v>0</v>
      </c>
      <c r="BU32" s="137">
        <v>0</v>
      </c>
      <c r="BV32" s="137">
        <v>0</v>
      </c>
      <c r="BW32" s="137">
        <v>0</v>
      </c>
      <c r="BX32" s="133">
        <v>0</v>
      </c>
    </row>
    <row r="33" spans="1:76">
      <c r="A33" s="112"/>
      <c r="B33" s="38" t="s">
        <v>249</v>
      </c>
      <c r="C33" s="213"/>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v>0</v>
      </c>
      <c r="AI33" s="137">
        <v>0</v>
      </c>
      <c r="AJ33" s="137">
        <v>0</v>
      </c>
      <c r="AK33" s="137">
        <v>0</v>
      </c>
      <c r="AL33" s="137">
        <v>0</v>
      </c>
      <c r="AM33" s="137">
        <v>0</v>
      </c>
      <c r="AN33" s="137">
        <v>0</v>
      </c>
      <c r="AO33" s="137">
        <v>0</v>
      </c>
      <c r="AP33" s="137">
        <v>0</v>
      </c>
      <c r="AQ33" s="137">
        <v>0</v>
      </c>
      <c r="AR33" s="137">
        <v>0</v>
      </c>
      <c r="AS33" s="137">
        <v>0</v>
      </c>
      <c r="AT33" s="137">
        <v>0</v>
      </c>
      <c r="AU33" s="137">
        <v>0</v>
      </c>
      <c r="AV33" s="137">
        <v>0</v>
      </c>
      <c r="AW33" s="137">
        <v>0</v>
      </c>
      <c r="AX33" s="137">
        <v>0</v>
      </c>
      <c r="AY33" s="137">
        <v>0</v>
      </c>
      <c r="AZ33" s="137">
        <v>0</v>
      </c>
      <c r="BA33" s="137">
        <v>0</v>
      </c>
      <c r="BB33" s="137">
        <v>0</v>
      </c>
      <c r="BC33" s="137">
        <v>0</v>
      </c>
      <c r="BD33" s="137">
        <v>0</v>
      </c>
      <c r="BE33" s="137">
        <v>0</v>
      </c>
      <c r="BF33" s="137">
        <v>0</v>
      </c>
      <c r="BG33" s="137">
        <v>0</v>
      </c>
      <c r="BH33" s="137">
        <v>0</v>
      </c>
      <c r="BI33" s="137">
        <v>0</v>
      </c>
      <c r="BJ33" s="137">
        <v>0</v>
      </c>
      <c r="BK33" s="137">
        <v>0</v>
      </c>
      <c r="BL33" s="137">
        <f t="shared" ref="BL33:BX33" si="3">SUM(BL34:BL35)</f>
        <v>127.18792895</v>
      </c>
      <c r="BM33" s="137">
        <f t="shared" si="3"/>
        <v>1267.3993002300001</v>
      </c>
      <c r="BN33" s="137">
        <f t="shared" si="3"/>
        <v>2231.7483619</v>
      </c>
      <c r="BO33" s="137">
        <f t="shared" si="3"/>
        <v>3554.1022156099998</v>
      </c>
      <c r="BP33" s="137">
        <f t="shared" si="3"/>
        <v>6779.6544881600003</v>
      </c>
      <c r="BQ33" s="137">
        <f t="shared" si="3"/>
        <v>10437.361928109996</v>
      </c>
      <c r="BR33" s="137">
        <f t="shared" si="3"/>
        <v>12827.38215797</v>
      </c>
      <c r="BS33" s="137">
        <f t="shared" si="3"/>
        <v>13966.37534392118</v>
      </c>
      <c r="BT33" s="137">
        <f t="shared" si="3"/>
        <v>14403.953684908793</v>
      </c>
      <c r="BU33" s="137">
        <f t="shared" si="3"/>
        <v>14267.882745137758</v>
      </c>
      <c r="BV33" s="137">
        <f t="shared" si="3"/>
        <v>13883.572748981554</v>
      </c>
      <c r="BW33" s="137">
        <f t="shared" si="3"/>
        <v>13854.737229528728</v>
      </c>
      <c r="BX33" s="133">
        <f t="shared" si="3"/>
        <v>13885.702649379791</v>
      </c>
    </row>
    <row r="34" spans="1:76">
      <c r="A34" s="112"/>
      <c r="B34" s="37" t="s">
        <v>217</v>
      </c>
      <c r="C34" s="213" t="s">
        <v>210</v>
      </c>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v>0</v>
      </c>
      <c r="AI34" s="137">
        <v>0</v>
      </c>
      <c r="AJ34" s="137">
        <v>0</v>
      </c>
      <c r="AK34" s="137">
        <v>0</v>
      </c>
      <c r="AL34" s="137">
        <v>0</v>
      </c>
      <c r="AM34" s="137">
        <v>0</v>
      </c>
      <c r="AN34" s="137">
        <v>0</v>
      </c>
      <c r="AO34" s="137">
        <v>0</v>
      </c>
      <c r="AP34" s="137">
        <v>0</v>
      </c>
      <c r="AQ34" s="137">
        <v>0</v>
      </c>
      <c r="AR34" s="137">
        <v>0</v>
      </c>
      <c r="AS34" s="137">
        <v>0</v>
      </c>
      <c r="AT34" s="137">
        <v>0</v>
      </c>
      <c r="AU34" s="137">
        <v>0</v>
      </c>
      <c r="AV34" s="137">
        <v>0</v>
      </c>
      <c r="AW34" s="137">
        <v>0</v>
      </c>
      <c r="AX34" s="137">
        <v>0</v>
      </c>
      <c r="AY34" s="137">
        <v>0</v>
      </c>
      <c r="AZ34" s="137">
        <v>0</v>
      </c>
      <c r="BA34" s="137">
        <v>0</v>
      </c>
      <c r="BB34" s="137">
        <v>0</v>
      </c>
      <c r="BC34" s="137">
        <v>0</v>
      </c>
      <c r="BD34" s="137">
        <v>0</v>
      </c>
      <c r="BE34" s="137">
        <v>0</v>
      </c>
      <c r="BF34" s="137">
        <v>0</v>
      </c>
      <c r="BG34" s="137">
        <v>0</v>
      </c>
      <c r="BH34" s="137">
        <v>0</v>
      </c>
      <c r="BI34" s="137">
        <v>0</v>
      </c>
      <c r="BJ34" s="137">
        <v>0</v>
      </c>
      <c r="BK34" s="137">
        <v>0</v>
      </c>
      <c r="BL34" s="137">
        <v>64.379764080000001</v>
      </c>
      <c r="BM34" s="137">
        <v>580.96194385999991</v>
      </c>
      <c r="BN34" s="137">
        <v>954.84283312000014</v>
      </c>
      <c r="BO34" s="137">
        <v>1398.5169151799998</v>
      </c>
      <c r="BP34" s="137">
        <v>2304.75857546</v>
      </c>
      <c r="BQ34" s="137">
        <v>3538.705005859998</v>
      </c>
      <c r="BR34" s="137">
        <v>4100.9191948399985</v>
      </c>
      <c r="BS34" s="137">
        <v>4522.3015553972773</v>
      </c>
      <c r="BT34" s="137">
        <v>4898.7104521930532</v>
      </c>
      <c r="BU34" s="137">
        <v>4914.6207702606998</v>
      </c>
      <c r="BV34" s="137">
        <v>4782.6715627243502</v>
      </c>
      <c r="BW34" s="137">
        <v>4736.8340399149356</v>
      </c>
      <c r="BX34" s="133">
        <v>4691.719873991633</v>
      </c>
    </row>
    <row r="35" spans="1:76">
      <c r="A35" s="112"/>
      <c r="B35" s="37" t="s">
        <v>313</v>
      </c>
      <c r="C35" s="213" t="s">
        <v>203</v>
      </c>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v>0</v>
      </c>
      <c r="AI35" s="137">
        <v>0</v>
      </c>
      <c r="AJ35" s="137">
        <v>0</v>
      </c>
      <c r="AK35" s="137">
        <v>0</v>
      </c>
      <c r="AL35" s="137">
        <v>0</v>
      </c>
      <c r="AM35" s="137">
        <v>0</v>
      </c>
      <c r="AN35" s="137">
        <v>0</v>
      </c>
      <c r="AO35" s="137">
        <v>0</v>
      </c>
      <c r="AP35" s="137">
        <v>0</v>
      </c>
      <c r="AQ35" s="137">
        <v>0</v>
      </c>
      <c r="AR35" s="137">
        <v>0</v>
      </c>
      <c r="AS35" s="137">
        <v>0</v>
      </c>
      <c r="AT35" s="137">
        <v>0</v>
      </c>
      <c r="AU35" s="137">
        <v>0</v>
      </c>
      <c r="AV35" s="137">
        <v>0</v>
      </c>
      <c r="AW35" s="137">
        <v>0</v>
      </c>
      <c r="AX35" s="137">
        <v>0</v>
      </c>
      <c r="AY35" s="137">
        <v>0</v>
      </c>
      <c r="AZ35" s="137">
        <v>0</v>
      </c>
      <c r="BA35" s="137">
        <v>0</v>
      </c>
      <c r="BB35" s="137">
        <v>0</v>
      </c>
      <c r="BC35" s="137">
        <v>0</v>
      </c>
      <c r="BD35" s="137">
        <v>0</v>
      </c>
      <c r="BE35" s="137">
        <v>0</v>
      </c>
      <c r="BF35" s="137">
        <v>0</v>
      </c>
      <c r="BG35" s="137">
        <v>0</v>
      </c>
      <c r="BH35" s="137">
        <v>0</v>
      </c>
      <c r="BI35" s="137">
        <v>0</v>
      </c>
      <c r="BJ35" s="137">
        <v>0</v>
      </c>
      <c r="BK35" s="137">
        <v>0</v>
      </c>
      <c r="BL35" s="137">
        <v>62.808164869999999</v>
      </c>
      <c r="BM35" s="137">
        <v>686.4373563700002</v>
      </c>
      <c r="BN35" s="137">
        <v>1276.9055287799997</v>
      </c>
      <c r="BO35" s="137">
        <v>2155.5853004300002</v>
      </c>
      <c r="BP35" s="137">
        <v>4474.8959127000007</v>
      </c>
      <c r="BQ35" s="137">
        <v>6898.6569222499993</v>
      </c>
      <c r="BR35" s="137">
        <v>8726.4629631300013</v>
      </c>
      <c r="BS35" s="137">
        <v>9444.0737885239032</v>
      </c>
      <c r="BT35" s="137">
        <v>9505.2432327157385</v>
      </c>
      <c r="BU35" s="137">
        <v>9353.2619748770576</v>
      </c>
      <c r="BV35" s="137">
        <v>9100.9011862572042</v>
      </c>
      <c r="BW35" s="137">
        <v>9117.9031896137913</v>
      </c>
      <c r="BX35" s="133">
        <v>9193.9827753881582</v>
      </c>
    </row>
    <row r="36" spans="1:76" ht="25.5" customHeight="1">
      <c r="A36" s="112"/>
      <c r="B36" s="38" t="s">
        <v>248</v>
      </c>
      <c r="C36" s="213" t="s">
        <v>203</v>
      </c>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v>9.4880330298963322</v>
      </c>
      <c r="AI36" s="137">
        <v>10.866673469387752</v>
      </c>
      <c r="AJ36" s="137">
        <v>17.282571428571433</v>
      </c>
      <c r="AK36" s="137">
        <v>27.743444015444013</v>
      </c>
      <c r="AL36" s="137">
        <v>40.311905425307486</v>
      </c>
      <c r="AM36" s="137">
        <v>53.566197515769588</v>
      </c>
      <c r="AN36" s="137">
        <v>55.20599010807841</v>
      </c>
      <c r="AO36" s="137">
        <v>57.077422436565172</v>
      </c>
      <c r="AP36" s="137">
        <v>70.688754873166999</v>
      </c>
      <c r="AQ36" s="137">
        <v>78.567195142753789</v>
      </c>
      <c r="AR36" s="137">
        <v>179.54650471340884</v>
      </c>
      <c r="AS36" s="137">
        <v>178.93825009375556</v>
      </c>
      <c r="AT36" s="137">
        <v>203.56767708643196</v>
      </c>
      <c r="AU36" s="137">
        <v>251.36546329803713</v>
      </c>
      <c r="AV36" s="137">
        <v>412.76617192125207</v>
      </c>
      <c r="AW36" s="137">
        <v>568.30627626515411</v>
      </c>
      <c r="AX36" s="137">
        <v>694.61756287801848</v>
      </c>
      <c r="AY36" s="137">
        <v>871.2947735688274</v>
      </c>
      <c r="AZ36" s="137">
        <v>1069.3193393332856</v>
      </c>
      <c r="BA36" s="137">
        <v>1207.107898236432</v>
      </c>
      <c r="BB36" s="137">
        <v>1267.660666567838</v>
      </c>
      <c r="BC36" s="137">
        <v>942.7268558291513</v>
      </c>
      <c r="BD36" s="137">
        <v>0.85037018855001634</v>
      </c>
      <c r="BE36" s="137">
        <v>-0.40728366797911225</v>
      </c>
      <c r="BF36" s="137">
        <v>-0.36794856162231165</v>
      </c>
      <c r="BG36" s="137">
        <v>4.2373578498991461E-2</v>
      </c>
      <c r="BH36" s="137">
        <v>-1.44214827297956E-2</v>
      </c>
      <c r="BI36" s="137">
        <v>0</v>
      </c>
      <c r="BJ36" s="137">
        <v>0</v>
      </c>
      <c r="BK36" s="137">
        <v>0</v>
      </c>
      <c r="BL36" s="137">
        <v>0</v>
      </c>
      <c r="BM36" s="137">
        <v>0</v>
      </c>
      <c r="BN36" s="137">
        <v>0</v>
      </c>
      <c r="BO36" s="137">
        <v>0</v>
      </c>
      <c r="BP36" s="137">
        <v>0</v>
      </c>
      <c r="BQ36" s="137">
        <v>0</v>
      </c>
      <c r="BR36" s="137">
        <v>0</v>
      </c>
      <c r="BS36" s="137">
        <v>0</v>
      </c>
      <c r="BT36" s="137">
        <v>0</v>
      </c>
      <c r="BU36" s="137">
        <v>0</v>
      </c>
      <c r="BV36" s="137">
        <v>0</v>
      </c>
      <c r="BW36" s="137">
        <v>0</v>
      </c>
      <c r="BX36" s="133">
        <v>0</v>
      </c>
    </row>
    <row r="37" spans="1:76">
      <c r="A37" s="112"/>
      <c r="B37" s="38" t="s">
        <v>246</v>
      </c>
      <c r="C37" s="213" t="s">
        <v>203</v>
      </c>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v>0</v>
      </c>
      <c r="AR37" s="137">
        <v>0</v>
      </c>
      <c r="AS37" s="137">
        <v>0</v>
      </c>
      <c r="AT37" s="137">
        <v>0</v>
      </c>
      <c r="AU37" s="137">
        <v>0</v>
      </c>
      <c r="AV37" s="137">
        <v>0</v>
      </c>
      <c r="AW37" s="137">
        <v>0</v>
      </c>
      <c r="AX37" s="137">
        <v>0</v>
      </c>
      <c r="AY37" s="137">
        <v>0</v>
      </c>
      <c r="AZ37" s="137">
        <v>0</v>
      </c>
      <c r="BA37" s="137">
        <v>0</v>
      </c>
      <c r="BB37" s="137">
        <v>0</v>
      </c>
      <c r="BC37" s="137">
        <v>0</v>
      </c>
      <c r="BD37" s="137">
        <v>0</v>
      </c>
      <c r="BE37" s="137">
        <v>0</v>
      </c>
      <c r="BF37" s="137">
        <v>0</v>
      </c>
      <c r="BG37" s="137">
        <v>0</v>
      </c>
      <c r="BH37" s="137">
        <v>0</v>
      </c>
      <c r="BI37" s="137">
        <v>0</v>
      </c>
      <c r="BJ37" s="137">
        <v>23.645465999999999</v>
      </c>
      <c r="BK37" s="137">
        <v>24.26268</v>
      </c>
      <c r="BL37" s="137">
        <v>26.420592000000003</v>
      </c>
      <c r="BM37" s="137">
        <v>25.445135000000001</v>
      </c>
      <c r="BN37" s="137">
        <v>24.263487999999999</v>
      </c>
      <c r="BO37" s="137">
        <v>25.234683905274146</v>
      </c>
      <c r="BP37" s="137">
        <v>25.400787999999999</v>
      </c>
      <c r="BQ37" s="137">
        <v>26.194805999999996</v>
      </c>
      <c r="BR37" s="137">
        <v>27.426465</v>
      </c>
      <c r="BS37" s="137">
        <v>27.427716816247749</v>
      </c>
      <c r="BT37" s="137">
        <v>28.067539859337408</v>
      </c>
      <c r="BU37" s="137">
        <v>28.675285594710175</v>
      </c>
      <c r="BV37" s="137">
        <v>29.275367193472519</v>
      </c>
      <c r="BW37" s="137">
        <v>29.914410047918924</v>
      </c>
      <c r="BX37" s="133">
        <v>30.636633047918924</v>
      </c>
    </row>
    <row r="38" spans="1:76">
      <c r="A38" s="112"/>
      <c r="B38" s="38" t="s">
        <v>304</v>
      </c>
      <c r="C38" s="213" t="s">
        <v>203</v>
      </c>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v>400.06040998931815</v>
      </c>
      <c r="AI38" s="137">
        <v>440.24186395917997</v>
      </c>
      <c r="AJ38" s="137">
        <v>568.64676658977396</v>
      </c>
      <c r="AK38" s="137">
        <v>919.19447132057121</v>
      </c>
      <c r="AL38" s="137">
        <v>1181.6407082203809</v>
      </c>
      <c r="AM38" s="137">
        <v>1396.9133752255298</v>
      </c>
      <c r="AN38" s="137">
        <v>1572.5977774696016</v>
      </c>
      <c r="AO38" s="137">
        <v>1763.5441134969951</v>
      </c>
      <c r="AP38" s="137">
        <v>1896.6084945680932</v>
      </c>
      <c r="AQ38" s="137">
        <v>1963.1883599218736</v>
      </c>
      <c r="AR38" s="137">
        <v>1903.5669999999996</v>
      </c>
      <c r="AS38" s="137">
        <v>2187.5540000000001</v>
      </c>
      <c r="AT38" s="137">
        <v>2771.8209999999999</v>
      </c>
      <c r="AU38" s="137">
        <v>3785.5240000000008</v>
      </c>
      <c r="AV38" s="137">
        <v>5004.2709999999997</v>
      </c>
      <c r="AW38" s="137">
        <v>6027.8400000000011</v>
      </c>
      <c r="AX38" s="137">
        <v>6701.0210236028324</v>
      </c>
      <c r="AY38" s="137">
        <v>7259.8193451132465</v>
      </c>
      <c r="AZ38" s="137">
        <v>7627.8412922717607</v>
      </c>
      <c r="BA38" s="137">
        <v>7388.3815092242394</v>
      </c>
      <c r="BB38" s="137">
        <v>7213.0624270478074</v>
      </c>
      <c r="BC38" s="137">
        <v>7066.8309277856351</v>
      </c>
      <c r="BD38" s="137">
        <v>6955.0272430824934</v>
      </c>
      <c r="BE38" s="137">
        <v>7130.0830912703177</v>
      </c>
      <c r="BF38" s="137">
        <v>7853.4141332420995</v>
      </c>
      <c r="BG38" s="137">
        <v>7907.4304242871603</v>
      </c>
      <c r="BH38" s="137">
        <v>8609.1099443174389</v>
      </c>
      <c r="BI38" s="137">
        <v>9364.2666422585644</v>
      </c>
      <c r="BJ38" s="137">
        <v>9979.0686760457666</v>
      </c>
      <c r="BK38" s="137">
        <v>10808.197886514117</v>
      </c>
      <c r="BL38" s="137">
        <v>11599.496940774132</v>
      </c>
      <c r="BM38" s="137">
        <v>14226.791440390265</v>
      </c>
      <c r="BN38" s="137">
        <v>15478.01053884067</v>
      </c>
      <c r="BO38" s="137">
        <v>16578.667176283001</v>
      </c>
      <c r="BP38" s="137">
        <v>17467.696418580661</v>
      </c>
      <c r="BQ38" s="137">
        <v>17635.123288943378</v>
      </c>
      <c r="BR38" s="137">
        <v>17737.305662408813</v>
      </c>
      <c r="BS38" s="137">
        <v>17839.590125451483</v>
      </c>
      <c r="BT38" s="137">
        <v>17981.24368057317</v>
      </c>
      <c r="BU38" s="137">
        <v>17926.548279419207</v>
      </c>
      <c r="BV38" s="137">
        <v>18036.838789707526</v>
      </c>
      <c r="BW38" s="137">
        <v>17974.234021937773</v>
      </c>
      <c r="BX38" s="133">
        <v>18291.231078911849</v>
      </c>
    </row>
    <row r="39" spans="1:76">
      <c r="A39" s="112"/>
      <c r="B39" s="38" t="s">
        <v>303</v>
      </c>
      <c r="C39" s="213"/>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f t="shared" ref="AH39:BX39" si="4">AH40+AH41</f>
        <v>1464.8799002303704</v>
      </c>
      <c r="AI39" s="137">
        <f t="shared" si="4"/>
        <v>1566.6545731758174</v>
      </c>
      <c r="AJ39" s="137">
        <f t="shared" si="4"/>
        <v>1709.6298947492835</v>
      </c>
      <c r="AK39" s="137">
        <f t="shared" si="4"/>
        <v>1939.3371101902235</v>
      </c>
      <c r="AL39" s="137">
        <f t="shared" si="4"/>
        <v>2018.3858538928052</v>
      </c>
      <c r="AM39" s="137">
        <f t="shared" si="4"/>
        <v>1983.5131201487716</v>
      </c>
      <c r="AN39" s="137">
        <f t="shared" si="4"/>
        <v>2229.6929080455766</v>
      </c>
      <c r="AO39" s="137">
        <f t="shared" si="4"/>
        <v>2385.3584528281144</v>
      </c>
      <c r="AP39" s="137">
        <f t="shared" si="4"/>
        <v>2540.8851443259509</v>
      </c>
      <c r="AQ39" s="137">
        <f t="shared" si="4"/>
        <v>2770.8038001728723</v>
      </c>
      <c r="AR39" s="137">
        <f t="shared" si="4"/>
        <v>3071.0069726615129</v>
      </c>
      <c r="AS39" s="137">
        <f t="shared" si="4"/>
        <v>3445.7356607322959</v>
      </c>
      <c r="AT39" s="137">
        <f t="shared" si="4"/>
        <v>3909.3091318653651</v>
      </c>
      <c r="AU39" s="137">
        <f t="shared" si="4"/>
        <v>4822.5585151932555</v>
      </c>
      <c r="AV39" s="137">
        <f t="shared" si="4"/>
        <v>5517.3492158348699</v>
      </c>
      <c r="AW39" s="137">
        <f t="shared" si="4"/>
        <v>6259.5761130737392</v>
      </c>
      <c r="AX39" s="137">
        <f t="shared" si="4"/>
        <v>6798.8215213289559</v>
      </c>
      <c r="AY39" s="137">
        <f t="shared" si="4"/>
        <v>6833.847811731509</v>
      </c>
      <c r="AZ39" s="137">
        <f t="shared" si="4"/>
        <v>6792.729131563492</v>
      </c>
      <c r="BA39" s="137">
        <f t="shared" si="4"/>
        <v>6744.3441169455091</v>
      </c>
      <c r="BB39" s="137">
        <f t="shared" si="4"/>
        <v>6819.8417430900072</v>
      </c>
      <c r="BC39" s="137">
        <f t="shared" si="4"/>
        <v>6629.3074691405118</v>
      </c>
      <c r="BD39" s="137">
        <f t="shared" si="4"/>
        <v>6763.0990000000002</v>
      </c>
      <c r="BE39" s="137">
        <f t="shared" si="4"/>
        <v>6749.0433528570848</v>
      </c>
      <c r="BF39" s="137">
        <f t="shared" si="4"/>
        <v>6757.9545089520061</v>
      </c>
      <c r="BG39" s="137">
        <f t="shared" si="4"/>
        <v>6724.1235550023994</v>
      </c>
      <c r="BH39" s="137">
        <f t="shared" si="4"/>
        <v>6662.027</v>
      </c>
      <c r="BI39" s="137">
        <f t="shared" si="4"/>
        <v>6649.9306075199993</v>
      </c>
      <c r="BJ39" s="137">
        <f t="shared" si="4"/>
        <v>6566.1693209299992</v>
      </c>
      <c r="BK39" s="137">
        <f t="shared" si="4"/>
        <v>6657.0001817393668</v>
      </c>
      <c r="BL39" s="137">
        <f t="shared" si="4"/>
        <v>6515.843602259999</v>
      </c>
      <c r="BM39" s="137">
        <f t="shared" si="4"/>
        <v>6108.3423565899984</v>
      </c>
      <c r="BN39" s="137">
        <f t="shared" si="4"/>
        <v>5556.0370140352561</v>
      </c>
      <c r="BO39" s="137">
        <f t="shared" si="4"/>
        <v>4935.2797263499997</v>
      </c>
      <c r="BP39" s="137">
        <f t="shared" si="4"/>
        <v>3275.8454461099991</v>
      </c>
      <c r="BQ39" s="137">
        <f t="shared" si="4"/>
        <v>1186.56361507</v>
      </c>
      <c r="BR39" s="137">
        <f t="shared" si="4"/>
        <v>244.52811802000002</v>
      </c>
      <c r="BS39" s="137">
        <f t="shared" si="4"/>
        <v>48.443544862115822</v>
      </c>
      <c r="BT39" s="137">
        <f t="shared" si="4"/>
        <v>7.8845025362227217</v>
      </c>
      <c r="BU39" s="137">
        <f t="shared" si="4"/>
        <v>5.7227238711519792</v>
      </c>
      <c r="BV39" s="137">
        <f t="shared" si="4"/>
        <v>6.3775588802817227</v>
      </c>
      <c r="BW39" s="137">
        <f t="shared" si="4"/>
        <v>7.0522077507640208</v>
      </c>
      <c r="BX39" s="133">
        <f t="shared" si="4"/>
        <v>7.3212573576905662</v>
      </c>
    </row>
    <row r="40" spans="1:76">
      <c r="A40" s="112"/>
      <c r="B40" s="37" t="s">
        <v>294</v>
      </c>
      <c r="C40" s="213" t="s">
        <v>210</v>
      </c>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v>1464.8799002303704</v>
      </c>
      <c r="AI40" s="137">
        <v>1563.7571363132186</v>
      </c>
      <c r="AJ40" s="137">
        <v>1699.9689052344463</v>
      </c>
      <c r="AK40" s="137">
        <v>1914.2194214068734</v>
      </c>
      <c r="AL40" s="137">
        <v>1967.2233041062173</v>
      </c>
      <c r="AM40" s="137">
        <v>1918.8886097671293</v>
      </c>
      <c r="AN40" s="137">
        <v>2133.5678336354131</v>
      </c>
      <c r="AO40" s="137">
        <v>2264.0449636063704</v>
      </c>
      <c r="AP40" s="137">
        <v>2357.3960325057928</v>
      </c>
      <c r="AQ40" s="137">
        <v>2524.8185484831092</v>
      </c>
      <c r="AR40" s="137">
        <v>2759.3569476339931</v>
      </c>
      <c r="AS40" s="137">
        <v>3041.1783545608605</v>
      </c>
      <c r="AT40" s="137">
        <v>3382.5662378716502</v>
      </c>
      <c r="AU40" s="137">
        <v>4095.2793528704351</v>
      </c>
      <c r="AV40" s="137">
        <v>4606.0480376743026</v>
      </c>
      <c r="AW40" s="137">
        <v>5122.482499353242</v>
      </c>
      <c r="AX40" s="137">
        <v>5472.091011319163</v>
      </c>
      <c r="AY40" s="137">
        <v>5518.7521419162849</v>
      </c>
      <c r="AZ40" s="137">
        <v>5634.0700627548977</v>
      </c>
      <c r="BA40" s="137">
        <v>5761.3166007132186</v>
      </c>
      <c r="BB40" s="137">
        <v>5954.2356985493152</v>
      </c>
      <c r="BC40" s="137">
        <v>5897.0027550317054</v>
      </c>
      <c r="BD40" s="137">
        <v>6067.8</v>
      </c>
      <c r="BE40" s="137">
        <v>6232.6540000000005</v>
      </c>
      <c r="BF40" s="137">
        <v>6285.2789345025994</v>
      </c>
      <c r="BG40" s="137">
        <v>6276.3924125434996</v>
      </c>
      <c r="BH40" s="137">
        <v>6280.482</v>
      </c>
      <c r="BI40" s="137">
        <v>6337.2311226471993</v>
      </c>
      <c r="BJ40" s="137">
        <v>6282.6829899695995</v>
      </c>
      <c r="BK40" s="137">
        <v>6409.2477563293669</v>
      </c>
      <c r="BL40" s="137">
        <v>6300.9027961799993</v>
      </c>
      <c r="BM40" s="137">
        <v>5929.8654520099981</v>
      </c>
      <c r="BN40" s="137">
        <v>5398.6394528542078</v>
      </c>
      <c r="BO40" s="137">
        <v>4809.0716982724962</v>
      </c>
      <c r="BP40" s="137">
        <v>3192.1959452440233</v>
      </c>
      <c r="BQ40" s="137">
        <v>1158.4216379207508</v>
      </c>
      <c r="BR40" s="137">
        <v>239.36880059000001</v>
      </c>
      <c r="BS40" s="137">
        <v>48.294937832115821</v>
      </c>
      <c r="BT40" s="137">
        <v>7.8845025362227217</v>
      </c>
      <c r="BU40" s="137">
        <v>5.7227238711519792</v>
      </c>
      <c r="BV40" s="137">
        <v>6.3775588802817227</v>
      </c>
      <c r="BW40" s="137">
        <v>7.0522077507640208</v>
      </c>
      <c r="BX40" s="133">
        <v>7.3212573576905662</v>
      </c>
    </row>
    <row r="41" spans="1:76">
      <c r="A41" s="112"/>
      <c r="B41" s="37" t="s">
        <v>302</v>
      </c>
      <c r="C41" s="213" t="s">
        <v>210</v>
      </c>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v>0</v>
      </c>
      <c r="AI41" s="137">
        <v>2.8974368625987705</v>
      </c>
      <c r="AJ41" s="137">
        <v>9.6609895148372367</v>
      </c>
      <c r="AK41" s="137">
        <v>25.117688783350097</v>
      </c>
      <c r="AL41" s="137">
        <v>51.162549786587917</v>
      </c>
      <c r="AM41" s="137">
        <v>64.624510381642168</v>
      </c>
      <c r="AN41" s="137">
        <v>96.125074410163435</v>
      </c>
      <c r="AO41" s="137">
        <v>121.31348922174391</v>
      </c>
      <c r="AP41" s="137">
        <v>183.4891118201582</v>
      </c>
      <c r="AQ41" s="137">
        <v>245.98525168976292</v>
      </c>
      <c r="AR41" s="137">
        <v>311.65002502751975</v>
      </c>
      <c r="AS41" s="137">
        <v>404.55730617143536</v>
      </c>
      <c r="AT41" s="137">
        <v>526.74289399371503</v>
      </c>
      <c r="AU41" s="137">
        <v>727.27916232282041</v>
      </c>
      <c r="AV41" s="137">
        <v>911.30117816056713</v>
      </c>
      <c r="AW41" s="137">
        <v>1137.0936137204967</v>
      </c>
      <c r="AX41" s="137">
        <v>1326.7305100097926</v>
      </c>
      <c r="AY41" s="137">
        <v>1315.095669815224</v>
      </c>
      <c r="AZ41" s="137">
        <v>1158.6590688085946</v>
      </c>
      <c r="BA41" s="137">
        <v>983.02751623229062</v>
      </c>
      <c r="BB41" s="137">
        <v>865.6060445406921</v>
      </c>
      <c r="BC41" s="137">
        <v>732.30471410880648</v>
      </c>
      <c r="BD41" s="137">
        <v>695.29899999999998</v>
      </c>
      <c r="BE41" s="137">
        <v>516.38935285708476</v>
      </c>
      <c r="BF41" s="137">
        <v>472.67557444940707</v>
      </c>
      <c r="BG41" s="137">
        <v>447.73114245890002</v>
      </c>
      <c r="BH41" s="137">
        <v>381.54500000000002</v>
      </c>
      <c r="BI41" s="137">
        <v>312.69948487280004</v>
      </c>
      <c r="BJ41" s="137">
        <v>283.48633096040004</v>
      </c>
      <c r="BK41" s="137">
        <v>247.75242540999994</v>
      </c>
      <c r="BL41" s="137">
        <v>214.94080607999948</v>
      </c>
      <c r="BM41" s="137">
        <v>178.47690458000002</v>
      </c>
      <c r="BN41" s="137">
        <v>157.3975611810487</v>
      </c>
      <c r="BO41" s="137">
        <v>126.20802807750385</v>
      </c>
      <c r="BP41" s="137">
        <v>83.64950086597598</v>
      </c>
      <c r="BQ41" s="137">
        <v>28.141977149249314</v>
      </c>
      <c r="BR41" s="137">
        <v>5.1593174300000015</v>
      </c>
      <c r="BS41" s="137">
        <v>0.14860703</v>
      </c>
      <c r="BT41" s="137">
        <v>0</v>
      </c>
      <c r="BU41" s="137">
        <v>0</v>
      </c>
      <c r="BV41" s="137">
        <v>0</v>
      </c>
      <c r="BW41" s="137">
        <v>0</v>
      </c>
      <c r="BX41" s="133">
        <v>0</v>
      </c>
    </row>
    <row r="42" spans="1:76" ht="25.5" customHeight="1">
      <c r="A42" s="112"/>
      <c r="B42" s="38" t="s">
        <v>301</v>
      </c>
      <c r="C42" s="213"/>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v>715.29671786231086</v>
      </c>
      <c r="AI42" s="137">
        <v>752.03729900000008</v>
      </c>
      <c r="AJ42" s="137">
        <v>1044.5315915384615</v>
      </c>
      <c r="AK42" s="137">
        <v>1759.6079995000002</v>
      </c>
      <c r="AL42" s="137">
        <v>2920.6913872499999</v>
      </c>
      <c r="AM42" s="137">
        <v>3728.8582142499999</v>
      </c>
      <c r="AN42" s="137">
        <v>4266.2066212499994</v>
      </c>
      <c r="AO42" s="137">
        <v>4908.8906778571427</v>
      </c>
      <c r="AP42" s="137">
        <v>5267.6425555999995</v>
      </c>
      <c r="AQ42" s="137">
        <v>5101.8941500000001</v>
      </c>
      <c r="AR42" s="137">
        <v>4426.0124669999996</v>
      </c>
      <c r="AS42" s="137">
        <v>4230.9712953333328</v>
      </c>
      <c r="AT42" s="137">
        <v>5016.109444333335</v>
      </c>
      <c r="AU42" s="137">
        <v>6837.1401795117308</v>
      </c>
      <c r="AV42" s="137">
        <v>8511.8200803333348</v>
      </c>
      <c r="AW42" s="137">
        <v>9342.0904343333332</v>
      </c>
      <c r="AX42" s="137">
        <v>9675.5949999999993</v>
      </c>
      <c r="AY42" s="137">
        <v>10107.044</v>
      </c>
      <c r="AZ42" s="137">
        <v>8242.1565198265725</v>
      </c>
      <c r="BA42" s="137">
        <v>6089.4680000000008</v>
      </c>
      <c r="BB42" s="137">
        <v>6064.2970000000005</v>
      </c>
      <c r="BC42" s="137">
        <v>5972.3520000000008</v>
      </c>
      <c r="BD42" s="137">
        <v>6144.9049999999988</v>
      </c>
      <c r="BE42" s="137">
        <v>6359.7761194121722</v>
      </c>
      <c r="BF42" s="137">
        <v>6177.2107109526005</v>
      </c>
      <c r="BG42" s="137">
        <v>6635.40725241993</v>
      </c>
      <c r="BH42" s="137">
        <v>6750.9130000000005</v>
      </c>
      <c r="BI42" s="137">
        <v>6623.9960046050001</v>
      </c>
      <c r="BJ42" s="137">
        <v>6788.7708489100005</v>
      </c>
      <c r="BK42" s="137">
        <v>7290.4738887753147</v>
      </c>
      <c r="BL42" s="137">
        <v>7229.0433295422672</v>
      </c>
      <c r="BM42" s="137">
        <v>7496.7875480742032</v>
      </c>
      <c r="BN42" s="137">
        <v>7223.1762919586681</v>
      </c>
      <c r="BO42" s="137">
        <v>6546.1577277929018</v>
      </c>
      <c r="BP42" s="137">
        <v>5016.6436444024621</v>
      </c>
      <c r="BQ42" s="137">
        <v>3410.6513261075315</v>
      </c>
      <c r="BR42" s="137">
        <v>2772.1417142702794</v>
      </c>
      <c r="BS42" s="137">
        <v>2689.4514441240976</v>
      </c>
      <c r="BT42" s="137">
        <v>2564.050929647196</v>
      </c>
      <c r="BU42" s="137">
        <v>2390.658331146316</v>
      </c>
      <c r="BV42" s="137">
        <v>2270.044471255082</v>
      </c>
      <c r="BW42" s="137">
        <v>2230.0139026170036</v>
      </c>
      <c r="BX42" s="133">
        <v>2305.8646675145565</v>
      </c>
    </row>
    <row r="43" spans="1:76">
      <c r="A43" s="112"/>
      <c r="B43" s="37" t="s">
        <v>300</v>
      </c>
      <c r="C43" s="213" t="s">
        <v>203</v>
      </c>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v>0</v>
      </c>
      <c r="AI43" s="137">
        <v>2.0791458048585989</v>
      </c>
      <c r="AJ43" s="137">
        <v>3.7424624487454778</v>
      </c>
      <c r="AK43" s="137">
        <v>4.7820353511747768</v>
      </c>
      <c r="AL43" s="137">
        <v>8.1086686389485365</v>
      </c>
      <c r="AM43" s="137">
        <v>21.623116370529431</v>
      </c>
      <c r="AN43" s="137">
        <v>41.582916097171989</v>
      </c>
      <c r="AO43" s="137">
        <v>72.35427400907929</v>
      </c>
      <c r="AP43" s="137">
        <v>103.95729024293001</v>
      </c>
      <c r="AQ43" s="137">
        <v>139.51068350601201</v>
      </c>
      <c r="AR43" s="137">
        <v>182.54900166658501</v>
      </c>
      <c r="AS43" s="137">
        <v>229.74561143687527</v>
      </c>
      <c r="AT43" s="137">
        <v>251.9138825897187</v>
      </c>
      <c r="AU43" s="137">
        <v>322.46952062524298</v>
      </c>
      <c r="AV43" s="137">
        <v>389.73388162224228</v>
      </c>
      <c r="AW43" s="137">
        <v>462.72661970850959</v>
      </c>
      <c r="AX43" s="137">
        <v>478.80049192921024</v>
      </c>
      <c r="AY43" s="137">
        <v>480.76420050781519</v>
      </c>
      <c r="AZ43" s="137">
        <v>487.18098724935635</v>
      </c>
      <c r="BA43" s="137">
        <v>493.93324999863</v>
      </c>
      <c r="BB43" s="137">
        <v>496.25659195105163</v>
      </c>
      <c r="BC43" s="137">
        <v>496.5127764741809</v>
      </c>
      <c r="BD43" s="137">
        <v>485.25471579187501</v>
      </c>
      <c r="BE43" s="137">
        <v>489.04849039406668</v>
      </c>
      <c r="BF43" s="137">
        <v>147.12428187369665</v>
      </c>
      <c r="BG43" s="137">
        <v>64.975747559198723</v>
      </c>
      <c r="BH43" s="137">
        <v>0</v>
      </c>
      <c r="BI43" s="137">
        <v>0</v>
      </c>
      <c r="BJ43" s="137">
        <v>0</v>
      </c>
      <c r="BK43" s="137">
        <v>0</v>
      </c>
      <c r="BL43" s="137">
        <v>0</v>
      </c>
      <c r="BM43" s="137">
        <v>0</v>
      </c>
      <c r="BN43" s="137">
        <v>0</v>
      </c>
      <c r="BO43" s="137">
        <v>0</v>
      </c>
      <c r="BP43" s="137">
        <v>0</v>
      </c>
      <c r="BQ43" s="137">
        <v>0</v>
      </c>
      <c r="BR43" s="137">
        <v>0</v>
      </c>
      <c r="BS43" s="137">
        <v>0</v>
      </c>
      <c r="BT43" s="137">
        <v>0</v>
      </c>
      <c r="BU43" s="137">
        <v>0</v>
      </c>
      <c r="BV43" s="137">
        <v>0</v>
      </c>
      <c r="BW43" s="137">
        <v>0</v>
      </c>
      <c r="BX43" s="133">
        <v>0</v>
      </c>
    </row>
    <row r="44" spans="1:76">
      <c r="A44" s="112"/>
      <c r="B44" s="37" t="s">
        <v>299</v>
      </c>
      <c r="C44" s="213" t="s">
        <v>203</v>
      </c>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f t="shared" ref="AH44:BX44" si="5">AH42-AH43</f>
        <v>715.29671786231086</v>
      </c>
      <c r="AI44" s="137">
        <f t="shared" si="5"/>
        <v>749.95815319514145</v>
      </c>
      <c r="AJ44" s="137">
        <f t="shared" si="5"/>
        <v>1040.789129089716</v>
      </c>
      <c r="AK44" s="137">
        <f t="shared" si="5"/>
        <v>1754.8259641488255</v>
      </c>
      <c r="AL44" s="137">
        <f t="shared" si="5"/>
        <v>2912.5827186110514</v>
      </c>
      <c r="AM44" s="137">
        <f t="shared" si="5"/>
        <v>3707.2350978794707</v>
      </c>
      <c r="AN44" s="137">
        <f t="shared" si="5"/>
        <v>4224.6237051528278</v>
      </c>
      <c r="AO44" s="137">
        <f t="shared" si="5"/>
        <v>4836.5364038480639</v>
      </c>
      <c r="AP44" s="137">
        <f t="shared" si="5"/>
        <v>5163.6852653570695</v>
      </c>
      <c r="AQ44" s="137">
        <f t="shared" si="5"/>
        <v>4962.3834664939877</v>
      </c>
      <c r="AR44" s="137">
        <f t="shared" si="5"/>
        <v>4243.4634653334142</v>
      </c>
      <c r="AS44" s="137">
        <f t="shared" si="5"/>
        <v>4001.2256838964577</v>
      </c>
      <c r="AT44" s="137">
        <f t="shared" si="5"/>
        <v>4764.1955617436161</v>
      </c>
      <c r="AU44" s="137">
        <f t="shared" si="5"/>
        <v>6514.6706588864881</v>
      </c>
      <c r="AV44" s="137">
        <f t="shared" si="5"/>
        <v>8122.0861987110929</v>
      </c>
      <c r="AW44" s="137">
        <f t="shared" si="5"/>
        <v>8879.3638146248231</v>
      </c>
      <c r="AX44" s="137">
        <f t="shared" si="5"/>
        <v>9196.7945080707887</v>
      </c>
      <c r="AY44" s="137">
        <f t="shared" si="5"/>
        <v>9626.2797994921839</v>
      </c>
      <c r="AZ44" s="137">
        <f t="shared" si="5"/>
        <v>7754.9755325772167</v>
      </c>
      <c r="BA44" s="137">
        <f t="shared" si="5"/>
        <v>5595.5347500013704</v>
      </c>
      <c r="BB44" s="137">
        <f t="shared" si="5"/>
        <v>5568.0404080489488</v>
      </c>
      <c r="BC44" s="137">
        <f t="shared" si="5"/>
        <v>5475.8392235258198</v>
      </c>
      <c r="BD44" s="137">
        <f t="shared" si="5"/>
        <v>5659.6502842081236</v>
      </c>
      <c r="BE44" s="137">
        <f t="shared" si="5"/>
        <v>5870.7276290181053</v>
      </c>
      <c r="BF44" s="137">
        <f t="shared" si="5"/>
        <v>6030.0864290789041</v>
      </c>
      <c r="BG44" s="137">
        <f t="shared" si="5"/>
        <v>6570.4315048607314</v>
      </c>
      <c r="BH44" s="137">
        <f t="shared" si="5"/>
        <v>6750.9130000000005</v>
      </c>
      <c r="BI44" s="137">
        <f t="shared" si="5"/>
        <v>6623.9960046050001</v>
      </c>
      <c r="BJ44" s="137">
        <f t="shared" si="5"/>
        <v>6788.7708489100005</v>
      </c>
      <c r="BK44" s="137">
        <f t="shared" si="5"/>
        <v>7290.4738887753147</v>
      </c>
      <c r="BL44" s="137">
        <f t="shared" si="5"/>
        <v>7229.0433295422672</v>
      </c>
      <c r="BM44" s="137">
        <f t="shared" si="5"/>
        <v>7496.7875480742032</v>
      </c>
      <c r="BN44" s="137">
        <f t="shared" si="5"/>
        <v>7223.1762919586681</v>
      </c>
      <c r="BO44" s="137">
        <f t="shared" si="5"/>
        <v>6546.1577277929018</v>
      </c>
      <c r="BP44" s="137">
        <f t="shared" si="5"/>
        <v>5016.6436444024621</v>
      </c>
      <c r="BQ44" s="137">
        <f t="shared" si="5"/>
        <v>3410.6513261075315</v>
      </c>
      <c r="BR44" s="137">
        <f t="shared" si="5"/>
        <v>2772.1417142702794</v>
      </c>
      <c r="BS44" s="137">
        <f t="shared" si="5"/>
        <v>2689.4514441240976</v>
      </c>
      <c r="BT44" s="137">
        <f t="shared" si="5"/>
        <v>2564.050929647196</v>
      </c>
      <c r="BU44" s="137">
        <f t="shared" si="5"/>
        <v>2390.658331146316</v>
      </c>
      <c r="BV44" s="137">
        <f t="shared" si="5"/>
        <v>2270.044471255082</v>
      </c>
      <c r="BW44" s="137">
        <f t="shared" si="5"/>
        <v>2230.0139026170036</v>
      </c>
      <c r="BX44" s="133">
        <f t="shared" si="5"/>
        <v>2305.8646675145565</v>
      </c>
    </row>
    <row r="45" spans="1:76">
      <c r="A45" s="112"/>
      <c r="B45" s="38" t="s">
        <v>240</v>
      </c>
      <c r="C45" s="213" t="s">
        <v>203</v>
      </c>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v>0</v>
      </c>
      <c r="AI45" s="137">
        <v>0</v>
      </c>
      <c r="AJ45" s="137">
        <v>0</v>
      </c>
      <c r="AK45" s="137">
        <v>0</v>
      </c>
      <c r="AL45" s="137">
        <v>0</v>
      </c>
      <c r="AM45" s="137">
        <v>0</v>
      </c>
      <c r="AN45" s="137">
        <v>0</v>
      </c>
      <c r="AO45" s="137">
        <v>0</v>
      </c>
      <c r="AP45" s="137">
        <v>0</v>
      </c>
      <c r="AQ45" s="137">
        <v>0</v>
      </c>
      <c r="AR45" s="137">
        <v>1.2749999999999999</v>
      </c>
      <c r="AS45" s="137">
        <v>10.731</v>
      </c>
      <c r="AT45" s="137">
        <v>24.417000000000002</v>
      </c>
      <c r="AU45" s="137">
        <v>45.9</v>
      </c>
      <c r="AV45" s="137">
        <v>86.460999999999999</v>
      </c>
      <c r="AW45" s="137">
        <v>112.84399999999999</v>
      </c>
      <c r="AX45" s="137">
        <v>101.313</v>
      </c>
      <c r="AY45" s="137">
        <v>104.523</v>
      </c>
      <c r="AZ45" s="137">
        <v>109.417</v>
      </c>
      <c r="BA45" s="137">
        <v>107.491</v>
      </c>
      <c r="BB45" s="137">
        <v>112.054</v>
      </c>
      <c r="BC45" s="137">
        <v>125.285</v>
      </c>
      <c r="BD45" s="137">
        <v>132.35599999999999</v>
      </c>
      <c r="BE45" s="137">
        <v>148.73699999999999</v>
      </c>
      <c r="BF45" s="137">
        <v>168.34100000000001</v>
      </c>
      <c r="BG45" s="137">
        <v>189.08099999999999</v>
      </c>
      <c r="BH45" s="137">
        <v>209.41499999999999</v>
      </c>
      <c r="BI45" s="137">
        <v>231.1134238570055</v>
      </c>
      <c r="BJ45" s="137">
        <v>259.31581324546704</v>
      </c>
      <c r="BK45" s="137">
        <v>296.238</v>
      </c>
      <c r="BL45" s="137">
        <v>324.96100000000001</v>
      </c>
      <c r="BM45" s="137">
        <v>341.1</v>
      </c>
      <c r="BN45" s="137">
        <v>349.83600000000001</v>
      </c>
      <c r="BO45" s="137">
        <v>325.97800000000001</v>
      </c>
      <c r="BP45" s="137">
        <v>304.01600000000002</v>
      </c>
      <c r="BQ45" s="137">
        <v>285.58</v>
      </c>
      <c r="BR45" s="137">
        <v>271.61900000000003</v>
      </c>
      <c r="BS45" s="137">
        <v>0</v>
      </c>
      <c r="BT45" s="137">
        <v>0</v>
      </c>
      <c r="BU45" s="137">
        <v>0</v>
      </c>
      <c r="BV45" s="137">
        <v>0</v>
      </c>
      <c r="BW45" s="137">
        <v>0</v>
      </c>
      <c r="BX45" s="133">
        <v>0</v>
      </c>
    </row>
    <row r="46" spans="1:76">
      <c r="A46" s="112"/>
      <c r="B46" s="38" t="s">
        <v>6</v>
      </c>
      <c r="C46" s="213" t="s">
        <v>201</v>
      </c>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v>161.73750043946862</v>
      </c>
      <c r="AI46" s="137">
        <v>181.19930304374824</v>
      </c>
      <c r="AJ46" s="137">
        <v>207.23872922573543</v>
      </c>
      <c r="AK46" s="137">
        <v>229.22300541816915</v>
      </c>
      <c r="AL46" s="137">
        <v>237.82502414359607</v>
      </c>
      <c r="AM46" s="137">
        <v>263.29748759525484</v>
      </c>
      <c r="AN46" s="137">
        <v>280.03659140788017</v>
      </c>
      <c r="AO46" s="137">
        <v>303.19546442134015</v>
      </c>
      <c r="AP46" s="137">
        <v>298.81489967459271</v>
      </c>
      <c r="AQ46" s="137">
        <v>306.83950617311092</v>
      </c>
      <c r="AR46" s="137">
        <v>302.19593117391207</v>
      </c>
      <c r="AS46" s="137">
        <v>317.85822245272215</v>
      </c>
      <c r="AT46" s="137">
        <v>348.66984352187495</v>
      </c>
      <c r="AU46" s="137">
        <v>396.66213285957724</v>
      </c>
      <c r="AV46" s="137">
        <v>399.51533573963235</v>
      </c>
      <c r="AW46" s="137">
        <v>402.25121585872171</v>
      </c>
      <c r="AX46" s="137">
        <v>421.20154669082063</v>
      </c>
      <c r="AY46" s="137">
        <v>436.36725298340411</v>
      </c>
      <c r="AZ46" s="137">
        <v>458.99338593739583</v>
      </c>
      <c r="BA46" s="137">
        <v>461.28420947497807</v>
      </c>
      <c r="BB46" s="137">
        <v>472.51720492423391</v>
      </c>
      <c r="BC46" s="137">
        <v>465.44604660798586</v>
      </c>
      <c r="BD46" s="137">
        <v>456.483</v>
      </c>
      <c r="BE46" s="137">
        <v>465.81517196123633</v>
      </c>
      <c r="BF46" s="137">
        <v>459.86098397608805</v>
      </c>
      <c r="BG46" s="137">
        <v>474.08928444871651</v>
      </c>
      <c r="BH46" s="137">
        <v>464.36799999999999</v>
      </c>
      <c r="BI46" s="137">
        <v>457.05108711905029</v>
      </c>
      <c r="BJ46" s="137">
        <v>449.82467542373149</v>
      </c>
      <c r="BK46" s="137">
        <v>423.07557421483176</v>
      </c>
      <c r="BL46" s="137">
        <v>351.82365625768108</v>
      </c>
      <c r="BM46" s="137">
        <v>356.74274253656409</v>
      </c>
      <c r="BN46" s="137">
        <v>403.58508928024094</v>
      </c>
      <c r="BO46" s="137">
        <v>392.86659263963156</v>
      </c>
      <c r="BP46" s="137">
        <v>389.19540725625791</v>
      </c>
      <c r="BQ46" s="137">
        <v>376.6055205030508</v>
      </c>
      <c r="BR46" s="137">
        <v>368.63914908394128</v>
      </c>
      <c r="BS46" s="137">
        <v>355.94740543691063</v>
      </c>
      <c r="BT46" s="137">
        <v>338.74546392508586</v>
      </c>
      <c r="BU46" s="137">
        <v>324.66464866494317</v>
      </c>
      <c r="BV46" s="137">
        <v>312.03571385353922</v>
      </c>
      <c r="BW46" s="137">
        <v>300.34678489926944</v>
      </c>
      <c r="BX46" s="133">
        <v>287.4259577088124</v>
      </c>
    </row>
    <row r="47" spans="1:76" ht="25.5" customHeight="1">
      <c r="A47" s="112"/>
      <c r="B47" s="152" t="s">
        <v>314</v>
      </c>
      <c r="C47" s="213" t="s">
        <v>203</v>
      </c>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v>0</v>
      </c>
      <c r="AI47" s="137">
        <v>0</v>
      </c>
      <c r="AJ47" s="137">
        <v>0</v>
      </c>
      <c r="AK47" s="137">
        <v>0</v>
      </c>
      <c r="AL47" s="137">
        <v>0</v>
      </c>
      <c r="AM47" s="137">
        <v>0</v>
      </c>
      <c r="AN47" s="137">
        <v>0</v>
      </c>
      <c r="AO47" s="137">
        <v>0</v>
      </c>
      <c r="AP47" s="137">
        <v>0</v>
      </c>
      <c r="AQ47" s="137">
        <v>0</v>
      </c>
      <c r="AR47" s="137">
        <v>0</v>
      </c>
      <c r="AS47" s="137">
        <v>0</v>
      </c>
      <c r="AT47" s="137">
        <v>0</v>
      </c>
      <c r="AU47" s="137">
        <v>0</v>
      </c>
      <c r="AV47" s="137">
        <v>0</v>
      </c>
      <c r="AW47" s="137">
        <v>0</v>
      </c>
      <c r="AX47" s="137">
        <v>0</v>
      </c>
      <c r="AY47" s="137">
        <v>0</v>
      </c>
      <c r="AZ47" s="137">
        <v>0</v>
      </c>
      <c r="BA47" s="137">
        <v>0</v>
      </c>
      <c r="BB47" s="137">
        <v>0</v>
      </c>
      <c r="BC47" s="137">
        <v>0</v>
      </c>
      <c r="BD47" s="137">
        <v>0</v>
      </c>
      <c r="BE47" s="137">
        <v>0</v>
      </c>
      <c r="BF47" s="137">
        <v>0</v>
      </c>
      <c r="BG47" s="137">
        <v>0</v>
      </c>
      <c r="BH47" s="137">
        <v>0</v>
      </c>
      <c r="BI47" s="137">
        <v>0</v>
      </c>
      <c r="BJ47" s="137">
        <v>0</v>
      </c>
      <c r="BK47" s="137">
        <v>0</v>
      </c>
      <c r="BL47" s="137">
        <v>90.849720650000009</v>
      </c>
      <c r="BM47" s="137">
        <v>106.96880001999999</v>
      </c>
      <c r="BN47" s="137">
        <v>109.92031101000002</v>
      </c>
      <c r="BO47" s="137">
        <v>115.96021940000001</v>
      </c>
      <c r="BP47" s="137">
        <v>110.02752643000001</v>
      </c>
      <c r="BQ47" s="137">
        <v>101.38309716000001</v>
      </c>
      <c r="BR47" s="137">
        <v>15.698963300000001</v>
      </c>
      <c r="BS47" s="137">
        <v>0</v>
      </c>
      <c r="BT47" s="137">
        <v>0</v>
      </c>
      <c r="BU47" s="137">
        <v>0</v>
      </c>
      <c r="BV47" s="137">
        <v>0</v>
      </c>
      <c r="BW47" s="137">
        <v>0</v>
      </c>
      <c r="BX47" s="133">
        <v>0</v>
      </c>
    </row>
    <row r="48" spans="1:76">
      <c r="A48" s="112"/>
      <c r="B48" s="152" t="s">
        <v>237</v>
      </c>
      <c r="C48" s="213" t="s">
        <v>201</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v>0</v>
      </c>
      <c r="AI48" s="137">
        <v>0</v>
      </c>
      <c r="AJ48" s="137">
        <v>0</v>
      </c>
      <c r="AK48" s="137">
        <v>0</v>
      </c>
      <c r="AL48" s="137">
        <v>0</v>
      </c>
      <c r="AM48" s="137">
        <v>0</v>
      </c>
      <c r="AN48" s="137">
        <v>0</v>
      </c>
      <c r="AO48" s="137">
        <v>0</v>
      </c>
      <c r="AP48" s="137">
        <v>0</v>
      </c>
      <c r="AQ48" s="137">
        <v>0</v>
      </c>
      <c r="AR48" s="137">
        <v>0</v>
      </c>
      <c r="AS48" s="137">
        <v>0</v>
      </c>
      <c r="AT48" s="137">
        <v>0</v>
      </c>
      <c r="AU48" s="137">
        <v>0</v>
      </c>
      <c r="AV48" s="137">
        <v>0</v>
      </c>
      <c r="AW48" s="137">
        <v>0</v>
      </c>
      <c r="AX48" s="137">
        <v>0</v>
      </c>
      <c r="AY48" s="137">
        <v>0</v>
      </c>
      <c r="AZ48" s="137">
        <v>0</v>
      </c>
      <c r="BA48" s="137">
        <v>0</v>
      </c>
      <c r="BB48" s="137">
        <v>0</v>
      </c>
      <c r="BC48" s="137">
        <v>0</v>
      </c>
      <c r="BD48" s="137">
        <v>0</v>
      </c>
      <c r="BE48" s="137">
        <v>5.2569999999999997</v>
      </c>
      <c r="BF48" s="137">
        <v>5.6630000000000003</v>
      </c>
      <c r="BG48" s="137">
        <v>4.9935427399999996</v>
      </c>
      <c r="BH48" s="137">
        <v>18.285</v>
      </c>
      <c r="BI48" s="137">
        <v>38.134147140000003</v>
      </c>
      <c r="BJ48" s="137">
        <v>40.277408909999998</v>
      </c>
      <c r="BK48" s="137">
        <v>46.931080800000004</v>
      </c>
      <c r="BL48" s="137">
        <v>38.630065660000305</v>
      </c>
      <c r="BM48" s="137">
        <v>48.46444386000001</v>
      </c>
      <c r="BN48" s="137">
        <v>60.721072239999998</v>
      </c>
      <c r="BO48" s="137">
        <v>52.361478550000008</v>
      </c>
      <c r="BP48" s="137">
        <v>56.829980329999998</v>
      </c>
      <c r="BQ48" s="137">
        <v>0.62293946000000011</v>
      </c>
      <c r="BR48" s="137">
        <v>0.20971236999999998</v>
      </c>
      <c r="BS48" s="137">
        <v>2.5372059999999998E-2</v>
      </c>
      <c r="BT48" s="137">
        <v>-9.0799999999999995E-6</v>
      </c>
      <c r="BU48" s="137">
        <v>-9.0799999999999995E-6</v>
      </c>
      <c r="BV48" s="137">
        <v>-9.0799999999999995E-6</v>
      </c>
      <c r="BW48" s="137">
        <v>-9.0799999999999995E-6</v>
      </c>
      <c r="BX48" s="133">
        <v>-9.0799999999999995E-6</v>
      </c>
    </row>
    <row r="49" spans="1:76">
      <c r="A49" s="112"/>
      <c r="B49" s="152" t="s">
        <v>236</v>
      </c>
      <c r="C49" s="213"/>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f t="shared" ref="AH49:BX49" si="6">AH50+AH51</f>
        <v>0</v>
      </c>
      <c r="AI49" s="137">
        <f t="shared" si="6"/>
        <v>0</v>
      </c>
      <c r="AJ49" s="137">
        <f t="shared" si="6"/>
        <v>0</v>
      </c>
      <c r="AK49" s="137">
        <f t="shared" si="6"/>
        <v>0</v>
      </c>
      <c r="AL49" s="137">
        <f t="shared" si="6"/>
        <v>0</v>
      </c>
      <c r="AM49" s="137">
        <f t="shared" si="6"/>
        <v>0</v>
      </c>
      <c r="AN49" s="137">
        <f t="shared" si="6"/>
        <v>0</v>
      </c>
      <c r="AO49" s="137">
        <f t="shared" si="6"/>
        <v>0</v>
      </c>
      <c r="AP49" s="137">
        <f t="shared" si="6"/>
        <v>0</v>
      </c>
      <c r="AQ49" s="137">
        <f t="shared" si="6"/>
        <v>0</v>
      </c>
      <c r="AR49" s="137">
        <f t="shared" si="6"/>
        <v>0</v>
      </c>
      <c r="AS49" s="137">
        <f t="shared" si="6"/>
        <v>0</v>
      </c>
      <c r="AT49" s="137">
        <f t="shared" si="6"/>
        <v>0</v>
      </c>
      <c r="AU49" s="137">
        <f t="shared" si="6"/>
        <v>0</v>
      </c>
      <c r="AV49" s="137">
        <f t="shared" si="6"/>
        <v>0</v>
      </c>
      <c r="AW49" s="137">
        <f t="shared" si="6"/>
        <v>0</v>
      </c>
      <c r="AX49" s="137">
        <f t="shared" si="6"/>
        <v>0</v>
      </c>
      <c r="AY49" s="137">
        <f t="shared" si="6"/>
        <v>0</v>
      </c>
      <c r="AZ49" s="137">
        <f t="shared" si="6"/>
        <v>1951.6384801734266</v>
      </c>
      <c r="BA49" s="137">
        <f t="shared" si="6"/>
        <v>3563.4660000000003</v>
      </c>
      <c r="BB49" s="137">
        <f t="shared" si="6"/>
        <v>3252.6930000000002</v>
      </c>
      <c r="BC49" s="137">
        <f t="shared" si="6"/>
        <v>2970.0860000000002</v>
      </c>
      <c r="BD49" s="137">
        <f t="shared" si="6"/>
        <v>2577.2200000000003</v>
      </c>
      <c r="BE49" s="137">
        <f t="shared" si="6"/>
        <v>2321.5709014073173</v>
      </c>
      <c r="BF49" s="137">
        <f t="shared" si="6"/>
        <v>2334.3028686900002</v>
      </c>
      <c r="BG49" s="137">
        <f t="shared" si="6"/>
        <v>2303.3011110305724</v>
      </c>
      <c r="BH49" s="137">
        <f t="shared" si="6"/>
        <v>2061.6019999999999</v>
      </c>
      <c r="BI49" s="137">
        <f t="shared" si="6"/>
        <v>2287.0807465299326</v>
      </c>
      <c r="BJ49" s="137">
        <f t="shared" si="6"/>
        <v>2427.5737562281042</v>
      </c>
      <c r="BK49" s="137">
        <f t="shared" si="6"/>
        <v>2241.4881393452138</v>
      </c>
      <c r="BL49" s="137">
        <f t="shared" si="6"/>
        <v>2856.8277160099997</v>
      </c>
      <c r="BM49" s="137">
        <f t="shared" si="6"/>
        <v>4684.0175697100003</v>
      </c>
      <c r="BN49" s="137">
        <f t="shared" si="6"/>
        <v>4473.4852258236315</v>
      </c>
      <c r="BO49" s="137">
        <f t="shared" si="6"/>
        <v>4933.9849943699983</v>
      </c>
      <c r="BP49" s="137">
        <f t="shared" si="6"/>
        <v>5169.8070100499999</v>
      </c>
      <c r="BQ49" s="137">
        <f t="shared" si="6"/>
        <v>4338.0295485261904</v>
      </c>
      <c r="BR49" s="137">
        <f t="shared" si="6"/>
        <v>3065.0410876799997</v>
      </c>
      <c r="BS49" s="137">
        <f t="shared" si="6"/>
        <v>2156.5056348380563</v>
      </c>
      <c r="BT49" s="137">
        <f t="shared" si="6"/>
        <v>2351.0022300552741</v>
      </c>
      <c r="BU49" s="137">
        <f t="shared" si="6"/>
        <v>2422.1060694653597</v>
      </c>
      <c r="BV49" s="137">
        <f t="shared" si="6"/>
        <v>2441.8922451827661</v>
      </c>
      <c r="BW49" s="137">
        <f t="shared" si="6"/>
        <v>2488.9385678404055</v>
      </c>
      <c r="BX49" s="133">
        <f t="shared" si="6"/>
        <v>2571.7262322319139</v>
      </c>
    </row>
    <row r="50" spans="1:76">
      <c r="A50" s="112"/>
      <c r="B50" s="37" t="s">
        <v>217</v>
      </c>
      <c r="C50" s="213" t="s">
        <v>210</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0</v>
      </c>
      <c r="AW50" s="137">
        <v>0</v>
      </c>
      <c r="AX50" s="137">
        <v>0</v>
      </c>
      <c r="AY50" s="137">
        <v>0</v>
      </c>
      <c r="AZ50" s="137">
        <v>332.70800000000008</v>
      </c>
      <c r="BA50" s="137">
        <v>475.00800000000004</v>
      </c>
      <c r="BB50" s="137">
        <v>474.24400000000003</v>
      </c>
      <c r="BC50" s="137">
        <v>459.01900000000001</v>
      </c>
      <c r="BD50" s="137">
        <v>446.95400000000001</v>
      </c>
      <c r="BE50" s="137">
        <v>469.76190140731705</v>
      </c>
      <c r="BF50" s="137">
        <v>518.64773074999994</v>
      </c>
      <c r="BG50" s="137">
        <v>507.20891397539998</v>
      </c>
      <c r="BH50" s="137">
        <v>445.23599999999999</v>
      </c>
      <c r="BI50" s="137">
        <v>486.24370455000002</v>
      </c>
      <c r="BJ50" s="137">
        <v>477.92547793</v>
      </c>
      <c r="BK50" s="137">
        <v>424.03039473491737</v>
      </c>
      <c r="BL50" s="137">
        <v>727.70019646000003</v>
      </c>
      <c r="BM50" s="137">
        <v>1088.6921164999999</v>
      </c>
      <c r="BN50" s="137">
        <v>801.16036899012533</v>
      </c>
      <c r="BO50" s="137">
        <v>749.87685299999998</v>
      </c>
      <c r="BP50" s="137">
        <v>662.33543288999988</v>
      </c>
      <c r="BQ50" s="137">
        <v>526.70929579000006</v>
      </c>
      <c r="BR50" s="137">
        <v>369.21073870999999</v>
      </c>
      <c r="BS50" s="137">
        <v>318.98404495045077</v>
      </c>
      <c r="BT50" s="137">
        <v>326.30669766721246</v>
      </c>
      <c r="BU50" s="137">
        <v>327.78726722094268</v>
      </c>
      <c r="BV50" s="137">
        <v>332.95357595892972</v>
      </c>
      <c r="BW50" s="137">
        <v>326.91110377925332</v>
      </c>
      <c r="BX50" s="133">
        <v>337.78418019634012</v>
      </c>
    </row>
    <row r="51" spans="1:76">
      <c r="A51" s="112"/>
      <c r="B51" s="37" t="s">
        <v>313</v>
      </c>
      <c r="C51" s="213" t="s">
        <v>203</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v>0</v>
      </c>
      <c r="AI51" s="137">
        <v>0</v>
      </c>
      <c r="AJ51" s="137">
        <v>0</v>
      </c>
      <c r="AK51" s="137">
        <v>0</v>
      </c>
      <c r="AL51" s="137">
        <v>0</v>
      </c>
      <c r="AM51" s="137">
        <v>0</v>
      </c>
      <c r="AN51" s="137">
        <v>0</v>
      </c>
      <c r="AO51" s="137">
        <v>0</v>
      </c>
      <c r="AP51" s="137">
        <v>0</v>
      </c>
      <c r="AQ51" s="137">
        <v>0</v>
      </c>
      <c r="AR51" s="137">
        <v>0</v>
      </c>
      <c r="AS51" s="137">
        <v>0</v>
      </c>
      <c r="AT51" s="137">
        <v>0</v>
      </c>
      <c r="AU51" s="137">
        <v>0</v>
      </c>
      <c r="AV51" s="137">
        <v>0</v>
      </c>
      <c r="AW51" s="137">
        <v>0</v>
      </c>
      <c r="AX51" s="137">
        <v>0</v>
      </c>
      <c r="AY51" s="137">
        <v>0</v>
      </c>
      <c r="AZ51" s="137">
        <v>1618.9304801734265</v>
      </c>
      <c r="BA51" s="137">
        <v>3088.4580000000001</v>
      </c>
      <c r="BB51" s="137">
        <v>2778.4490000000001</v>
      </c>
      <c r="BC51" s="137">
        <v>2511.067</v>
      </c>
      <c r="BD51" s="137">
        <v>2130.2660000000001</v>
      </c>
      <c r="BE51" s="137">
        <v>1851.8090000000002</v>
      </c>
      <c r="BF51" s="137">
        <v>1815.6551379400003</v>
      </c>
      <c r="BG51" s="137">
        <v>1796.0921970551724</v>
      </c>
      <c r="BH51" s="137">
        <v>1616.366</v>
      </c>
      <c r="BI51" s="137">
        <v>1800.8370419799328</v>
      </c>
      <c r="BJ51" s="137">
        <v>1949.6482782981043</v>
      </c>
      <c r="BK51" s="137">
        <v>1817.4577446102965</v>
      </c>
      <c r="BL51" s="137">
        <v>2129.1275195499998</v>
      </c>
      <c r="BM51" s="137">
        <v>3595.32545321</v>
      </c>
      <c r="BN51" s="137">
        <v>3672.3248568335066</v>
      </c>
      <c r="BO51" s="137">
        <v>4184.1081413699985</v>
      </c>
      <c r="BP51" s="137">
        <v>4507.4715771600004</v>
      </c>
      <c r="BQ51" s="137">
        <v>3811.3202527361905</v>
      </c>
      <c r="BR51" s="137">
        <v>2695.8303489699997</v>
      </c>
      <c r="BS51" s="137">
        <v>1837.5215898876056</v>
      </c>
      <c r="BT51" s="137">
        <v>2024.6955323880616</v>
      </c>
      <c r="BU51" s="137">
        <v>2094.3188022444169</v>
      </c>
      <c r="BV51" s="137">
        <v>2108.9386692238363</v>
      </c>
      <c r="BW51" s="137">
        <v>2162.0274640611524</v>
      </c>
      <c r="BX51" s="133">
        <v>2233.9420520355739</v>
      </c>
    </row>
    <row r="52" spans="1:76" ht="26.25" customHeight="1">
      <c r="A52" s="112"/>
      <c r="B52" s="38" t="s">
        <v>234</v>
      </c>
      <c r="C52" s="213" t="s">
        <v>210</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v>105</v>
      </c>
      <c r="AI52" s="137">
        <v>125</v>
      </c>
      <c r="AJ52" s="137">
        <v>149</v>
      </c>
      <c r="AK52" s="137">
        <v>158</v>
      </c>
      <c r="AL52" s="137">
        <v>152</v>
      </c>
      <c r="AM52" s="137">
        <v>141</v>
      </c>
      <c r="AN52" s="137">
        <v>161</v>
      </c>
      <c r="AO52" s="137">
        <v>164</v>
      </c>
      <c r="AP52" s="137">
        <v>168.30699999999999</v>
      </c>
      <c r="AQ52" s="137">
        <v>50.746000000000002</v>
      </c>
      <c r="AR52" s="137">
        <v>26.87</v>
      </c>
      <c r="AS52" s="137">
        <v>30.309000000000001</v>
      </c>
      <c r="AT52" s="137">
        <v>33.664999999999999</v>
      </c>
      <c r="AU52" s="137">
        <v>30.951000000000001</v>
      </c>
      <c r="AV52" s="137">
        <v>31.5</v>
      </c>
      <c r="AW52" s="137">
        <v>33</v>
      </c>
      <c r="AX52" s="137">
        <v>27</v>
      </c>
      <c r="AY52" s="137">
        <v>28.556999999999999</v>
      </c>
      <c r="AZ52" s="137">
        <v>32.725000000000001</v>
      </c>
      <c r="BA52" s="137">
        <v>35.762999999999998</v>
      </c>
      <c r="BB52" s="137">
        <v>38.264000000000003</v>
      </c>
      <c r="BC52" s="137">
        <v>38.268000000000001</v>
      </c>
      <c r="BD52" s="137">
        <v>44.713000000000001</v>
      </c>
      <c r="BE52" s="137">
        <v>55.794706500000004</v>
      </c>
      <c r="BF52" s="137">
        <v>68.735896129999986</v>
      </c>
      <c r="BG52" s="137">
        <v>127.61983736719999</v>
      </c>
      <c r="BH52" s="137">
        <v>149.76499999999999</v>
      </c>
      <c r="BI52" s="137">
        <v>163.62538309999999</v>
      </c>
      <c r="BJ52" s="137">
        <v>175.38975154999997</v>
      </c>
      <c r="BK52" s="137">
        <v>246.68661228606564</v>
      </c>
      <c r="BL52" s="137">
        <v>320.89652102000002</v>
      </c>
      <c r="BM52" s="137">
        <v>344.51753750999995</v>
      </c>
      <c r="BN52" s="137">
        <v>343.25488572749998</v>
      </c>
      <c r="BO52" s="137">
        <v>365.53661895000005</v>
      </c>
      <c r="BP52" s="137">
        <v>395.77258469999998</v>
      </c>
      <c r="BQ52" s="137">
        <v>399.99203899000008</v>
      </c>
      <c r="BR52" s="137">
        <v>416.55604172000005</v>
      </c>
      <c r="BS52" s="137">
        <v>443.17083370398387</v>
      </c>
      <c r="BT52" s="137">
        <v>449.56895170997814</v>
      </c>
      <c r="BU52" s="137">
        <v>459.19133848288533</v>
      </c>
      <c r="BV52" s="137">
        <v>471.10118152234321</v>
      </c>
      <c r="BW52" s="137">
        <v>486.37084998227118</v>
      </c>
      <c r="BX52" s="133">
        <v>516.97528071466456</v>
      </c>
    </row>
    <row r="53" spans="1:76">
      <c r="A53" s="112"/>
      <c r="B53" s="38" t="s">
        <v>233</v>
      </c>
      <c r="C53" s="213" t="s">
        <v>210</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v>16</v>
      </c>
      <c r="AI53" s="137">
        <v>16</v>
      </c>
      <c r="AJ53" s="137">
        <v>16</v>
      </c>
      <c r="AK53" s="137">
        <v>16</v>
      </c>
      <c r="AL53" s="137">
        <v>16</v>
      </c>
      <c r="AM53" s="137">
        <v>17</v>
      </c>
      <c r="AN53" s="137">
        <v>18</v>
      </c>
      <c r="AO53" s="137">
        <v>17</v>
      </c>
      <c r="AP53" s="137">
        <v>14</v>
      </c>
      <c r="AQ53" s="137">
        <v>0.434</v>
      </c>
      <c r="AR53" s="137">
        <v>0</v>
      </c>
      <c r="AS53" s="137">
        <v>0</v>
      </c>
      <c r="AT53" s="137">
        <v>0</v>
      </c>
      <c r="AU53" s="137">
        <v>0</v>
      </c>
      <c r="AV53" s="137">
        <v>0</v>
      </c>
      <c r="AW53" s="137">
        <v>0</v>
      </c>
      <c r="AX53" s="137">
        <v>0</v>
      </c>
      <c r="AY53" s="137">
        <v>0</v>
      </c>
      <c r="AZ53" s="137">
        <v>0</v>
      </c>
      <c r="BA53" s="137">
        <v>0</v>
      </c>
      <c r="BB53" s="137">
        <v>0</v>
      </c>
      <c r="BC53" s="137">
        <v>0</v>
      </c>
      <c r="BD53" s="137">
        <v>0</v>
      </c>
      <c r="BE53" s="137">
        <v>0</v>
      </c>
      <c r="BF53" s="137">
        <v>0</v>
      </c>
      <c r="BG53" s="137">
        <v>0</v>
      </c>
      <c r="BH53" s="137">
        <v>0</v>
      </c>
      <c r="BI53" s="137">
        <v>0</v>
      </c>
      <c r="BJ53" s="137">
        <v>0</v>
      </c>
      <c r="BK53" s="137">
        <v>0</v>
      </c>
      <c r="BL53" s="137">
        <v>0</v>
      </c>
      <c r="BM53" s="137">
        <v>0</v>
      </c>
      <c r="BN53" s="137">
        <v>0</v>
      </c>
      <c r="BO53" s="137">
        <v>0</v>
      </c>
      <c r="BP53" s="137">
        <v>0</v>
      </c>
      <c r="BQ53" s="137">
        <v>0</v>
      </c>
      <c r="BR53" s="137">
        <v>0</v>
      </c>
      <c r="BS53" s="137">
        <v>0</v>
      </c>
      <c r="BT53" s="137">
        <v>0</v>
      </c>
      <c r="BU53" s="137">
        <v>0</v>
      </c>
      <c r="BV53" s="137">
        <v>0</v>
      </c>
      <c r="BW53" s="137">
        <v>0</v>
      </c>
      <c r="BX53" s="133">
        <v>0</v>
      </c>
    </row>
    <row r="54" spans="1:76">
      <c r="A54" s="112"/>
      <c r="B54" s="38" t="s">
        <v>312</v>
      </c>
      <c r="C54" s="213" t="s">
        <v>201</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v>37.898503071731419</v>
      </c>
      <c r="AI54" s="137">
        <v>64.855703618254054</v>
      </c>
      <c r="AJ54" s="137">
        <v>96.569209265311542</v>
      </c>
      <c r="AK54" s="137">
        <v>127.84580671123882</v>
      </c>
      <c r="AL54" s="137">
        <v>169.68592537968243</v>
      </c>
      <c r="AM54" s="137">
        <v>214.43796792257592</v>
      </c>
      <c r="AN54" s="137">
        <v>245.28870869995595</v>
      </c>
      <c r="AO54" s="137">
        <v>282.49343254041281</v>
      </c>
      <c r="AP54" s="137">
        <v>335.26923366467042</v>
      </c>
      <c r="AQ54" s="137">
        <v>380.55923785764566</v>
      </c>
      <c r="AR54" s="137">
        <v>421.4691414374301</v>
      </c>
      <c r="AS54" s="137">
        <v>470.12556674757064</v>
      </c>
      <c r="AT54" s="137">
        <v>529.02542592395196</v>
      </c>
      <c r="AU54" s="137">
        <v>628.73314831467371</v>
      </c>
      <c r="AV54" s="137">
        <v>40.441304458882144</v>
      </c>
      <c r="AW54" s="137">
        <v>0</v>
      </c>
      <c r="AX54" s="137">
        <v>0</v>
      </c>
      <c r="AY54" s="137">
        <v>0</v>
      </c>
      <c r="AZ54" s="137">
        <v>0</v>
      </c>
      <c r="BA54" s="137">
        <v>0</v>
      </c>
      <c r="BB54" s="137">
        <v>0</v>
      </c>
      <c r="BC54" s="137">
        <v>0</v>
      </c>
      <c r="BD54" s="137">
        <v>0</v>
      </c>
      <c r="BE54" s="137">
        <v>0</v>
      </c>
      <c r="BF54" s="137">
        <v>0</v>
      </c>
      <c r="BG54" s="137">
        <v>0</v>
      </c>
      <c r="BH54" s="137">
        <v>0</v>
      </c>
      <c r="BI54" s="137">
        <v>0</v>
      </c>
      <c r="BJ54" s="137">
        <v>0</v>
      </c>
      <c r="BK54" s="137">
        <v>0</v>
      </c>
      <c r="BL54" s="137">
        <v>0</v>
      </c>
      <c r="BM54" s="137">
        <v>0</v>
      </c>
      <c r="BN54" s="137">
        <v>0</v>
      </c>
      <c r="BO54" s="137">
        <v>0</v>
      </c>
      <c r="BP54" s="137">
        <v>0</v>
      </c>
      <c r="BQ54" s="137">
        <v>0</v>
      </c>
      <c r="BR54" s="137">
        <v>0</v>
      </c>
      <c r="BS54" s="137">
        <v>0</v>
      </c>
      <c r="BT54" s="137">
        <v>0</v>
      </c>
      <c r="BU54" s="137">
        <v>0</v>
      </c>
      <c r="BV54" s="137">
        <v>0</v>
      </c>
      <c r="BW54" s="137">
        <v>0</v>
      </c>
      <c r="BX54" s="133">
        <v>0</v>
      </c>
    </row>
    <row r="55" spans="1:76">
      <c r="A55" s="112"/>
      <c r="B55" s="38" t="s">
        <v>311</v>
      </c>
      <c r="C55" s="213" t="s">
        <v>201</v>
      </c>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v>0</v>
      </c>
      <c r="AI55" s="137">
        <v>0</v>
      </c>
      <c r="AJ55" s="137">
        <v>0</v>
      </c>
      <c r="AK55" s="137">
        <v>0</v>
      </c>
      <c r="AL55" s="137">
        <v>0</v>
      </c>
      <c r="AM55" s="137">
        <v>0</v>
      </c>
      <c r="AN55" s="137">
        <v>0</v>
      </c>
      <c r="AO55" s="137">
        <v>0</v>
      </c>
      <c r="AP55" s="137">
        <v>0</v>
      </c>
      <c r="AQ55" s="137">
        <v>0</v>
      </c>
      <c r="AR55" s="137">
        <v>0</v>
      </c>
      <c r="AS55" s="137">
        <v>0</v>
      </c>
      <c r="AT55" s="137">
        <v>0</v>
      </c>
      <c r="AU55" s="137">
        <v>0</v>
      </c>
      <c r="AV55" s="137">
        <v>0</v>
      </c>
      <c r="AW55" s="137">
        <v>0</v>
      </c>
      <c r="AX55" s="137">
        <v>0</v>
      </c>
      <c r="AY55" s="137">
        <v>0</v>
      </c>
      <c r="AZ55" s="137">
        <v>0</v>
      </c>
      <c r="BA55" s="137">
        <v>0</v>
      </c>
      <c r="BB55" s="137">
        <v>0</v>
      </c>
      <c r="BC55" s="137">
        <v>0.56699999999999995</v>
      </c>
      <c r="BD55" s="137">
        <v>42.750999999999998</v>
      </c>
      <c r="BE55" s="137">
        <v>82</v>
      </c>
      <c r="BF55" s="137">
        <v>180.13019312</v>
      </c>
      <c r="BG55" s="137">
        <v>139.34738139999999</v>
      </c>
      <c r="BH55" s="137">
        <v>87.293999999999997</v>
      </c>
      <c r="BI55" s="137">
        <v>71.74855457999999</v>
      </c>
      <c r="BJ55" s="137">
        <v>86.415832980000019</v>
      </c>
      <c r="BK55" s="137">
        <v>109.97339909</v>
      </c>
      <c r="BL55" s="137">
        <v>112.23410000000001</v>
      </c>
      <c r="BM55" s="137">
        <v>115.10395912999999</v>
      </c>
      <c r="BN55" s="137">
        <v>138.13980000000001</v>
      </c>
      <c r="BO55" s="137">
        <v>47.019696670000002</v>
      </c>
      <c r="BP55" s="137">
        <v>1.39356865</v>
      </c>
      <c r="BQ55" s="137">
        <v>0.86930000000000007</v>
      </c>
      <c r="BR55" s="137">
        <v>0.41239731999999996</v>
      </c>
      <c r="BS55" s="137">
        <v>0.28312141651637635</v>
      </c>
      <c r="BT55" s="137">
        <v>0.60075882499478284</v>
      </c>
      <c r="BU55" s="137">
        <v>0.62298690151958991</v>
      </c>
      <c r="BV55" s="137">
        <v>0.49092722224056429</v>
      </c>
      <c r="BW55" s="137">
        <v>0.51395051305742001</v>
      </c>
      <c r="BX55" s="133">
        <v>0.52425061977411669</v>
      </c>
    </row>
    <row r="56" spans="1:76">
      <c r="A56" s="112"/>
      <c r="B56" s="38" t="s">
        <v>230</v>
      </c>
      <c r="C56" s="213" t="s">
        <v>201</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v>0</v>
      </c>
      <c r="AI56" s="137">
        <v>0</v>
      </c>
      <c r="AJ56" s="137">
        <v>0</v>
      </c>
      <c r="AK56" s="137">
        <v>0</v>
      </c>
      <c r="AL56" s="137">
        <v>0</v>
      </c>
      <c r="AM56" s="137">
        <v>0</v>
      </c>
      <c r="AN56" s="137">
        <v>0</v>
      </c>
      <c r="AO56" s="137">
        <v>0</v>
      </c>
      <c r="AP56" s="137">
        <v>0</v>
      </c>
      <c r="AQ56" s="137">
        <v>0</v>
      </c>
      <c r="AR56" s="137">
        <v>0</v>
      </c>
      <c r="AS56" s="137">
        <v>0</v>
      </c>
      <c r="AT56" s="137">
        <v>0</v>
      </c>
      <c r="AU56" s="137">
        <v>0</v>
      </c>
      <c r="AV56" s="137">
        <v>0</v>
      </c>
      <c r="AW56" s="137">
        <v>0</v>
      </c>
      <c r="AX56" s="137">
        <v>0</v>
      </c>
      <c r="AY56" s="137">
        <v>0</v>
      </c>
      <c r="AZ56" s="137">
        <v>0</v>
      </c>
      <c r="BA56" s="137">
        <v>0</v>
      </c>
      <c r="BB56" s="137">
        <v>0</v>
      </c>
      <c r="BC56" s="137">
        <v>0</v>
      </c>
      <c r="BD56" s="137">
        <v>0</v>
      </c>
      <c r="BE56" s="137">
        <v>0</v>
      </c>
      <c r="BF56" s="137">
        <v>0</v>
      </c>
      <c r="BG56" s="137">
        <v>0</v>
      </c>
      <c r="BH56" s="137">
        <v>0</v>
      </c>
      <c r="BI56" s="137">
        <v>0</v>
      </c>
      <c r="BJ56" s="137">
        <v>0</v>
      </c>
      <c r="BK56" s="137">
        <v>0</v>
      </c>
      <c r="BL56" s="137">
        <v>0</v>
      </c>
      <c r="BM56" s="137">
        <v>0</v>
      </c>
      <c r="BN56" s="137">
        <v>0</v>
      </c>
      <c r="BO56" s="137">
        <v>5.1059946700000003</v>
      </c>
      <c r="BP56" s="137">
        <v>18.281430299999997</v>
      </c>
      <c r="BQ56" s="137">
        <v>32.793243410000002</v>
      </c>
      <c r="BR56" s="137">
        <v>31.126738449999994</v>
      </c>
      <c r="BS56" s="137">
        <v>30.535836335245897</v>
      </c>
      <c r="BT56" s="137">
        <v>14.278</v>
      </c>
      <c r="BU56" s="137">
        <v>0</v>
      </c>
      <c r="BV56" s="137">
        <v>0</v>
      </c>
      <c r="BW56" s="137">
        <v>0</v>
      </c>
      <c r="BX56" s="133">
        <v>0</v>
      </c>
    </row>
    <row r="57" spans="1:76" ht="26.25" customHeight="1">
      <c r="A57" s="112"/>
      <c r="B57" s="142" t="s">
        <v>225</v>
      </c>
      <c r="C57" s="213" t="s">
        <v>201</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v>155.0902486384237</v>
      </c>
      <c r="BR57" s="137">
        <v>1470.0125604894222</v>
      </c>
      <c r="BS57" s="137">
        <v>2484.1784089839098</v>
      </c>
      <c r="BT57" s="137">
        <v>4547.5256923208126</v>
      </c>
      <c r="BU57" s="137">
        <v>7258.0522924542101</v>
      </c>
      <c r="BV57" s="137">
        <v>8228.3309443601702</v>
      </c>
      <c r="BW57" s="137">
        <v>8563.5187997808389</v>
      </c>
      <c r="BX57" s="133">
        <v>8963.4429466458532</v>
      </c>
    </row>
    <row r="58" spans="1:76">
      <c r="A58" s="112"/>
      <c r="B58" s="38" t="s">
        <v>223</v>
      </c>
      <c r="C58" s="213" t="s">
        <v>201</v>
      </c>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v>0</v>
      </c>
      <c r="AI58" s="137">
        <v>0</v>
      </c>
      <c r="AJ58" s="137">
        <v>0</v>
      </c>
      <c r="AK58" s="137">
        <v>0</v>
      </c>
      <c r="AL58" s="137">
        <v>0</v>
      </c>
      <c r="AM58" s="137">
        <v>0</v>
      </c>
      <c r="AN58" s="137">
        <v>0</v>
      </c>
      <c r="AO58" s="137">
        <v>0</v>
      </c>
      <c r="AP58" s="137">
        <v>0</v>
      </c>
      <c r="AQ58" s="137">
        <v>0</v>
      </c>
      <c r="AR58" s="137">
        <v>0</v>
      </c>
      <c r="AS58" s="137">
        <v>0</v>
      </c>
      <c r="AT58" s="137">
        <v>0</v>
      </c>
      <c r="AU58" s="137">
        <v>0</v>
      </c>
      <c r="AV58" s="137">
        <v>0</v>
      </c>
      <c r="AW58" s="137">
        <v>0</v>
      </c>
      <c r="AX58" s="137">
        <v>0</v>
      </c>
      <c r="AY58" s="137">
        <v>0</v>
      </c>
      <c r="AZ58" s="137">
        <v>0</v>
      </c>
      <c r="BA58" s="137">
        <v>0</v>
      </c>
      <c r="BB58" s="137">
        <v>0</v>
      </c>
      <c r="BC58" s="137">
        <v>0</v>
      </c>
      <c r="BD58" s="137">
        <v>0</v>
      </c>
      <c r="BE58" s="137">
        <v>0</v>
      </c>
      <c r="BF58" s="137">
        <v>0</v>
      </c>
      <c r="BG58" s="137">
        <v>0</v>
      </c>
      <c r="BH58" s="137">
        <v>0</v>
      </c>
      <c r="BI58" s="137">
        <v>0</v>
      </c>
      <c r="BJ58" s="137">
        <v>0</v>
      </c>
      <c r="BK58" s="137">
        <v>0</v>
      </c>
      <c r="BL58" s="137">
        <v>55.084215560000004</v>
      </c>
      <c r="BM58" s="137">
        <v>63.075896640000003</v>
      </c>
      <c r="BN58" s="137">
        <v>61.896868359999999</v>
      </c>
      <c r="BO58" s="137">
        <v>39.035515199999999</v>
      </c>
      <c r="BP58" s="137">
        <v>27.879101479999999</v>
      </c>
      <c r="BQ58" s="137">
        <v>25.215089500000001</v>
      </c>
      <c r="BR58" s="137">
        <v>4.0992899999999999</v>
      </c>
      <c r="BS58" s="137">
        <v>0</v>
      </c>
      <c r="BT58" s="137">
        <v>0</v>
      </c>
      <c r="BU58" s="137">
        <v>0</v>
      </c>
      <c r="BV58" s="137">
        <v>0</v>
      </c>
      <c r="BW58" s="137">
        <v>0</v>
      </c>
      <c r="BX58" s="133">
        <v>0</v>
      </c>
    </row>
    <row r="59" spans="1:76">
      <c r="A59" s="112"/>
      <c r="B59" s="38" t="s">
        <v>221</v>
      </c>
      <c r="C59" s="213" t="s">
        <v>201</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v>65.063615077455893</v>
      </c>
      <c r="AI59" s="137">
        <v>79.479739700042487</v>
      </c>
      <c r="AJ59" s="137">
        <v>99.580834840251342</v>
      </c>
      <c r="AK59" s="137">
        <v>118.59112985115947</v>
      </c>
      <c r="AL59" s="137">
        <v>139.73920084720251</v>
      </c>
      <c r="AM59" s="137">
        <v>164.50313614077683</v>
      </c>
      <c r="AN59" s="137">
        <v>212.71284119727849</v>
      </c>
      <c r="AO59" s="137">
        <v>238.91816166157855</v>
      </c>
      <c r="AP59" s="137">
        <v>254.25078624505122</v>
      </c>
      <c r="AQ59" s="137">
        <v>261.22874343482823</v>
      </c>
      <c r="AR59" s="137">
        <v>277.40848838548044</v>
      </c>
      <c r="AS59" s="137">
        <v>301.45498962625896</v>
      </c>
      <c r="AT59" s="137">
        <v>371.69112573456874</v>
      </c>
      <c r="AU59" s="137">
        <v>518.375122512399</v>
      </c>
      <c r="AV59" s="137">
        <v>547.65025616051685</v>
      </c>
      <c r="AW59" s="137">
        <v>599.38952382356536</v>
      </c>
      <c r="AX59" s="137">
        <v>668.19973532569691</v>
      </c>
      <c r="AY59" s="137">
        <v>709.36948030254121</v>
      </c>
      <c r="AZ59" s="137">
        <v>801.06839642781028</v>
      </c>
      <c r="BA59" s="137">
        <v>862.44303435481982</v>
      </c>
      <c r="BB59" s="137">
        <v>840.04033176203689</v>
      </c>
      <c r="BC59" s="137">
        <v>861.99389255607184</v>
      </c>
      <c r="BD59" s="137">
        <v>851.15599999999995</v>
      </c>
      <c r="BE59" s="137">
        <v>874.17398603512197</v>
      </c>
      <c r="BF59" s="137">
        <v>794.99319101826757</v>
      </c>
      <c r="BG59" s="137">
        <v>766.14312936370834</v>
      </c>
      <c r="BH59" s="137">
        <v>794.12099999999998</v>
      </c>
      <c r="BI59" s="137">
        <v>771.95111937118725</v>
      </c>
      <c r="BJ59" s="137">
        <v>768.33523924275994</v>
      </c>
      <c r="BK59" s="137">
        <v>697.57744277639608</v>
      </c>
      <c r="BL59" s="137">
        <v>711.89560463857492</v>
      </c>
      <c r="BM59" s="137">
        <v>723.31083959144485</v>
      </c>
      <c r="BN59" s="137">
        <v>718.27939070806326</v>
      </c>
      <c r="BO59" s="137">
        <v>711.3639340066137</v>
      </c>
      <c r="BP59" s="137">
        <v>727.39818972298963</v>
      </c>
      <c r="BQ59" s="137">
        <v>696.84832033407201</v>
      </c>
      <c r="BR59" s="137">
        <v>599.30510731476659</v>
      </c>
      <c r="BS59" s="137">
        <v>357.12425526346658</v>
      </c>
      <c r="BT59" s="137">
        <v>85.069701750263164</v>
      </c>
      <c r="BU59" s="137">
        <v>-0.61429505144484264</v>
      </c>
      <c r="BV59" s="137">
        <v>-0.61069837331687715</v>
      </c>
      <c r="BW59" s="137">
        <v>-0.58755518029602949</v>
      </c>
      <c r="BX59" s="133">
        <v>-0.55027350697999367</v>
      </c>
    </row>
    <row r="60" spans="1:76">
      <c r="A60" s="112"/>
      <c r="B60" s="38" t="s">
        <v>295</v>
      </c>
      <c r="C60" s="213" t="s">
        <v>203</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v>23.742129412884193</v>
      </c>
      <c r="AR60" s="137">
        <v>124.55443691978304</v>
      </c>
      <c r="AS60" s="137">
        <v>107.73044960785994</v>
      </c>
      <c r="AT60" s="137">
        <v>126.97640117994101</v>
      </c>
      <c r="AU60" s="137">
        <v>172.18</v>
      </c>
      <c r="AV60" s="137">
        <v>172.37799999999999</v>
      </c>
      <c r="AW60" s="137">
        <v>194.25600000000003</v>
      </c>
      <c r="AX60" s="137">
        <v>187.28899999999999</v>
      </c>
      <c r="AY60" s="137">
        <v>214.38800000000001</v>
      </c>
      <c r="AZ60" s="137">
        <v>197.916</v>
      </c>
      <c r="BA60" s="137">
        <v>164.20699999999999</v>
      </c>
      <c r="BB60" s="137">
        <v>176.72299999999998</v>
      </c>
      <c r="BC60" s="137">
        <v>163.03138294517106</v>
      </c>
      <c r="BD60" s="137">
        <v>199.31266883868574</v>
      </c>
      <c r="BE60" s="137">
        <v>223.009962981786</v>
      </c>
      <c r="BF60" s="137">
        <v>271.56763858619945</v>
      </c>
      <c r="BG60" s="137">
        <v>297.69167471771999</v>
      </c>
      <c r="BH60" s="137">
        <v>296.03603723607625</v>
      </c>
      <c r="BI60" s="137">
        <v>323.58529987590123</v>
      </c>
      <c r="BJ60" s="137"/>
      <c r="BK60" s="137"/>
      <c r="BL60" s="137"/>
      <c r="BM60" s="137"/>
      <c r="BN60" s="137"/>
      <c r="BO60" s="137"/>
      <c r="BP60" s="137"/>
      <c r="BQ60" s="137"/>
      <c r="BR60" s="137"/>
      <c r="BS60" s="137"/>
      <c r="BT60" s="137"/>
      <c r="BU60" s="137"/>
      <c r="BV60" s="137"/>
      <c r="BW60" s="137"/>
      <c r="BX60" s="133"/>
    </row>
    <row r="61" spans="1:76">
      <c r="A61" s="112"/>
      <c r="B61" s="38" t="s">
        <v>219</v>
      </c>
      <c r="C61" s="213" t="s">
        <v>203</v>
      </c>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v>252.52462299999999</v>
      </c>
      <c r="BK61" s="137">
        <v>217.03232700000001</v>
      </c>
      <c r="BL61" s="137">
        <v>202.71215699999999</v>
      </c>
      <c r="BM61" s="137">
        <v>254.65718699999999</v>
      </c>
      <c r="BN61" s="137">
        <v>257.83189955001012</v>
      </c>
      <c r="BO61" s="137">
        <v>116.81307476126997</v>
      </c>
      <c r="BP61" s="137">
        <v>88.835079000000007</v>
      </c>
      <c r="BQ61" s="137">
        <v>-124.73942300000002</v>
      </c>
      <c r="BR61" s="137">
        <v>-126.98627974224001</v>
      </c>
      <c r="BS61" s="137">
        <v>0</v>
      </c>
      <c r="BT61" s="137">
        <v>0</v>
      </c>
      <c r="BU61" s="137">
        <v>0</v>
      </c>
      <c r="BV61" s="137">
        <v>0</v>
      </c>
      <c r="BW61" s="137">
        <v>0</v>
      </c>
      <c r="BX61" s="133">
        <v>0</v>
      </c>
    </row>
    <row r="62" spans="1:76" ht="25.5" customHeight="1">
      <c r="A62" s="112"/>
      <c r="B62" s="38" t="s">
        <v>218</v>
      </c>
      <c r="C62" s="213" t="s">
        <v>201</v>
      </c>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v>0</v>
      </c>
      <c r="AI62" s="137">
        <v>0</v>
      </c>
      <c r="AJ62" s="137">
        <v>0</v>
      </c>
      <c r="AK62" s="137">
        <v>0</v>
      </c>
      <c r="AL62" s="137">
        <v>0</v>
      </c>
      <c r="AM62" s="137">
        <v>0</v>
      </c>
      <c r="AN62" s="137">
        <v>0</v>
      </c>
      <c r="AO62" s="137">
        <v>0</v>
      </c>
      <c r="AP62" s="137">
        <v>1</v>
      </c>
      <c r="AQ62" s="137">
        <v>0.68200000000000005</v>
      </c>
      <c r="AR62" s="137">
        <v>0.71099999999999997</v>
      </c>
      <c r="AS62" s="137">
        <v>0.05</v>
      </c>
      <c r="AT62" s="137">
        <v>4.3999999999999997E-2</v>
      </c>
      <c r="AU62" s="137">
        <v>1.0529999999999999</v>
      </c>
      <c r="AV62" s="137">
        <v>1.0680000000000001</v>
      </c>
      <c r="AW62" s="137">
        <v>2.0219999999999998</v>
      </c>
      <c r="AX62" s="137">
        <v>1.901</v>
      </c>
      <c r="AY62" s="137">
        <v>2.9769999999999999</v>
      </c>
      <c r="AZ62" s="137">
        <v>2.5939999999999999</v>
      </c>
      <c r="BA62" s="137">
        <v>3.1680000000000001</v>
      </c>
      <c r="BB62" s="137">
        <v>4.3739999999999997</v>
      </c>
      <c r="BC62" s="137">
        <v>6.6749999999999998</v>
      </c>
      <c r="BD62" s="137">
        <v>1.966</v>
      </c>
      <c r="BE62" s="137">
        <v>8.6959999999999997</v>
      </c>
      <c r="BF62" s="137">
        <v>7.1639999999999997</v>
      </c>
      <c r="BG62" s="137">
        <v>5.907</v>
      </c>
      <c r="BH62" s="137">
        <v>7.7169999999999996</v>
      </c>
      <c r="BI62" s="137">
        <v>8.1300000000000008</v>
      </c>
      <c r="BJ62" s="137">
        <v>9.604000000000001</v>
      </c>
      <c r="BK62" s="137">
        <v>12.0015</v>
      </c>
      <c r="BL62" s="137">
        <v>16.099019999999999</v>
      </c>
      <c r="BM62" s="137">
        <v>16.099019999999999</v>
      </c>
      <c r="BN62" s="137">
        <v>16.099019999999999</v>
      </c>
      <c r="BO62" s="137">
        <v>16.098934999999997</v>
      </c>
      <c r="BP62" s="137">
        <v>16.099</v>
      </c>
      <c r="BQ62" s="137">
        <v>16.099019999999999</v>
      </c>
      <c r="BR62" s="137">
        <v>16.099020000000042</v>
      </c>
      <c r="BS62" s="137">
        <v>17.036000000000001</v>
      </c>
      <c r="BT62" s="137">
        <v>17.036000000000001</v>
      </c>
      <c r="BU62" s="137">
        <v>17.036000000000001</v>
      </c>
      <c r="BV62" s="137">
        <v>17.036000000000001</v>
      </c>
      <c r="BW62" s="137">
        <v>17.036000000000001</v>
      </c>
      <c r="BX62" s="133">
        <v>17.036000000000001</v>
      </c>
    </row>
    <row r="63" spans="1:76">
      <c r="A63" s="112"/>
      <c r="B63" s="38" t="s">
        <v>214</v>
      </c>
      <c r="C63" s="213" t="s">
        <v>210</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v>0</v>
      </c>
      <c r="AI63" s="137">
        <v>0</v>
      </c>
      <c r="AJ63" s="137">
        <v>0</v>
      </c>
      <c r="AK63" s="137">
        <v>0</v>
      </c>
      <c r="AL63" s="137">
        <v>0</v>
      </c>
      <c r="AM63" s="137">
        <v>0</v>
      </c>
      <c r="AN63" s="137">
        <v>0</v>
      </c>
      <c r="AO63" s="137">
        <v>0</v>
      </c>
      <c r="AP63" s="137">
        <v>0</v>
      </c>
      <c r="AQ63" s="137">
        <v>193</v>
      </c>
      <c r="AR63" s="137">
        <v>250</v>
      </c>
      <c r="AS63" s="137">
        <v>286</v>
      </c>
      <c r="AT63" s="137">
        <v>314</v>
      </c>
      <c r="AU63" s="137">
        <v>408</v>
      </c>
      <c r="AV63" s="137">
        <v>434</v>
      </c>
      <c r="AW63" s="137">
        <v>416</v>
      </c>
      <c r="AX63" s="137">
        <v>480</v>
      </c>
      <c r="AY63" s="137">
        <v>524.29999999999995</v>
      </c>
      <c r="AZ63" s="137">
        <v>340.8</v>
      </c>
      <c r="BA63" s="137">
        <v>502</v>
      </c>
      <c r="BB63" s="137">
        <v>553</v>
      </c>
      <c r="BC63" s="137">
        <v>635</v>
      </c>
      <c r="BD63" s="137">
        <v>648</v>
      </c>
      <c r="BE63" s="137">
        <v>635.94107848647479</v>
      </c>
      <c r="BF63" s="137">
        <v>723.75621958442548</v>
      </c>
      <c r="BG63" s="137">
        <v>1035</v>
      </c>
      <c r="BH63" s="137">
        <v>1291.17</v>
      </c>
      <c r="BI63" s="137">
        <v>1183.6549443026729</v>
      </c>
      <c r="BJ63" s="137">
        <v>1312.9542119951134</v>
      </c>
      <c r="BK63" s="137">
        <v>1623.1882790812579</v>
      </c>
      <c r="BL63" s="137">
        <v>1949.4219162508432</v>
      </c>
      <c r="BM63" s="137">
        <v>2026.2023687265355</v>
      </c>
      <c r="BN63" s="137">
        <v>2134.4746846376861</v>
      </c>
      <c r="BO63" s="137">
        <v>2194.8675095390704</v>
      </c>
      <c r="BP63" s="137">
        <v>2237.6154706681673</v>
      </c>
      <c r="BQ63" s="137">
        <v>2217.6461621588205</v>
      </c>
      <c r="BR63" s="137">
        <v>2238.7919716970064</v>
      </c>
      <c r="BS63" s="137">
        <v>2287.9337031060604</v>
      </c>
      <c r="BT63" s="137">
        <v>2313.9813941390976</v>
      </c>
      <c r="BU63" s="137">
        <v>2378.2534694178025</v>
      </c>
      <c r="BV63" s="137">
        <v>2453.2127974388141</v>
      </c>
      <c r="BW63" s="137">
        <v>2544.4103661718086</v>
      </c>
      <c r="BX63" s="133">
        <v>2632.3431090522886</v>
      </c>
    </row>
    <row r="64" spans="1:76">
      <c r="A64" s="112"/>
      <c r="B64" s="38" t="s">
        <v>213</v>
      </c>
      <c r="C64" s="213" t="s">
        <v>210</v>
      </c>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v>0</v>
      </c>
      <c r="AI64" s="137">
        <v>0</v>
      </c>
      <c r="AJ64" s="137">
        <v>0</v>
      </c>
      <c r="AK64" s="137">
        <v>0</v>
      </c>
      <c r="AL64" s="137">
        <v>0</v>
      </c>
      <c r="AM64" s="137">
        <v>500</v>
      </c>
      <c r="AN64" s="137">
        <v>508</v>
      </c>
      <c r="AO64" s="137">
        <v>545</v>
      </c>
      <c r="AP64" s="137">
        <v>757</v>
      </c>
      <c r="AQ64" s="137">
        <v>840</v>
      </c>
      <c r="AR64" s="137">
        <v>898</v>
      </c>
      <c r="AS64" s="137">
        <v>949</v>
      </c>
      <c r="AT64" s="137">
        <v>941</v>
      </c>
      <c r="AU64" s="137">
        <v>781</v>
      </c>
      <c r="AV64" s="137">
        <v>688</v>
      </c>
      <c r="AW64" s="137">
        <v>659</v>
      </c>
      <c r="AX64" s="137">
        <v>80</v>
      </c>
      <c r="AY64" s="137">
        <v>36.299999999999997</v>
      </c>
      <c r="AZ64" s="137">
        <v>97.6</v>
      </c>
      <c r="BA64" s="137">
        <v>26</v>
      </c>
      <c r="BB64" s="137">
        <v>27</v>
      </c>
      <c r="BC64" s="137">
        <v>66</v>
      </c>
      <c r="BD64" s="137">
        <v>67</v>
      </c>
      <c r="BE64" s="137">
        <v>69</v>
      </c>
      <c r="BF64" s="137">
        <v>70</v>
      </c>
      <c r="BG64" s="137">
        <v>79.728606106509176</v>
      </c>
      <c r="BH64" s="137">
        <v>43</v>
      </c>
      <c r="BI64" s="137">
        <v>41</v>
      </c>
      <c r="BJ64" s="137">
        <v>45</v>
      </c>
      <c r="BK64" s="137">
        <v>43.47423573035443</v>
      </c>
      <c r="BL64" s="137">
        <v>46.203362466202719</v>
      </c>
      <c r="BM64" s="137">
        <v>46.819417065825782</v>
      </c>
      <c r="BN64" s="137">
        <v>44.415302132907541</v>
      </c>
      <c r="BO64" s="137">
        <v>47.37944846742954</v>
      </c>
      <c r="BP64" s="137">
        <v>51.631781777558992</v>
      </c>
      <c r="BQ64" s="137">
        <v>52.486933080624702</v>
      </c>
      <c r="BR64" s="137">
        <v>6.0000000000000027</v>
      </c>
      <c r="BS64" s="137">
        <v>0</v>
      </c>
      <c r="BT64" s="137">
        <v>0</v>
      </c>
      <c r="BU64" s="137">
        <v>0</v>
      </c>
      <c r="BV64" s="137">
        <v>0</v>
      </c>
      <c r="BW64" s="137">
        <v>0</v>
      </c>
      <c r="BX64" s="133">
        <v>0</v>
      </c>
    </row>
    <row r="65" spans="1:76">
      <c r="A65" s="112"/>
      <c r="B65" s="38" t="s">
        <v>212</v>
      </c>
      <c r="C65" s="213" t="s">
        <v>203</v>
      </c>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v>0</v>
      </c>
      <c r="AR65" s="137">
        <v>0</v>
      </c>
      <c r="AS65" s="137">
        <v>0</v>
      </c>
      <c r="AT65" s="137">
        <v>0</v>
      </c>
      <c r="AU65" s="137">
        <v>0</v>
      </c>
      <c r="AV65" s="137">
        <v>0</v>
      </c>
      <c r="AW65" s="137">
        <v>0</v>
      </c>
      <c r="AX65" s="137">
        <v>0</v>
      </c>
      <c r="AY65" s="137">
        <v>0</v>
      </c>
      <c r="AZ65" s="137">
        <v>0</v>
      </c>
      <c r="BA65" s="137">
        <v>0</v>
      </c>
      <c r="BB65" s="137">
        <v>0</v>
      </c>
      <c r="BC65" s="137">
        <v>0</v>
      </c>
      <c r="BD65" s="137">
        <v>0</v>
      </c>
      <c r="BE65" s="137">
        <v>0</v>
      </c>
      <c r="BF65" s="137">
        <v>0</v>
      </c>
      <c r="BG65" s="137">
        <v>0</v>
      </c>
      <c r="BH65" s="137">
        <v>0</v>
      </c>
      <c r="BI65" s="137">
        <v>0</v>
      </c>
      <c r="BJ65" s="137">
        <v>119.870778</v>
      </c>
      <c r="BK65" s="137">
        <v>123.071</v>
      </c>
      <c r="BL65" s="137">
        <v>133.291</v>
      </c>
      <c r="BM65" s="137">
        <v>138.81399999999999</v>
      </c>
      <c r="BN65" s="137">
        <v>130.89869660000002</v>
      </c>
      <c r="BO65" s="137">
        <v>46.04</v>
      </c>
      <c r="BP65" s="137">
        <v>39.037999999999997</v>
      </c>
      <c r="BQ65" s="137">
        <v>37.116999999999997</v>
      </c>
      <c r="BR65" s="137">
        <v>33.851999999999997</v>
      </c>
      <c r="BS65" s="137">
        <v>33.551033519033517</v>
      </c>
      <c r="BT65" s="137">
        <v>33.835000000000001</v>
      </c>
      <c r="BU65" s="137">
        <v>33.935000000000002</v>
      </c>
      <c r="BV65" s="137">
        <v>33.999000000000002</v>
      </c>
      <c r="BW65" s="137">
        <v>34.017000000000003</v>
      </c>
      <c r="BX65" s="133">
        <v>33.997999999999998</v>
      </c>
    </row>
    <row r="66" spans="1:76" s="218" customFormat="1">
      <c r="A66" s="219"/>
      <c r="B66" s="38" t="s">
        <v>211</v>
      </c>
      <c r="C66" s="213" t="s">
        <v>210</v>
      </c>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v>632</v>
      </c>
      <c r="AI66" s="137">
        <v>653</v>
      </c>
      <c r="AJ66" s="137">
        <v>1280</v>
      </c>
      <c r="AK66" s="137">
        <v>1702</v>
      </c>
      <c r="AL66" s="137">
        <v>1500</v>
      </c>
      <c r="AM66" s="137">
        <v>1497</v>
      </c>
      <c r="AN66" s="137">
        <v>1578</v>
      </c>
      <c r="AO66" s="137">
        <v>1589</v>
      </c>
      <c r="AP66" s="137">
        <v>1734</v>
      </c>
      <c r="AQ66" s="137">
        <v>1467.9280000000001</v>
      </c>
      <c r="AR66" s="137">
        <v>1106.7449999999999</v>
      </c>
      <c r="AS66" s="137">
        <v>733.41</v>
      </c>
      <c r="AT66" s="137">
        <v>869.84</v>
      </c>
      <c r="AU66" s="137">
        <v>1603.8150000000001</v>
      </c>
      <c r="AV66" s="137">
        <v>1760.1579999999999</v>
      </c>
      <c r="AW66" s="137">
        <v>1651.7639999999999</v>
      </c>
      <c r="AX66" s="137">
        <v>1299.4829999999999</v>
      </c>
      <c r="AY66" s="137">
        <v>1101.827</v>
      </c>
      <c r="AZ66" s="137">
        <v>587.298</v>
      </c>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3"/>
    </row>
    <row r="67" spans="1:76" s="218" customFormat="1" ht="25.5" customHeight="1">
      <c r="A67" s="219"/>
      <c r="B67" s="142" t="s">
        <v>209</v>
      </c>
      <c r="C67" s="213"/>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f t="shared" ref="BQ67:BX67" si="7">SUM(BQ68:BQ69)</f>
        <v>5.8574696600000031</v>
      </c>
      <c r="BR67" s="137">
        <f t="shared" si="7"/>
        <v>56.150329630000009</v>
      </c>
      <c r="BS67" s="137">
        <f t="shared" si="7"/>
        <v>555.11802757469684</v>
      </c>
      <c r="BT67" s="137">
        <f t="shared" si="7"/>
        <v>0</v>
      </c>
      <c r="BU67" s="137">
        <f t="shared" si="7"/>
        <v>0</v>
      </c>
      <c r="BV67" s="137">
        <f t="shared" si="7"/>
        <v>0</v>
      </c>
      <c r="BW67" s="137">
        <f t="shared" si="7"/>
        <v>0</v>
      </c>
      <c r="BX67" s="133">
        <f t="shared" si="7"/>
        <v>0</v>
      </c>
    </row>
    <row r="68" spans="1:76" s="218" customFormat="1">
      <c r="A68" s="219"/>
      <c r="B68" s="148" t="s">
        <v>182</v>
      </c>
      <c r="C68" s="213" t="s">
        <v>203</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v>0.78372308559481874</v>
      </c>
      <c r="BR68" s="137">
        <v>5.7345828634945439</v>
      </c>
      <c r="BS68" s="137">
        <v>41.970589502084522</v>
      </c>
      <c r="BT68" s="137">
        <v>0</v>
      </c>
      <c r="BU68" s="137">
        <v>0</v>
      </c>
      <c r="BV68" s="137">
        <v>0</v>
      </c>
      <c r="BW68" s="137">
        <v>0</v>
      </c>
      <c r="BX68" s="133">
        <v>0</v>
      </c>
    </row>
    <row r="69" spans="1:76" s="218" customFormat="1">
      <c r="A69" s="219"/>
      <c r="B69" s="148" t="s">
        <v>181</v>
      </c>
      <c r="C69" s="213" t="s">
        <v>203</v>
      </c>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v>5.0737465744051846</v>
      </c>
      <c r="BR69" s="137">
        <v>50.415746766505464</v>
      </c>
      <c r="BS69" s="137">
        <v>513.14743807261232</v>
      </c>
      <c r="BT69" s="137">
        <v>0</v>
      </c>
      <c r="BU69" s="137">
        <v>0</v>
      </c>
      <c r="BV69" s="137">
        <v>0</v>
      </c>
      <c r="BW69" s="137">
        <v>0</v>
      </c>
      <c r="BX69" s="133">
        <v>0</v>
      </c>
    </row>
    <row r="70" spans="1:76" s="218" customFormat="1">
      <c r="A70" s="219"/>
      <c r="B70" s="142" t="s">
        <v>208</v>
      </c>
      <c r="C70" s="213"/>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f t="shared" ref="BQ70:BX70" si="8">SUM(BQ71:BQ72)</f>
        <v>0</v>
      </c>
      <c r="BR70" s="137">
        <f t="shared" si="8"/>
        <v>0</v>
      </c>
      <c r="BS70" s="137">
        <f t="shared" si="8"/>
        <v>0</v>
      </c>
      <c r="BT70" s="137">
        <f t="shared" si="8"/>
        <v>-156.56736738023662</v>
      </c>
      <c r="BU70" s="137">
        <f t="shared" si="8"/>
        <v>-884.052953570917</v>
      </c>
      <c r="BV70" s="137">
        <f t="shared" si="8"/>
        <v>-1745.1042857766888</v>
      </c>
      <c r="BW70" s="137">
        <f t="shared" si="8"/>
        <v>-2699.1721103161935</v>
      </c>
      <c r="BX70" s="133">
        <f t="shared" si="8"/>
        <v>-3059.3247916011192</v>
      </c>
    </row>
    <row r="71" spans="1:76" s="218" customFormat="1">
      <c r="A71" s="219"/>
      <c r="B71" s="148" t="s">
        <v>182</v>
      </c>
      <c r="C71" s="213" t="s">
        <v>203</v>
      </c>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v>0</v>
      </c>
      <c r="BR71" s="137">
        <v>0</v>
      </c>
      <c r="BS71" s="137">
        <v>0</v>
      </c>
      <c r="BT71" s="137">
        <v>-156.56736738023662</v>
      </c>
      <c r="BU71" s="137">
        <v>-884.052953570917</v>
      </c>
      <c r="BV71" s="137">
        <v>-1745.1042857766888</v>
      </c>
      <c r="BW71" s="137">
        <v>-2699.1721103161935</v>
      </c>
      <c r="BX71" s="133">
        <v>-3059.3247916011192</v>
      </c>
    </row>
    <row r="72" spans="1:76" s="218" customFormat="1">
      <c r="A72" s="219"/>
      <c r="B72" s="148" t="s">
        <v>181</v>
      </c>
      <c r="C72" s="213" t="s">
        <v>203</v>
      </c>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v>0</v>
      </c>
      <c r="BR72" s="137">
        <v>0</v>
      </c>
      <c r="BS72" s="137">
        <v>0</v>
      </c>
      <c r="BT72" s="137">
        <v>0</v>
      </c>
      <c r="BU72" s="137">
        <v>0</v>
      </c>
      <c r="BV72" s="137">
        <v>0</v>
      </c>
      <c r="BW72" s="137">
        <v>0</v>
      </c>
      <c r="BX72" s="133">
        <v>0</v>
      </c>
    </row>
    <row r="73" spans="1:76" ht="25.5" customHeight="1">
      <c r="A73" s="112"/>
      <c r="B73" s="38" t="s">
        <v>286</v>
      </c>
      <c r="C73" s="213" t="s">
        <v>201</v>
      </c>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v>96.50800000000001</v>
      </c>
      <c r="AI73" s="137">
        <v>138.17400000000001</v>
      </c>
      <c r="AJ73" s="137">
        <v>149.49199999999999</v>
      </c>
      <c r="AK73" s="137">
        <v>160.76399999999998</v>
      </c>
      <c r="AL73" s="137">
        <v>161.68</v>
      </c>
      <c r="AM73" s="137">
        <v>171.07299999999998</v>
      </c>
      <c r="AN73" s="137">
        <v>157.065</v>
      </c>
      <c r="AO73" s="137">
        <v>147.92700000000002</v>
      </c>
      <c r="AP73" s="137">
        <v>138.10399999999998</v>
      </c>
      <c r="AQ73" s="137">
        <v>129.10900000000001</v>
      </c>
      <c r="AR73" s="137">
        <v>120.34700000000001</v>
      </c>
      <c r="AS73" s="137">
        <v>116.786</v>
      </c>
      <c r="AT73" s="137">
        <v>141.292</v>
      </c>
      <c r="AU73" s="137">
        <v>160.27000000000001</v>
      </c>
      <c r="AV73" s="137">
        <v>200.48848484848483</v>
      </c>
      <c r="AW73" s="137">
        <v>239.31311627906976</v>
      </c>
      <c r="AX73" s="137">
        <v>220.35488209606987</v>
      </c>
      <c r="AY73" s="137">
        <v>244.5961388888889</v>
      </c>
      <c r="AZ73" s="137">
        <v>234.3820627306273</v>
      </c>
      <c r="BA73" s="137">
        <v>214.69666666666666</v>
      </c>
      <c r="BB73" s="137">
        <v>214.75457707509881</v>
      </c>
      <c r="BC73" s="137">
        <v>215.08959760956171</v>
      </c>
      <c r="BD73" s="137">
        <v>210.13187096774195</v>
      </c>
      <c r="BE73" s="137">
        <v>186.36559139784947</v>
      </c>
      <c r="BF73" s="137">
        <v>0</v>
      </c>
      <c r="BG73" s="137">
        <v>0</v>
      </c>
      <c r="BH73" s="137">
        <v>0</v>
      </c>
      <c r="BI73" s="137">
        <v>0</v>
      </c>
      <c r="BJ73" s="137">
        <v>0</v>
      </c>
      <c r="BK73" s="137">
        <v>0</v>
      </c>
      <c r="BL73" s="137">
        <v>0</v>
      </c>
      <c r="BM73" s="137">
        <v>0</v>
      </c>
      <c r="BN73" s="137">
        <v>0</v>
      </c>
      <c r="BO73" s="137">
        <v>0</v>
      </c>
      <c r="BP73" s="137">
        <v>0</v>
      </c>
      <c r="BQ73" s="137">
        <v>0</v>
      </c>
      <c r="BR73" s="137">
        <v>0</v>
      </c>
      <c r="BS73" s="137">
        <v>0</v>
      </c>
      <c r="BT73" s="137">
        <v>0</v>
      </c>
      <c r="BU73" s="137">
        <v>0</v>
      </c>
      <c r="BV73" s="137">
        <v>0</v>
      </c>
      <c r="BW73" s="137">
        <v>0</v>
      </c>
      <c r="BX73" s="133">
        <v>0</v>
      </c>
    </row>
    <row r="74" spans="1:76">
      <c r="A74" s="112"/>
      <c r="B74" s="38" t="s">
        <v>310</v>
      </c>
      <c r="C74" s="213" t="s">
        <v>203</v>
      </c>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v>0</v>
      </c>
      <c r="AI74" s="137">
        <v>0</v>
      </c>
      <c r="AJ74" s="137">
        <v>0</v>
      </c>
      <c r="AK74" s="137">
        <v>0</v>
      </c>
      <c r="AL74" s="137">
        <v>0</v>
      </c>
      <c r="AM74" s="137">
        <v>0</v>
      </c>
      <c r="AN74" s="137">
        <v>0</v>
      </c>
      <c r="AO74" s="137">
        <v>0</v>
      </c>
      <c r="AP74" s="137">
        <v>0</v>
      </c>
      <c r="AQ74" s="137">
        <v>0</v>
      </c>
      <c r="AR74" s="137">
        <v>33.869999999999997</v>
      </c>
      <c r="AS74" s="137">
        <v>25.613</v>
      </c>
      <c r="AT74" s="137">
        <v>10.731</v>
      </c>
      <c r="AU74" s="137">
        <v>4.2610000000000001</v>
      </c>
      <c r="AV74" s="137">
        <v>2.2210000000000001</v>
      </c>
      <c r="AW74" s="137">
        <v>1.3009999999999999</v>
      </c>
      <c r="AX74" s="137">
        <v>0.84199999999999997</v>
      </c>
      <c r="AY74" s="137">
        <v>1.5860000000000001</v>
      </c>
      <c r="AZ74" s="137">
        <v>0</v>
      </c>
      <c r="BA74" s="137">
        <v>0.22500000000000001</v>
      </c>
      <c r="BB74" s="137">
        <v>0.53600000000000003</v>
      </c>
      <c r="BC74" s="137">
        <v>0.21700000000000003</v>
      </c>
      <c r="BD74" s="137">
        <v>4.3999999999999997E-2</v>
      </c>
      <c r="BE74" s="137">
        <v>0.34199999999999997</v>
      </c>
      <c r="BF74" s="137">
        <v>0.34199999999999997</v>
      </c>
      <c r="BG74" s="137">
        <v>0.127</v>
      </c>
      <c r="BH74" s="137">
        <v>8.6999999999999994E-2</v>
      </c>
      <c r="BI74" s="137">
        <v>0</v>
      </c>
      <c r="BJ74" s="137">
        <v>0</v>
      </c>
      <c r="BK74" s="137">
        <v>0</v>
      </c>
      <c r="BL74" s="137">
        <v>0</v>
      </c>
      <c r="BM74" s="137">
        <v>0</v>
      </c>
      <c r="BN74" s="137">
        <v>0</v>
      </c>
      <c r="BO74" s="137">
        <v>0</v>
      </c>
      <c r="BP74" s="137">
        <v>0</v>
      </c>
      <c r="BQ74" s="137">
        <v>0</v>
      </c>
      <c r="BR74" s="137">
        <v>0</v>
      </c>
      <c r="BS74" s="137">
        <v>0</v>
      </c>
      <c r="BT74" s="137">
        <v>0</v>
      </c>
      <c r="BU74" s="137">
        <v>0</v>
      </c>
      <c r="BV74" s="137">
        <v>0</v>
      </c>
      <c r="BW74" s="137">
        <v>0</v>
      </c>
      <c r="BX74" s="133">
        <v>0</v>
      </c>
    </row>
    <row r="75" spans="1:76">
      <c r="A75" s="112"/>
      <c r="B75" s="38" t="s">
        <v>309</v>
      </c>
      <c r="C75" s="213" t="s">
        <v>201</v>
      </c>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v>0</v>
      </c>
      <c r="AI75" s="137">
        <v>0.06</v>
      </c>
      <c r="AJ75" s="137">
        <v>0.06</v>
      </c>
      <c r="AK75" s="137">
        <v>0.06</v>
      </c>
      <c r="AL75" s="137">
        <v>0.06</v>
      </c>
      <c r="AM75" s="137">
        <v>0.06</v>
      </c>
      <c r="AN75" s="137">
        <v>0.06</v>
      </c>
      <c r="AO75" s="137">
        <v>0.06</v>
      </c>
      <c r="AP75" s="137">
        <v>0.06</v>
      </c>
      <c r="AQ75" s="137">
        <v>0.06</v>
      </c>
      <c r="AR75" s="137">
        <v>0.06</v>
      </c>
      <c r="AS75" s="137">
        <v>0.06</v>
      </c>
      <c r="AT75" s="137">
        <v>0.01</v>
      </c>
      <c r="AU75" s="137">
        <v>0</v>
      </c>
      <c r="AV75" s="137">
        <v>2.4990000000020953</v>
      </c>
      <c r="AW75" s="137">
        <v>0</v>
      </c>
      <c r="AX75" s="137">
        <v>0</v>
      </c>
      <c r="AY75" s="137">
        <v>-6.8000008352109287E-5</v>
      </c>
      <c r="AZ75" s="137">
        <v>0</v>
      </c>
      <c r="BA75" s="137">
        <v>0.64500900000683026</v>
      </c>
      <c r="BB75" s="137">
        <v>8.6000000030500817E-2</v>
      </c>
      <c r="BC75" s="137">
        <v>0.93610000001639126</v>
      </c>
      <c r="BD75" s="137">
        <v>0.23865792713151279</v>
      </c>
      <c r="BE75" s="137">
        <v>0.17703000000000024</v>
      </c>
      <c r="BF75" s="137">
        <v>0.19800000000000006</v>
      </c>
      <c r="BG75" s="137">
        <v>0.15174200000000004</v>
      </c>
      <c r="BH75" s="137">
        <v>0</v>
      </c>
      <c r="BI75" s="137">
        <v>0</v>
      </c>
      <c r="BJ75" s="137">
        <v>-0.14862890000000004</v>
      </c>
      <c r="BK75" s="137">
        <v>0</v>
      </c>
      <c r="BL75" s="137">
        <v>0</v>
      </c>
      <c r="BM75" s="137">
        <v>0</v>
      </c>
      <c r="BN75" s="137">
        <v>0</v>
      </c>
      <c r="BO75" s="137">
        <v>0</v>
      </c>
      <c r="BP75" s="137">
        <v>0</v>
      </c>
      <c r="BQ75" s="137">
        <v>0</v>
      </c>
      <c r="BR75" s="137">
        <v>0</v>
      </c>
      <c r="BS75" s="137">
        <v>0</v>
      </c>
      <c r="BT75" s="137">
        <v>0</v>
      </c>
      <c r="BU75" s="137">
        <v>0</v>
      </c>
      <c r="BV75" s="137">
        <v>0</v>
      </c>
      <c r="BW75" s="137">
        <v>0</v>
      </c>
      <c r="BX75" s="133">
        <v>0</v>
      </c>
    </row>
    <row r="76" spans="1:76" ht="24.75" customHeight="1">
      <c r="A76" s="112"/>
      <c r="B76" s="217" t="s">
        <v>308</v>
      </c>
      <c r="C76" s="213"/>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f t="shared" ref="AH76:BP76" si="9">SUM(AH20:AH75)-AH22-AH33-AH39-AH42-AH49</f>
        <v>4390.1629877503892</v>
      </c>
      <c r="AI76" s="144">
        <f t="shared" si="9"/>
        <v>4812.8508610114786</v>
      </c>
      <c r="AJ76" s="144">
        <f t="shared" si="9"/>
        <v>6282.3050726326255</v>
      </c>
      <c r="AK76" s="144">
        <f t="shared" si="9"/>
        <v>8317.859341730933</v>
      </c>
      <c r="AL76" s="144">
        <f t="shared" si="9"/>
        <v>9849.8748232840517</v>
      </c>
      <c r="AM76" s="144">
        <f t="shared" si="9"/>
        <v>11572.896942930396</v>
      </c>
      <c r="AN76" s="144">
        <f t="shared" si="9"/>
        <v>12826.570114134207</v>
      </c>
      <c r="AO76" s="144">
        <f t="shared" si="9"/>
        <v>14042.834071766636</v>
      </c>
      <c r="AP76" s="144">
        <f t="shared" si="9"/>
        <v>15336.83630786763</v>
      </c>
      <c r="AQ76" s="144">
        <f t="shared" si="9"/>
        <v>15577.510236185928</v>
      </c>
      <c r="AR76" s="144">
        <f t="shared" si="9"/>
        <v>14909.193195627202</v>
      </c>
      <c r="AS76" s="144">
        <f t="shared" si="9"/>
        <v>15345.773833544426</v>
      </c>
      <c r="AT76" s="144">
        <f t="shared" si="9"/>
        <v>17876.825969730529</v>
      </c>
      <c r="AU76" s="144">
        <f t="shared" si="9"/>
        <v>22691.039056134108</v>
      </c>
      <c r="AV76" s="144">
        <f t="shared" si="9"/>
        <v>27212.284889007035</v>
      </c>
      <c r="AW76" s="144">
        <f t="shared" si="9"/>
        <v>30556.640477738103</v>
      </c>
      <c r="AX76" s="144">
        <f t="shared" si="9"/>
        <v>31780.76365942652</v>
      </c>
      <c r="AY76" s="144">
        <f t="shared" si="9"/>
        <v>33498.155150357008</v>
      </c>
      <c r="AZ76" s="144">
        <f t="shared" si="9"/>
        <v>34239.011062252532</v>
      </c>
      <c r="BA76" s="144">
        <f t="shared" si="9"/>
        <v>33406.156559343719</v>
      </c>
      <c r="BB76" s="144">
        <f t="shared" si="9"/>
        <v>33313.239089650167</v>
      </c>
      <c r="BC76" s="144">
        <f t="shared" si="9"/>
        <v>32657.783608021327</v>
      </c>
      <c r="BD76" s="144">
        <f t="shared" si="9"/>
        <v>31725.976933053469</v>
      </c>
      <c r="BE76" s="144">
        <f t="shared" si="9"/>
        <v>32382.208129032155</v>
      </c>
      <c r="BF76" s="144">
        <f t="shared" si="9"/>
        <v>33317.310238163256</v>
      </c>
      <c r="BG76" s="144">
        <f t="shared" si="9"/>
        <v>34628.061685856948</v>
      </c>
      <c r="BH76" s="144">
        <f t="shared" si="9"/>
        <v>35699.310450790843</v>
      </c>
      <c r="BI76" s="144">
        <f t="shared" si="9"/>
        <v>36930.522008288244</v>
      </c>
      <c r="BJ76" s="144">
        <f t="shared" si="9"/>
        <v>38244.559119927515</v>
      </c>
      <c r="BK76" s="144">
        <f t="shared" si="9"/>
        <v>40243.403300594211</v>
      </c>
      <c r="BL76" s="144">
        <f t="shared" si="9"/>
        <v>42814.148734302922</v>
      </c>
      <c r="BM76" s="144">
        <f t="shared" si="9"/>
        <v>49328.831631441833</v>
      </c>
      <c r="BN76" s="144">
        <f t="shared" si="9"/>
        <v>51168.506807927188</v>
      </c>
      <c r="BO76" s="144">
        <f t="shared" si="9"/>
        <v>52988.624719206535</v>
      </c>
      <c r="BP76" s="144">
        <f t="shared" si="9"/>
        <v>54982.846983648466</v>
      </c>
      <c r="BQ76" s="144">
        <f t="shared" ref="BQ76:BX76" si="10">SUM(BQ20:BQ75)-BQ22-BQ33-BQ39-BQ42-BQ49-BQ67-BQ70</f>
        <v>51660.782413711699</v>
      </c>
      <c r="BR76" s="144">
        <f t="shared" si="10"/>
        <v>52215.832617204382</v>
      </c>
      <c r="BS76" s="144">
        <f t="shared" si="10"/>
        <v>52841.912929554157</v>
      </c>
      <c r="BT76" s="144">
        <f t="shared" si="10"/>
        <v>52087.720156964671</v>
      </c>
      <c r="BU76" s="144">
        <f t="shared" si="10"/>
        <v>50846.714127201696</v>
      </c>
      <c r="BV76" s="144">
        <f t="shared" si="10"/>
        <v>49944.479301938401</v>
      </c>
      <c r="BW76" s="144">
        <f t="shared" si="10"/>
        <v>49434.417708035537</v>
      </c>
      <c r="BX76" s="138">
        <f t="shared" si="10"/>
        <v>50165.322778234317</v>
      </c>
    </row>
    <row r="77" spans="1:76" ht="15.75">
      <c r="A77" s="112"/>
      <c r="B77" s="216" t="s">
        <v>283</v>
      </c>
      <c r="C77" s="213"/>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f t="shared" ref="AH77:BX77" si="11">AH76-AH73-AH36-AH30-AH43-AH32-AH28</f>
        <v>4087.2273647098109</v>
      </c>
      <c r="AI77" s="144">
        <f t="shared" si="11"/>
        <v>4433.9729056964115</v>
      </c>
      <c r="AJ77" s="144">
        <f t="shared" si="11"/>
        <v>5804.4348053450813</v>
      </c>
      <c r="AK77" s="144">
        <f t="shared" si="11"/>
        <v>7669.7643336848851</v>
      </c>
      <c r="AL77" s="144">
        <f t="shared" si="11"/>
        <v>9088.4149574401763</v>
      </c>
      <c r="AM77" s="144">
        <f t="shared" si="11"/>
        <v>10708.548004269627</v>
      </c>
      <c r="AN77" s="144">
        <f t="shared" si="11"/>
        <v>11886.313985398558</v>
      </c>
      <c r="AO77" s="144">
        <f t="shared" si="11"/>
        <v>13017.019488817987</v>
      </c>
      <c r="AP77" s="144">
        <f t="shared" si="11"/>
        <v>14194.694757319627</v>
      </c>
      <c r="AQ77" s="144">
        <f t="shared" si="11"/>
        <v>14367.511717459034</v>
      </c>
      <c r="AR77" s="144">
        <f t="shared" si="11"/>
        <v>13821.885689247209</v>
      </c>
      <c r="AS77" s="144">
        <f t="shared" si="11"/>
        <v>14056.93518393573</v>
      </c>
      <c r="AT77" s="144">
        <f t="shared" si="11"/>
        <v>16319.359410054381</v>
      </c>
      <c r="AU77" s="144">
        <f t="shared" si="11"/>
        <v>21223.094072210828</v>
      </c>
      <c r="AV77" s="144">
        <f t="shared" si="11"/>
        <v>25238.697901374166</v>
      </c>
      <c r="AW77" s="144">
        <f t="shared" si="11"/>
        <v>28282.29023986277</v>
      </c>
      <c r="AX77" s="144">
        <f t="shared" si="11"/>
        <v>29274.234871308581</v>
      </c>
      <c r="AY77" s="144">
        <f t="shared" si="11"/>
        <v>30689.238521149568</v>
      </c>
      <c r="AZ77" s="144">
        <f t="shared" si="11"/>
        <v>31142.787199387287</v>
      </c>
      <c r="BA77" s="144">
        <f t="shared" si="11"/>
        <v>30118.971854383788</v>
      </c>
      <c r="BB77" s="144">
        <f t="shared" si="11"/>
        <v>29936.464944798307</v>
      </c>
      <c r="BC77" s="144">
        <f t="shared" si="11"/>
        <v>29598.920484797167</v>
      </c>
      <c r="BD77" s="144">
        <f t="shared" si="11"/>
        <v>29680.475521105302</v>
      </c>
      <c r="BE77" s="144">
        <f t="shared" si="11"/>
        <v>30370.904637060208</v>
      </c>
      <c r="BF77" s="144">
        <f t="shared" si="11"/>
        <v>31767.564711638777</v>
      </c>
      <c r="BG77" s="144">
        <f t="shared" si="11"/>
        <v>32949.344465398681</v>
      </c>
      <c r="BH77" s="144">
        <f t="shared" si="11"/>
        <v>33970.896257800079</v>
      </c>
      <c r="BI77" s="144">
        <f t="shared" si="11"/>
        <v>34999.72836740419</v>
      </c>
      <c r="BJ77" s="144">
        <f t="shared" si="11"/>
        <v>36307.526404963734</v>
      </c>
      <c r="BK77" s="144">
        <f t="shared" si="11"/>
        <v>38263.329337690418</v>
      </c>
      <c r="BL77" s="144">
        <f t="shared" si="11"/>
        <v>40742.530283141416</v>
      </c>
      <c r="BM77" s="144">
        <f t="shared" si="11"/>
        <v>46870.899391809682</v>
      </c>
      <c r="BN77" s="144">
        <f t="shared" si="11"/>
        <v>48516.748040529907</v>
      </c>
      <c r="BO77" s="144">
        <f t="shared" si="11"/>
        <v>50297.375325602203</v>
      </c>
      <c r="BP77" s="144">
        <f t="shared" si="11"/>
        <v>52207.484554200404</v>
      </c>
      <c r="BQ77" s="144">
        <f t="shared" si="11"/>
        <v>51660.782413711699</v>
      </c>
      <c r="BR77" s="144">
        <f t="shared" si="11"/>
        <v>52215.832617204382</v>
      </c>
      <c r="BS77" s="144">
        <f t="shared" si="11"/>
        <v>52841.912929554157</v>
      </c>
      <c r="BT77" s="144">
        <f t="shared" si="11"/>
        <v>52087.720156964671</v>
      </c>
      <c r="BU77" s="144">
        <f t="shared" si="11"/>
        <v>50846.714127201696</v>
      </c>
      <c r="BV77" s="144">
        <f t="shared" si="11"/>
        <v>49944.479301938401</v>
      </c>
      <c r="BW77" s="144">
        <f t="shared" si="11"/>
        <v>49434.417708035537</v>
      </c>
      <c r="BX77" s="138">
        <f t="shared" si="11"/>
        <v>50165.322778234317</v>
      </c>
    </row>
    <row r="78" spans="1:76" ht="15.75">
      <c r="A78" s="112"/>
      <c r="B78" s="216"/>
      <c r="C78" s="213"/>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38"/>
    </row>
    <row r="79" spans="1:76" ht="26.25" customHeight="1">
      <c r="A79" s="112"/>
      <c r="B79" s="41" t="s">
        <v>307</v>
      </c>
      <c r="C79" s="213"/>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3"/>
    </row>
    <row r="80" spans="1:76">
      <c r="A80" s="112"/>
      <c r="B80" s="38" t="s">
        <v>259</v>
      </c>
      <c r="C80" s="213" t="s">
        <v>201</v>
      </c>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v>91.795148247978432</v>
      </c>
      <c r="AI80" s="137">
        <v>110.61695040710585</v>
      </c>
      <c r="AJ80" s="137">
        <v>149.4963281520491</v>
      </c>
      <c r="AK80" s="137">
        <v>193.25159579250203</v>
      </c>
      <c r="AL80" s="137">
        <v>241.11294619072987</v>
      </c>
      <c r="AM80" s="137">
        <v>304.00372136294919</v>
      </c>
      <c r="AN80" s="137">
        <v>362.05707222653785</v>
      </c>
      <c r="AO80" s="137">
        <v>439.95309705296535</v>
      </c>
      <c r="AP80" s="137">
        <v>504.19562238080925</v>
      </c>
      <c r="AQ80" s="137">
        <v>588.95286162117668</v>
      </c>
      <c r="AR80" s="137">
        <v>669.81688074358397</v>
      </c>
      <c r="AS80" s="137">
        <v>784.80669061681635</v>
      </c>
      <c r="AT80" s="137">
        <v>945.80283525647269</v>
      </c>
      <c r="AU80" s="137">
        <v>1188.5453647098627</v>
      </c>
      <c r="AV80" s="137">
        <v>1553.4739999999999</v>
      </c>
      <c r="AW80" s="137">
        <v>1795.461</v>
      </c>
      <c r="AX80" s="137">
        <v>1962.682</v>
      </c>
      <c r="AY80" s="137">
        <v>2194.1619999999998</v>
      </c>
      <c r="AZ80" s="137">
        <v>2392.893</v>
      </c>
      <c r="BA80" s="137">
        <v>2521.25</v>
      </c>
      <c r="BB80" s="137">
        <v>2679.9749999999999</v>
      </c>
      <c r="BC80" s="137">
        <v>2822.8040000000001</v>
      </c>
      <c r="BD80" s="137">
        <v>2955.1210000000001</v>
      </c>
      <c r="BE80" s="137">
        <v>3124.4597597447382</v>
      </c>
      <c r="BF80" s="137">
        <v>3250.6787885787207</v>
      </c>
      <c r="BG80" s="137">
        <v>3457.0445494205601</v>
      </c>
      <c r="BH80" s="137">
        <v>3673.5859999999998</v>
      </c>
      <c r="BI80" s="137">
        <v>3924.14037813</v>
      </c>
      <c r="BJ80" s="137">
        <v>4149.40578293</v>
      </c>
      <c r="BK80" s="137">
        <v>4444.4350972342991</v>
      </c>
      <c r="BL80" s="137">
        <v>4734.8039219600005</v>
      </c>
      <c r="BM80" s="137">
        <v>5106.2537628999999</v>
      </c>
      <c r="BN80" s="137">
        <v>5227.7472379531791</v>
      </c>
      <c r="BO80" s="137">
        <v>5339.4256940699997</v>
      </c>
      <c r="BP80" s="137">
        <v>5475.6249157700013</v>
      </c>
      <c r="BQ80" s="137">
        <v>5360.1481587400813</v>
      </c>
      <c r="BR80" s="137">
        <v>5421.7736767999995</v>
      </c>
      <c r="BS80" s="137">
        <v>5492.9171179112645</v>
      </c>
      <c r="BT80" s="137">
        <v>5605.8202154660585</v>
      </c>
      <c r="BU80" s="137">
        <v>5692.7586718751782</v>
      </c>
      <c r="BV80" s="137">
        <v>5823.1602408742629</v>
      </c>
      <c r="BW80" s="137">
        <v>5968.7699069569135</v>
      </c>
      <c r="BX80" s="133">
        <v>6105.6732984043538</v>
      </c>
    </row>
    <row r="81" spans="1:76">
      <c r="A81" s="112"/>
      <c r="B81" s="38" t="s">
        <v>306</v>
      </c>
      <c r="C81" s="213"/>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f t="shared" ref="AH81:BX81" si="12">AH82+AH83</f>
        <v>71.803621583486347</v>
      </c>
      <c r="AI81" s="137">
        <f t="shared" si="12"/>
        <v>71.309887694513563</v>
      </c>
      <c r="AJ81" s="137">
        <f t="shared" si="12"/>
        <v>81.214423210806217</v>
      </c>
      <c r="AK81" s="137">
        <f t="shared" si="12"/>
        <v>88.309333043676872</v>
      </c>
      <c r="AL81" s="137">
        <f t="shared" si="12"/>
        <v>86.071335668395506</v>
      </c>
      <c r="AM81" s="137">
        <f t="shared" si="12"/>
        <v>94.533357523787956</v>
      </c>
      <c r="AN81" s="137">
        <f t="shared" si="12"/>
        <v>94.539479953098336</v>
      </c>
      <c r="AO81" s="137">
        <f t="shared" si="12"/>
        <v>99.91444157230606</v>
      </c>
      <c r="AP81" s="137">
        <f t="shared" si="12"/>
        <v>100.54053775712582</v>
      </c>
      <c r="AQ81" s="137">
        <f t="shared" si="12"/>
        <v>104.34230284607963</v>
      </c>
      <c r="AR81" s="137">
        <f t="shared" si="12"/>
        <v>107.80379749418931</v>
      </c>
      <c r="AS81" s="137">
        <f t="shared" si="12"/>
        <v>122.17188902792199</v>
      </c>
      <c r="AT81" s="137">
        <f t="shared" si="12"/>
        <v>114.12408977669212</v>
      </c>
      <c r="AU81" s="137">
        <f t="shared" si="12"/>
        <v>146.99272655994997</v>
      </c>
      <c r="AV81" s="137">
        <f t="shared" si="12"/>
        <v>157.74724460497177</v>
      </c>
      <c r="AW81" s="137">
        <f t="shared" si="12"/>
        <v>166.79640685237015</v>
      </c>
      <c r="AX81" s="137">
        <f t="shared" si="12"/>
        <v>162.93681781914438</v>
      </c>
      <c r="AY81" s="137">
        <f t="shared" si="12"/>
        <v>164.65367537537094</v>
      </c>
      <c r="AZ81" s="137">
        <f t="shared" si="12"/>
        <v>151.35973857984254</v>
      </c>
      <c r="BA81" s="137">
        <f t="shared" si="12"/>
        <v>139.49190488287545</v>
      </c>
      <c r="BB81" s="137">
        <f t="shared" si="12"/>
        <v>134.50941339676888</v>
      </c>
      <c r="BC81" s="137">
        <f t="shared" si="12"/>
        <v>129.1281660452959</v>
      </c>
      <c r="BD81" s="137">
        <f t="shared" si="12"/>
        <v>119.97591185812794</v>
      </c>
      <c r="BE81" s="137">
        <f t="shared" si="12"/>
        <v>124.23847975499999</v>
      </c>
      <c r="BF81" s="137">
        <f t="shared" si="12"/>
        <v>129.19739105324999</v>
      </c>
      <c r="BG81" s="137">
        <f t="shared" si="12"/>
        <v>122.12592027499997</v>
      </c>
      <c r="BH81" s="137">
        <f t="shared" si="12"/>
        <v>118.53474787549996</v>
      </c>
      <c r="BI81" s="137">
        <f t="shared" si="12"/>
        <v>110.10084555674999</v>
      </c>
      <c r="BJ81" s="137">
        <f t="shared" si="12"/>
        <v>98.398418693749989</v>
      </c>
      <c r="BK81" s="137">
        <f t="shared" si="12"/>
        <v>78.937256372223544</v>
      </c>
      <c r="BL81" s="137">
        <f t="shared" si="12"/>
        <v>65.396410920697221</v>
      </c>
      <c r="BM81" s="137">
        <f t="shared" si="12"/>
        <v>51.483577534736391</v>
      </c>
      <c r="BN81" s="137">
        <f t="shared" si="12"/>
        <v>57.601642672924164</v>
      </c>
      <c r="BO81" s="137">
        <f t="shared" si="12"/>
        <v>42.932441328677768</v>
      </c>
      <c r="BP81" s="137">
        <f t="shared" si="12"/>
        <v>32.718312738749866</v>
      </c>
      <c r="BQ81" s="137">
        <f t="shared" si="12"/>
        <v>22.238021359488169</v>
      </c>
      <c r="BR81" s="137">
        <f t="shared" si="12"/>
        <v>19.386514611309629</v>
      </c>
      <c r="BS81" s="137">
        <f t="shared" si="12"/>
        <v>12.467114993021505</v>
      </c>
      <c r="BT81" s="137">
        <f t="shared" si="12"/>
        <v>8.767240830427216</v>
      </c>
      <c r="BU81" s="137">
        <f t="shared" si="12"/>
        <v>1.6463696774966581</v>
      </c>
      <c r="BV81" s="137">
        <f t="shared" si="12"/>
        <v>0.14140570708022612</v>
      </c>
      <c r="BW81" s="137">
        <f t="shared" si="12"/>
        <v>0</v>
      </c>
      <c r="BX81" s="133">
        <f t="shared" si="12"/>
        <v>0</v>
      </c>
    </row>
    <row r="82" spans="1:76">
      <c r="A82" s="112"/>
      <c r="B82" s="37" t="s">
        <v>294</v>
      </c>
      <c r="C82" s="213" t="s">
        <v>210</v>
      </c>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v>71.803621583486347</v>
      </c>
      <c r="AI82" s="137">
        <v>71.309207260582085</v>
      </c>
      <c r="AJ82" s="137">
        <v>81.190527498478616</v>
      </c>
      <c r="AK82" s="137">
        <v>88.216061253991739</v>
      </c>
      <c r="AL82" s="137">
        <v>85.854079958673921</v>
      </c>
      <c r="AM82" s="137">
        <v>94.080741461868001</v>
      </c>
      <c r="AN82" s="137">
        <v>93.74042470571581</v>
      </c>
      <c r="AO82" s="137">
        <v>98.41918553022127</v>
      </c>
      <c r="AP82" s="137">
        <v>98.451776698555136</v>
      </c>
      <c r="AQ82" s="137">
        <v>101.4122159340142</v>
      </c>
      <c r="AR82" s="137">
        <v>103.7000792945807</v>
      </c>
      <c r="AS82" s="137">
        <v>115.24881210484507</v>
      </c>
      <c r="AT82" s="137">
        <v>105.20758261792079</v>
      </c>
      <c r="AU82" s="137">
        <v>132.47009728423961</v>
      </c>
      <c r="AV82" s="137">
        <v>139.23752551267657</v>
      </c>
      <c r="AW82" s="137">
        <v>145.01624573144477</v>
      </c>
      <c r="AX82" s="137">
        <v>140.12043851328579</v>
      </c>
      <c r="AY82" s="137">
        <v>137.73568376010451</v>
      </c>
      <c r="AZ82" s="137">
        <v>123.15021797831749</v>
      </c>
      <c r="BA82" s="137">
        <v>112.47661198287514</v>
      </c>
      <c r="BB82" s="137">
        <v>106.20491922822067</v>
      </c>
      <c r="BC82" s="137">
        <v>100.0911521395842</v>
      </c>
      <c r="BD82" s="137">
        <v>91.467069144910184</v>
      </c>
      <c r="BE82" s="137">
        <v>94.275213728127369</v>
      </c>
      <c r="BF82" s="137">
        <v>98.141333013831741</v>
      </c>
      <c r="BG82" s="137">
        <v>88.419644868272087</v>
      </c>
      <c r="BH82" s="137">
        <v>84.661747875499969</v>
      </c>
      <c r="BI82" s="137">
        <v>78.43606763128443</v>
      </c>
      <c r="BJ82" s="137">
        <v>69.184191628461178</v>
      </c>
      <c r="BK82" s="137">
        <v>53.012026844164069</v>
      </c>
      <c r="BL82" s="137">
        <v>44.371488154976973</v>
      </c>
      <c r="BM82" s="137">
        <v>35.156518235278511</v>
      </c>
      <c r="BN82" s="137">
        <v>44.397557364672267</v>
      </c>
      <c r="BO82" s="137">
        <v>34.460070369093543</v>
      </c>
      <c r="BP82" s="137">
        <v>25.544874276974298</v>
      </c>
      <c r="BQ82" s="137">
        <v>18.094792152530051</v>
      </c>
      <c r="BR82" s="137">
        <v>16.256777103588973</v>
      </c>
      <c r="BS82" s="137">
        <v>9.6647914902668663</v>
      </c>
      <c r="BT82" s="137">
        <v>6.2656086611715223</v>
      </c>
      <c r="BU82" s="137">
        <v>1.6463696774966581</v>
      </c>
      <c r="BV82" s="137">
        <v>0.14140570708022612</v>
      </c>
      <c r="BW82" s="137">
        <v>0</v>
      </c>
      <c r="BX82" s="133">
        <v>0</v>
      </c>
    </row>
    <row r="83" spans="1:76">
      <c r="A83" s="112"/>
      <c r="B83" s="37" t="s">
        <v>302</v>
      </c>
      <c r="C83" s="213" t="s">
        <v>210</v>
      </c>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v>0</v>
      </c>
      <c r="AI83" s="137">
        <v>6.8043393148529703E-4</v>
      </c>
      <c r="AJ83" s="137">
        <v>2.389571232760496E-2</v>
      </c>
      <c r="AK83" s="137">
        <v>9.3271789685138398E-2</v>
      </c>
      <c r="AL83" s="137">
        <v>0.21725570972157768</v>
      </c>
      <c r="AM83" s="137">
        <v>0.45261606191995341</v>
      </c>
      <c r="AN83" s="137">
        <v>0.79905524738252098</v>
      </c>
      <c r="AO83" s="137">
        <v>1.4952560420847878</v>
      </c>
      <c r="AP83" s="137">
        <v>2.0887610585706842</v>
      </c>
      <c r="AQ83" s="137">
        <v>2.9300869120654411</v>
      </c>
      <c r="AR83" s="137">
        <v>4.1037181996086094</v>
      </c>
      <c r="AS83" s="137">
        <v>6.9230769230769234</v>
      </c>
      <c r="AT83" s="137">
        <v>8.9165071587713225</v>
      </c>
      <c r="AU83" s="137">
        <v>14.522629275710372</v>
      </c>
      <c r="AV83" s="137">
        <v>18.509719092295203</v>
      </c>
      <c r="AW83" s="137">
        <v>21.780161120925374</v>
      </c>
      <c r="AX83" s="137">
        <v>22.816379305858582</v>
      </c>
      <c r="AY83" s="137">
        <v>26.917991615266445</v>
      </c>
      <c r="AZ83" s="137">
        <v>28.20952060152505</v>
      </c>
      <c r="BA83" s="137">
        <v>27.015292900000315</v>
      </c>
      <c r="BB83" s="137">
        <v>28.304494168548207</v>
      </c>
      <c r="BC83" s="137">
        <v>29.037013905711706</v>
      </c>
      <c r="BD83" s="137">
        <v>28.508842713217764</v>
      </c>
      <c r="BE83" s="137">
        <v>29.963266026872617</v>
      </c>
      <c r="BF83" s="137">
        <v>31.056058039418243</v>
      </c>
      <c r="BG83" s="137">
        <v>33.70627540672789</v>
      </c>
      <c r="BH83" s="137">
        <v>33.872999999999998</v>
      </c>
      <c r="BI83" s="137">
        <v>31.66477792546555</v>
      </c>
      <c r="BJ83" s="137">
        <v>29.214227065288803</v>
      </c>
      <c r="BK83" s="137">
        <v>25.925229528059475</v>
      </c>
      <c r="BL83" s="137">
        <v>21.024922765720252</v>
      </c>
      <c r="BM83" s="137">
        <v>16.327059299457879</v>
      </c>
      <c r="BN83" s="137">
        <v>13.204085308251896</v>
      </c>
      <c r="BO83" s="137">
        <v>8.4723709595842251</v>
      </c>
      <c r="BP83" s="137">
        <v>7.1734384617755698</v>
      </c>
      <c r="BQ83" s="137">
        <v>4.1432292069581171</v>
      </c>
      <c r="BR83" s="137">
        <v>3.1297375077206535</v>
      </c>
      <c r="BS83" s="137">
        <v>2.8023235027546387</v>
      </c>
      <c r="BT83" s="137">
        <v>2.5016321692556933</v>
      </c>
      <c r="BU83" s="137">
        <v>0</v>
      </c>
      <c r="BV83" s="137">
        <v>0</v>
      </c>
      <c r="BW83" s="137">
        <v>0</v>
      </c>
      <c r="BX83" s="133">
        <v>0</v>
      </c>
    </row>
    <row r="84" spans="1:76">
      <c r="A84" s="112"/>
      <c r="B84" s="38" t="s">
        <v>258</v>
      </c>
      <c r="C84" s="213" t="s">
        <v>201</v>
      </c>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v>0</v>
      </c>
      <c r="AI84" s="137">
        <v>0</v>
      </c>
      <c r="AJ84" s="137">
        <v>0</v>
      </c>
      <c r="AK84" s="137">
        <v>0</v>
      </c>
      <c r="AL84" s="137">
        <v>0</v>
      </c>
      <c r="AM84" s="137">
        <v>0</v>
      </c>
      <c r="AN84" s="137">
        <v>0</v>
      </c>
      <c r="AO84" s="137">
        <v>0</v>
      </c>
      <c r="AP84" s="137">
        <v>0</v>
      </c>
      <c r="AQ84" s="137">
        <v>0</v>
      </c>
      <c r="AR84" s="137">
        <v>0</v>
      </c>
      <c r="AS84" s="137">
        <v>0</v>
      </c>
      <c r="AT84" s="137">
        <v>0</v>
      </c>
      <c r="AU84" s="137">
        <v>14.67867882736096</v>
      </c>
      <c r="AV84" s="137">
        <v>17.32362399448489</v>
      </c>
      <c r="AW84" s="137">
        <v>22.017101000372413</v>
      </c>
      <c r="AX84" s="137">
        <v>26.274387450379745</v>
      </c>
      <c r="AY84" s="137">
        <v>31.159442185463192</v>
      </c>
      <c r="AZ84" s="137">
        <v>36.556276606201791</v>
      </c>
      <c r="BA84" s="137">
        <v>36.695665879000003</v>
      </c>
      <c r="BB84" s="137">
        <v>38.413191972800014</v>
      </c>
      <c r="BC84" s="137">
        <v>38.367648960570129</v>
      </c>
      <c r="BD84" s="137">
        <v>57.286221493426368</v>
      </c>
      <c r="BE84" s="137">
        <v>61.250098314299194</v>
      </c>
      <c r="BF84" s="137">
        <v>45.81</v>
      </c>
      <c r="BG84" s="137">
        <v>36.193318905790619</v>
      </c>
      <c r="BH84" s="137">
        <v>38.411999999999999</v>
      </c>
      <c r="BI84" s="137">
        <v>35.623045027248956</v>
      </c>
      <c r="BJ84" s="137">
        <v>39.227886861522336</v>
      </c>
      <c r="BK84" s="137">
        <v>44.288355759254614</v>
      </c>
      <c r="BL84" s="137">
        <v>46.717117832191811</v>
      </c>
      <c r="BM84" s="137">
        <v>48.708362762486907</v>
      </c>
      <c r="BN84" s="137">
        <v>45.683687940754801</v>
      </c>
      <c r="BO84" s="137">
        <v>41.557605406422965</v>
      </c>
      <c r="BP84" s="137">
        <v>44.996467444797425</v>
      </c>
      <c r="BQ84" s="137">
        <v>46.46150720913667</v>
      </c>
      <c r="BR84" s="137">
        <v>44.751440246761518</v>
      </c>
      <c r="BS84" s="137">
        <v>45.779582108808142</v>
      </c>
      <c r="BT84" s="137">
        <v>44.817658372097704</v>
      </c>
      <c r="BU84" s="137">
        <v>44.155681347952175</v>
      </c>
      <c r="BV84" s="137">
        <v>38.613745057948236</v>
      </c>
      <c r="BW84" s="137">
        <v>29.653591015126157</v>
      </c>
      <c r="BX84" s="133">
        <v>33.868036139638512</v>
      </c>
    </row>
    <row r="85" spans="1:76" ht="26.1" customHeight="1">
      <c r="A85" s="112"/>
      <c r="B85" s="38" t="s">
        <v>305</v>
      </c>
      <c r="C85" s="213" t="s">
        <v>210</v>
      </c>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v>96</v>
      </c>
      <c r="AI85" s="137">
        <v>96</v>
      </c>
      <c r="AJ85" s="137">
        <v>98</v>
      </c>
      <c r="AK85" s="137">
        <v>101</v>
      </c>
      <c r="AL85" s="137">
        <v>102</v>
      </c>
      <c r="AM85" s="137">
        <v>103</v>
      </c>
      <c r="AN85" s="137">
        <v>105</v>
      </c>
      <c r="AO85" s="137">
        <v>105</v>
      </c>
      <c r="AP85" s="137">
        <v>107</v>
      </c>
      <c r="AQ85" s="137">
        <v>107</v>
      </c>
      <c r="AR85" s="137">
        <v>109</v>
      </c>
      <c r="AS85" s="137">
        <v>112</v>
      </c>
      <c r="AT85" s="137">
        <v>112.35899999999999</v>
      </c>
      <c r="AU85" s="137">
        <v>114.324</v>
      </c>
      <c r="AV85" s="137">
        <v>115.11</v>
      </c>
      <c r="AW85" s="137">
        <v>122.089</v>
      </c>
      <c r="AX85" s="137">
        <v>123.30500000000001</v>
      </c>
      <c r="AY85" s="137">
        <v>124.179</v>
      </c>
      <c r="AZ85" s="137">
        <v>128.614</v>
      </c>
      <c r="BA85" s="137">
        <v>123.26300000000001</v>
      </c>
      <c r="BB85" s="137">
        <v>124.417</v>
      </c>
      <c r="BC85" s="137">
        <v>118.181</v>
      </c>
      <c r="BD85" s="137">
        <v>118.962</v>
      </c>
      <c r="BE85" s="137">
        <v>120.14100000000001</v>
      </c>
      <c r="BF85" s="137">
        <v>120.018</v>
      </c>
      <c r="BG85" s="137">
        <v>122.324</v>
      </c>
      <c r="BH85" s="137">
        <v>123.015</v>
      </c>
      <c r="BI85" s="137">
        <v>123.87321689999997</v>
      </c>
      <c r="BJ85" s="137">
        <v>125.86199999999999</v>
      </c>
      <c r="BK85" s="137">
        <v>127.27833854999997</v>
      </c>
      <c r="BL85" s="137">
        <v>822.81408871238204</v>
      </c>
      <c r="BM85" s="137">
        <v>121.23222758000001</v>
      </c>
      <c r="BN85" s="137">
        <v>122.38864807125002</v>
      </c>
      <c r="BO85" s="137">
        <v>123.35264574</v>
      </c>
      <c r="BP85" s="137">
        <v>123.46082752000001</v>
      </c>
      <c r="BQ85" s="137">
        <v>122.52528203</v>
      </c>
      <c r="BR85" s="137">
        <v>124.59394418000002</v>
      </c>
      <c r="BS85" s="137">
        <v>124.87605623424179</v>
      </c>
      <c r="BT85" s="137">
        <v>124.81093840365763</v>
      </c>
      <c r="BU85" s="137">
        <v>124.4979220421157</v>
      </c>
      <c r="BV85" s="137">
        <v>123.96985908154198</v>
      </c>
      <c r="BW85" s="137">
        <v>122.64860061481714</v>
      </c>
      <c r="BX85" s="133">
        <v>121.37283312443886</v>
      </c>
    </row>
    <row r="86" spans="1:76">
      <c r="A86" s="112"/>
      <c r="B86" s="38" t="s">
        <v>255</v>
      </c>
      <c r="C86" s="213" t="s">
        <v>203</v>
      </c>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v>0</v>
      </c>
      <c r="AR86" s="137">
        <v>0</v>
      </c>
      <c r="AS86" s="137">
        <v>0</v>
      </c>
      <c r="AT86" s="137">
        <v>0</v>
      </c>
      <c r="AU86" s="137">
        <v>0</v>
      </c>
      <c r="AV86" s="137">
        <v>0</v>
      </c>
      <c r="AW86" s="137">
        <v>0</v>
      </c>
      <c r="AX86" s="137">
        <v>0</v>
      </c>
      <c r="AY86" s="137">
        <v>0</v>
      </c>
      <c r="AZ86" s="137">
        <v>0</v>
      </c>
      <c r="BA86" s="137">
        <v>0</v>
      </c>
      <c r="BB86" s="137">
        <v>0</v>
      </c>
      <c r="BC86" s="137">
        <v>0</v>
      </c>
      <c r="BD86" s="137">
        <v>0</v>
      </c>
      <c r="BE86" s="137">
        <v>0</v>
      </c>
      <c r="BF86" s="137">
        <v>0</v>
      </c>
      <c r="BG86" s="137">
        <v>0</v>
      </c>
      <c r="BH86" s="137">
        <v>0</v>
      </c>
      <c r="BI86" s="137">
        <v>0</v>
      </c>
      <c r="BJ86" s="137">
        <v>2.3854757613040265</v>
      </c>
      <c r="BK86" s="137">
        <v>2.7799798323037712</v>
      </c>
      <c r="BL86" s="137">
        <v>145.43650100833483</v>
      </c>
      <c r="BM86" s="137">
        <v>193.92315446943357</v>
      </c>
      <c r="BN86" s="137">
        <v>266.81067065860327</v>
      </c>
      <c r="BO86" s="137">
        <v>77.89376230618096</v>
      </c>
      <c r="BP86" s="137">
        <v>83.761185046642368</v>
      </c>
      <c r="BQ86" s="137">
        <v>4.8547000187328013</v>
      </c>
      <c r="BR86" s="137">
        <v>6.144183842691306</v>
      </c>
      <c r="BS86" s="137">
        <v>71.159738723856918</v>
      </c>
      <c r="BT86" s="137">
        <v>71.907855231385298</v>
      </c>
      <c r="BU86" s="137">
        <v>73.575527259870327</v>
      </c>
      <c r="BV86" s="137">
        <v>74.713113146516889</v>
      </c>
      <c r="BW86" s="137">
        <v>75.409563542694372</v>
      </c>
      <c r="BX86" s="133">
        <v>75.501399106888798</v>
      </c>
    </row>
    <row r="87" spans="1:76">
      <c r="A87" s="112"/>
      <c r="B87" s="38" t="s">
        <v>11</v>
      </c>
      <c r="C87" s="213" t="s">
        <v>203</v>
      </c>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v>189.0604099893182</v>
      </c>
      <c r="AI87" s="137">
        <v>217.24186395918002</v>
      </c>
      <c r="AJ87" s="137">
        <v>291.64676658977385</v>
      </c>
      <c r="AK87" s="137">
        <v>435.79447132057123</v>
      </c>
      <c r="AL87" s="137">
        <v>531.64070822038082</v>
      </c>
      <c r="AM87" s="137">
        <v>599.91337522552976</v>
      </c>
      <c r="AN87" s="137">
        <v>667.59777746960162</v>
      </c>
      <c r="AO87" s="137">
        <v>730.54411349699535</v>
      </c>
      <c r="AP87" s="137">
        <v>805.60849456809274</v>
      </c>
      <c r="AQ87" s="137">
        <v>838.18835992187337</v>
      </c>
      <c r="AR87" s="137">
        <v>760.26900000000001</v>
      </c>
      <c r="AS87" s="137">
        <v>936.29321192193368</v>
      </c>
      <c r="AT87" s="137">
        <v>1162.117</v>
      </c>
      <c r="AU87" s="137">
        <v>670.327</v>
      </c>
      <c r="AV87" s="137">
        <v>724.20100000000002</v>
      </c>
      <c r="AW87" s="137">
        <v>941.47799999999995</v>
      </c>
      <c r="AX87" s="137">
        <v>973.24916299999973</v>
      </c>
      <c r="AY87" s="137">
        <v>991.50290500000006</v>
      </c>
      <c r="AZ87" s="137">
        <v>1035.1050220000002</v>
      </c>
      <c r="BA87" s="137">
        <v>1079.5440269999999</v>
      </c>
      <c r="BB87" s="137">
        <v>1124.7226409999994</v>
      </c>
      <c r="BC87" s="137">
        <v>1163.735510948489</v>
      </c>
      <c r="BD87" s="137">
        <v>1229.3620240181656</v>
      </c>
      <c r="BE87" s="137">
        <v>1349.4457237699216</v>
      </c>
      <c r="BF87" s="137">
        <v>1430.8457317625675</v>
      </c>
      <c r="BG87" s="137">
        <v>1612.517104499429</v>
      </c>
      <c r="BH87" s="137">
        <v>1828.5273484448542</v>
      </c>
      <c r="BI87" s="137">
        <v>1843.2959341159444</v>
      </c>
      <c r="BJ87" s="137">
        <v>2003.9939900362206</v>
      </c>
      <c r="BK87" s="137">
        <v>2046.6136160962108</v>
      </c>
      <c r="BL87" s="137">
        <v>2162.8252108384918</v>
      </c>
      <c r="BM87" s="137">
        <v>2239.7459853678515</v>
      </c>
      <c r="BN87" s="137">
        <v>2273.0145576027198</v>
      </c>
      <c r="BO87" s="137">
        <v>2227.1295013956719</v>
      </c>
      <c r="BP87" s="137">
        <v>2136.5856605519407</v>
      </c>
      <c r="BQ87" s="137"/>
      <c r="BR87" s="137"/>
      <c r="BS87" s="137"/>
      <c r="BT87" s="137"/>
      <c r="BU87" s="137"/>
      <c r="BV87" s="137"/>
      <c r="BW87" s="137"/>
      <c r="BX87" s="133"/>
    </row>
    <row r="88" spans="1:76">
      <c r="A88" s="112"/>
      <c r="B88" s="38" t="s">
        <v>254</v>
      </c>
      <c r="C88" s="213" t="s">
        <v>210</v>
      </c>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v>16</v>
      </c>
      <c r="AI88" s="137">
        <v>16</v>
      </c>
      <c r="AJ88" s="137">
        <v>16</v>
      </c>
      <c r="AK88" s="137">
        <v>17</v>
      </c>
      <c r="AL88" s="137">
        <v>17</v>
      </c>
      <c r="AM88" s="137">
        <v>17</v>
      </c>
      <c r="AN88" s="137">
        <v>17</v>
      </c>
      <c r="AO88" s="137">
        <v>18</v>
      </c>
      <c r="AP88" s="137">
        <v>18</v>
      </c>
      <c r="AQ88" s="137">
        <v>2.6080000000000001</v>
      </c>
      <c r="AR88" s="137">
        <v>0</v>
      </c>
      <c r="AS88" s="137">
        <v>0</v>
      </c>
      <c r="AT88" s="137">
        <v>0</v>
      </c>
      <c r="AU88" s="137">
        <v>0</v>
      </c>
      <c r="AV88" s="137">
        <v>0</v>
      </c>
      <c r="AW88" s="137">
        <v>0</v>
      </c>
      <c r="AX88" s="137">
        <v>0</v>
      </c>
      <c r="AY88" s="137">
        <v>0</v>
      </c>
      <c r="AZ88" s="137">
        <v>0</v>
      </c>
      <c r="BA88" s="137">
        <v>0</v>
      </c>
      <c r="BB88" s="137">
        <v>0</v>
      </c>
      <c r="BC88" s="137">
        <v>0</v>
      </c>
      <c r="BD88" s="137">
        <v>0</v>
      </c>
      <c r="BE88" s="137">
        <v>0</v>
      </c>
      <c r="BF88" s="137">
        <v>0</v>
      </c>
      <c r="BG88" s="137">
        <v>0</v>
      </c>
      <c r="BH88" s="137">
        <v>0</v>
      </c>
      <c r="BI88" s="137">
        <v>0</v>
      </c>
      <c r="BJ88" s="137">
        <v>0</v>
      </c>
      <c r="BK88" s="137">
        <v>0</v>
      </c>
      <c r="BL88" s="137">
        <v>0</v>
      </c>
      <c r="BM88" s="137">
        <v>0</v>
      </c>
      <c r="BN88" s="137">
        <v>0</v>
      </c>
      <c r="BO88" s="137">
        <v>0</v>
      </c>
      <c r="BP88" s="137">
        <v>0</v>
      </c>
      <c r="BQ88" s="137">
        <v>0</v>
      </c>
      <c r="BR88" s="137">
        <v>0</v>
      </c>
      <c r="BS88" s="137">
        <v>0</v>
      </c>
      <c r="BT88" s="137">
        <v>0</v>
      </c>
      <c r="BU88" s="137">
        <v>0</v>
      </c>
      <c r="BV88" s="137">
        <v>0</v>
      </c>
      <c r="BW88" s="137">
        <v>0</v>
      </c>
      <c r="BX88" s="133">
        <v>0</v>
      </c>
    </row>
    <row r="89" spans="1:76">
      <c r="A89" s="112"/>
      <c r="B89" s="38" t="s">
        <v>253</v>
      </c>
      <c r="C89" s="213" t="s">
        <v>201</v>
      </c>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v>0</v>
      </c>
      <c r="AI89" s="137">
        <v>0</v>
      </c>
      <c r="AJ89" s="137">
        <v>0</v>
      </c>
      <c r="AK89" s="137">
        <v>0</v>
      </c>
      <c r="AL89" s="137">
        <v>0</v>
      </c>
      <c r="AM89" s="137">
        <v>0</v>
      </c>
      <c r="AN89" s="137">
        <v>0</v>
      </c>
      <c r="AO89" s="137">
        <v>0</v>
      </c>
      <c r="AP89" s="137">
        <v>0</v>
      </c>
      <c r="AQ89" s="137">
        <v>0</v>
      </c>
      <c r="AR89" s="137">
        <v>0</v>
      </c>
      <c r="AS89" s="137">
        <v>0</v>
      </c>
      <c r="AT89" s="137">
        <v>0</v>
      </c>
      <c r="AU89" s="137">
        <v>0</v>
      </c>
      <c r="AV89" s="137">
        <v>505.50842426823931</v>
      </c>
      <c r="AW89" s="137">
        <v>710.21289378353549</v>
      </c>
      <c r="AX89" s="137">
        <v>820.7658061912789</v>
      </c>
      <c r="AY89" s="137">
        <v>1007.9813777872349</v>
      </c>
      <c r="AZ89" s="137">
        <v>1212.5307624595152</v>
      </c>
      <c r="BA89" s="137">
        <v>1373.3434446659953</v>
      </c>
      <c r="BB89" s="137">
        <v>1529.2386319993936</v>
      </c>
      <c r="BC89" s="137">
        <v>1685.0312370699578</v>
      </c>
      <c r="BD89" s="137">
        <v>1846.9692141166404</v>
      </c>
      <c r="BE89" s="137">
        <v>2044.6946975616393</v>
      </c>
      <c r="BF89" s="137">
        <v>2184.4949999999999</v>
      </c>
      <c r="BG89" s="137">
        <v>2399.912471946795</v>
      </c>
      <c r="BH89" s="137">
        <v>2608.7809999999999</v>
      </c>
      <c r="BI89" s="137">
        <v>2824.8410963032829</v>
      </c>
      <c r="BJ89" s="137">
        <v>3059.7591478660306</v>
      </c>
      <c r="BK89" s="137">
        <v>3359.1290942770729</v>
      </c>
      <c r="BL89" s="137">
        <v>3619.5934670833412</v>
      </c>
      <c r="BM89" s="137">
        <v>3989.1991157989637</v>
      </c>
      <c r="BN89" s="137">
        <v>4200.2916762362729</v>
      </c>
      <c r="BO89" s="137">
        <v>4351.2435542558051</v>
      </c>
      <c r="BP89" s="137">
        <v>4620.0866791328817</v>
      </c>
      <c r="BQ89" s="137">
        <v>4771.047664810375</v>
      </c>
      <c r="BR89" s="137">
        <v>5009.9984335618392</v>
      </c>
      <c r="BS89" s="137">
        <v>4841.9170914992892</v>
      </c>
      <c r="BT89" s="137">
        <v>4422.9784373387311</v>
      </c>
      <c r="BU89" s="137">
        <v>3739.3408021703381</v>
      </c>
      <c r="BV89" s="137">
        <v>3291.0329396052825</v>
      </c>
      <c r="BW89" s="137">
        <v>3047.946592603193</v>
      </c>
      <c r="BX89" s="133">
        <v>2786.5644594492696</v>
      </c>
    </row>
    <row r="90" spans="1:76" ht="25.5" customHeight="1">
      <c r="A90" s="112"/>
      <c r="B90" s="38" t="s">
        <v>247</v>
      </c>
      <c r="C90" s="213" t="s">
        <v>201</v>
      </c>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v>0</v>
      </c>
      <c r="BA90" s="137">
        <v>0</v>
      </c>
      <c r="BB90" s="137">
        <v>0</v>
      </c>
      <c r="BC90" s="137">
        <v>0</v>
      </c>
      <c r="BD90" s="137">
        <v>0</v>
      </c>
      <c r="BE90" s="137">
        <v>0</v>
      </c>
      <c r="BF90" s="137">
        <v>0</v>
      </c>
      <c r="BG90" s="137">
        <v>0</v>
      </c>
      <c r="BH90" s="137">
        <v>0</v>
      </c>
      <c r="BI90" s="137">
        <v>0</v>
      </c>
      <c r="BJ90" s="137">
        <v>0</v>
      </c>
      <c r="BK90" s="137">
        <v>13.497025149999999</v>
      </c>
      <c r="BL90" s="137">
        <v>38.534542930000001</v>
      </c>
      <c r="BM90" s="137">
        <v>34.154483699999993</v>
      </c>
      <c r="BN90" s="137">
        <v>45.768576209999999</v>
      </c>
      <c r="BO90" s="137">
        <v>74.136923039999985</v>
      </c>
      <c r="BP90" s="137">
        <v>110.91288990999999</v>
      </c>
      <c r="BQ90" s="137">
        <v>159.75237205000002</v>
      </c>
      <c r="BR90" s="137">
        <v>187.89459571</v>
      </c>
      <c r="BS90" s="137">
        <v>211.90145551398638</v>
      </c>
      <c r="BT90" s="137">
        <v>216.8</v>
      </c>
      <c r="BU90" s="137">
        <v>231.8</v>
      </c>
      <c r="BV90" s="137">
        <v>246.5</v>
      </c>
      <c r="BW90" s="137">
        <v>260.8</v>
      </c>
      <c r="BX90" s="133">
        <v>275.10000000000002</v>
      </c>
    </row>
    <row r="91" spans="1:76">
      <c r="A91" s="112"/>
      <c r="B91" s="38" t="s">
        <v>246</v>
      </c>
      <c r="C91" s="213" t="s">
        <v>203</v>
      </c>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v>0</v>
      </c>
      <c r="AR91" s="137">
        <v>0</v>
      </c>
      <c r="AS91" s="137">
        <v>0</v>
      </c>
      <c r="AT91" s="137">
        <v>0</v>
      </c>
      <c r="AU91" s="137">
        <v>0</v>
      </c>
      <c r="AV91" s="137">
        <v>0</v>
      </c>
      <c r="AW91" s="137">
        <v>0</v>
      </c>
      <c r="AX91" s="137">
        <v>0</v>
      </c>
      <c r="AY91" s="137">
        <v>0</v>
      </c>
      <c r="AZ91" s="137">
        <v>0</v>
      </c>
      <c r="BA91" s="137">
        <v>0</v>
      </c>
      <c r="BB91" s="137">
        <v>0</v>
      </c>
      <c r="BC91" s="137">
        <v>0</v>
      </c>
      <c r="BD91" s="137">
        <v>0</v>
      </c>
      <c r="BE91" s="137">
        <v>0</v>
      </c>
      <c r="BF91" s="137">
        <v>0</v>
      </c>
      <c r="BG91" s="137">
        <v>0</v>
      </c>
      <c r="BH91" s="137">
        <v>0</v>
      </c>
      <c r="BI91" s="137">
        <v>0</v>
      </c>
      <c r="BJ91" s="137">
        <v>22.992533999999999</v>
      </c>
      <c r="BK91" s="137">
        <v>22.396319999999999</v>
      </c>
      <c r="BL91" s="137">
        <v>23.618407999999999</v>
      </c>
      <c r="BM91" s="137">
        <v>22.115864999999999</v>
      </c>
      <c r="BN91" s="137">
        <v>20.338511999999998</v>
      </c>
      <c r="BO91" s="137">
        <v>21.323773484530555</v>
      </c>
      <c r="BP91" s="137">
        <v>18.545211999999999</v>
      </c>
      <c r="BQ91" s="137">
        <v>17.904194</v>
      </c>
      <c r="BR91" s="137">
        <v>16.738534999999999</v>
      </c>
      <c r="BS91" s="137">
        <v>16.739298990914488</v>
      </c>
      <c r="BT91" s="137">
        <v>17.129786806262281</v>
      </c>
      <c r="BU91" s="137">
        <v>17.500697649589625</v>
      </c>
      <c r="BV91" s="137">
        <v>17.866931024679687</v>
      </c>
      <c r="BW91" s="137">
        <v>18.256942686250039</v>
      </c>
      <c r="BX91" s="133">
        <v>18.697719686250036</v>
      </c>
    </row>
    <row r="92" spans="1:76">
      <c r="A92" s="112"/>
      <c r="B92" s="38" t="s">
        <v>304</v>
      </c>
      <c r="C92" s="213" t="s">
        <v>203</v>
      </c>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v>320.9395900106818</v>
      </c>
      <c r="AI92" s="137">
        <v>352.75813604081998</v>
      </c>
      <c r="AJ92" s="137">
        <v>455.35323341022615</v>
      </c>
      <c r="AK92" s="137">
        <v>736.40552867942881</v>
      </c>
      <c r="AL92" s="137">
        <v>946.35929177961918</v>
      </c>
      <c r="AM92" s="137">
        <v>1119.0866247744702</v>
      </c>
      <c r="AN92" s="137">
        <v>1260.4022225303984</v>
      </c>
      <c r="AO92" s="137">
        <v>1413.4558865030046</v>
      </c>
      <c r="AP92" s="137">
        <v>1518.3915054319073</v>
      </c>
      <c r="AQ92" s="137">
        <v>1572.8116400781266</v>
      </c>
      <c r="AR92" s="137">
        <v>1819.8820000000001</v>
      </c>
      <c r="AS92" s="137">
        <v>2044.9829999999999</v>
      </c>
      <c r="AT92" s="137">
        <v>2323.52</v>
      </c>
      <c r="AU92" s="137">
        <v>2573.1280000000002</v>
      </c>
      <c r="AV92" s="137">
        <v>2807.8249999999998</v>
      </c>
      <c r="AW92" s="137">
        <v>3189.0050000000001</v>
      </c>
      <c r="AX92" s="137">
        <v>3402.2148963971672</v>
      </c>
      <c r="AY92" s="137">
        <v>3614.8473488867526</v>
      </c>
      <c r="AZ92" s="137">
        <v>3751.9206727282358</v>
      </c>
      <c r="BA92" s="137">
        <v>3788.0146137757624</v>
      </c>
      <c r="BB92" s="137">
        <v>3851.7417929521921</v>
      </c>
      <c r="BC92" s="137">
        <v>3997.2728888889624</v>
      </c>
      <c r="BD92" s="137">
        <v>4207.3417317175063</v>
      </c>
      <c r="BE92" s="137">
        <v>4458.6120397296809</v>
      </c>
      <c r="BF92" s="137">
        <v>4782.8062827579006</v>
      </c>
      <c r="BG92" s="137">
        <v>4439.9426964228405</v>
      </c>
      <c r="BH92" s="137">
        <v>4548.4601171225586</v>
      </c>
      <c r="BI92" s="137">
        <v>4563.9384927414358</v>
      </c>
      <c r="BJ92" s="137">
        <v>4861.4789099542368</v>
      </c>
      <c r="BK92" s="137">
        <v>4923.6027084858815</v>
      </c>
      <c r="BL92" s="137">
        <v>5503.9442212258709</v>
      </c>
      <c r="BM92" s="137">
        <v>5762.4397376097304</v>
      </c>
      <c r="BN92" s="137">
        <v>5948.9797621593234</v>
      </c>
      <c r="BO92" s="137">
        <v>6241.622946717006</v>
      </c>
      <c r="BP92" s="137">
        <v>6423.9874464193481</v>
      </c>
      <c r="BQ92" s="137">
        <v>6541.9094550566233</v>
      </c>
      <c r="BR92" s="137">
        <v>6575.2535535911884</v>
      </c>
      <c r="BS92" s="137">
        <v>6386.3269858432359</v>
      </c>
      <c r="BT92" s="137">
        <v>6051.0993425525276</v>
      </c>
      <c r="BU92" s="137">
        <v>5685.6556690715843</v>
      </c>
      <c r="BV92" s="137">
        <v>5315.7837628034767</v>
      </c>
      <c r="BW92" s="137">
        <v>5053.4354365254476</v>
      </c>
      <c r="BX92" s="133">
        <v>4996.9907562339267</v>
      </c>
    </row>
    <row r="93" spans="1:76">
      <c r="A93" s="112"/>
      <c r="B93" s="38" t="s">
        <v>303</v>
      </c>
      <c r="C93" s="213"/>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f t="shared" ref="AH93:BX93" si="13">AH94+AH95</f>
        <v>71.120099769629675</v>
      </c>
      <c r="AI93" s="137">
        <f t="shared" si="13"/>
        <v>83.345426824182638</v>
      </c>
      <c r="AJ93" s="137">
        <f t="shared" si="13"/>
        <v>94.370105250716534</v>
      </c>
      <c r="AK93" s="137">
        <f t="shared" si="13"/>
        <v>110.66288980977642</v>
      </c>
      <c r="AL93" s="137">
        <f t="shared" si="13"/>
        <v>128.61414610719504</v>
      </c>
      <c r="AM93" s="137">
        <f t="shared" si="13"/>
        <v>153.48687985122868</v>
      </c>
      <c r="AN93" s="137">
        <f t="shared" si="13"/>
        <v>191.30709195442361</v>
      </c>
      <c r="AO93" s="137">
        <f t="shared" si="13"/>
        <v>239.64154717188583</v>
      </c>
      <c r="AP93" s="137">
        <f t="shared" si="13"/>
        <v>311.95285567404869</v>
      </c>
      <c r="AQ93" s="137">
        <f t="shared" si="13"/>
        <v>390.60219982712812</v>
      </c>
      <c r="AR93" s="137">
        <f t="shared" si="13"/>
        <v>480.31102733848672</v>
      </c>
      <c r="AS93" s="137">
        <f t="shared" si="13"/>
        <v>594.5923392677048</v>
      </c>
      <c r="AT93" s="137">
        <f t="shared" si="13"/>
        <v>738.00186813463529</v>
      </c>
      <c r="AU93" s="137">
        <f t="shared" si="13"/>
        <v>936.37148480674375</v>
      </c>
      <c r="AV93" s="137">
        <f t="shared" si="13"/>
        <v>1056.2527841651299</v>
      </c>
      <c r="AW93" s="137">
        <f t="shared" si="13"/>
        <v>1173.2518869262608</v>
      </c>
      <c r="AX93" s="137">
        <f t="shared" si="13"/>
        <v>1248.152478671044</v>
      </c>
      <c r="AY93" s="137">
        <f t="shared" si="13"/>
        <v>1072.0921882684913</v>
      </c>
      <c r="AZ93" s="137">
        <f t="shared" si="13"/>
        <v>868.89486843650786</v>
      </c>
      <c r="BA93" s="137">
        <f t="shared" si="13"/>
        <v>667.92788305449221</v>
      </c>
      <c r="BB93" s="137">
        <f t="shared" si="13"/>
        <v>430.74825690999194</v>
      </c>
      <c r="BC93" s="137">
        <f t="shared" si="13"/>
        <v>160.73253085948892</v>
      </c>
      <c r="BD93" s="137">
        <f t="shared" si="13"/>
        <v>3.0840000000000001</v>
      </c>
      <c r="BE93" s="137">
        <f t="shared" si="13"/>
        <v>0</v>
      </c>
      <c r="BF93" s="137">
        <f t="shared" si="13"/>
        <v>0</v>
      </c>
      <c r="BG93" s="137">
        <f t="shared" si="13"/>
        <v>0</v>
      </c>
      <c r="BH93" s="137">
        <f t="shared" si="13"/>
        <v>0</v>
      </c>
      <c r="BI93" s="137">
        <f t="shared" si="13"/>
        <v>0</v>
      </c>
      <c r="BJ93" s="137">
        <f t="shared" si="13"/>
        <v>0</v>
      </c>
      <c r="BK93" s="137">
        <f t="shared" si="13"/>
        <v>0</v>
      </c>
      <c r="BL93" s="137">
        <f t="shared" si="13"/>
        <v>0</v>
      </c>
      <c r="BM93" s="137">
        <f t="shared" si="13"/>
        <v>0</v>
      </c>
      <c r="BN93" s="137">
        <f t="shared" si="13"/>
        <v>0</v>
      </c>
      <c r="BO93" s="137">
        <f t="shared" si="13"/>
        <v>0</v>
      </c>
      <c r="BP93" s="137">
        <f t="shared" si="13"/>
        <v>0</v>
      </c>
      <c r="BQ93" s="137">
        <f t="shared" si="13"/>
        <v>0</v>
      </c>
      <c r="BR93" s="137">
        <f t="shared" si="13"/>
        <v>0</v>
      </c>
      <c r="BS93" s="137">
        <f t="shared" si="13"/>
        <v>0</v>
      </c>
      <c r="BT93" s="137">
        <f t="shared" si="13"/>
        <v>0</v>
      </c>
      <c r="BU93" s="137">
        <f t="shared" si="13"/>
        <v>0</v>
      </c>
      <c r="BV93" s="137">
        <f t="shared" si="13"/>
        <v>0</v>
      </c>
      <c r="BW93" s="137">
        <f t="shared" si="13"/>
        <v>0</v>
      </c>
      <c r="BX93" s="133">
        <f t="shared" si="13"/>
        <v>0</v>
      </c>
    </row>
    <row r="94" spans="1:76">
      <c r="A94" s="112"/>
      <c r="B94" s="37" t="s">
        <v>294</v>
      </c>
      <c r="C94" s="213" t="s">
        <v>203</v>
      </c>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v>71.120099769629675</v>
      </c>
      <c r="AI94" s="137">
        <v>83.242863686781405</v>
      </c>
      <c r="AJ94" s="137">
        <v>94.031094765553775</v>
      </c>
      <c r="AK94" s="137">
        <v>109.78057859312652</v>
      </c>
      <c r="AL94" s="137">
        <v>126.77669589378296</v>
      </c>
      <c r="AM94" s="137">
        <v>151.11139023287083</v>
      </c>
      <c r="AN94" s="137">
        <v>187.43216636458706</v>
      </c>
      <c r="AO94" s="137">
        <v>233.95503639362974</v>
      </c>
      <c r="AP94" s="137">
        <v>301.99596749420692</v>
      </c>
      <c r="AQ94" s="137">
        <v>375.37745151689109</v>
      </c>
      <c r="AR94" s="137">
        <v>458.75205236600652</v>
      </c>
      <c r="AS94" s="137">
        <v>563.46764543914014</v>
      </c>
      <c r="AT94" s="137">
        <v>693.67776212835031</v>
      </c>
      <c r="AU94" s="137">
        <v>872.69164712956422</v>
      </c>
      <c r="AV94" s="137">
        <v>977.77696232569713</v>
      </c>
      <c r="AW94" s="137">
        <v>1075.4495006467575</v>
      </c>
      <c r="AX94" s="137">
        <v>1132.0969886808366</v>
      </c>
      <c r="AY94" s="137">
        <v>956.44585808371539</v>
      </c>
      <c r="AZ94" s="137">
        <v>767.62193724510246</v>
      </c>
      <c r="BA94" s="137">
        <v>589.26139928678288</v>
      </c>
      <c r="BB94" s="137">
        <v>376.793301450684</v>
      </c>
      <c r="BC94" s="137">
        <v>140.4782449682954</v>
      </c>
      <c r="BD94" s="137">
        <v>3.0840000000000001</v>
      </c>
      <c r="BE94" s="137">
        <v>0</v>
      </c>
      <c r="BF94" s="137">
        <v>0</v>
      </c>
      <c r="BG94" s="137">
        <v>0</v>
      </c>
      <c r="BH94" s="137">
        <v>0</v>
      </c>
      <c r="BI94" s="137">
        <v>0</v>
      </c>
      <c r="BJ94" s="137">
        <v>0</v>
      </c>
      <c r="BK94" s="137">
        <v>0</v>
      </c>
      <c r="BL94" s="137">
        <v>0</v>
      </c>
      <c r="BM94" s="137">
        <v>0</v>
      </c>
      <c r="BN94" s="137">
        <v>0</v>
      </c>
      <c r="BO94" s="137">
        <v>0</v>
      </c>
      <c r="BP94" s="137">
        <v>0</v>
      </c>
      <c r="BQ94" s="137">
        <v>0</v>
      </c>
      <c r="BR94" s="137">
        <v>0</v>
      </c>
      <c r="BS94" s="137">
        <v>0</v>
      </c>
      <c r="BT94" s="137">
        <v>0</v>
      </c>
      <c r="BU94" s="137">
        <v>0</v>
      </c>
      <c r="BV94" s="137">
        <v>0</v>
      </c>
      <c r="BW94" s="137">
        <v>0</v>
      </c>
      <c r="BX94" s="133">
        <v>0</v>
      </c>
    </row>
    <row r="95" spans="1:76" s="39" customFormat="1" ht="15.75">
      <c r="A95" s="145"/>
      <c r="B95" s="37" t="s">
        <v>302</v>
      </c>
      <c r="C95" s="213" t="s">
        <v>203</v>
      </c>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37">
        <v>0</v>
      </c>
      <c r="AI95" s="137">
        <v>0.10256313740122944</v>
      </c>
      <c r="AJ95" s="137">
        <v>0.339010485162763</v>
      </c>
      <c r="AK95" s="137">
        <v>0.88231121664990164</v>
      </c>
      <c r="AL95" s="137">
        <v>1.8374502134120854</v>
      </c>
      <c r="AM95" s="137">
        <v>2.3754896183578387</v>
      </c>
      <c r="AN95" s="137">
        <v>3.874925589836558</v>
      </c>
      <c r="AO95" s="137">
        <v>5.6865107782560864</v>
      </c>
      <c r="AP95" s="137">
        <v>9.9568881798417888</v>
      </c>
      <c r="AQ95" s="137">
        <v>15.224748310237054</v>
      </c>
      <c r="AR95" s="137">
        <v>21.558974972480229</v>
      </c>
      <c r="AS95" s="137">
        <v>31.124693828564666</v>
      </c>
      <c r="AT95" s="137">
        <v>44.324106006285028</v>
      </c>
      <c r="AU95" s="137">
        <v>63.679837677179577</v>
      </c>
      <c r="AV95" s="137">
        <v>78.475821839432896</v>
      </c>
      <c r="AW95" s="137">
        <v>97.802386279503267</v>
      </c>
      <c r="AX95" s="137">
        <v>116.05548999020743</v>
      </c>
      <c r="AY95" s="137">
        <v>115.64633018477583</v>
      </c>
      <c r="AZ95" s="137">
        <v>101.27293119140541</v>
      </c>
      <c r="BA95" s="137">
        <v>78.666483767709352</v>
      </c>
      <c r="BB95" s="137">
        <v>53.954955459307946</v>
      </c>
      <c r="BC95" s="137">
        <v>20.254285891193518</v>
      </c>
      <c r="BD95" s="137">
        <v>0</v>
      </c>
      <c r="BE95" s="137">
        <v>0</v>
      </c>
      <c r="BF95" s="137">
        <v>0</v>
      </c>
      <c r="BG95" s="137">
        <v>0</v>
      </c>
      <c r="BH95" s="137">
        <v>0</v>
      </c>
      <c r="BI95" s="137">
        <v>0</v>
      </c>
      <c r="BJ95" s="137">
        <v>0</v>
      </c>
      <c r="BK95" s="137">
        <v>0</v>
      </c>
      <c r="BL95" s="137">
        <v>0</v>
      </c>
      <c r="BM95" s="137">
        <v>0</v>
      </c>
      <c r="BN95" s="137">
        <v>0</v>
      </c>
      <c r="BO95" s="137">
        <v>0</v>
      </c>
      <c r="BP95" s="137">
        <v>0</v>
      </c>
      <c r="BQ95" s="137">
        <v>0</v>
      </c>
      <c r="BR95" s="137">
        <v>0</v>
      </c>
      <c r="BS95" s="137">
        <v>0</v>
      </c>
      <c r="BT95" s="137">
        <v>0</v>
      </c>
      <c r="BU95" s="137">
        <v>0</v>
      </c>
      <c r="BV95" s="137">
        <v>0</v>
      </c>
      <c r="BW95" s="137">
        <v>0</v>
      </c>
      <c r="BX95" s="133">
        <v>0</v>
      </c>
    </row>
    <row r="96" spans="1:76" ht="25.5" customHeight="1">
      <c r="A96" s="112"/>
      <c r="B96" s="38" t="s">
        <v>301</v>
      </c>
      <c r="C96" s="213"/>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v>558.19701834134617</v>
      </c>
      <c r="AI96" s="137">
        <v>620.88224500000001</v>
      </c>
      <c r="AJ96" s="137">
        <v>724.58276230769229</v>
      </c>
      <c r="AK96" s="137">
        <v>921.07746999999995</v>
      </c>
      <c r="AL96" s="137">
        <v>935.84200699999997</v>
      </c>
      <c r="AM96" s="137">
        <v>980.17922024999996</v>
      </c>
      <c r="AN96" s="137">
        <v>1183.0227809999999</v>
      </c>
      <c r="AO96" s="137">
        <v>1364.9896094285714</v>
      </c>
      <c r="AP96" s="137">
        <v>1451.7818833333333</v>
      </c>
      <c r="AQ96" s="137">
        <v>1562.8152170000001</v>
      </c>
      <c r="AR96" s="137">
        <v>1833.6015796666668</v>
      </c>
      <c r="AS96" s="137">
        <v>2026.8344213333332</v>
      </c>
      <c r="AT96" s="137">
        <v>2277.7609313333332</v>
      </c>
      <c r="AU96" s="137">
        <v>2724.8265649999998</v>
      </c>
      <c r="AV96" s="137">
        <v>3689.2059093333332</v>
      </c>
      <c r="AW96" s="137">
        <v>3895.6549436666664</v>
      </c>
      <c r="AX96" s="137">
        <v>3925.5360000000001</v>
      </c>
      <c r="AY96" s="137">
        <v>3841.1390000000001</v>
      </c>
      <c r="AZ96" s="137">
        <v>3764.2959999999998</v>
      </c>
      <c r="BA96" s="137">
        <v>3721.3679999999999</v>
      </c>
      <c r="BB96" s="137">
        <v>3565.866</v>
      </c>
      <c r="BC96" s="137">
        <v>3725.9639999999999</v>
      </c>
      <c r="BD96" s="137">
        <v>4031.8580000000002</v>
      </c>
      <c r="BE96" s="137">
        <v>4416.0640000000003</v>
      </c>
      <c r="BF96" s="137">
        <v>4405.0969999999998</v>
      </c>
      <c r="BG96" s="137">
        <v>2470.8219999999997</v>
      </c>
      <c r="BH96" s="215">
        <v>0</v>
      </c>
      <c r="BI96" s="137">
        <v>0</v>
      </c>
      <c r="BJ96" s="137">
        <v>0</v>
      </c>
      <c r="BK96" s="137">
        <v>0</v>
      </c>
      <c r="BL96" s="137">
        <v>0</v>
      </c>
      <c r="BM96" s="137">
        <v>0</v>
      </c>
      <c r="BN96" s="137">
        <v>0</v>
      </c>
      <c r="BO96" s="137">
        <v>0</v>
      </c>
      <c r="BP96" s="137">
        <v>0</v>
      </c>
      <c r="BQ96" s="137">
        <v>0</v>
      </c>
      <c r="BR96" s="137">
        <v>0</v>
      </c>
      <c r="BS96" s="137">
        <v>0</v>
      </c>
      <c r="BT96" s="137">
        <v>0</v>
      </c>
      <c r="BU96" s="137">
        <v>0</v>
      </c>
      <c r="BV96" s="137">
        <v>0</v>
      </c>
      <c r="BW96" s="137">
        <v>0</v>
      </c>
      <c r="BX96" s="133">
        <v>0</v>
      </c>
    </row>
    <row r="97" spans="1:76">
      <c r="A97" s="112"/>
      <c r="B97" s="37" t="s">
        <v>300</v>
      </c>
      <c r="C97" s="213" t="s">
        <v>203</v>
      </c>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v>0</v>
      </c>
      <c r="AI97" s="137">
        <v>7.9208541951414011</v>
      </c>
      <c r="AJ97" s="137">
        <v>14.257537551254522</v>
      </c>
      <c r="AK97" s="137">
        <v>18.217964648825223</v>
      </c>
      <c r="AL97" s="137">
        <v>30.891331361051463</v>
      </c>
      <c r="AM97" s="137">
        <v>82.376883629470569</v>
      </c>
      <c r="AN97" s="137">
        <v>158.41708390282801</v>
      </c>
      <c r="AO97" s="137">
        <v>275.64572599092071</v>
      </c>
      <c r="AP97" s="137">
        <v>396.04270975706999</v>
      </c>
      <c r="AQ97" s="137">
        <v>531.48931649398799</v>
      </c>
      <c r="AR97" s="137">
        <v>695.45099833341499</v>
      </c>
      <c r="AS97" s="137">
        <v>875.25438856312473</v>
      </c>
      <c r="AT97" s="137">
        <v>1012.7680845889809</v>
      </c>
      <c r="AU97" s="137">
        <v>1284.9325956024427</v>
      </c>
      <c r="AV97" s="137">
        <v>1549.3917064717893</v>
      </c>
      <c r="AW97" s="137">
        <v>1694.465297394725</v>
      </c>
      <c r="AX97" s="137">
        <v>1703.4202564991706</v>
      </c>
      <c r="AY97" s="137">
        <v>1500.1314740626374</v>
      </c>
      <c r="AZ97" s="137">
        <v>1421.519831098472</v>
      </c>
      <c r="BA97" s="137">
        <v>1299.9456455967315</v>
      </c>
      <c r="BB97" s="137">
        <v>1181.8139462800841</v>
      </c>
      <c r="BC97" s="137">
        <v>1112.7124440704331</v>
      </c>
      <c r="BD97" s="137">
        <v>1077.816952234662</v>
      </c>
      <c r="BE97" s="137">
        <v>1056.9938777475572</v>
      </c>
      <c r="BF97" s="137">
        <v>607.92077511202979</v>
      </c>
      <c r="BG97" s="137">
        <v>239.26332801532695</v>
      </c>
      <c r="BH97" s="215">
        <v>0</v>
      </c>
      <c r="BI97" s="137">
        <v>0</v>
      </c>
      <c r="BJ97" s="137">
        <v>0</v>
      </c>
      <c r="BK97" s="137">
        <v>0</v>
      </c>
      <c r="BL97" s="137">
        <v>0</v>
      </c>
      <c r="BM97" s="137">
        <v>0</v>
      </c>
      <c r="BN97" s="137">
        <v>0</v>
      </c>
      <c r="BO97" s="137">
        <v>0</v>
      </c>
      <c r="BP97" s="137">
        <v>0</v>
      </c>
      <c r="BQ97" s="137">
        <v>0</v>
      </c>
      <c r="BR97" s="137">
        <v>0</v>
      </c>
      <c r="BS97" s="137">
        <v>0</v>
      </c>
      <c r="BT97" s="137">
        <v>0</v>
      </c>
      <c r="BU97" s="137">
        <v>0</v>
      </c>
      <c r="BV97" s="137">
        <v>0</v>
      </c>
      <c r="BW97" s="137">
        <v>0</v>
      </c>
      <c r="BX97" s="133">
        <v>0</v>
      </c>
    </row>
    <row r="98" spans="1:76">
      <c r="A98" s="112"/>
      <c r="B98" s="37" t="s">
        <v>299</v>
      </c>
      <c r="C98" s="213" t="s">
        <v>203</v>
      </c>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f t="shared" ref="AH98:BX98" si="14">AH96-AH97</f>
        <v>558.19701834134617</v>
      </c>
      <c r="AI98" s="137">
        <f t="shared" si="14"/>
        <v>612.96139080485864</v>
      </c>
      <c r="AJ98" s="137">
        <f t="shared" si="14"/>
        <v>710.32522475643782</v>
      </c>
      <c r="AK98" s="137">
        <f t="shared" si="14"/>
        <v>902.85950535117468</v>
      </c>
      <c r="AL98" s="137">
        <f t="shared" si="14"/>
        <v>904.9506756389485</v>
      </c>
      <c r="AM98" s="137">
        <f t="shared" si="14"/>
        <v>897.80233662052933</v>
      </c>
      <c r="AN98" s="137">
        <f t="shared" si="14"/>
        <v>1024.605697097172</v>
      </c>
      <c r="AO98" s="137">
        <f t="shared" si="14"/>
        <v>1089.3438834376507</v>
      </c>
      <c r="AP98" s="137">
        <f t="shared" si="14"/>
        <v>1055.7391735762633</v>
      </c>
      <c r="AQ98" s="137">
        <f t="shared" si="14"/>
        <v>1031.3259005060122</v>
      </c>
      <c r="AR98" s="137">
        <f t="shared" si="14"/>
        <v>1138.1505813332519</v>
      </c>
      <c r="AS98" s="137">
        <f t="shared" si="14"/>
        <v>1151.5800327702086</v>
      </c>
      <c r="AT98" s="137">
        <f t="shared" si="14"/>
        <v>1264.9928467443524</v>
      </c>
      <c r="AU98" s="137">
        <f t="shared" si="14"/>
        <v>1439.8939693975572</v>
      </c>
      <c r="AV98" s="137">
        <f t="shared" si="14"/>
        <v>2139.8142028615439</v>
      </c>
      <c r="AW98" s="137">
        <f t="shared" si="14"/>
        <v>2201.1896462719415</v>
      </c>
      <c r="AX98" s="137">
        <f t="shared" si="14"/>
        <v>2222.1157435008295</v>
      </c>
      <c r="AY98" s="137">
        <f t="shared" si="14"/>
        <v>2341.0075259373625</v>
      </c>
      <c r="AZ98" s="137">
        <f t="shared" si="14"/>
        <v>2342.7761689015279</v>
      </c>
      <c r="BA98" s="137">
        <f t="shared" si="14"/>
        <v>2421.4223544032684</v>
      </c>
      <c r="BB98" s="137">
        <f t="shared" si="14"/>
        <v>2384.0520537199159</v>
      </c>
      <c r="BC98" s="137">
        <f t="shared" si="14"/>
        <v>2613.2515559295671</v>
      </c>
      <c r="BD98" s="137">
        <f t="shared" si="14"/>
        <v>2954.0410477653381</v>
      </c>
      <c r="BE98" s="137">
        <f t="shared" si="14"/>
        <v>3359.0701222524431</v>
      </c>
      <c r="BF98" s="137">
        <f t="shared" si="14"/>
        <v>3797.17622488797</v>
      </c>
      <c r="BG98" s="137">
        <f t="shared" si="14"/>
        <v>2231.5586719846729</v>
      </c>
      <c r="BH98" s="215">
        <f t="shared" si="14"/>
        <v>0</v>
      </c>
      <c r="BI98" s="137">
        <f t="shared" si="14"/>
        <v>0</v>
      </c>
      <c r="BJ98" s="137">
        <f t="shared" si="14"/>
        <v>0</v>
      </c>
      <c r="BK98" s="137">
        <f t="shared" si="14"/>
        <v>0</v>
      </c>
      <c r="BL98" s="137">
        <f t="shared" si="14"/>
        <v>0</v>
      </c>
      <c r="BM98" s="137">
        <f t="shared" si="14"/>
        <v>0</v>
      </c>
      <c r="BN98" s="137">
        <f t="shared" si="14"/>
        <v>0</v>
      </c>
      <c r="BO98" s="137">
        <f t="shared" si="14"/>
        <v>0</v>
      </c>
      <c r="BP98" s="137">
        <f t="shared" si="14"/>
        <v>0</v>
      </c>
      <c r="BQ98" s="137">
        <f t="shared" si="14"/>
        <v>0</v>
      </c>
      <c r="BR98" s="137">
        <f t="shared" si="14"/>
        <v>0</v>
      </c>
      <c r="BS98" s="137">
        <f t="shared" si="14"/>
        <v>0</v>
      </c>
      <c r="BT98" s="137">
        <f t="shared" si="14"/>
        <v>0</v>
      </c>
      <c r="BU98" s="137">
        <f t="shared" si="14"/>
        <v>0</v>
      </c>
      <c r="BV98" s="137">
        <f t="shared" si="14"/>
        <v>0</v>
      </c>
      <c r="BW98" s="137">
        <f t="shared" si="14"/>
        <v>0</v>
      </c>
      <c r="BX98" s="133">
        <f t="shared" si="14"/>
        <v>0</v>
      </c>
    </row>
    <row r="99" spans="1:76">
      <c r="A99" s="112"/>
      <c r="B99" s="38" t="s">
        <v>6</v>
      </c>
      <c r="C99" s="213" t="s">
        <v>201</v>
      </c>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v>91.262499560531367</v>
      </c>
      <c r="AI99" s="137">
        <v>103.80069695625174</v>
      </c>
      <c r="AJ99" s="137">
        <v>121.76127077426457</v>
      </c>
      <c r="AK99" s="137">
        <v>137.77699458183082</v>
      </c>
      <c r="AL99" s="137">
        <v>161.17497585640393</v>
      </c>
      <c r="AM99" s="137">
        <v>164.70251240474516</v>
      </c>
      <c r="AN99" s="137">
        <v>160.96340859211983</v>
      </c>
      <c r="AO99" s="137">
        <v>166.80453557865985</v>
      </c>
      <c r="AP99" s="137">
        <v>206.18510032540726</v>
      </c>
      <c r="AQ99" s="137">
        <v>207.26249382688911</v>
      </c>
      <c r="AR99" s="137">
        <v>211.38706882608795</v>
      </c>
      <c r="AS99" s="137">
        <v>215.27977754727789</v>
      </c>
      <c r="AT99" s="137">
        <v>235.70115647812503</v>
      </c>
      <c r="AU99" s="137">
        <v>257.99286127491263</v>
      </c>
      <c r="AV99" s="137">
        <v>267.98866426036761</v>
      </c>
      <c r="AW99" s="137">
        <v>284.03278414127828</v>
      </c>
      <c r="AX99" s="137">
        <v>285.36345330917931</v>
      </c>
      <c r="AY99" s="137">
        <v>294.47974701659587</v>
      </c>
      <c r="AZ99" s="137">
        <v>283.94561406260419</v>
      </c>
      <c r="BA99" s="137">
        <v>285.69479052502197</v>
      </c>
      <c r="BB99" s="137">
        <v>288.39579507576605</v>
      </c>
      <c r="BC99" s="137">
        <v>287.72895339201409</v>
      </c>
      <c r="BD99" s="137">
        <v>302.517</v>
      </c>
      <c r="BE99" s="137">
        <v>312.64282803876375</v>
      </c>
      <c r="BF99" s="137">
        <v>322.64659863649956</v>
      </c>
      <c r="BG99" s="137">
        <v>309.3976731616396</v>
      </c>
      <c r="BH99" s="137">
        <v>330.18399999999997</v>
      </c>
      <c r="BI99" s="137">
        <v>330.53825465994976</v>
      </c>
      <c r="BJ99" s="137">
        <v>340.63572311626842</v>
      </c>
      <c r="BK99" s="137">
        <v>371.72985676896826</v>
      </c>
      <c r="BL99" s="137">
        <v>464.39973457231906</v>
      </c>
      <c r="BM99" s="137">
        <v>487.08424146343594</v>
      </c>
      <c r="BN99" s="137">
        <v>484.86130253975915</v>
      </c>
      <c r="BO99" s="137">
        <v>494.77155401036845</v>
      </c>
      <c r="BP99" s="137">
        <v>516.05253575374229</v>
      </c>
      <c r="BQ99" s="137">
        <v>526.67626676693419</v>
      </c>
      <c r="BR99" s="137">
        <v>539.16991677605768</v>
      </c>
      <c r="BS99" s="137">
        <v>548.84379129588967</v>
      </c>
      <c r="BT99" s="137">
        <v>548.98388888779527</v>
      </c>
      <c r="BU99" s="137">
        <v>554.60595657940632</v>
      </c>
      <c r="BV99" s="137">
        <v>562.34902754377015</v>
      </c>
      <c r="BW99" s="137">
        <v>571.54985048966455</v>
      </c>
      <c r="BX99" s="133">
        <v>578.141620164144</v>
      </c>
    </row>
    <row r="100" spans="1:76">
      <c r="A100" s="112"/>
      <c r="B100" s="38" t="s">
        <v>232</v>
      </c>
      <c r="C100" s="213" t="s">
        <v>201</v>
      </c>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v>5.5109329999999996</v>
      </c>
      <c r="BM100" s="137">
        <v>7.0408049999999998</v>
      </c>
      <c r="BN100" s="137">
        <v>9.2482140000000008</v>
      </c>
      <c r="BO100" s="137">
        <v>9.5133209999999995</v>
      </c>
      <c r="BP100" s="137">
        <v>9.4075343484310903</v>
      </c>
      <c r="BQ100" s="137">
        <v>9.2168086836232543</v>
      </c>
      <c r="BR100" s="137">
        <v>10.118076980000001</v>
      </c>
      <c r="BS100" s="137">
        <v>8.9157701538841732</v>
      </c>
      <c r="BT100" s="137">
        <v>9.0668964998648125</v>
      </c>
      <c r="BU100" s="137">
        <v>9.1992786476050341</v>
      </c>
      <c r="BV100" s="137">
        <v>9.4266561162205313</v>
      </c>
      <c r="BW100" s="137">
        <v>9.8407629273169483</v>
      </c>
      <c r="BX100" s="133">
        <v>10.408115406427392</v>
      </c>
    </row>
    <row r="101" spans="1:76" s="98" customFormat="1" ht="25.5" customHeight="1">
      <c r="A101" s="110"/>
      <c r="B101" s="36" t="s">
        <v>231</v>
      </c>
      <c r="C101" s="213" t="s">
        <v>201</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v>0</v>
      </c>
      <c r="AI101" s="137">
        <v>2.5040601381900864</v>
      </c>
      <c r="AJ101" s="137">
        <v>14.800556381209555</v>
      </c>
      <c r="AK101" s="137">
        <v>29.564003868881628</v>
      </c>
      <c r="AL101" s="137">
        <v>48.774724864415802</v>
      </c>
      <c r="AM101" s="137">
        <v>70.789860916671742</v>
      </c>
      <c r="AN101" s="137">
        <v>91.778399466759709</v>
      </c>
      <c r="AO101" s="137">
        <v>120.04963148345799</v>
      </c>
      <c r="AP101" s="137">
        <v>158.18664637822221</v>
      </c>
      <c r="AQ101" s="137">
        <v>194.28923746009318</v>
      </c>
      <c r="AR101" s="137">
        <v>231.47695253397123</v>
      </c>
      <c r="AS101" s="137">
        <v>275.4664856201332</v>
      </c>
      <c r="AT101" s="137">
        <v>327.80330566111519</v>
      </c>
      <c r="AU101" s="137">
        <v>402.55406630219051</v>
      </c>
      <c r="AV101" s="137">
        <v>25.893038406080755</v>
      </c>
      <c r="AW101" s="137">
        <v>0</v>
      </c>
      <c r="AX101" s="137">
        <v>0</v>
      </c>
      <c r="AY101" s="137">
        <v>0</v>
      </c>
      <c r="AZ101" s="137">
        <v>0</v>
      </c>
      <c r="BA101" s="137">
        <v>0</v>
      </c>
      <c r="BB101" s="137">
        <v>0</v>
      </c>
      <c r="BC101" s="137">
        <v>0</v>
      </c>
      <c r="BD101" s="137">
        <v>0</v>
      </c>
      <c r="BE101" s="137">
        <v>0</v>
      </c>
      <c r="BF101" s="137">
        <v>0</v>
      </c>
      <c r="BG101" s="137">
        <v>0</v>
      </c>
      <c r="BH101" s="137">
        <v>0</v>
      </c>
      <c r="BI101" s="137">
        <v>0</v>
      </c>
      <c r="BJ101" s="137">
        <v>0</v>
      </c>
      <c r="BK101" s="137">
        <v>0</v>
      </c>
      <c r="BL101" s="137">
        <v>0</v>
      </c>
      <c r="BM101" s="137">
        <v>0</v>
      </c>
      <c r="BN101" s="137">
        <v>0</v>
      </c>
      <c r="BO101" s="137">
        <v>0</v>
      </c>
      <c r="BP101" s="137">
        <v>0</v>
      </c>
      <c r="BQ101" s="137">
        <v>0</v>
      </c>
      <c r="BR101" s="137">
        <v>0</v>
      </c>
      <c r="BS101" s="137">
        <v>0</v>
      </c>
      <c r="BT101" s="137">
        <v>0</v>
      </c>
      <c r="BU101" s="137">
        <v>0</v>
      </c>
      <c r="BV101" s="137">
        <v>0</v>
      </c>
      <c r="BW101" s="137">
        <v>0</v>
      </c>
      <c r="BX101" s="133">
        <v>0</v>
      </c>
    </row>
    <row r="102" spans="1:76">
      <c r="A102" s="112"/>
      <c r="B102" s="38" t="s">
        <v>298</v>
      </c>
      <c r="C102" s="146" t="s">
        <v>201</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v>0</v>
      </c>
      <c r="AI102" s="137">
        <v>0</v>
      </c>
      <c r="AJ102" s="137">
        <v>0</v>
      </c>
      <c r="AK102" s="137">
        <v>0</v>
      </c>
      <c r="AL102" s="137">
        <v>0</v>
      </c>
      <c r="AM102" s="137">
        <v>0</v>
      </c>
      <c r="AN102" s="137">
        <v>0</v>
      </c>
      <c r="AO102" s="137">
        <v>0</v>
      </c>
      <c r="AP102" s="137">
        <v>0</v>
      </c>
      <c r="AQ102" s="137">
        <v>0</v>
      </c>
      <c r="AR102" s="137">
        <v>0</v>
      </c>
      <c r="AS102" s="137">
        <v>0</v>
      </c>
      <c r="AT102" s="137">
        <v>0</v>
      </c>
      <c r="AU102" s="137">
        <v>0</v>
      </c>
      <c r="AV102" s="137">
        <v>0</v>
      </c>
      <c r="AW102" s="137">
        <v>0</v>
      </c>
      <c r="AX102" s="137">
        <v>0</v>
      </c>
      <c r="AY102" s="137">
        <v>0</v>
      </c>
      <c r="AZ102" s="137">
        <v>0</v>
      </c>
      <c r="BA102" s="137">
        <v>0</v>
      </c>
      <c r="BB102" s="137">
        <v>0</v>
      </c>
      <c r="BC102" s="137">
        <v>0</v>
      </c>
      <c r="BD102" s="137">
        <v>0</v>
      </c>
      <c r="BE102" s="137">
        <v>0</v>
      </c>
      <c r="BF102" s="137">
        <v>0</v>
      </c>
      <c r="BG102" s="137">
        <v>0</v>
      </c>
      <c r="BH102" s="137">
        <v>0</v>
      </c>
      <c r="BI102" s="137">
        <v>878.05845391999992</v>
      </c>
      <c r="BJ102" s="137">
        <v>0</v>
      </c>
      <c r="BK102" s="137">
        <v>0</v>
      </c>
      <c r="BL102" s="137">
        <v>0</v>
      </c>
      <c r="BM102" s="137">
        <v>0</v>
      </c>
      <c r="BN102" s="137">
        <v>0</v>
      </c>
      <c r="BO102" s="137">
        <v>0</v>
      </c>
      <c r="BP102" s="137">
        <v>0</v>
      </c>
      <c r="BQ102" s="137">
        <v>0</v>
      </c>
      <c r="BR102" s="137">
        <v>0</v>
      </c>
      <c r="BS102" s="137">
        <v>0</v>
      </c>
      <c r="BT102" s="137">
        <v>0</v>
      </c>
      <c r="BU102" s="137">
        <v>0</v>
      </c>
      <c r="BV102" s="137">
        <v>0</v>
      </c>
      <c r="BW102" s="137">
        <v>0</v>
      </c>
      <c r="BX102" s="133">
        <v>0</v>
      </c>
    </row>
    <row r="103" spans="1:76">
      <c r="A103" s="112"/>
      <c r="B103" s="152" t="s">
        <v>297</v>
      </c>
      <c r="C103" s="146" t="s">
        <v>201</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v>0</v>
      </c>
      <c r="AI103" s="137">
        <v>0</v>
      </c>
      <c r="AJ103" s="137">
        <v>0</v>
      </c>
      <c r="AK103" s="137">
        <v>0</v>
      </c>
      <c r="AL103" s="137">
        <v>0</v>
      </c>
      <c r="AM103" s="137">
        <v>0</v>
      </c>
      <c r="AN103" s="137">
        <v>0</v>
      </c>
      <c r="AO103" s="137">
        <v>0</v>
      </c>
      <c r="AP103" s="137">
        <v>0</v>
      </c>
      <c r="AQ103" s="137">
        <v>0</v>
      </c>
      <c r="AR103" s="137">
        <v>0</v>
      </c>
      <c r="AS103" s="137">
        <v>0</v>
      </c>
      <c r="AT103" s="137">
        <v>0</v>
      </c>
      <c r="AU103" s="137">
        <v>0</v>
      </c>
      <c r="AV103" s="137">
        <v>0</v>
      </c>
      <c r="AW103" s="137">
        <v>0</v>
      </c>
      <c r="AX103" s="137">
        <v>0</v>
      </c>
      <c r="AY103" s="137">
        <v>0</v>
      </c>
      <c r="AZ103" s="137">
        <v>0</v>
      </c>
      <c r="BA103" s="137">
        <v>0</v>
      </c>
      <c r="BB103" s="137">
        <v>0</v>
      </c>
      <c r="BC103" s="137">
        <v>0</v>
      </c>
      <c r="BD103" s="137">
        <v>0</v>
      </c>
      <c r="BE103" s="137">
        <v>0</v>
      </c>
      <c r="BF103" s="137">
        <v>0</v>
      </c>
      <c r="BG103" s="137">
        <v>0</v>
      </c>
      <c r="BH103" s="137">
        <v>512.54700000000003</v>
      </c>
      <c r="BI103" s="137">
        <v>253.96029677999999</v>
      </c>
      <c r="BJ103" s="137">
        <v>0</v>
      </c>
      <c r="BK103" s="137">
        <v>0</v>
      </c>
      <c r="BL103" s="137">
        <v>0</v>
      </c>
      <c r="BM103" s="137">
        <v>0</v>
      </c>
      <c r="BN103" s="137">
        <v>0</v>
      </c>
      <c r="BO103" s="137">
        <v>0</v>
      </c>
      <c r="BP103" s="137">
        <v>0</v>
      </c>
      <c r="BQ103" s="137">
        <v>0</v>
      </c>
      <c r="BR103" s="137">
        <v>0</v>
      </c>
      <c r="BS103" s="137">
        <v>0</v>
      </c>
      <c r="BT103" s="137">
        <v>0</v>
      </c>
      <c r="BU103" s="137">
        <v>0</v>
      </c>
      <c r="BV103" s="137">
        <v>0</v>
      </c>
      <c r="BW103" s="137">
        <v>0</v>
      </c>
      <c r="BX103" s="133">
        <v>0</v>
      </c>
    </row>
    <row r="104" spans="1:76">
      <c r="A104" s="112"/>
      <c r="B104" s="38" t="s">
        <v>296</v>
      </c>
      <c r="C104" s="146" t="s">
        <v>201</v>
      </c>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v>0</v>
      </c>
      <c r="AI104" s="137">
        <v>0</v>
      </c>
      <c r="AJ104" s="137">
        <v>0</v>
      </c>
      <c r="AK104" s="137">
        <v>0</v>
      </c>
      <c r="AL104" s="137">
        <v>0</v>
      </c>
      <c r="AM104" s="137">
        <v>0</v>
      </c>
      <c r="AN104" s="137">
        <v>0</v>
      </c>
      <c r="AO104" s="137">
        <v>0</v>
      </c>
      <c r="AP104" s="137">
        <v>0</v>
      </c>
      <c r="AQ104" s="137">
        <v>0</v>
      </c>
      <c r="AR104" s="137">
        <v>0</v>
      </c>
      <c r="AS104" s="137">
        <v>0</v>
      </c>
      <c r="AT104" s="137">
        <v>0</v>
      </c>
      <c r="AU104" s="137">
        <v>0</v>
      </c>
      <c r="AV104" s="137">
        <v>0</v>
      </c>
      <c r="AW104" s="137">
        <v>0</v>
      </c>
      <c r="AX104" s="137">
        <v>0</v>
      </c>
      <c r="AY104" s="137">
        <v>0</v>
      </c>
      <c r="AZ104" s="137">
        <v>0</v>
      </c>
      <c r="BA104" s="137">
        <v>0</v>
      </c>
      <c r="BB104" s="137">
        <v>0</v>
      </c>
      <c r="BC104" s="137">
        <v>0</v>
      </c>
      <c r="BD104" s="137">
        <v>305.50299999999999</v>
      </c>
      <c r="BE104" s="137">
        <v>364.963506</v>
      </c>
      <c r="BF104" s="137">
        <v>374.49799999999999</v>
      </c>
      <c r="BG104" s="137">
        <v>411.85500000000002</v>
      </c>
      <c r="BH104" s="137">
        <v>435.49299999999999</v>
      </c>
      <c r="BI104" s="137">
        <v>460.57299999999998</v>
      </c>
      <c r="BJ104" s="137">
        <v>487.84199999999998</v>
      </c>
      <c r="BK104" s="137">
        <v>509.73661300000003</v>
      </c>
      <c r="BL104" s="137">
        <v>527.65851588422947</v>
      </c>
      <c r="BM104" s="137">
        <v>548.84926471978326</v>
      </c>
      <c r="BN104" s="137">
        <v>578.13293398888891</v>
      </c>
      <c r="BO104" s="137">
        <v>587.18538852998768</v>
      </c>
      <c r="BP104" s="137">
        <v>595.99799999999993</v>
      </c>
      <c r="BQ104" s="137">
        <v>606.39532681999992</v>
      </c>
      <c r="BR104" s="137">
        <v>611.93929700000001</v>
      </c>
      <c r="BS104" s="137">
        <v>621.50010236177263</v>
      </c>
      <c r="BT104" s="137">
        <v>637.10007333680869</v>
      </c>
      <c r="BU104" s="137">
        <v>664.61638513873766</v>
      </c>
      <c r="BV104" s="137">
        <v>467.12801622216773</v>
      </c>
      <c r="BW104" s="137">
        <v>246.20430719157241</v>
      </c>
      <c r="BX104" s="133">
        <v>0</v>
      </c>
    </row>
    <row r="105" spans="1:76">
      <c r="A105" s="112"/>
      <c r="B105" s="152" t="s">
        <v>4</v>
      </c>
      <c r="C105" s="213" t="s">
        <v>203</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v>0</v>
      </c>
      <c r="AI105" s="137">
        <v>0</v>
      </c>
      <c r="AJ105" s="137">
        <v>0</v>
      </c>
      <c r="AK105" s="137">
        <v>0</v>
      </c>
      <c r="AL105" s="137">
        <v>0</v>
      </c>
      <c r="AM105" s="137">
        <v>0</v>
      </c>
      <c r="AN105" s="137">
        <v>0</v>
      </c>
      <c r="AO105" s="137">
        <v>0</v>
      </c>
      <c r="AP105" s="137">
        <v>0</v>
      </c>
      <c r="AQ105" s="137">
        <v>0</v>
      </c>
      <c r="AR105" s="137">
        <v>0</v>
      </c>
      <c r="AS105" s="137">
        <v>0</v>
      </c>
      <c r="AT105" s="137">
        <v>0</v>
      </c>
      <c r="AU105" s="137">
        <v>0</v>
      </c>
      <c r="AV105" s="137">
        <v>0</v>
      </c>
      <c r="AW105" s="137">
        <v>0</v>
      </c>
      <c r="AX105" s="137">
        <v>0</v>
      </c>
      <c r="AY105" s="137">
        <v>0</v>
      </c>
      <c r="AZ105" s="137">
        <v>0</v>
      </c>
      <c r="BA105" s="137">
        <v>0</v>
      </c>
      <c r="BB105" s="137">
        <v>0</v>
      </c>
      <c r="BC105" s="137">
        <v>0</v>
      </c>
      <c r="BD105" s="137">
        <v>0</v>
      </c>
      <c r="BE105" s="137">
        <v>0</v>
      </c>
      <c r="BF105" s="137">
        <v>0</v>
      </c>
      <c r="BG105" s="137">
        <v>2336.1031234350612</v>
      </c>
      <c r="BH105" s="137">
        <v>5970.616</v>
      </c>
      <c r="BI105" s="137">
        <v>6426.2752195999992</v>
      </c>
      <c r="BJ105" s="137">
        <v>6868.5436595999981</v>
      </c>
      <c r="BK105" s="137">
        <v>7367.1248207140325</v>
      </c>
      <c r="BL105" s="137">
        <v>7703.3184822999983</v>
      </c>
      <c r="BM105" s="137">
        <v>8128.8851483599992</v>
      </c>
      <c r="BN105" s="137">
        <v>8242.1568431600008</v>
      </c>
      <c r="BO105" s="137">
        <v>8052.1531093100002</v>
      </c>
      <c r="BP105" s="137">
        <v>7510.8751163199995</v>
      </c>
      <c r="BQ105" s="137">
        <v>7041.5234761999718</v>
      </c>
      <c r="BR105" s="137">
        <v>6576.0799377400008</v>
      </c>
      <c r="BS105" s="137">
        <v>6152.4893192400623</v>
      </c>
      <c r="BT105" s="137">
        <v>5933.458768739436</v>
      </c>
      <c r="BU105" s="137">
        <v>5705.9039215114681</v>
      </c>
      <c r="BV105" s="137">
        <v>5414.1277934143891</v>
      </c>
      <c r="BW105" s="137">
        <v>5368.7623718541035</v>
      </c>
      <c r="BX105" s="133">
        <v>5404.1812536387633</v>
      </c>
    </row>
    <row r="106" spans="1:76" ht="25.5" customHeight="1">
      <c r="A106" s="112"/>
      <c r="B106" s="142" t="s">
        <v>225</v>
      </c>
      <c r="C106" s="213" t="s">
        <v>201</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v>0</v>
      </c>
      <c r="AI106" s="137">
        <v>0</v>
      </c>
      <c r="AJ106" s="137">
        <v>0</v>
      </c>
      <c r="AK106" s="137">
        <v>0</v>
      </c>
      <c r="AL106" s="137">
        <v>0</v>
      </c>
      <c r="AM106" s="137">
        <v>0</v>
      </c>
      <c r="AN106" s="137">
        <v>0</v>
      </c>
      <c r="AO106" s="137">
        <v>0</v>
      </c>
      <c r="AP106" s="137">
        <v>0</v>
      </c>
      <c r="AQ106" s="137">
        <v>0</v>
      </c>
      <c r="AR106" s="137">
        <v>0</v>
      </c>
      <c r="AS106" s="137">
        <v>0</v>
      </c>
      <c r="AT106" s="137">
        <v>0</v>
      </c>
      <c r="AU106" s="137">
        <v>0</v>
      </c>
      <c r="AV106" s="137">
        <v>0</v>
      </c>
      <c r="AW106" s="137">
        <v>0</v>
      </c>
      <c r="AX106" s="137">
        <v>0</v>
      </c>
      <c r="AY106" s="137">
        <v>0</v>
      </c>
      <c r="AZ106" s="137">
        <v>0</v>
      </c>
      <c r="BA106" s="137">
        <v>0</v>
      </c>
      <c r="BB106" s="137">
        <v>0</v>
      </c>
      <c r="BC106" s="137">
        <v>0</v>
      </c>
      <c r="BD106" s="137">
        <v>0</v>
      </c>
      <c r="BE106" s="137">
        <v>0</v>
      </c>
      <c r="BF106" s="137">
        <v>0</v>
      </c>
      <c r="BG106" s="137">
        <v>0</v>
      </c>
      <c r="BH106" s="137">
        <v>0</v>
      </c>
      <c r="BI106" s="137">
        <v>0</v>
      </c>
      <c r="BJ106" s="137">
        <v>0</v>
      </c>
      <c r="BK106" s="137">
        <v>0</v>
      </c>
      <c r="BL106" s="137">
        <v>0</v>
      </c>
      <c r="BM106" s="137">
        <v>0</v>
      </c>
      <c r="BN106" s="137">
        <v>0</v>
      </c>
      <c r="BO106" s="137">
        <v>0</v>
      </c>
      <c r="BP106" s="137">
        <v>0</v>
      </c>
      <c r="BQ106" s="137">
        <v>5.4636500915763522</v>
      </c>
      <c r="BR106" s="137">
        <v>94.573173490578739</v>
      </c>
      <c r="BS106" s="137">
        <v>158.28372638428456</v>
      </c>
      <c r="BT106" s="137">
        <v>441.72323877002782</v>
      </c>
      <c r="BU106" s="137">
        <v>919.99481010926525</v>
      </c>
      <c r="BV106" s="137">
        <v>1169.7324666218431</v>
      </c>
      <c r="BW106" s="137">
        <v>1266.852556416361</v>
      </c>
      <c r="BX106" s="133">
        <v>1368.5618613823747</v>
      </c>
    </row>
    <row r="107" spans="1:76">
      <c r="A107" s="112"/>
      <c r="B107" s="38" t="s">
        <v>224</v>
      </c>
      <c r="C107" s="213" t="s">
        <v>201</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v>3.4569999999999999</v>
      </c>
      <c r="AY107" s="137">
        <v>4.1285950413223143</v>
      </c>
      <c r="AZ107" s="137">
        <v>5.4580000000000002</v>
      </c>
      <c r="BA107" s="137">
        <v>4.9669999999999996</v>
      </c>
      <c r="BB107" s="137">
        <v>8.2967250384024585</v>
      </c>
      <c r="BC107" s="137">
        <v>10.563000000000001</v>
      </c>
      <c r="BD107" s="137">
        <v>11.87267336961207</v>
      </c>
      <c r="BE107" s="137">
        <v>14.399096999999999</v>
      </c>
      <c r="BF107" s="137">
        <v>19.709695</v>
      </c>
      <c r="BG107" s="137">
        <v>19.340500802146213</v>
      </c>
      <c r="BH107" s="137">
        <v>20.643089</v>
      </c>
      <c r="BI107" s="137">
        <v>46.53799999999999</v>
      </c>
      <c r="BJ107" s="137">
        <v>32.67</v>
      </c>
      <c r="BK107" s="137">
        <v>27.44</v>
      </c>
      <c r="BL107" s="137">
        <v>31.553068</v>
      </c>
      <c r="BM107" s="137">
        <v>35.207568999999999</v>
      </c>
      <c r="BN107" s="137">
        <v>38.218910999999999</v>
      </c>
      <c r="BO107" s="137">
        <v>37.692900000000002</v>
      </c>
      <c r="BP107" s="137">
        <v>42.019909411804896</v>
      </c>
      <c r="BQ107" s="137">
        <v>45.458691636376749</v>
      </c>
      <c r="BR107" s="137">
        <v>44.789727000000006</v>
      </c>
      <c r="BS107" s="137">
        <v>48.287361384787253</v>
      </c>
      <c r="BT107" s="137">
        <v>50.575631253383769</v>
      </c>
      <c r="BU107" s="137">
        <v>52.342542149356234</v>
      </c>
      <c r="BV107" s="137">
        <v>53.916187476541587</v>
      </c>
      <c r="BW107" s="137">
        <v>55.207599007997402</v>
      </c>
      <c r="BX107" s="133">
        <v>56.242470074430692</v>
      </c>
    </row>
    <row r="108" spans="1:76">
      <c r="A108" s="112"/>
      <c r="B108" s="152" t="s">
        <v>222</v>
      </c>
      <c r="C108" s="213" t="s">
        <v>210</v>
      </c>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v>0</v>
      </c>
      <c r="AI108" s="137">
        <v>0</v>
      </c>
      <c r="AJ108" s="137">
        <v>0</v>
      </c>
      <c r="AK108" s="137">
        <v>0</v>
      </c>
      <c r="AL108" s="137">
        <v>0</v>
      </c>
      <c r="AM108" s="137">
        <v>0</v>
      </c>
      <c r="AN108" s="137">
        <v>0</v>
      </c>
      <c r="AO108" s="137">
        <v>0</v>
      </c>
      <c r="AP108" s="137">
        <v>0</v>
      </c>
      <c r="AQ108" s="137">
        <v>94.289000000000001</v>
      </c>
      <c r="AR108" s="137">
        <v>3.1640000000000001</v>
      </c>
      <c r="AS108" s="137">
        <v>0</v>
      </c>
      <c r="AT108" s="137">
        <v>0</v>
      </c>
      <c r="AU108" s="137">
        <v>0</v>
      </c>
      <c r="AV108" s="137">
        <v>0</v>
      </c>
      <c r="AW108" s="137">
        <v>0</v>
      </c>
      <c r="AX108" s="137">
        <v>0</v>
      </c>
      <c r="AY108" s="137">
        <v>0</v>
      </c>
      <c r="AZ108" s="137">
        <v>0</v>
      </c>
      <c r="BA108" s="137">
        <v>0</v>
      </c>
      <c r="BB108" s="137">
        <v>0</v>
      </c>
      <c r="BC108" s="137">
        <v>0</v>
      </c>
      <c r="BD108" s="137">
        <v>0</v>
      </c>
      <c r="BE108" s="137">
        <v>0</v>
      </c>
      <c r="BF108" s="137">
        <v>0</v>
      </c>
      <c r="BG108" s="137">
        <v>0</v>
      </c>
      <c r="BH108" s="137">
        <v>0</v>
      </c>
      <c r="BI108" s="137">
        <v>0</v>
      </c>
      <c r="BJ108" s="137">
        <v>0</v>
      </c>
      <c r="BK108" s="137">
        <v>0</v>
      </c>
      <c r="BL108" s="137">
        <v>0</v>
      </c>
      <c r="BM108" s="137">
        <v>0</v>
      </c>
      <c r="BN108" s="137">
        <v>0</v>
      </c>
      <c r="BO108" s="137">
        <v>0</v>
      </c>
      <c r="BP108" s="137">
        <v>0</v>
      </c>
      <c r="BQ108" s="137">
        <v>0</v>
      </c>
      <c r="BR108" s="137">
        <v>0</v>
      </c>
      <c r="BS108" s="137">
        <v>0</v>
      </c>
      <c r="BT108" s="137">
        <v>0</v>
      </c>
      <c r="BU108" s="137">
        <v>0</v>
      </c>
      <c r="BV108" s="137">
        <v>0</v>
      </c>
      <c r="BW108" s="137">
        <v>0</v>
      </c>
      <c r="BX108" s="133">
        <v>0</v>
      </c>
    </row>
    <row r="109" spans="1:76" s="208" customFormat="1" ht="15.75">
      <c r="A109" s="122"/>
      <c r="B109" s="152" t="s">
        <v>221</v>
      </c>
      <c r="C109" s="213" t="s">
        <v>201</v>
      </c>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v>3.9363849225441023</v>
      </c>
      <c r="AI109" s="137">
        <v>5.5202602999575197</v>
      </c>
      <c r="AJ109" s="137">
        <v>8.4191651597486601</v>
      </c>
      <c r="AK109" s="137">
        <v>11.40887014884054</v>
      </c>
      <c r="AL109" s="137">
        <v>14.260799152797492</v>
      </c>
      <c r="AM109" s="137">
        <v>17.496863859223165</v>
      </c>
      <c r="AN109" s="137">
        <v>23.287158802721503</v>
      </c>
      <c r="AO109" s="137">
        <v>27.081838338421456</v>
      </c>
      <c r="AP109" s="137">
        <v>30.749213754948787</v>
      </c>
      <c r="AQ109" s="137">
        <v>33.941256565171791</v>
      </c>
      <c r="AR109" s="137">
        <v>38.815511614519529</v>
      </c>
      <c r="AS109" s="137">
        <v>44.539010373741071</v>
      </c>
      <c r="AT109" s="137">
        <v>57.046874265431249</v>
      </c>
      <c r="AU109" s="137">
        <v>77.833877487600887</v>
      </c>
      <c r="AV109" s="137">
        <v>92.464743839483148</v>
      </c>
      <c r="AW109" s="137">
        <v>103.84947617643465</v>
      </c>
      <c r="AX109" s="137">
        <v>107.35026467430309</v>
      </c>
      <c r="AY109" s="137">
        <v>111.04251969745886</v>
      </c>
      <c r="AZ109" s="137">
        <v>104.71260357218971</v>
      </c>
      <c r="BA109" s="137">
        <v>136.38296564518024</v>
      </c>
      <c r="BB109" s="137">
        <v>144.18166823796307</v>
      </c>
      <c r="BC109" s="137">
        <v>144.24510744392822</v>
      </c>
      <c r="BD109" s="137">
        <v>163.05199999999999</v>
      </c>
      <c r="BE109" s="137">
        <v>165.48699999999999</v>
      </c>
      <c r="BF109" s="137">
        <v>162.65124892159454</v>
      </c>
      <c r="BG109" s="137">
        <v>169.90298870138361</v>
      </c>
      <c r="BH109" s="137">
        <v>124.283</v>
      </c>
      <c r="BI109" s="137">
        <v>128.26055663881266</v>
      </c>
      <c r="BJ109" s="137">
        <v>135.16607401724025</v>
      </c>
      <c r="BK109" s="137">
        <v>200.75442016647554</v>
      </c>
      <c r="BL109" s="137">
        <v>175.53506304142508</v>
      </c>
      <c r="BM109" s="137">
        <v>183.23841614855513</v>
      </c>
      <c r="BN109" s="137">
        <v>169.98493378695881</v>
      </c>
      <c r="BO109" s="137">
        <v>169.32235473338639</v>
      </c>
      <c r="BP109" s="137">
        <v>159.46672221701033</v>
      </c>
      <c r="BQ109" s="137">
        <v>162.89568151592795</v>
      </c>
      <c r="BR109" s="137">
        <v>135.86195282523332</v>
      </c>
      <c r="BS109" s="137">
        <v>121.03032577398864</v>
      </c>
      <c r="BT109" s="137">
        <v>112.07721433897822</v>
      </c>
      <c r="BU109" s="137">
        <v>113.09996740678419</v>
      </c>
      <c r="BV109" s="137">
        <v>110.55758745361094</v>
      </c>
      <c r="BW109" s="137">
        <v>108.29663043565481</v>
      </c>
      <c r="BX109" s="133">
        <v>105.50689813805431</v>
      </c>
    </row>
    <row r="110" spans="1:76" s="208" customFormat="1" ht="15.75">
      <c r="A110" s="122"/>
      <c r="B110" s="38" t="s">
        <v>295</v>
      </c>
      <c r="C110" s="213" t="s">
        <v>203</v>
      </c>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v>5.2398705871158064</v>
      </c>
      <c r="AR110" s="137">
        <v>27.489073080216954</v>
      </c>
      <c r="AS110" s="137">
        <v>23.776031392140069</v>
      </c>
      <c r="AT110" s="137">
        <v>28.023598820058993</v>
      </c>
      <c r="AU110" s="137">
        <v>38</v>
      </c>
      <c r="AV110" s="137">
        <v>39.200000000000003</v>
      </c>
      <c r="AW110" s="137">
        <v>40.200000000000003</v>
      </c>
      <c r="AX110" s="137">
        <v>30.1</v>
      </c>
      <c r="AY110" s="137">
        <v>51.6</v>
      </c>
      <c r="AZ110" s="137">
        <v>40.9</v>
      </c>
      <c r="BA110" s="137">
        <v>21.7</v>
      </c>
      <c r="BB110" s="137">
        <v>22.1</v>
      </c>
      <c r="BC110" s="137">
        <v>22.213617054828948</v>
      </c>
      <c r="BD110" s="137">
        <v>35.660331161314261</v>
      </c>
      <c r="BE110" s="137">
        <v>27.990037018213997</v>
      </c>
      <c r="BF110" s="137">
        <v>29.15736141380097</v>
      </c>
      <c r="BG110" s="137">
        <v>30.387325282280013</v>
      </c>
      <c r="BH110" s="137">
        <v>32.560962763923698</v>
      </c>
      <c r="BI110" s="137">
        <v>40.862700124098772</v>
      </c>
      <c r="BJ110" s="137"/>
      <c r="BK110" s="137"/>
      <c r="BL110" s="137"/>
      <c r="BM110" s="137"/>
      <c r="BN110" s="137"/>
      <c r="BO110" s="137"/>
      <c r="BP110" s="137"/>
      <c r="BQ110" s="137"/>
      <c r="BR110" s="137"/>
      <c r="BS110" s="137"/>
      <c r="BT110" s="137"/>
      <c r="BU110" s="137"/>
      <c r="BV110" s="137"/>
      <c r="BW110" s="137"/>
      <c r="BX110" s="133"/>
    </row>
    <row r="111" spans="1:76" ht="25.5" customHeight="1">
      <c r="A111" s="112"/>
      <c r="B111" s="152" t="s">
        <v>219</v>
      </c>
      <c r="C111" s="213" t="s">
        <v>203</v>
      </c>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v>19.951376999999997</v>
      </c>
      <c r="BK111" s="137">
        <v>17.527673000000004</v>
      </c>
      <c r="BL111" s="137">
        <v>14.842842999999998</v>
      </c>
      <c r="BM111" s="137">
        <v>15.344812999999997</v>
      </c>
      <c r="BN111" s="137">
        <v>15.454585269990007</v>
      </c>
      <c r="BO111" s="137">
        <v>9.8689252387300055</v>
      </c>
      <c r="BP111" s="137">
        <v>8.0439209999999992</v>
      </c>
      <c r="BQ111" s="137">
        <v>-2.3165770000000001</v>
      </c>
      <c r="BR111" s="137">
        <v>-3.7641038577599999</v>
      </c>
      <c r="BS111" s="137">
        <v>0</v>
      </c>
      <c r="BT111" s="137">
        <v>0</v>
      </c>
      <c r="BU111" s="137">
        <v>0</v>
      </c>
      <c r="BV111" s="137">
        <v>0</v>
      </c>
      <c r="BW111" s="137">
        <v>0</v>
      </c>
      <c r="BX111" s="133">
        <v>0</v>
      </c>
    </row>
    <row r="112" spans="1:76">
      <c r="A112" s="112"/>
      <c r="B112" s="152" t="s">
        <v>2</v>
      </c>
      <c r="C112" s="213"/>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f t="shared" ref="AH112:BX112" si="15">SUM(AH113,AH120)</f>
        <v>7589</v>
      </c>
      <c r="AI112" s="137">
        <f t="shared" si="15"/>
        <v>8852</v>
      </c>
      <c r="AJ112" s="137">
        <f t="shared" si="15"/>
        <v>10564</v>
      </c>
      <c r="AK112" s="137">
        <f t="shared" si="15"/>
        <v>12165</v>
      </c>
      <c r="AL112" s="137">
        <f t="shared" si="15"/>
        <v>13589</v>
      </c>
      <c r="AM112" s="137">
        <f t="shared" si="15"/>
        <v>14654</v>
      </c>
      <c r="AN112" s="137">
        <f t="shared" si="15"/>
        <v>15307</v>
      </c>
      <c r="AO112" s="137">
        <f t="shared" si="15"/>
        <v>16625</v>
      </c>
      <c r="AP112" s="137">
        <f t="shared" si="15"/>
        <v>17816.453000000001</v>
      </c>
      <c r="AQ112" s="137">
        <f t="shared" si="15"/>
        <v>18685.544999999998</v>
      </c>
      <c r="AR112" s="137">
        <f t="shared" si="15"/>
        <v>19273.72</v>
      </c>
      <c r="AS112" s="137">
        <f t="shared" si="15"/>
        <v>20731.936000000002</v>
      </c>
      <c r="AT112" s="137">
        <f t="shared" si="15"/>
        <v>22734.863000000001</v>
      </c>
      <c r="AU112" s="137">
        <f t="shared" si="15"/>
        <v>25578.864000000001</v>
      </c>
      <c r="AV112" s="137">
        <f t="shared" si="15"/>
        <v>26741.489000000001</v>
      </c>
      <c r="AW112" s="137">
        <f t="shared" si="15"/>
        <v>28219.280000000002</v>
      </c>
      <c r="AX112" s="137">
        <f t="shared" si="15"/>
        <v>28779.506000000001</v>
      </c>
      <c r="AY112" s="137">
        <f t="shared" si="15"/>
        <v>29998.344000000005</v>
      </c>
      <c r="AZ112" s="137">
        <f t="shared" si="15"/>
        <v>32024.285999999996</v>
      </c>
      <c r="BA112" s="137">
        <f t="shared" si="15"/>
        <v>33586</v>
      </c>
      <c r="BB112" s="137">
        <f t="shared" si="15"/>
        <v>35603.290999999997</v>
      </c>
      <c r="BC112" s="137">
        <f t="shared" si="15"/>
        <v>37802.438000000002</v>
      </c>
      <c r="BD112" s="137">
        <f t="shared" si="15"/>
        <v>38745.199999999997</v>
      </c>
      <c r="BE112" s="137">
        <f t="shared" si="15"/>
        <v>41921.603135450008</v>
      </c>
      <c r="BF112" s="137">
        <f t="shared" si="15"/>
        <v>44367.258565528275</v>
      </c>
      <c r="BG112" s="137">
        <f t="shared" si="15"/>
        <v>46506.352382756908</v>
      </c>
      <c r="BH112" s="137">
        <f t="shared" si="15"/>
        <v>48801.804999999993</v>
      </c>
      <c r="BI112" s="137">
        <f t="shared" si="15"/>
        <v>51422.462685710001</v>
      </c>
      <c r="BJ112" s="137">
        <f t="shared" si="15"/>
        <v>53663.45674691999</v>
      </c>
      <c r="BK112" s="137">
        <f t="shared" si="15"/>
        <v>57593.742352232308</v>
      </c>
      <c r="BL112" s="137">
        <f t="shared" si="15"/>
        <v>61584.34965923</v>
      </c>
      <c r="BM112" s="137">
        <f t="shared" si="15"/>
        <v>66895.841990320012</v>
      </c>
      <c r="BN112" s="137">
        <f t="shared" si="15"/>
        <v>69835.141333070002</v>
      </c>
      <c r="BO112" s="137">
        <f t="shared" si="15"/>
        <v>74150.519898250001</v>
      </c>
      <c r="BP112" s="137">
        <f t="shared" si="15"/>
        <v>79809.006438810029</v>
      </c>
      <c r="BQ112" s="137">
        <f t="shared" si="15"/>
        <v>83110.340476999991</v>
      </c>
      <c r="BR112" s="137">
        <f t="shared" si="15"/>
        <v>86515.830873260027</v>
      </c>
      <c r="BS112" s="137">
        <f t="shared" si="15"/>
        <v>89706.286451690496</v>
      </c>
      <c r="BT112" s="137">
        <f t="shared" si="15"/>
        <v>92110.910208820133</v>
      </c>
      <c r="BU112" s="137">
        <f t="shared" si="15"/>
        <v>95263.19536074606</v>
      </c>
      <c r="BV112" s="137">
        <f t="shared" si="15"/>
        <v>98703.204235883488</v>
      </c>
      <c r="BW112" s="137">
        <f t="shared" si="15"/>
        <v>101799.8013460721</v>
      </c>
      <c r="BX112" s="133">
        <f t="shared" si="15"/>
        <v>105258.64500327557</v>
      </c>
    </row>
    <row r="113" spans="1:76">
      <c r="A113" s="112"/>
      <c r="B113" s="37" t="s">
        <v>217</v>
      </c>
      <c r="C113" s="213" t="s">
        <v>210</v>
      </c>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f t="shared" ref="AH113:BX113" si="16">SUM(AH114:AH119)</f>
        <v>7552</v>
      </c>
      <c r="AI113" s="137">
        <f t="shared" si="16"/>
        <v>8816</v>
      </c>
      <c r="AJ113" s="137">
        <f t="shared" si="16"/>
        <v>10526</v>
      </c>
      <c r="AK113" s="137">
        <f t="shared" si="16"/>
        <v>12126</v>
      </c>
      <c r="AL113" s="137">
        <f t="shared" si="16"/>
        <v>13549</v>
      </c>
      <c r="AM113" s="137">
        <f t="shared" si="16"/>
        <v>14613</v>
      </c>
      <c r="AN113" s="137">
        <f t="shared" si="16"/>
        <v>15268</v>
      </c>
      <c r="AO113" s="137">
        <f t="shared" si="16"/>
        <v>16584</v>
      </c>
      <c r="AP113" s="137">
        <f t="shared" si="16"/>
        <v>17779.453000000001</v>
      </c>
      <c r="AQ113" s="137">
        <f t="shared" si="16"/>
        <v>18648.391</v>
      </c>
      <c r="AR113" s="137">
        <f t="shared" si="16"/>
        <v>19237.593000000001</v>
      </c>
      <c r="AS113" s="137">
        <f t="shared" si="16"/>
        <v>20697.363000000001</v>
      </c>
      <c r="AT113" s="137">
        <f t="shared" si="16"/>
        <v>22699.034</v>
      </c>
      <c r="AU113" s="137">
        <f t="shared" si="16"/>
        <v>25543.024000000001</v>
      </c>
      <c r="AV113" s="137">
        <f t="shared" si="16"/>
        <v>26705.927</v>
      </c>
      <c r="AW113" s="137">
        <f t="shared" si="16"/>
        <v>28183.114000000001</v>
      </c>
      <c r="AX113" s="137">
        <f t="shared" si="16"/>
        <v>28744.81</v>
      </c>
      <c r="AY113" s="137">
        <f t="shared" si="16"/>
        <v>29962.569000000003</v>
      </c>
      <c r="AZ113" s="137">
        <f t="shared" si="16"/>
        <v>31994.560999999998</v>
      </c>
      <c r="BA113" s="137">
        <f t="shared" si="16"/>
        <v>33556.756999999998</v>
      </c>
      <c r="BB113" s="137">
        <f t="shared" si="16"/>
        <v>35574.510999999999</v>
      </c>
      <c r="BC113" s="137">
        <f t="shared" si="16"/>
        <v>37774.760999999999</v>
      </c>
      <c r="BD113" s="137">
        <f t="shared" si="16"/>
        <v>38717.656999999999</v>
      </c>
      <c r="BE113" s="137">
        <f t="shared" si="16"/>
        <v>41893.001853800008</v>
      </c>
      <c r="BF113" s="137">
        <f t="shared" si="16"/>
        <v>44338.400971748277</v>
      </c>
      <c r="BG113" s="137">
        <f t="shared" si="16"/>
        <v>46476.654559836905</v>
      </c>
      <c r="BH113" s="137">
        <f t="shared" si="16"/>
        <v>48771.517999999996</v>
      </c>
      <c r="BI113" s="137">
        <f t="shared" si="16"/>
        <v>51391.939927300002</v>
      </c>
      <c r="BJ113" s="137">
        <f t="shared" si="16"/>
        <v>53629.367547699992</v>
      </c>
      <c r="BK113" s="137">
        <f t="shared" si="16"/>
        <v>57554.148143162311</v>
      </c>
      <c r="BL113" s="137">
        <f t="shared" si="16"/>
        <v>61539.334872430001</v>
      </c>
      <c r="BM113" s="137">
        <f t="shared" si="16"/>
        <v>66848.160442100008</v>
      </c>
      <c r="BN113" s="137">
        <f t="shared" si="16"/>
        <v>69777.042747119995</v>
      </c>
      <c r="BO113" s="137">
        <f t="shared" si="16"/>
        <v>74087.953530660001</v>
      </c>
      <c r="BP113" s="137">
        <f t="shared" si="16"/>
        <v>79733.982094140025</v>
      </c>
      <c r="BQ113" s="137">
        <f t="shared" si="16"/>
        <v>83014.68745279999</v>
      </c>
      <c r="BR113" s="137">
        <f t="shared" si="16"/>
        <v>86427.717722980029</v>
      </c>
      <c r="BS113" s="137">
        <f t="shared" si="16"/>
        <v>89614.536537037973</v>
      </c>
      <c r="BT113" s="137">
        <f t="shared" si="16"/>
        <v>92015.520507634312</v>
      </c>
      <c r="BU113" s="137">
        <f t="shared" si="16"/>
        <v>95165.447002606103</v>
      </c>
      <c r="BV113" s="137">
        <f t="shared" si="16"/>
        <v>98599.231530848745</v>
      </c>
      <c r="BW113" s="137">
        <f t="shared" si="16"/>
        <v>101686.37089725636</v>
      </c>
      <c r="BX113" s="133">
        <f t="shared" si="16"/>
        <v>105137.46742824947</v>
      </c>
    </row>
    <row r="114" spans="1:76">
      <c r="A114" s="112"/>
      <c r="B114" s="214" t="s">
        <v>294</v>
      </c>
      <c r="C114" s="213"/>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v>7552</v>
      </c>
      <c r="AI114" s="137">
        <v>8815</v>
      </c>
      <c r="AJ114" s="137">
        <v>10518</v>
      </c>
      <c r="AK114" s="137">
        <v>12107</v>
      </c>
      <c r="AL114" s="137">
        <v>13509</v>
      </c>
      <c r="AM114" s="137">
        <v>14553</v>
      </c>
      <c r="AN114" s="137">
        <v>15181</v>
      </c>
      <c r="AO114" s="137">
        <v>16443</v>
      </c>
      <c r="AP114" s="137">
        <v>17560.36</v>
      </c>
      <c r="AQ114" s="137">
        <v>18355.971000000001</v>
      </c>
      <c r="AR114" s="137">
        <v>18857.098000000002</v>
      </c>
      <c r="AS114" s="137">
        <v>20171.257000000001</v>
      </c>
      <c r="AT114" s="137">
        <v>21972.580999999998</v>
      </c>
      <c r="AU114" s="137">
        <v>24450.99</v>
      </c>
      <c r="AV114" s="137">
        <v>25364.328000000001</v>
      </c>
      <c r="AW114" s="137">
        <v>26546.062000000002</v>
      </c>
      <c r="AX114" s="137">
        <v>26859.15</v>
      </c>
      <c r="AY114" s="137">
        <v>27740.434000000001</v>
      </c>
      <c r="AZ114" s="137">
        <v>29238.920999999998</v>
      </c>
      <c r="BA114" s="137">
        <v>30391.121999999999</v>
      </c>
      <c r="BB114" s="137">
        <v>31914.134999999998</v>
      </c>
      <c r="BC114" s="137">
        <v>33377.665495317</v>
      </c>
      <c r="BD114" s="137">
        <v>32886.690685359994</v>
      </c>
      <c r="BE114" s="137">
        <v>35420.719669182879</v>
      </c>
      <c r="BF114" s="137">
        <v>37284.042076120684</v>
      </c>
      <c r="BG114" s="137">
        <v>38505.283116754588</v>
      </c>
      <c r="BH114" s="137">
        <v>40026.295326250001</v>
      </c>
      <c r="BI114" s="137">
        <v>41780.351999849998</v>
      </c>
      <c r="BJ114" s="137">
        <v>43129.110323089997</v>
      </c>
      <c r="BK114" s="137">
        <v>45774.817325406155</v>
      </c>
      <c r="BL114" s="137">
        <v>48323.221362397162</v>
      </c>
      <c r="BM114" s="137">
        <v>51848.801061122263</v>
      </c>
      <c r="BN114" s="137">
        <v>54097.476088878946</v>
      </c>
      <c r="BO114" s="137">
        <v>57360.707342025926</v>
      </c>
      <c r="BP114" s="137">
        <v>61155.804856264447</v>
      </c>
      <c r="BQ114" s="137">
        <v>63491.474743577586</v>
      </c>
      <c r="BR114" s="137">
        <v>65863.2869627162</v>
      </c>
      <c r="BS114" s="137">
        <v>68359.366759479133</v>
      </c>
      <c r="BT114" s="137">
        <v>69342.567537731535</v>
      </c>
      <c r="BU114" s="137">
        <v>69341.446624353703</v>
      </c>
      <c r="BV114" s="137">
        <v>69563.727061698053</v>
      </c>
      <c r="BW114" s="137">
        <v>69781.286992643363</v>
      </c>
      <c r="BX114" s="133">
        <v>69650.444224582039</v>
      </c>
    </row>
    <row r="115" spans="1:76">
      <c r="A115" s="112"/>
      <c r="B115" s="214" t="s">
        <v>293</v>
      </c>
      <c r="C115" s="213"/>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v>0</v>
      </c>
      <c r="AI115" s="137">
        <v>1</v>
      </c>
      <c r="AJ115" s="137">
        <v>8</v>
      </c>
      <c r="AK115" s="137">
        <v>19</v>
      </c>
      <c r="AL115" s="137">
        <v>40</v>
      </c>
      <c r="AM115" s="137">
        <v>60</v>
      </c>
      <c r="AN115" s="137">
        <v>87</v>
      </c>
      <c r="AO115" s="137">
        <v>141</v>
      </c>
      <c r="AP115" s="137">
        <v>219.09299999999999</v>
      </c>
      <c r="AQ115" s="137">
        <v>292.42</v>
      </c>
      <c r="AR115" s="137">
        <v>380.495</v>
      </c>
      <c r="AS115" s="137">
        <v>526.10599999999999</v>
      </c>
      <c r="AT115" s="137">
        <v>726.45299999999997</v>
      </c>
      <c r="AU115" s="137">
        <v>1092.0340000000001</v>
      </c>
      <c r="AV115" s="137">
        <v>1341.5989999999999</v>
      </c>
      <c r="AW115" s="137">
        <v>1637.0519999999999</v>
      </c>
      <c r="AX115" s="137">
        <v>1885.66</v>
      </c>
      <c r="AY115" s="137">
        <v>2222.1350000000002</v>
      </c>
      <c r="AZ115" s="137">
        <v>2755.64</v>
      </c>
      <c r="BA115" s="137">
        <v>3165.6350000000002</v>
      </c>
      <c r="BB115" s="137">
        <v>3660.3760000000002</v>
      </c>
      <c r="BC115" s="137">
        <v>4397.0955046829995</v>
      </c>
      <c r="BD115" s="137">
        <v>4731.2979999999998</v>
      </c>
      <c r="BE115" s="137">
        <v>5327.7833360571276</v>
      </c>
      <c r="BF115" s="137">
        <v>5868.9417107775953</v>
      </c>
      <c r="BG115" s="137">
        <v>6648.4214836423171</v>
      </c>
      <c r="BH115" s="137">
        <v>7362.7420000000002</v>
      </c>
      <c r="BI115" s="137">
        <v>8161.3418322999996</v>
      </c>
      <c r="BJ115" s="137">
        <v>8951.9807621599994</v>
      </c>
      <c r="BK115" s="137">
        <v>10025.547447100002</v>
      </c>
      <c r="BL115" s="137">
        <v>11171.999606900003</v>
      </c>
      <c r="BM115" s="137">
        <v>12696.219372410003</v>
      </c>
      <c r="BN115" s="137">
        <v>13074.350907085996</v>
      </c>
      <c r="BO115" s="137">
        <v>14166.501676169999</v>
      </c>
      <c r="BP115" s="137">
        <v>15766.881886475003</v>
      </c>
      <c r="BQ115" s="137">
        <v>16663.691062059166</v>
      </c>
      <c r="BR115" s="137">
        <v>17634.380233839744</v>
      </c>
      <c r="BS115" s="137">
        <v>18285.611418455668</v>
      </c>
      <c r="BT115" s="137">
        <v>18212.608423065078</v>
      </c>
      <c r="BU115" s="137">
        <v>18121.950220070597</v>
      </c>
      <c r="BV115" s="137">
        <v>18076.665262348521</v>
      </c>
      <c r="BW115" s="137">
        <v>18057.983592930777</v>
      </c>
      <c r="BX115" s="133">
        <v>17932.557754897414</v>
      </c>
    </row>
    <row r="116" spans="1:76">
      <c r="A116" s="112"/>
      <c r="B116" s="214" t="s">
        <v>292</v>
      </c>
      <c r="C116" s="213"/>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v>1099.6683146400001</v>
      </c>
      <c r="BE116" s="137">
        <v>1144.4988485600004</v>
      </c>
      <c r="BF116" s="137">
        <v>1185.4171848499998</v>
      </c>
      <c r="BG116" s="137">
        <v>1322.9499594399999</v>
      </c>
      <c r="BH116" s="137">
        <v>1382.4806737499998</v>
      </c>
      <c r="BI116" s="137">
        <v>1450.2460951499997</v>
      </c>
      <c r="BJ116" s="137">
        <v>1507.2713076100001</v>
      </c>
      <c r="BK116" s="137">
        <v>1595.1330525061512</v>
      </c>
      <c r="BL116" s="137">
        <v>1696.1175015328326</v>
      </c>
      <c r="BM116" s="137">
        <v>1803.6566907777408</v>
      </c>
      <c r="BN116" s="137">
        <v>1841.4891045270388</v>
      </c>
      <c r="BO116" s="137">
        <v>1928.517541864087</v>
      </c>
      <c r="BP116" s="137">
        <v>2057.8452180005802</v>
      </c>
      <c r="BQ116" s="137">
        <v>2120.523072903236</v>
      </c>
      <c r="BR116" s="137">
        <v>2184.7987150438335</v>
      </c>
      <c r="BS116" s="137">
        <v>2221.442112193989</v>
      </c>
      <c r="BT116" s="137">
        <v>2178.2307573869125</v>
      </c>
      <c r="BU116" s="137">
        <v>2130.4268757196223</v>
      </c>
      <c r="BV116" s="137">
        <v>2087.7450730093783</v>
      </c>
      <c r="BW116" s="137">
        <v>2045.4757919757913</v>
      </c>
      <c r="BX116" s="133">
        <v>1990.8539165948573</v>
      </c>
    </row>
    <row r="117" spans="1:76">
      <c r="A117" s="112"/>
      <c r="B117" s="214" t="s">
        <v>291</v>
      </c>
      <c r="C117" s="213"/>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v>0</v>
      </c>
      <c r="AI117" s="137">
        <v>0</v>
      </c>
      <c r="AJ117" s="137">
        <v>0</v>
      </c>
      <c r="AK117" s="137">
        <v>0</v>
      </c>
      <c r="AL117" s="137">
        <v>0</v>
      </c>
      <c r="AM117" s="137">
        <v>0</v>
      </c>
      <c r="AN117" s="137">
        <v>0</v>
      </c>
      <c r="AO117" s="137">
        <v>0</v>
      </c>
      <c r="AP117" s="137">
        <v>0</v>
      </c>
      <c r="AQ117" s="137">
        <v>0</v>
      </c>
      <c r="AR117" s="137">
        <v>0</v>
      </c>
      <c r="AS117" s="137">
        <v>0</v>
      </c>
      <c r="AT117" s="137">
        <v>0</v>
      </c>
      <c r="AU117" s="137">
        <v>0</v>
      </c>
      <c r="AV117" s="137">
        <v>0</v>
      </c>
      <c r="AW117" s="137">
        <v>0</v>
      </c>
      <c r="AX117" s="137">
        <v>0</v>
      </c>
      <c r="AY117" s="137">
        <v>0</v>
      </c>
      <c r="AZ117" s="137">
        <v>0</v>
      </c>
      <c r="BA117" s="137">
        <v>0</v>
      </c>
      <c r="BB117" s="137">
        <v>0</v>
      </c>
      <c r="BC117" s="137">
        <v>0</v>
      </c>
      <c r="BD117" s="137">
        <v>0</v>
      </c>
      <c r="BE117" s="137">
        <v>0</v>
      </c>
      <c r="BF117" s="137">
        <v>0</v>
      </c>
      <c r="BG117" s="137">
        <v>0</v>
      </c>
      <c r="BH117" s="137">
        <v>0</v>
      </c>
      <c r="BI117" s="137">
        <v>0</v>
      </c>
      <c r="BJ117" s="137">
        <v>41.005154839999996</v>
      </c>
      <c r="BK117" s="137">
        <v>158.65031815</v>
      </c>
      <c r="BL117" s="137">
        <v>347.99640159999996</v>
      </c>
      <c r="BM117" s="137">
        <v>499.48331779</v>
      </c>
      <c r="BN117" s="137">
        <v>763.72664662801776</v>
      </c>
      <c r="BO117" s="137">
        <v>632.22697060000007</v>
      </c>
      <c r="BP117" s="137">
        <v>753.45013339999991</v>
      </c>
      <c r="BQ117" s="137">
        <v>738.99857426000017</v>
      </c>
      <c r="BR117" s="137">
        <v>745.25181138026528</v>
      </c>
      <c r="BS117" s="137">
        <v>748.11624690918609</v>
      </c>
      <c r="BT117" s="137">
        <v>724.72866264492154</v>
      </c>
      <c r="BU117" s="137">
        <v>712.49358471901314</v>
      </c>
      <c r="BV117" s="137">
        <v>632.16813532158278</v>
      </c>
      <c r="BW117" s="137">
        <v>525.20622894535484</v>
      </c>
      <c r="BX117" s="133">
        <v>426.24069424608774</v>
      </c>
    </row>
    <row r="118" spans="1:76">
      <c r="A118" s="112"/>
      <c r="B118" s="214" t="s">
        <v>290</v>
      </c>
      <c r="C118" s="213"/>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v>1467.0026686326121</v>
      </c>
      <c r="BU118" s="137">
        <v>4588.6728509382328</v>
      </c>
      <c r="BV118" s="137">
        <v>7790.7778060419187</v>
      </c>
      <c r="BW118" s="137">
        <v>10702.957038829039</v>
      </c>
      <c r="BX118" s="133">
        <v>14421.472790678987</v>
      </c>
    </row>
    <row r="119" spans="1:76">
      <c r="A119" s="112"/>
      <c r="B119" s="214" t="s">
        <v>289</v>
      </c>
      <c r="C119" s="213"/>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v>90.382458173243961</v>
      </c>
      <c r="BU119" s="137">
        <v>270.4568468049257</v>
      </c>
      <c r="BV119" s="137">
        <v>448.14819242927581</v>
      </c>
      <c r="BW119" s="137">
        <v>573.46125193202556</v>
      </c>
      <c r="BX119" s="133">
        <v>715.89804725007468</v>
      </c>
    </row>
    <row r="120" spans="1:76">
      <c r="A120" s="112"/>
      <c r="B120" s="37" t="s">
        <v>288</v>
      </c>
      <c r="C120" s="213" t="s">
        <v>201</v>
      </c>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v>37</v>
      </c>
      <c r="AI120" s="137">
        <v>36</v>
      </c>
      <c r="AJ120" s="137">
        <v>38</v>
      </c>
      <c r="AK120" s="137">
        <v>39</v>
      </c>
      <c r="AL120" s="137">
        <v>40</v>
      </c>
      <c r="AM120" s="137">
        <v>41</v>
      </c>
      <c r="AN120" s="137">
        <v>39</v>
      </c>
      <c r="AO120" s="137">
        <v>41</v>
      </c>
      <c r="AP120" s="137">
        <v>37</v>
      </c>
      <c r="AQ120" s="137">
        <v>37.154000000000003</v>
      </c>
      <c r="AR120" s="137">
        <v>36.127000000000002</v>
      </c>
      <c r="AS120" s="137">
        <v>34.573</v>
      </c>
      <c r="AT120" s="137">
        <v>35.829000000000001</v>
      </c>
      <c r="AU120" s="137">
        <v>35.840000000000003</v>
      </c>
      <c r="AV120" s="137">
        <v>35.561999999999998</v>
      </c>
      <c r="AW120" s="137">
        <v>36.165999999999997</v>
      </c>
      <c r="AX120" s="137">
        <v>34.695999999999998</v>
      </c>
      <c r="AY120" s="137">
        <v>35.774999999999999</v>
      </c>
      <c r="AZ120" s="137">
        <v>29.725000000000001</v>
      </c>
      <c r="BA120" s="137">
        <v>29.242999999999999</v>
      </c>
      <c r="BB120" s="137">
        <v>28.78</v>
      </c>
      <c r="BC120" s="137">
        <v>27.677</v>
      </c>
      <c r="BD120" s="137">
        <v>27.542999999999999</v>
      </c>
      <c r="BE120" s="137">
        <v>28.601281650000001</v>
      </c>
      <c r="BF120" s="137">
        <v>28.857593779999998</v>
      </c>
      <c r="BG120" s="137">
        <v>29.69782292</v>
      </c>
      <c r="BH120" s="137">
        <v>30.286999999999999</v>
      </c>
      <c r="BI120" s="137">
        <v>30.522758409999998</v>
      </c>
      <c r="BJ120" s="137">
        <v>34.089199220000005</v>
      </c>
      <c r="BK120" s="137">
        <v>39.594209070000005</v>
      </c>
      <c r="BL120" s="137">
        <v>45.014786799999996</v>
      </c>
      <c r="BM120" s="137">
        <v>47.681548220000018</v>
      </c>
      <c r="BN120" s="137">
        <v>58.09858595</v>
      </c>
      <c r="BO120" s="137">
        <v>62.566367589999992</v>
      </c>
      <c r="BP120" s="137">
        <v>75.024344669999962</v>
      </c>
      <c r="BQ120" s="137">
        <v>95.653024200000061</v>
      </c>
      <c r="BR120" s="137">
        <v>88.113150280000013</v>
      </c>
      <c r="BS120" s="137">
        <v>91.749914652519948</v>
      </c>
      <c r="BT120" s="137">
        <v>95.389701185825828</v>
      </c>
      <c r="BU120" s="137">
        <v>97.748358139960359</v>
      </c>
      <c r="BV120" s="137">
        <v>103.9727050347484</v>
      </c>
      <c r="BW120" s="137">
        <v>113.43044881574122</v>
      </c>
      <c r="BX120" s="133">
        <v>121.17757502609943</v>
      </c>
    </row>
    <row r="121" spans="1:76" ht="26.1" customHeight="1">
      <c r="A121" s="112"/>
      <c r="B121" s="152" t="s">
        <v>287</v>
      </c>
      <c r="C121" s="213" t="s">
        <v>210</v>
      </c>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v>0</v>
      </c>
      <c r="AI121" s="137">
        <v>0</v>
      </c>
      <c r="AJ121" s="137">
        <v>0</v>
      </c>
      <c r="AK121" s="137">
        <v>0</v>
      </c>
      <c r="AL121" s="137">
        <v>0</v>
      </c>
      <c r="AM121" s="137">
        <v>0</v>
      </c>
      <c r="AN121" s="137">
        <v>0</v>
      </c>
      <c r="AO121" s="137">
        <v>0</v>
      </c>
      <c r="AP121" s="137">
        <v>0</v>
      </c>
      <c r="AQ121" s="137">
        <v>0</v>
      </c>
      <c r="AR121" s="137">
        <v>0</v>
      </c>
      <c r="AS121" s="137">
        <v>0</v>
      </c>
      <c r="AT121" s="137">
        <v>0</v>
      </c>
      <c r="AU121" s="137">
        <v>0</v>
      </c>
      <c r="AV121" s="137">
        <v>0</v>
      </c>
      <c r="AW121" s="137">
        <v>0</v>
      </c>
      <c r="AX121" s="137">
        <v>0</v>
      </c>
      <c r="AY121" s="137">
        <v>0</v>
      </c>
      <c r="AZ121" s="137">
        <v>0</v>
      </c>
      <c r="BA121" s="137">
        <v>0</v>
      </c>
      <c r="BB121" s="137">
        <v>0</v>
      </c>
      <c r="BC121" s="137">
        <v>0</v>
      </c>
      <c r="BD121" s="137">
        <v>0</v>
      </c>
      <c r="BE121" s="137">
        <v>0</v>
      </c>
      <c r="BF121" s="137">
        <v>0</v>
      </c>
      <c r="BG121" s="137">
        <v>0</v>
      </c>
      <c r="BH121" s="137">
        <v>0</v>
      </c>
      <c r="BI121" s="137">
        <v>0</v>
      </c>
      <c r="BJ121" s="137">
        <v>0</v>
      </c>
      <c r="BK121" s="137">
        <v>0</v>
      </c>
      <c r="BL121" s="137">
        <v>9.8403037599999994</v>
      </c>
      <c r="BM121" s="137">
        <v>0.25143872</v>
      </c>
      <c r="BN121" s="137">
        <v>-1.7732257699999998</v>
      </c>
      <c r="BO121" s="137">
        <v>5.1625466999999992</v>
      </c>
      <c r="BP121" s="137">
        <v>2.0412564999999998</v>
      </c>
      <c r="BQ121" s="137">
        <v>2.5456364999999996</v>
      </c>
      <c r="BR121" s="137">
        <v>1.8016614399999999</v>
      </c>
      <c r="BS121" s="137">
        <v>2.3767686643631261</v>
      </c>
      <c r="BT121" s="137">
        <v>3.2498132333333332</v>
      </c>
      <c r="BU121" s="137">
        <v>3.2498132333333332</v>
      </c>
      <c r="BV121" s="137">
        <v>3.2498132333333332</v>
      </c>
      <c r="BW121" s="137">
        <v>3.2498132333333332</v>
      </c>
      <c r="BX121" s="133">
        <v>3.2498132333333332</v>
      </c>
    </row>
    <row r="122" spans="1:76">
      <c r="A122" s="112"/>
      <c r="B122" s="152" t="s">
        <v>212</v>
      </c>
      <c r="C122" s="213" t="s">
        <v>203</v>
      </c>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v>0</v>
      </c>
      <c r="AR122" s="137">
        <v>0</v>
      </c>
      <c r="AS122" s="137">
        <v>0</v>
      </c>
      <c r="AT122" s="137">
        <v>0</v>
      </c>
      <c r="AU122" s="137">
        <v>0</v>
      </c>
      <c r="AV122" s="137">
        <v>0</v>
      </c>
      <c r="AW122" s="137">
        <v>0</v>
      </c>
      <c r="AX122" s="137">
        <v>0</v>
      </c>
      <c r="AY122" s="137">
        <v>0</v>
      </c>
      <c r="AZ122" s="137">
        <v>0</v>
      </c>
      <c r="BA122" s="137">
        <v>0</v>
      </c>
      <c r="BB122" s="137">
        <v>0</v>
      </c>
      <c r="BC122" s="137">
        <v>0</v>
      </c>
      <c r="BD122" s="137">
        <v>0</v>
      </c>
      <c r="BE122" s="137">
        <v>0</v>
      </c>
      <c r="BF122" s="137">
        <v>0</v>
      </c>
      <c r="BG122" s="137">
        <v>0</v>
      </c>
      <c r="BH122" s="137">
        <v>0</v>
      </c>
      <c r="BI122" s="137">
        <v>0</v>
      </c>
      <c r="BJ122" s="137">
        <v>0.24022200000000002</v>
      </c>
      <c r="BK122" s="137">
        <v>0</v>
      </c>
      <c r="BL122" s="137">
        <v>0</v>
      </c>
      <c r="BM122" s="137">
        <v>0</v>
      </c>
      <c r="BN122" s="137">
        <v>0</v>
      </c>
      <c r="BO122" s="137">
        <v>0</v>
      </c>
      <c r="BP122" s="137">
        <v>0</v>
      </c>
      <c r="BQ122" s="137">
        <v>0</v>
      </c>
      <c r="BR122" s="137">
        <v>0</v>
      </c>
      <c r="BS122" s="137">
        <v>0</v>
      </c>
      <c r="BT122" s="137">
        <v>0</v>
      </c>
      <c r="BU122" s="137">
        <v>0</v>
      </c>
      <c r="BV122" s="137">
        <v>0</v>
      </c>
      <c r="BW122" s="137">
        <v>0</v>
      </c>
      <c r="BX122" s="133">
        <v>0</v>
      </c>
    </row>
    <row r="123" spans="1:76">
      <c r="A123" s="112"/>
      <c r="B123" s="38" t="s">
        <v>286</v>
      </c>
      <c r="C123" s="213" t="s">
        <v>201</v>
      </c>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v>243.49200000000002</v>
      </c>
      <c r="AI123" s="137">
        <v>236.82599999999999</v>
      </c>
      <c r="AJ123" s="137">
        <v>274.50800000000004</v>
      </c>
      <c r="AK123" s="137">
        <v>318.23599999999999</v>
      </c>
      <c r="AL123" s="137">
        <v>342.32</v>
      </c>
      <c r="AM123" s="137">
        <v>352.92700000000002</v>
      </c>
      <c r="AN123" s="137">
        <v>386.935</v>
      </c>
      <c r="AO123" s="137">
        <v>433.07299999999998</v>
      </c>
      <c r="AP123" s="137">
        <v>451.89600000000002</v>
      </c>
      <c r="AQ123" s="137">
        <v>469.89100000000002</v>
      </c>
      <c r="AR123" s="137">
        <v>489.99700000000007</v>
      </c>
      <c r="AS123" s="137">
        <v>524.06600000000003</v>
      </c>
      <c r="AT123" s="137">
        <v>680.27271568504</v>
      </c>
      <c r="AU123" s="137">
        <v>806.36</v>
      </c>
      <c r="AV123" s="137">
        <v>957.33251515151505</v>
      </c>
      <c r="AW123" s="137">
        <v>1046.9948837209301</v>
      </c>
      <c r="AX123" s="137">
        <v>926.49211790393008</v>
      </c>
      <c r="AY123" s="137">
        <v>1013.3268611111112</v>
      </c>
      <c r="AZ123" s="137">
        <v>1117.0549372693727</v>
      </c>
      <c r="BA123" s="137">
        <v>1073.4833333333333</v>
      </c>
      <c r="BB123" s="137">
        <v>1048.8014229249011</v>
      </c>
      <c r="BC123" s="137">
        <v>1040.4334023904382</v>
      </c>
      <c r="BD123" s="137">
        <v>1185.7441290322581</v>
      </c>
      <c r="BE123" s="137">
        <v>1051.6344086021506</v>
      </c>
      <c r="BF123" s="137">
        <v>0</v>
      </c>
      <c r="BG123" s="137">
        <v>0</v>
      </c>
      <c r="BH123" s="137">
        <v>0</v>
      </c>
      <c r="BI123" s="137">
        <v>0</v>
      </c>
      <c r="BJ123" s="137">
        <v>0</v>
      </c>
      <c r="BK123" s="137">
        <v>0</v>
      </c>
      <c r="BL123" s="137">
        <v>0</v>
      </c>
      <c r="BM123" s="137">
        <v>0</v>
      </c>
      <c r="BN123" s="137">
        <v>0</v>
      </c>
      <c r="BO123" s="137">
        <v>0</v>
      </c>
      <c r="BP123" s="137">
        <v>0</v>
      </c>
      <c r="BQ123" s="137">
        <v>0</v>
      </c>
      <c r="BR123" s="137">
        <v>0</v>
      </c>
      <c r="BS123" s="137">
        <v>0</v>
      </c>
      <c r="BT123" s="137">
        <v>0</v>
      </c>
      <c r="BU123" s="137">
        <v>0</v>
      </c>
      <c r="BV123" s="137">
        <v>0</v>
      </c>
      <c r="BW123" s="137">
        <v>0</v>
      </c>
      <c r="BX123" s="133">
        <v>0</v>
      </c>
    </row>
    <row r="124" spans="1:76">
      <c r="A124" s="112"/>
      <c r="B124" s="36" t="s">
        <v>285</v>
      </c>
      <c r="C124" s="213" t="s">
        <v>201</v>
      </c>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v>0</v>
      </c>
      <c r="AI124" s="137">
        <v>0</v>
      </c>
      <c r="AJ124" s="137">
        <v>0</v>
      </c>
      <c r="AK124" s="137">
        <v>0</v>
      </c>
      <c r="AL124" s="137">
        <v>0</v>
      </c>
      <c r="AM124" s="137">
        <v>0</v>
      </c>
      <c r="AN124" s="137">
        <v>0</v>
      </c>
      <c r="AO124" s="137">
        <v>0</v>
      </c>
      <c r="AP124" s="137">
        <v>0</v>
      </c>
      <c r="AQ124" s="137">
        <v>0</v>
      </c>
      <c r="AR124" s="137">
        <v>0</v>
      </c>
      <c r="AS124" s="137">
        <v>0</v>
      </c>
      <c r="AT124" s="137">
        <v>0</v>
      </c>
      <c r="AU124" s="137">
        <v>0</v>
      </c>
      <c r="AV124" s="137">
        <v>0</v>
      </c>
      <c r="AW124" s="137">
        <v>0</v>
      </c>
      <c r="AX124" s="137">
        <v>0</v>
      </c>
      <c r="AY124" s="137">
        <v>0</v>
      </c>
      <c r="AZ124" s="137">
        <v>0</v>
      </c>
      <c r="BA124" s="137">
        <v>190.64</v>
      </c>
      <c r="BB124" s="137">
        <v>194.422</v>
      </c>
      <c r="BC124" s="137">
        <v>759.476</v>
      </c>
      <c r="BD124" s="137">
        <v>1749.268</v>
      </c>
      <c r="BE124" s="137">
        <v>1680.5630000000001</v>
      </c>
      <c r="BF124" s="137">
        <v>1705.4359999999999</v>
      </c>
      <c r="BG124" s="137">
        <v>1915.596</v>
      </c>
      <c r="BH124" s="137">
        <v>1962.34</v>
      </c>
      <c r="BI124" s="137">
        <v>1981.7470000000001</v>
      </c>
      <c r="BJ124" s="137">
        <v>2015.0229999999999</v>
      </c>
      <c r="BK124" s="137">
        <v>2070.2523382699997</v>
      </c>
      <c r="BL124" s="137">
        <v>2700.6948084699998</v>
      </c>
      <c r="BM124" s="137">
        <v>2734.8132516599994</v>
      </c>
      <c r="BN124" s="137">
        <v>2759.4819029400005</v>
      </c>
      <c r="BO124" s="137">
        <v>2149.2390251900001</v>
      </c>
      <c r="BP124" s="137">
        <v>2144.0899999999997</v>
      </c>
      <c r="BQ124" s="137">
        <v>2140.0810000000006</v>
      </c>
      <c r="BR124" s="137">
        <v>2116.9060000000004</v>
      </c>
      <c r="BS124" s="137">
        <v>2090.0034404977391</v>
      </c>
      <c r="BT124" s="137">
        <v>2070.2697171074224</v>
      </c>
      <c r="BU124" s="137">
        <v>2036.5885461509063</v>
      </c>
      <c r="BV124" s="137">
        <v>2005.3682905674218</v>
      </c>
      <c r="BW124" s="137">
        <v>1990.7686869720412</v>
      </c>
      <c r="BX124" s="133">
        <v>1983.1332966429907</v>
      </c>
    </row>
    <row r="125" spans="1:76" s="98" customFormat="1" ht="24.75" customHeight="1">
      <c r="A125" s="110"/>
      <c r="B125" s="40" t="s">
        <v>284</v>
      </c>
      <c r="C125" s="212"/>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f t="shared" ref="AH125:BX125" si="17">SUM(AH80:AH124)-AH113-AH112-AH96-AH93-AH81</f>
        <v>9342.6067724255154</v>
      </c>
      <c r="AI125" s="161">
        <f t="shared" si="17"/>
        <v>10768.805527320201</v>
      </c>
      <c r="AJ125" s="161">
        <f t="shared" si="17"/>
        <v>12894.152611236492</v>
      </c>
      <c r="AK125" s="161">
        <f t="shared" si="17"/>
        <v>15265.487157245503</v>
      </c>
      <c r="AL125" s="161">
        <f t="shared" si="17"/>
        <v>17144.170934839934</v>
      </c>
      <c r="AM125" s="161">
        <f t="shared" si="17"/>
        <v>18631.119416168603</v>
      </c>
      <c r="AN125" s="161">
        <f t="shared" si="17"/>
        <v>19850.890391995661</v>
      </c>
      <c r="AO125" s="161">
        <f t="shared" si="17"/>
        <v>21783.507700626258</v>
      </c>
      <c r="AP125" s="161">
        <f t="shared" si="17"/>
        <v>23480.940859603899</v>
      </c>
      <c r="AQ125" s="161">
        <f t="shared" si="17"/>
        <v>24857.778439733669</v>
      </c>
      <c r="AR125" s="161">
        <f t="shared" si="17"/>
        <v>26056.733891297717</v>
      </c>
      <c r="AS125" s="161">
        <f t="shared" si="17"/>
        <v>28436.744857101014</v>
      </c>
      <c r="AT125" s="161">
        <f t="shared" si="17"/>
        <v>31737.396375410903</v>
      </c>
      <c r="AU125" s="161">
        <f t="shared" si="17"/>
        <v>35530.798624968622</v>
      </c>
      <c r="AV125" s="161">
        <f t="shared" si="17"/>
        <v>38751.015948023618</v>
      </c>
      <c r="AW125" s="161">
        <f t="shared" si="17"/>
        <v>41710.323376267836</v>
      </c>
      <c r="AX125" s="161">
        <f t="shared" si="17"/>
        <v>42777.385385416404</v>
      </c>
      <c r="AY125" s="161">
        <f t="shared" si="17"/>
        <v>44514.638660369797</v>
      </c>
      <c r="AZ125" s="161">
        <f t="shared" si="17"/>
        <v>46918.527495714487</v>
      </c>
      <c r="BA125" s="161">
        <f t="shared" si="17"/>
        <v>48749.766628761674</v>
      </c>
      <c r="BB125" s="161">
        <f t="shared" si="17"/>
        <v>50789.120539508171</v>
      </c>
      <c r="BC125" s="161">
        <f t="shared" si="17"/>
        <v>53908.315063053989</v>
      </c>
      <c r="BD125" s="161">
        <f t="shared" si="17"/>
        <v>57068.777236767062</v>
      </c>
      <c r="BE125" s="161">
        <f t="shared" si="17"/>
        <v>61238.188810984393</v>
      </c>
      <c r="BF125" s="161">
        <f t="shared" si="17"/>
        <v>63330.305663652602</v>
      </c>
      <c r="BG125" s="161">
        <f t="shared" si="17"/>
        <v>66359.817055609819</v>
      </c>
      <c r="BH125" s="161">
        <f t="shared" si="17"/>
        <v>71129.788265206837</v>
      </c>
      <c r="BI125" s="161">
        <f t="shared" si="17"/>
        <v>75395.089176207533</v>
      </c>
      <c r="BJ125" s="161">
        <f t="shared" si="17"/>
        <v>77927.032948756561</v>
      </c>
      <c r="BK125" s="161">
        <f t="shared" si="17"/>
        <v>83221.265865909008</v>
      </c>
      <c r="BL125" s="161">
        <f t="shared" si="17"/>
        <v>90381.387301769209</v>
      </c>
      <c r="BM125" s="161">
        <f t="shared" si="17"/>
        <v>96605.813211114961</v>
      </c>
      <c r="BN125" s="161">
        <f t="shared" si="17"/>
        <v>100339.53270549061</v>
      </c>
      <c r="BO125" s="161">
        <f t="shared" si="17"/>
        <v>104206.04787070685</v>
      </c>
      <c r="BP125" s="161">
        <f t="shared" si="17"/>
        <v>109867.68103089539</v>
      </c>
      <c r="BQ125" s="161">
        <f t="shared" si="17"/>
        <v>110695.1217934888</v>
      </c>
      <c r="BR125" s="161">
        <f t="shared" si="17"/>
        <v>114049.84139019799</v>
      </c>
      <c r="BS125" s="161">
        <f t="shared" si="17"/>
        <v>116662.1014992658</v>
      </c>
      <c r="BT125" s="161">
        <f t="shared" si="17"/>
        <v>118481.54692598832</v>
      </c>
      <c r="BU125" s="161">
        <f t="shared" si="17"/>
        <v>120933.72792276699</v>
      </c>
      <c r="BV125" s="161">
        <f t="shared" si="17"/>
        <v>123430.84207183361</v>
      </c>
      <c r="BW125" s="161">
        <f t="shared" si="17"/>
        <v>125997.45455854457</v>
      </c>
      <c r="BX125" s="51">
        <f t="shared" si="17"/>
        <v>129181.83883410078</v>
      </c>
    </row>
    <row r="126" spans="1:76" s="98" customFormat="1" ht="15.75">
      <c r="A126" s="110"/>
      <c r="B126" s="209" t="s">
        <v>283</v>
      </c>
      <c r="C126" s="212"/>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f t="shared" ref="AH126:BX126" si="18">AH125-AH97-AH123-AH87-AH104</f>
        <v>8910.0543624361962</v>
      </c>
      <c r="AI126" s="161">
        <f t="shared" si="18"/>
        <v>10306.816809165881</v>
      </c>
      <c r="AJ126" s="161">
        <f t="shared" si="18"/>
        <v>12313.740307095462</v>
      </c>
      <c r="AK126" s="161">
        <f t="shared" si="18"/>
        <v>14493.238721276106</v>
      </c>
      <c r="AL126" s="161">
        <f t="shared" si="18"/>
        <v>16239.318895258504</v>
      </c>
      <c r="AM126" s="161">
        <f t="shared" si="18"/>
        <v>17595.902157313605</v>
      </c>
      <c r="AN126" s="161">
        <f t="shared" si="18"/>
        <v>18637.940530623233</v>
      </c>
      <c r="AO126" s="161">
        <f t="shared" si="18"/>
        <v>20344.244861138341</v>
      </c>
      <c r="AP126" s="161">
        <f t="shared" si="18"/>
        <v>21827.393655278738</v>
      </c>
      <c r="AQ126" s="161">
        <f t="shared" si="18"/>
        <v>23018.209763317805</v>
      </c>
      <c r="AR126" s="161">
        <f t="shared" si="18"/>
        <v>24111.016892964304</v>
      </c>
      <c r="AS126" s="161">
        <f t="shared" si="18"/>
        <v>26101.131256615958</v>
      </c>
      <c r="AT126" s="161">
        <f t="shared" si="18"/>
        <v>28882.238575136882</v>
      </c>
      <c r="AU126" s="161">
        <f t="shared" si="18"/>
        <v>32769.179029366183</v>
      </c>
      <c r="AV126" s="161">
        <f t="shared" si="18"/>
        <v>35520.090726400311</v>
      </c>
      <c r="AW126" s="161">
        <f t="shared" si="18"/>
        <v>38027.385195152179</v>
      </c>
      <c r="AX126" s="161">
        <f t="shared" si="18"/>
        <v>39174.223848013302</v>
      </c>
      <c r="AY126" s="161">
        <f t="shared" si="18"/>
        <v>41009.677420196043</v>
      </c>
      <c r="AZ126" s="161">
        <f t="shared" si="18"/>
        <v>43344.847705346641</v>
      </c>
      <c r="BA126" s="161">
        <f t="shared" si="18"/>
        <v>45296.79362283161</v>
      </c>
      <c r="BB126" s="161">
        <f t="shared" si="18"/>
        <v>47433.782529303186</v>
      </c>
      <c r="BC126" s="161">
        <f t="shared" si="18"/>
        <v>50591.433705644624</v>
      </c>
      <c r="BD126" s="161">
        <f t="shared" si="18"/>
        <v>53270.351131481977</v>
      </c>
      <c r="BE126" s="161">
        <f t="shared" si="18"/>
        <v>57415.151294864765</v>
      </c>
      <c r="BF126" s="161">
        <f t="shared" si="18"/>
        <v>60917.04115677801</v>
      </c>
      <c r="BG126" s="161">
        <f t="shared" si="18"/>
        <v>64096.181623095064</v>
      </c>
      <c r="BH126" s="161">
        <f t="shared" si="18"/>
        <v>68865.767916761979</v>
      </c>
      <c r="BI126" s="161">
        <f t="shared" si="18"/>
        <v>73091.220242091586</v>
      </c>
      <c r="BJ126" s="161">
        <f t="shared" si="18"/>
        <v>75435.196958720335</v>
      </c>
      <c r="BK126" s="161">
        <f t="shared" si="18"/>
        <v>80664.915636812802</v>
      </c>
      <c r="BL126" s="161">
        <f t="shared" si="18"/>
        <v>87690.903575046483</v>
      </c>
      <c r="BM126" s="161">
        <f t="shared" si="18"/>
        <v>93817.217961027331</v>
      </c>
      <c r="BN126" s="161">
        <f t="shared" si="18"/>
        <v>97488.385213899004</v>
      </c>
      <c r="BO126" s="161">
        <f t="shared" si="18"/>
        <v>101391.73298078119</v>
      </c>
      <c r="BP126" s="161">
        <f t="shared" si="18"/>
        <v>107135.09737034344</v>
      </c>
      <c r="BQ126" s="161">
        <f t="shared" si="18"/>
        <v>110088.7264666688</v>
      </c>
      <c r="BR126" s="161">
        <f t="shared" si="18"/>
        <v>113437.90209319799</v>
      </c>
      <c r="BS126" s="161">
        <f t="shared" si="18"/>
        <v>116040.60139690404</v>
      </c>
      <c r="BT126" s="161">
        <f t="shared" si="18"/>
        <v>117844.44685265151</v>
      </c>
      <c r="BU126" s="161">
        <f t="shared" si="18"/>
        <v>120269.11153762825</v>
      </c>
      <c r="BV126" s="161">
        <f t="shared" si="18"/>
        <v>122963.71405561145</v>
      </c>
      <c r="BW126" s="161">
        <f t="shared" si="18"/>
        <v>125751.25025135301</v>
      </c>
      <c r="BX126" s="51">
        <f t="shared" si="18"/>
        <v>129181.83883410078</v>
      </c>
    </row>
    <row r="127" spans="1:76" s="98" customFormat="1" ht="15.75">
      <c r="A127" s="110"/>
      <c r="B127" s="209"/>
      <c r="C127" s="212"/>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51"/>
    </row>
    <row r="128" spans="1:76" s="39" customFormat="1" ht="26.1" customHeight="1">
      <c r="A128" s="122"/>
      <c r="B128" s="40" t="s">
        <v>200</v>
      </c>
      <c r="C128" s="40"/>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f t="shared" ref="AH128:BX128" si="19">SUM(AH16,AH76,AH125)</f>
        <v>15873</v>
      </c>
      <c r="AI128" s="211">
        <f t="shared" si="19"/>
        <v>18777.059999999998</v>
      </c>
      <c r="AJ128" s="211">
        <f t="shared" si="19"/>
        <v>22658.060000000005</v>
      </c>
      <c r="AK128" s="211">
        <f t="shared" si="19"/>
        <v>27698.309999999994</v>
      </c>
      <c r="AL128" s="211">
        <f t="shared" si="19"/>
        <v>31628.059999999998</v>
      </c>
      <c r="AM128" s="211">
        <f t="shared" si="19"/>
        <v>35332.06</v>
      </c>
      <c r="AN128" s="211">
        <f t="shared" si="19"/>
        <v>38251.06</v>
      </c>
      <c r="AO128" s="211">
        <f t="shared" si="19"/>
        <v>41768.06</v>
      </c>
      <c r="AP128" s="211">
        <f t="shared" si="19"/>
        <v>44917.658000000003</v>
      </c>
      <c r="AQ128" s="211">
        <f t="shared" si="19"/>
        <v>46700.744000000013</v>
      </c>
      <c r="AR128" s="211">
        <f t="shared" si="19"/>
        <v>47317.750509999991</v>
      </c>
      <c r="AS128" s="211">
        <f t="shared" si="19"/>
        <v>50314.249481000021</v>
      </c>
      <c r="AT128" s="211">
        <f t="shared" si="19"/>
        <v>56478.799715685047</v>
      </c>
      <c r="AU128" s="211">
        <f t="shared" si="19"/>
        <v>66302.888468443314</v>
      </c>
      <c r="AV128" s="211">
        <f t="shared" si="19"/>
        <v>75257.452000000019</v>
      </c>
      <c r="AW128" s="211">
        <f t="shared" si="19"/>
        <v>82437.565999999992</v>
      </c>
      <c r="AX128" s="211">
        <f t="shared" si="19"/>
        <v>84862.667213999957</v>
      </c>
      <c r="AY128" s="211">
        <f t="shared" si="19"/>
        <v>88710.819153041317</v>
      </c>
      <c r="AZ128" s="211">
        <f t="shared" si="19"/>
        <v>92217.949756999995</v>
      </c>
      <c r="BA128" s="211">
        <f t="shared" si="19"/>
        <v>93347.393757000013</v>
      </c>
      <c r="BB128" s="211">
        <f t="shared" si="19"/>
        <v>95565.317560038413</v>
      </c>
      <c r="BC128" s="211">
        <f t="shared" si="19"/>
        <v>99048.585242467729</v>
      </c>
      <c r="BD128" s="211">
        <f t="shared" si="19"/>
        <v>101373.84078511491</v>
      </c>
      <c r="BE128" s="211">
        <f t="shared" si="19"/>
        <v>106706.03289265549</v>
      </c>
      <c r="BF128" s="211">
        <f t="shared" si="19"/>
        <v>110301.55907634748</v>
      </c>
      <c r="BG128" s="211">
        <f t="shared" si="19"/>
        <v>105790.62308501701</v>
      </c>
      <c r="BH128" s="211">
        <f t="shared" si="19"/>
        <v>111092.52413748042</v>
      </c>
      <c r="BI128" s="211">
        <f t="shared" si="19"/>
        <v>115799.99954677367</v>
      </c>
      <c r="BJ128" s="211">
        <f t="shared" si="19"/>
        <v>119206.89655344037</v>
      </c>
      <c r="BK128" s="211">
        <f t="shared" si="19"/>
        <v>126242.2058628574</v>
      </c>
      <c r="BL128" s="211">
        <f t="shared" si="19"/>
        <v>135757.16542445359</v>
      </c>
      <c r="BM128" s="211">
        <f t="shared" si="19"/>
        <v>148004.0096905221</v>
      </c>
      <c r="BN128" s="211">
        <f t="shared" si="19"/>
        <v>153361.5551698035</v>
      </c>
      <c r="BO128" s="211">
        <f t="shared" si="19"/>
        <v>158960.44687844641</v>
      </c>
      <c r="BP128" s="211">
        <f t="shared" si="19"/>
        <v>166533.43856140602</v>
      </c>
      <c r="BQ128" s="211">
        <f t="shared" si="19"/>
        <v>163991.54795277613</v>
      </c>
      <c r="BR128" s="211">
        <f t="shared" si="19"/>
        <v>168104.70335094709</v>
      </c>
      <c r="BS128" s="211">
        <f t="shared" si="19"/>
        <v>171368.06662912798</v>
      </c>
      <c r="BT128" s="211">
        <f t="shared" si="19"/>
        <v>172438.96465719503</v>
      </c>
      <c r="BU128" s="211">
        <f t="shared" si="19"/>
        <v>173692.14896023148</v>
      </c>
      <c r="BV128" s="211">
        <f t="shared" si="19"/>
        <v>175350.93356155977</v>
      </c>
      <c r="BW128" s="211">
        <f t="shared" si="19"/>
        <v>177489.09050494101</v>
      </c>
      <c r="BX128" s="210">
        <f t="shared" si="19"/>
        <v>181458.4957561616</v>
      </c>
    </row>
    <row r="129" spans="1:76" s="208" customFormat="1" ht="15.75">
      <c r="A129" s="122"/>
      <c r="B129" s="209" t="s">
        <v>283</v>
      </c>
      <c r="C129" s="40"/>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f t="shared" ref="AH129:BX129" si="20">AH17+AH77+AH126</f>
        <v>13035.493736203656</v>
      </c>
      <c r="AI129" s="161">
        <f t="shared" si="20"/>
        <v>14785.979544000002</v>
      </c>
      <c r="AJ129" s="161">
        <f t="shared" si="20"/>
        <v>18172.17435384616</v>
      </c>
      <c r="AK129" s="161">
        <f t="shared" si="20"/>
        <v>22225.345469499993</v>
      </c>
      <c r="AL129" s="161">
        <f t="shared" si="20"/>
        <v>25399.593394250001</v>
      </c>
      <c r="AM129" s="161">
        <f t="shared" si="20"/>
        <v>28383.097434500003</v>
      </c>
      <c r="AN129" s="161">
        <f t="shared" si="20"/>
        <v>30608.289402249997</v>
      </c>
      <c r="AO129" s="161">
        <f t="shared" si="20"/>
        <v>33454.940287285703</v>
      </c>
      <c r="AP129" s="161">
        <f t="shared" si="20"/>
        <v>36123.082438933336</v>
      </c>
      <c r="AQ129" s="161">
        <f t="shared" si="20"/>
        <v>37497.110367000016</v>
      </c>
      <c r="AR129" s="161">
        <f t="shared" si="20"/>
        <v>38052.643556666662</v>
      </c>
      <c r="AS129" s="161">
        <f t="shared" si="20"/>
        <v>40288.146197666691</v>
      </c>
      <c r="AT129" s="161">
        <f t="shared" si="20"/>
        <v>45352.892408487969</v>
      </c>
      <c r="AU129" s="161">
        <f t="shared" si="20"/>
        <v>54175.377622418542</v>
      </c>
      <c r="AV129" s="161">
        <f t="shared" si="20"/>
        <v>60992.230401572655</v>
      </c>
      <c r="AW129" s="161">
        <f t="shared" si="20"/>
        <v>66634.910460896761</v>
      </c>
      <c r="AX129" s="161">
        <f t="shared" si="20"/>
        <v>68813.611171571567</v>
      </c>
      <c r="AY129" s="161">
        <f t="shared" si="20"/>
        <v>72136.307546470867</v>
      </c>
      <c r="AZ129" s="161">
        <f t="shared" si="20"/>
        <v>74930.906146652153</v>
      </c>
      <c r="BA129" s="161">
        <f t="shared" si="20"/>
        <v>75904.389236404662</v>
      </c>
      <c r="BB129" s="161">
        <f t="shared" si="20"/>
        <v>77898.830406807276</v>
      </c>
      <c r="BC129" s="161">
        <f t="shared" si="20"/>
        <v>80756.783696130005</v>
      </c>
      <c r="BD129" s="161">
        <f t="shared" si="20"/>
        <v>83618.592638070215</v>
      </c>
      <c r="BE129" s="161">
        <f t="shared" si="20"/>
        <v>88466.203877447493</v>
      </c>
      <c r="BF129" s="161">
        <f t="shared" si="20"/>
        <v>93447.40386841679</v>
      </c>
      <c r="BG129" s="161">
        <f t="shared" si="20"/>
        <v>97839.551306729409</v>
      </c>
      <c r="BH129" s="161">
        <f t="shared" si="20"/>
        <v>103679.22317456207</v>
      </c>
      <c r="BI129" s="161">
        <f t="shared" si="20"/>
        <v>109015.21340647362</v>
      </c>
      <c r="BJ129" s="161">
        <f t="shared" si="20"/>
        <v>112715.80323747847</v>
      </c>
      <c r="BK129" s="161">
        <f t="shared" si="20"/>
        <v>119968.26969037394</v>
      </c>
      <c r="BL129" s="161">
        <f t="shared" si="20"/>
        <v>129539.37316672162</v>
      </c>
      <c r="BM129" s="161">
        <f t="shared" si="20"/>
        <v>141880.50977105653</v>
      </c>
      <c r="BN129" s="161">
        <f t="shared" si="20"/>
        <v>147225.42919675508</v>
      </c>
      <c r="BO129" s="161">
        <f t="shared" si="20"/>
        <v>153003.82488030932</v>
      </c>
      <c r="BP129" s="161">
        <f t="shared" si="20"/>
        <v>160733.21723674849</v>
      </c>
      <c r="BQ129" s="161">
        <f t="shared" si="20"/>
        <v>163212.97793271366</v>
      </c>
      <c r="BR129" s="161">
        <f t="shared" si="20"/>
        <v>167371.42935423736</v>
      </c>
      <c r="BS129" s="161">
        <f t="shared" si="20"/>
        <v>170655.50622011369</v>
      </c>
      <c r="BT129" s="161">
        <f t="shared" si="20"/>
        <v>171731.08659237286</v>
      </c>
      <c r="BU129" s="161">
        <f t="shared" si="20"/>
        <v>172972.1214323176</v>
      </c>
      <c r="BV129" s="161">
        <f t="shared" si="20"/>
        <v>174839.78867567724</v>
      </c>
      <c r="BW129" s="161">
        <f t="shared" si="20"/>
        <v>177207.75111780284</v>
      </c>
      <c r="BX129" s="51">
        <f t="shared" si="20"/>
        <v>181429.57024524035</v>
      </c>
    </row>
    <row r="130" spans="1:76" s="98" customFormat="1" ht="15.75">
      <c r="A130" s="110"/>
      <c r="B130" s="40"/>
      <c r="C130" s="36"/>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48"/>
    </row>
    <row r="131" spans="1:76" s="98" customFormat="1" ht="15.75">
      <c r="A131" s="110"/>
      <c r="B131" s="40"/>
      <c r="C131" s="36"/>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48"/>
    </row>
    <row r="132" spans="1:76" s="98" customFormat="1" ht="15.75">
      <c r="A132" s="110"/>
      <c r="B132" s="203" t="s">
        <v>199</v>
      </c>
      <c r="C132" s="40"/>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f t="shared" ref="AH132:BX132" si="21">SUM(AH133:AH135)</f>
        <v>10388.879900230371</v>
      </c>
      <c r="AI132" s="161">
        <f t="shared" si="21"/>
        <v>11853.654573175816</v>
      </c>
      <c r="AJ132" s="161">
        <f t="shared" si="21"/>
        <v>14434.629894749283</v>
      </c>
      <c r="AK132" s="161">
        <f t="shared" si="21"/>
        <v>16752.337110190223</v>
      </c>
      <c r="AL132" s="161">
        <f t="shared" si="21"/>
        <v>18081.385853892803</v>
      </c>
      <c r="AM132" s="161">
        <f t="shared" si="21"/>
        <v>19644.513120148771</v>
      </c>
      <c r="AN132" s="161">
        <f t="shared" si="21"/>
        <v>20671.692908045577</v>
      </c>
      <c r="AO132" s="161">
        <f t="shared" si="21"/>
        <v>22208.358452828114</v>
      </c>
      <c r="AP132" s="161">
        <f t="shared" si="21"/>
        <v>23945.64514432595</v>
      </c>
      <c r="AQ132" s="161">
        <f t="shared" si="21"/>
        <v>25015.883800172873</v>
      </c>
      <c r="AR132" s="161">
        <f t="shared" si="21"/>
        <v>25553.89497266151</v>
      </c>
      <c r="AS132" s="161">
        <f t="shared" si="21"/>
        <v>27107.475660732296</v>
      </c>
      <c r="AT132" s="161">
        <f t="shared" si="21"/>
        <v>29770.144131865367</v>
      </c>
      <c r="AU132" s="161">
        <f t="shared" si="21"/>
        <v>34315.742515193255</v>
      </c>
      <c r="AV132" s="161">
        <f t="shared" si="21"/>
        <v>36264.044215834874</v>
      </c>
      <c r="AW132" s="161">
        <f t="shared" si="21"/>
        <v>38365.543113073742</v>
      </c>
      <c r="AX132" s="161">
        <f t="shared" si="21"/>
        <v>38576.419521328957</v>
      </c>
      <c r="AY132" s="161">
        <f t="shared" si="21"/>
        <v>39629.685811731513</v>
      </c>
      <c r="AZ132" s="161">
        <f t="shared" si="21"/>
        <v>41289.772131563492</v>
      </c>
      <c r="BA132" s="161">
        <f t="shared" si="21"/>
        <v>42451.780116945505</v>
      </c>
      <c r="BB132" s="161">
        <f t="shared" si="21"/>
        <v>44587.460743090007</v>
      </c>
      <c r="BC132" s="161">
        <f t="shared" si="21"/>
        <v>46723.585469140511</v>
      </c>
      <c r="BD132" s="161">
        <f t="shared" si="21"/>
        <v>47793.686999999998</v>
      </c>
      <c r="BE132" s="161">
        <f t="shared" si="21"/>
        <v>51093.595998929348</v>
      </c>
      <c r="BF132" s="161">
        <f t="shared" si="21"/>
        <v>53686.528709614708</v>
      </c>
      <c r="BG132" s="161">
        <f t="shared" si="21"/>
        <v>56079.337540435692</v>
      </c>
      <c r="BH132" s="161">
        <f t="shared" si="21"/>
        <v>58408.538999999997</v>
      </c>
      <c r="BI132" s="161">
        <f t="shared" si="21"/>
        <v>60914.807692682676</v>
      </c>
      <c r="BJ132" s="161">
        <f t="shared" si="21"/>
        <v>63129.216045855108</v>
      </c>
      <c r="BK132" s="161">
        <f t="shared" si="21"/>
        <v>67411.978362963171</v>
      </c>
      <c r="BL132" s="161">
        <f t="shared" si="21"/>
        <v>72671.184816889436</v>
      </c>
      <c r="BM132" s="161">
        <f t="shared" si="21"/>
        <v>77814.820358342375</v>
      </c>
      <c r="BN132" s="161">
        <f t="shared" si="21"/>
        <v>80345.367492594727</v>
      </c>
      <c r="BO132" s="161">
        <f t="shared" si="21"/>
        <v>84501.883808506507</v>
      </c>
      <c r="BP132" s="161">
        <f t="shared" si="21"/>
        <v>89379.983415285751</v>
      </c>
      <c r="BQ132" s="161">
        <f t="shared" si="21"/>
        <v>91644.092424199422</v>
      </c>
      <c r="BR132" s="161">
        <f t="shared" si="21"/>
        <v>94500.785053877029</v>
      </c>
      <c r="BS132" s="161">
        <f t="shared" si="21"/>
        <v>97907.997527068059</v>
      </c>
      <c r="BT132" s="161">
        <f t="shared" si="21"/>
        <v>100660.50631122144</v>
      </c>
      <c r="BU132" s="161">
        <f t="shared" si="21"/>
        <v>103901.85259040455</v>
      </c>
      <c r="BV132" s="161">
        <f t="shared" si="21"/>
        <v>107258.31195102584</v>
      </c>
      <c r="BW132" s="161">
        <f t="shared" si="21"/>
        <v>110372.53357219843</v>
      </c>
      <c r="BX132" s="51">
        <f t="shared" si="21"/>
        <v>113899.36979484378</v>
      </c>
    </row>
    <row r="133" spans="1:76" s="98" customFormat="1">
      <c r="A133" s="110"/>
      <c r="B133" s="142" t="s">
        <v>282</v>
      </c>
      <c r="C133" s="36"/>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f t="shared" ref="AH133:BX133" si="22">SUMIF($C$6:$C$15,"(C)",AH$6:AH$15)</f>
        <v>2</v>
      </c>
      <c r="AI133" s="135">
        <f t="shared" si="22"/>
        <v>2</v>
      </c>
      <c r="AJ133" s="135">
        <f t="shared" si="22"/>
        <v>2</v>
      </c>
      <c r="AK133" s="135">
        <f t="shared" si="22"/>
        <v>2</v>
      </c>
      <c r="AL133" s="135">
        <f t="shared" si="22"/>
        <v>2</v>
      </c>
      <c r="AM133" s="135">
        <f t="shared" si="22"/>
        <v>2</v>
      </c>
      <c r="AN133" s="135">
        <f t="shared" si="22"/>
        <v>2</v>
      </c>
      <c r="AO133" s="135">
        <f t="shared" si="22"/>
        <v>1</v>
      </c>
      <c r="AP133" s="135">
        <f t="shared" si="22"/>
        <v>2</v>
      </c>
      <c r="AQ133" s="135">
        <f t="shared" si="22"/>
        <v>1.4339999999999999</v>
      </c>
      <c r="AR133" s="135">
        <f t="shared" si="22"/>
        <v>1.3520000000000001</v>
      </c>
      <c r="AS133" s="135">
        <f t="shared" si="22"/>
        <v>1.355</v>
      </c>
      <c r="AT133" s="135">
        <f t="shared" si="22"/>
        <v>1.5509999999999999</v>
      </c>
      <c r="AU133" s="135">
        <f t="shared" si="22"/>
        <v>1.4710000000000001</v>
      </c>
      <c r="AV133" s="135">
        <f t="shared" si="22"/>
        <v>2</v>
      </c>
      <c r="AW133" s="135">
        <f t="shared" si="22"/>
        <v>1</v>
      </c>
      <c r="AX133" s="135">
        <f t="shared" si="22"/>
        <v>1</v>
      </c>
      <c r="AY133" s="135">
        <f t="shared" si="22"/>
        <v>1.7210000000000001</v>
      </c>
      <c r="AZ133" s="135">
        <f t="shared" si="22"/>
        <v>1.496</v>
      </c>
      <c r="BA133" s="135">
        <f t="shared" si="22"/>
        <v>1.5720000000000001</v>
      </c>
      <c r="BB133" s="135">
        <f t="shared" si="22"/>
        <v>1.7769999999999999</v>
      </c>
      <c r="BC133" s="135">
        <f t="shared" si="22"/>
        <v>1.359</v>
      </c>
      <c r="BD133" s="135">
        <f t="shared" si="22"/>
        <v>1.452</v>
      </c>
      <c r="BE133" s="135">
        <f t="shared" si="22"/>
        <v>1.6164412184601897</v>
      </c>
      <c r="BF133" s="135">
        <f t="shared" si="22"/>
        <v>1.6007503600000001</v>
      </c>
      <c r="BG133" s="135">
        <f t="shared" si="22"/>
        <v>0</v>
      </c>
      <c r="BH133" s="135">
        <f t="shared" si="22"/>
        <v>0</v>
      </c>
      <c r="BI133" s="135">
        <f t="shared" si="22"/>
        <v>0</v>
      </c>
      <c r="BJ133" s="135">
        <f t="shared" si="22"/>
        <v>0</v>
      </c>
      <c r="BK133" s="135">
        <f t="shared" si="22"/>
        <v>0</v>
      </c>
      <c r="BL133" s="135">
        <f t="shared" si="22"/>
        <v>0</v>
      </c>
      <c r="BM133" s="135">
        <f t="shared" si="22"/>
        <v>0</v>
      </c>
      <c r="BN133" s="135">
        <f t="shared" si="22"/>
        <v>0</v>
      </c>
      <c r="BO133" s="135">
        <f t="shared" si="22"/>
        <v>0</v>
      </c>
      <c r="BP133" s="135">
        <f t="shared" si="22"/>
        <v>0</v>
      </c>
      <c r="BQ133" s="135">
        <f t="shared" si="22"/>
        <v>0</v>
      </c>
      <c r="BR133" s="135">
        <f t="shared" si="22"/>
        <v>0</v>
      </c>
      <c r="BS133" s="135">
        <f t="shared" si="22"/>
        <v>0</v>
      </c>
      <c r="BT133" s="135">
        <f t="shared" si="22"/>
        <v>0</v>
      </c>
      <c r="BU133" s="135">
        <f t="shared" si="22"/>
        <v>0</v>
      </c>
      <c r="BV133" s="135">
        <f t="shared" si="22"/>
        <v>0</v>
      </c>
      <c r="BW133" s="135">
        <f t="shared" si="22"/>
        <v>0</v>
      </c>
      <c r="BX133" s="48">
        <f t="shared" si="22"/>
        <v>0</v>
      </c>
    </row>
    <row r="134" spans="1:76" s="98" customFormat="1">
      <c r="A134" s="110"/>
      <c r="B134" s="142" t="s">
        <v>281</v>
      </c>
      <c r="C134" s="36"/>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f t="shared" ref="AH134:BX134" si="23">SUMIF($C$20:$C$75,"(C)",AH$20:AH$75)</f>
        <v>2651.076278646884</v>
      </c>
      <c r="AI134" s="135">
        <f t="shared" si="23"/>
        <v>2852.3446854813037</v>
      </c>
      <c r="AJ134" s="135">
        <f t="shared" si="23"/>
        <v>3711.415471538477</v>
      </c>
      <c r="AK134" s="135">
        <f t="shared" si="23"/>
        <v>4418.0277771465462</v>
      </c>
      <c r="AL134" s="135">
        <f t="shared" si="23"/>
        <v>4325.3145182244098</v>
      </c>
      <c r="AM134" s="135">
        <f t="shared" si="23"/>
        <v>4814.9797626249838</v>
      </c>
      <c r="AN134" s="135">
        <f t="shared" si="23"/>
        <v>5185.1534280924789</v>
      </c>
      <c r="AO134" s="135">
        <f t="shared" si="23"/>
        <v>5400.4440112558086</v>
      </c>
      <c r="AP134" s="135">
        <f t="shared" si="23"/>
        <v>5938.6516065688247</v>
      </c>
      <c r="AQ134" s="135">
        <f t="shared" si="23"/>
        <v>6057.8194973267928</v>
      </c>
      <c r="AR134" s="135">
        <f t="shared" si="23"/>
        <v>6094.9821751673235</v>
      </c>
      <c r="AS134" s="135">
        <f t="shared" si="23"/>
        <v>6174.5857717043737</v>
      </c>
      <c r="AT134" s="135">
        <f t="shared" si="23"/>
        <v>6843.0760420886736</v>
      </c>
      <c r="AU134" s="135">
        <f t="shared" si="23"/>
        <v>8509.9307886333063</v>
      </c>
      <c r="AV134" s="135">
        <f t="shared" si="23"/>
        <v>9283.2599712298979</v>
      </c>
      <c r="AW134" s="135">
        <f t="shared" si="23"/>
        <v>9892.5437062213678</v>
      </c>
      <c r="AX134" s="135">
        <f t="shared" si="23"/>
        <v>9544.3677035098117</v>
      </c>
      <c r="AY134" s="135">
        <f t="shared" si="23"/>
        <v>9376.563136356137</v>
      </c>
      <c r="AZ134" s="135">
        <f t="shared" si="23"/>
        <v>9013.7413929836512</v>
      </c>
      <c r="BA134" s="135">
        <f t="shared" si="23"/>
        <v>8630.696212062634</v>
      </c>
      <c r="BB134" s="135">
        <f t="shared" si="23"/>
        <v>8752.2463296932383</v>
      </c>
      <c r="BC134" s="135">
        <f t="shared" si="23"/>
        <v>8700.1563030952166</v>
      </c>
      <c r="BD134" s="135">
        <f t="shared" si="23"/>
        <v>8835.6400881418704</v>
      </c>
      <c r="BE134" s="135">
        <f t="shared" si="23"/>
        <v>8954.5982241558777</v>
      </c>
      <c r="BF134" s="135">
        <f t="shared" si="23"/>
        <v>9097.3115964531808</v>
      </c>
      <c r="BG134" s="135">
        <f t="shared" si="23"/>
        <v>9358.233060323786</v>
      </c>
      <c r="BH134" s="135">
        <f t="shared" si="23"/>
        <v>9395.4712521245001</v>
      </c>
      <c r="BI134" s="135">
        <f t="shared" si="23"/>
        <v>9288.8937029259232</v>
      </c>
      <c r="BJ134" s="135">
        <f t="shared" si="23"/>
        <v>9275.5880794613622</v>
      </c>
      <c r="BK134" s="135">
        <f t="shared" si="23"/>
        <v>9651.6146248786426</v>
      </c>
      <c r="BL134" s="135">
        <f t="shared" si="23"/>
        <v>10233.799141066349</v>
      </c>
      <c r="BM134" s="135">
        <f t="shared" si="23"/>
        <v>10793.692672407624</v>
      </c>
      <c r="BN134" s="135">
        <f t="shared" si="23"/>
        <v>10390.10768050055</v>
      </c>
      <c r="BO134" s="135">
        <f t="shared" si="23"/>
        <v>10242.482644077822</v>
      </c>
      <c r="BP134" s="135">
        <f t="shared" si="23"/>
        <v>9487.780924386976</v>
      </c>
      <c r="BQ134" s="135">
        <f t="shared" si="23"/>
        <v>8482.0960315099546</v>
      </c>
      <c r="BR134" s="135">
        <f t="shared" si="23"/>
        <v>7927.2852106656965</v>
      </c>
      <c r="BS134" s="135">
        <f t="shared" si="23"/>
        <v>8153.7410501384529</v>
      </c>
      <c r="BT134" s="135">
        <f t="shared" si="23"/>
        <v>8508.1578111197196</v>
      </c>
      <c r="BU134" s="135">
        <f t="shared" si="23"/>
        <v>8607.011482845508</v>
      </c>
      <c r="BV134" s="135">
        <f t="shared" si="23"/>
        <v>8531.719342155151</v>
      </c>
      <c r="BW134" s="135">
        <f t="shared" si="23"/>
        <v>8560.2642610939201</v>
      </c>
      <c r="BX134" s="48">
        <f t="shared" si="23"/>
        <v>8637.2797202365491</v>
      </c>
    </row>
    <row r="135" spans="1:76" s="206" customFormat="1">
      <c r="A135" s="110"/>
      <c r="B135" s="204" t="s">
        <v>280</v>
      </c>
      <c r="C135" s="204"/>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135">
        <f t="shared" ref="AH135:BX135" si="24">SUMIF($C$80:$C$124,"(C)",AH$80:AH$124)</f>
        <v>7735.8036215834863</v>
      </c>
      <c r="AI135" s="135">
        <f t="shared" si="24"/>
        <v>8999.3098876945132</v>
      </c>
      <c r="AJ135" s="135">
        <f t="shared" si="24"/>
        <v>10721.214423210806</v>
      </c>
      <c r="AK135" s="135">
        <f t="shared" si="24"/>
        <v>12332.309333043677</v>
      </c>
      <c r="AL135" s="135">
        <f t="shared" si="24"/>
        <v>13754.071335668395</v>
      </c>
      <c r="AM135" s="135">
        <f t="shared" si="24"/>
        <v>14827.533357523787</v>
      </c>
      <c r="AN135" s="135">
        <f t="shared" si="24"/>
        <v>15484.539479953099</v>
      </c>
      <c r="AO135" s="135">
        <f t="shared" si="24"/>
        <v>16806.914441572306</v>
      </c>
      <c r="AP135" s="135">
        <f t="shared" si="24"/>
        <v>18004.993537757127</v>
      </c>
      <c r="AQ135" s="135">
        <f t="shared" si="24"/>
        <v>18956.630302846079</v>
      </c>
      <c r="AR135" s="135">
        <f t="shared" si="24"/>
        <v>19457.560797494189</v>
      </c>
      <c r="AS135" s="135">
        <f t="shared" si="24"/>
        <v>20931.534889027924</v>
      </c>
      <c r="AT135" s="135">
        <f t="shared" si="24"/>
        <v>22925.517089776691</v>
      </c>
      <c r="AU135" s="135">
        <f t="shared" si="24"/>
        <v>25804.340726559953</v>
      </c>
      <c r="AV135" s="135">
        <f t="shared" si="24"/>
        <v>26978.784244604973</v>
      </c>
      <c r="AW135" s="135">
        <f t="shared" si="24"/>
        <v>28471.99940685237</v>
      </c>
      <c r="AX135" s="135">
        <f t="shared" si="24"/>
        <v>29031.051817819145</v>
      </c>
      <c r="AY135" s="135">
        <f t="shared" si="24"/>
        <v>30251.401675375375</v>
      </c>
      <c r="AZ135" s="135">
        <f t="shared" si="24"/>
        <v>32274.534738579841</v>
      </c>
      <c r="BA135" s="135">
        <f t="shared" si="24"/>
        <v>33819.511904882871</v>
      </c>
      <c r="BB135" s="135">
        <f t="shared" si="24"/>
        <v>35833.437413396765</v>
      </c>
      <c r="BC135" s="135">
        <f t="shared" si="24"/>
        <v>38022.070166045298</v>
      </c>
      <c r="BD135" s="135">
        <f t="shared" si="24"/>
        <v>38956.594911858127</v>
      </c>
      <c r="BE135" s="135">
        <f t="shared" si="24"/>
        <v>42137.381333555008</v>
      </c>
      <c r="BF135" s="135">
        <f t="shared" si="24"/>
        <v>44587.616362801527</v>
      </c>
      <c r="BG135" s="135">
        <f t="shared" si="24"/>
        <v>46721.104480111906</v>
      </c>
      <c r="BH135" s="135">
        <f t="shared" si="24"/>
        <v>49013.067747875495</v>
      </c>
      <c r="BI135" s="135">
        <f t="shared" si="24"/>
        <v>51625.913989756751</v>
      </c>
      <c r="BJ135" s="135">
        <f t="shared" si="24"/>
        <v>53853.627966393746</v>
      </c>
      <c r="BK135" s="135">
        <f t="shared" si="24"/>
        <v>57760.363738084532</v>
      </c>
      <c r="BL135" s="135">
        <f t="shared" si="24"/>
        <v>62437.385675823083</v>
      </c>
      <c r="BM135" s="135">
        <f t="shared" si="24"/>
        <v>67021.127685934756</v>
      </c>
      <c r="BN135" s="135">
        <f t="shared" si="24"/>
        <v>69955.259812094169</v>
      </c>
      <c r="BO135" s="135">
        <f t="shared" si="24"/>
        <v>74259.40116442868</v>
      </c>
      <c r="BP135" s="135">
        <f t="shared" si="24"/>
        <v>79892.202490898781</v>
      </c>
      <c r="BQ135" s="135">
        <f t="shared" si="24"/>
        <v>83161.996392689471</v>
      </c>
      <c r="BR135" s="135">
        <f t="shared" si="24"/>
        <v>86573.499843211335</v>
      </c>
      <c r="BS135" s="135">
        <f t="shared" si="24"/>
        <v>89754.2564769296</v>
      </c>
      <c r="BT135" s="135">
        <f t="shared" si="24"/>
        <v>92152.348500101725</v>
      </c>
      <c r="BU135" s="135">
        <f t="shared" si="24"/>
        <v>95294.841107559041</v>
      </c>
      <c r="BV135" s="135">
        <f t="shared" si="24"/>
        <v>98726.592608870691</v>
      </c>
      <c r="BW135" s="135">
        <f t="shared" si="24"/>
        <v>101812.26931110451</v>
      </c>
      <c r="BX135" s="48">
        <f t="shared" si="24"/>
        <v>105262.09007460723</v>
      </c>
    </row>
    <row r="136" spans="1:76" ht="24.75" customHeight="1">
      <c r="A136" s="112"/>
      <c r="B136" s="205" t="s">
        <v>198</v>
      </c>
      <c r="C136" s="41"/>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61">
        <f t="shared" ref="AH136:BX136" si="25">SUM(AH137:AH139)</f>
        <v>2763.1200997696296</v>
      </c>
      <c r="AI136" s="161">
        <f t="shared" si="25"/>
        <v>3023.3454268241831</v>
      </c>
      <c r="AJ136" s="161">
        <f t="shared" si="25"/>
        <v>3924.3701052507167</v>
      </c>
      <c r="AK136" s="161">
        <f t="shared" si="25"/>
        <v>5967.912889809777</v>
      </c>
      <c r="AL136" s="161">
        <f t="shared" si="25"/>
        <v>8045.6141461071948</v>
      </c>
      <c r="AM136" s="161">
        <f t="shared" si="25"/>
        <v>9602.4868798512271</v>
      </c>
      <c r="AN136" s="161">
        <f t="shared" si="25"/>
        <v>10974.307091954423</v>
      </c>
      <c r="AO136" s="161">
        <f t="shared" si="25"/>
        <v>12471.641547171886</v>
      </c>
      <c r="AP136" s="161">
        <f t="shared" si="25"/>
        <v>13487.952855674048</v>
      </c>
      <c r="AQ136" s="161">
        <f t="shared" si="25"/>
        <v>13792.292199827129</v>
      </c>
      <c r="AR136" s="161">
        <f t="shared" si="25"/>
        <v>13732.304537338485</v>
      </c>
      <c r="AS136" s="161">
        <f t="shared" si="25"/>
        <v>14794.864820267703</v>
      </c>
      <c r="AT136" s="161">
        <f t="shared" si="25"/>
        <v>17535.838868134633</v>
      </c>
      <c r="AU136" s="161">
        <f t="shared" si="25"/>
        <v>21231.799384318474</v>
      </c>
      <c r="AV136" s="161">
        <f t="shared" si="25"/>
        <v>26582.72878416513</v>
      </c>
      <c r="AW136" s="161">
        <f t="shared" si="25"/>
        <v>30003.199886926264</v>
      </c>
      <c r="AX136" s="161">
        <f t="shared" si="25"/>
        <v>31587.357692671045</v>
      </c>
      <c r="AY136" s="161">
        <f t="shared" si="25"/>
        <v>32958.785814268485</v>
      </c>
      <c r="AZ136" s="161">
        <f t="shared" si="25"/>
        <v>33306.311625436501</v>
      </c>
      <c r="BA136" s="161">
        <f t="shared" si="25"/>
        <v>32308.341631054493</v>
      </c>
      <c r="BB136" s="161">
        <f t="shared" si="25"/>
        <v>31643.712091909994</v>
      </c>
      <c r="BC136" s="161">
        <f t="shared" si="25"/>
        <v>30887.316673327179</v>
      </c>
      <c r="BD136" s="161">
        <f t="shared" si="25"/>
        <v>29669.655453818166</v>
      </c>
      <c r="BE136" s="161">
        <f t="shared" si="25"/>
        <v>30917.267665810105</v>
      </c>
      <c r="BF136" s="161">
        <f t="shared" si="25"/>
        <v>32294.613805777582</v>
      </c>
      <c r="BG136" s="161">
        <f t="shared" si="25"/>
        <v>33353.048856553258</v>
      </c>
      <c r="BH136" s="161">
        <f t="shared" si="25"/>
        <v>35027.994048480425</v>
      </c>
      <c r="BI136" s="161">
        <f t="shared" si="25"/>
        <v>35716.781529642001</v>
      </c>
      <c r="BJ136" s="161">
        <f t="shared" si="25"/>
        <v>37172.236532855473</v>
      </c>
      <c r="BK136" s="161">
        <f t="shared" si="25"/>
        <v>38696.081911583096</v>
      </c>
      <c r="BL136" s="161">
        <f t="shared" si="25"/>
        <v>40966.842600689997</v>
      </c>
      <c r="BM136" s="161">
        <f t="shared" si="25"/>
        <v>46695.822820729991</v>
      </c>
      <c r="BN136" s="161">
        <f t="shared" si="25"/>
        <v>48764.863047781706</v>
      </c>
      <c r="BO136" s="161">
        <f t="shared" si="25"/>
        <v>49940.019439559823</v>
      </c>
      <c r="BP136" s="161">
        <f t="shared" si="25"/>
        <v>51398.009538670012</v>
      </c>
      <c r="BQ136" s="161">
        <f t="shared" si="25"/>
        <v>46043.140870356161</v>
      </c>
      <c r="BR136" s="161">
        <f t="shared" si="25"/>
        <v>45705.963401150002</v>
      </c>
      <c r="BS136" s="161">
        <f t="shared" si="25"/>
        <v>45326.16463966779</v>
      </c>
      <c r="BT136" s="161">
        <f t="shared" si="25"/>
        <v>44332.193185017321</v>
      </c>
      <c r="BU136" s="161">
        <f t="shared" si="25"/>
        <v>42724.970321171299</v>
      </c>
      <c r="BV136" s="161">
        <f t="shared" si="25"/>
        <v>40930.886023100116</v>
      </c>
      <c r="BW136" s="161">
        <f t="shared" si="25"/>
        <v>39614.976120766922</v>
      </c>
      <c r="BX136" s="51">
        <f t="shared" si="25"/>
        <v>39754.739019875065</v>
      </c>
    </row>
    <row r="137" spans="1:76">
      <c r="A137" s="112"/>
      <c r="B137" s="142" t="s">
        <v>282</v>
      </c>
      <c r="C137" s="38"/>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5">
        <f t="shared" ref="AH137:BX137" si="26">SUMIF($C$6:$C$15,"(IR)",AH$6:AH$15)</f>
        <v>302.01823076644666</v>
      </c>
      <c r="AI137" s="135">
        <f t="shared" si="26"/>
        <v>318.21378253061226</v>
      </c>
      <c r="AJ137" s="135">
        <f t="shared" si="26"/>
        <v>420.60307472527472</v>
      </c>
      <c r="AK137" s="135">
        <f t="shared" si="26"/>
        <v>602.62108648455603</v>
      </c>
      <c r="AL137" s="135">
        <f t="shared" si="26"/>
        <v>809.15470032469261</v>
      </c>
      <c r="AM137" s="135">
        <f t="shared" si="26"/>
        <v>952.39636798423032</v>
      </c>
      <c r="AN137" s="135">
        <f t="shared" si="26"/>
        <v>1091.5646076419214</v>
      </c>
      <c r="AO137" s="135">
        <f t="shared" si="26"/>
        <v>1245.0422902777204</v>
      </c>
      <c r="AP137" s="135">
        <f t="shared" si="26"/>
        <v>1335.8868061934998</v>
      </c>
      <c r="AQ137" s="135">
        <f t="shared" si="26"/>
        <v>1392.431437857246</v>
      </c>
      <c r="AR137" s="135">
        <f t="shared" si="26"/>
        <v>1537.0614486199247</v>
      </c>
      <c r="AS137" s="135">
        <f t="shared" si="26"/>
        <v>1663.4790332395776</v>
      </c>
      <c r="AT137" s="135">
        <f t="shared" si="26"/>
        <v>1892.0999472469014</v>
      </c>
      <c r="AU137" s="135">
        <f t="shared" si="26"/>
        <v>2458.9356917019627</v>
      </c>
      <c r="AV137" s="135">
        <f t="shared" si="26"/>
        <v>3105.5283891711924</v>
      </c>
      <c r="AW137" s="135">
        <f t="shared" si="26"/>
        <v>3512.9681201122448</v>
      </c>
      <c r="AX137" s="135">
        <f t="shared" si="26"/>
        <v>3534.6717169073422</v>
      </c>
      <c r="AY137" s="135">
        <f t="shared" si="26"/>
        <v>3616.687737189267</v>
      </c>
      <c r="AZ137" s="135">
        <f t="shared" si="26"/>
        <v>3674.272957114737</v>
      </c>
      <c r="BA137" s="135">
        <f t="shared" si="26"/>
        <v>3613.0018097053608</v>
      </c>
      <c r="BB137" s="135">
        <f t="shared" si="26"/>
        <v>3637.648998174292</v>
      </c>
      <c r="BC137" s="135">
        <f t="shared" si="26"/>
        <v>3631.3540657041844</v>
      </c>
      <c r="BD137" s="135">
        <f t="shared" si="26"/>
        <v>3250.3236298114498</v>
      </c>
      <c r="BE137" s="135">
        <f t="shared" si="26"/>
        <v>3608.6552814479792</v>
      </c>
      <c r="BF137" s="135">
        <f t="shared" si="26"/>
        <v>3944.4480448716222</v>
      </c>
      <c r="BG137" s="135">
        <f t="shared" si="26"/>
        <v>4008.7191253145888</v>
      </c>
      <c r="BH137" s="135">
        <f t="shared" si="26"/>
        <v>3420.8664214827295</v>
      </c>
      <c r="BI137" s="135">
        <f t="shared" si="26"/>
        <v>2550.1235653000672</v>
      </c>
      <c r="BJ137" s="135">
        <f t="shared" si="26"/>
        <v>2062.2246109618959</v>
      </c>
      <c r="BK137" s="135">
        <f t="shared" si="26"/>
        <v>1737.5119804834528</v>
      </c>
      <c r="BL137" s="135">
        <f t="shared" si="26"/>
        <v>1455.6900798477316</v>
      </c>
      <c r="BM137" s="135">
        <f t="shared" si="26"/>
        <v>876.97242974579706</v>
      </c>
      <c r="BN137" s="135">
        <f t="shared" si="26"/>
        <v>633.219714059539</v>
      </c>
      <c r="BO137" s="135">
        <f t="shared" si="26"/>
        <v>451.05771460709826</v>
      </c>
      <c r="BP137" s="135">
        <f t="shared" si="26"/>
        <v>292.27523465753882</v>
      </c>
      <c r="BQ137" s="135">
        <f t="shared" si="26"/>
        <v>172.17469324246855</v>
      </c>
      <c r="BR137" s="135">
        <f t="shared" si="26"/>
        <v>121.33469970972095</v>
      </c>
      <c r="BS137" s="135">
        <f t="shared" si="26"/>
        <v>91.060306652508061</v>
      </c>
      <c r="BT137" s="135">
        <f t="shared" si="26"/>
        <v>70.77799148532857</v>
      </c>
      <c r="BU137" s="135">
        <f t="shared" si="26"/>
        <v>55.411142775136142</v>
      </c>
      <c r="BV137" s="135">
        <f t="shared" si="26"/>
        <v>44.016869660347481</v>
      </c>
      <c r="BW137" s="135">
        <f t="shared" si="26"/>
        <v>35.135079946609913</v>
      </c>
      <c r="BX137" s="48">
        <f t="shared" si="26"/>
        <v>28.925510921240321</v>
      </c>
    </row>
    <row r="138" spans="1:76">
      <c r="A138" s="112"/>
      <c r="B138" s="142" t="s">
        <v>281</v>
      </c>
      <c r="C138" s="38"/>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5">
        <f t="shared" ref="AH138:BX138" si="27">SUMIF($C$20:$C$75,"(IR)",AH$20:AH$75)</f>
        <v>1321.7847508922073</v>
      </c>
      <c r="AI138" s="135">
        <f t="shared" si="27"/>
        <v>1430.903972469388</v>
      </c>
      <c r="AJ138" s="135">
        <f t="shared" si="27"/>
        <v>1937.8141629670331</v>
      </c>
      <c r="AK138" s="135">
        <f t="shared" si="27"/>
        <v>3161.3514435154439</v>
      </c>
      <c r="AL138" s="135">
        <f t="shared" si="27"/>
        <v>4694.0032926753074</v>
      </c>
      <c r="AM138" s="135">
        <f t="shared" si="27"/>
        <v>5797.424411765769</v>
      </c>
      <c r="AN138" s="135">
        <f t="shared" si="27"/>
        <v>6580.4126113580787</v>
      </c>
      <c r="AO138" s="135">
        <f t="shared" si="27"/>
        <v>7477.9681002937086</v>
      </c>
      <c r="AP138" s="135">
        <f t="shared" si="27"/>
        <v>8064.3313104731669</v>
      </c>
      <c r="AQ138" s="135">
        <f t="shared" si="27"/>
        <v>8030.2034745556384</v>
      </c>
      <c r="AR138" s="135">
        <f t="shared" si="27"/>
        <v>7273.6904086331897</v>
      </c>
      <c r="AS138" s="135">
        <f t="shared" si="27"/>
        <v>7504.9067831130142</v>
      </c>
      <c r="AT138" s="135">
        <f t="shared" si="27"/>
        <v>9114.315522599707</v>
      </c>
      <c r="AU138" s="135">
        <f t="shared" si="27"/>
        <v>11830.210642809769</v>
      </c>
      <c r="AV138" s="135">
        <f t="shared" si="27"/>
        <v>15160.515701495475</v>
      </c>
      <c r="AW138" s="135">
        <f t="shared" si="27"/>
        <v>17250.641936221091</v>
      </c>
      <c r="AX138" s="135">
        <f t="shared" si="27"/>
        <v>18473.43343769549</v>
      </c>
      <c r="AY138" s="135">
        <f t="shared" si="27"/>
        <v>19770.916634923979</v>
      </c>
      <c r="AZ138" s="135">
        <f t="shared" si="27"/>
        <v>20170.922105157024</v>
      </c>
      <c r="BA138" s="135">
        <f t="shared" si="27"/>
        <v>19416.785297518876</v>
      </c>
      <c r="BB138" s="135">
        <f t="shared" si="27"/>
        <v>19010.884402873518</v>
      </c>
      <c r="BC138" s="135">
        <f t="shared" si="27"/>
        <v>18186.044059871223</v>
      </c>
      <c r="BD138" s="135">
        <f t="shared" si="27"/>
        <v>16912.025737109729</v>
      </c>
      <c r="BE138" s="135">
        <f t="shared" si="27"/>
        <v>17056.500583844307</v>
      </c>
      <c r="BF138" s="135">
        <f t="shared" si="27"/>
        <v>17702.25938497169</v>
      </c>
      <c r="BG138" s="135">
        <f t="shared" si="27"/>
        <v>18454.557481599055</v>
      </c>
      <c r="BH138" s="135">
        <f t="shared" si="27"/>
        <v>19226.963198666355</v>
      </c>
      <c r="BI138" s="135">
        <f t="shared" si="27"/>
        <v>20292.285617760459</v>
      </c>
      <c r="BJ138" s="135">
        <f t="shared" si="27"/>
        <v>21330.425753541815</v>
      </c>
      <c r="BK138" s="135">
        <f t="shared" si="27"/>
        <v>22578.524812971216</v>
      </c>
      <c r="BL138" s="135">
        <f t="shared" si="27"/>
        <v>23957.166854469571</v>
      </c>
      <c r="BM138" s="135">
        <f t="shared" si="27"/>
        <v>29456.395687177181</v>
      </c>
      <c r="BN138" s="135">
        <f t="shared" si="27"/>
        <v>31364.888402871529</v>
      </c>
      <c r="BO138" s="135">
        <f t="shared" si="27"/>
        <v>32858.969706500597</v>
      </c>
      <c r="BP138" s="135">
        <f t="shared" si="27"/>
        <v>34923.93576267454</v>
      </c>
      <c r="BQ138" s="135">
        <f t="shared" si="27"/>
        <v>32267.090928838366</v>
      </c>
      <c r="BR138" s="135">
        <f t="shared" si="27"/>
        <v>32414.176595124161</v>
      </c>
      <c r="BS138" s="135">
        <f t="shared" si="27"/>
        <v>32608.388990217212</v>
      </c>
      <c r="BT138" s="135">
        <f t="shared" si="27"/>
        <v>32187.819440202384</v>
      </c>
      <c r="BU138" s="135">
        <f t="shared" si="27"/>
        <v>31186.92336290365</v>
      </c>
      <c r="BV138" s="135">
        <f t="shared" si="27"/>
        <v>30064.377553050705</v>
      </c>
      <c r="BW138" s="135">
        <f t="shared" si="27"/>
        <v>29063.976726211818</v>
      </c>
      <c r="BX138" s="48">
        <f t="shared" si="27"/>
        <v>29230.442380287997</v>
      </c>
    </row>
    <row r="139" spans="1:76">
      <c r="A139" s="112"/>
      <c r="B139" s="204" t="s">
        <v>280</v>
      </c>
      <c r="C139" s="38"/>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5">
        <f t="shared" ref="AH139:BX139" si="28">SUMIF($C$80:$C$124,"(IR)",AH$80:AH$124)</f>
        <v>1139.3171181109758</v>
      </c>
      <c r="AI139" s="135">
        <f t="shared" si="28"/>
        <v>1274.2276718241828</v>
      </c>
      <c r="AJ139" s="135">
        <f t="shared" si="28"/>
        <v>1565.9528675584088</v>
      </c>
      <c r="AK139" s="135">
        <f t="shared" si="28"/>
        <v>2203.9403598097765</v>
      </c>
      <c r="AL139" s="135">
        <f t="shared" si="28"/>
        <v>2542.456153107195</v>
      </c>
      <c r="AM139" s="135">
        <f t="shared" si="28"/>
        <v>2852.6661001012285</v>
      </c>
      <c r="AN139" s="135">
        <f t="shared" si="28"/>
        <v>3302.3298729544231</v>
      </c>
      <c r="AO139" s="135">
        <f t="shared" si="28"/>
        <v>3748.631156600457</v>
      </c>
      <c r="AP139" s="135">
        <f t="shared" si="28"/>
        <v>4087.7347390073819</v>
      </c>
      <c r="AQ139" s="135">
        <f t="shared" si="28"/>
        <v>4369.6572874142439</v>
      </c>
      <c r="AR139" s="135">
        <f t="shared" si="28"/>
        <v>4921.5526800853704</v>
      </c>
      <c r="AS139" s="135">
        <f t="shared" si="28"/>
        <v>5626.4790039151112</v>
      </c>
      <c r="AT139" s="135">
        <f t="shared" si="28"/>
        <v>6529.4233982880269</v>
      </c>
      <c r="AU139" s="135">
        <f t="shared" si="28"/>
        <v>6942.6530498067441</v>
      </c>
      <c r="AV139" s="135">
        <f t="shared" si="28"/>
        <v>8316.6846934984642</v>
      </c>
      <c r="AW139" s="135">
        <f t="shared" si="28"/>
        <v>9239.5898305929295</v>
      </c>
      <c r="AX139" s="135">
        <f t="shared" si="28"/>
        <v>9579.2525380682109</v>
      </c>
      <c r="AY139" s="135">
        <f t="shared" si="28"/>
        <v>9571.1814421552444</v>
      </c>
      <c r="AZ139" s="135">
        <f t="shared" si="28"/>
        <v>9461.1165631647436</v>
      </c>
      <c r="BA139" s="135">
        <f t="shared" si="28"/>
        <v>9278.5545238302548</v>
      </c>
      <c r="BB139" s="135">
        <f t="shared" si="28"/>
        <v>8995.1786908621834</v>
      </c>
      <c r="BC139" s="135">
        <f t="shared" si="28"/>
        <v>9069.9185477517694</v>
      </c>
      <c r="BD139" s="135">
        <f t="shared" si="28"/>
        <v>9507.306086896986</v>
      </c>
      <c r="BE139" s="135">
        <f t="shared" si="28"/>
        <v>10252.111800517816</v>
      </c>
      <c r="BF139" s="135">
        <f t="shared" si="28"/>
        <v>10647.90637593427</v>
      </c>
      <c r="BG139" s="135">
        <f t="shared" si="28"/>
        <v>10889.772249639611</v>
      </c>
      <c r="BH139" s="135">
        <f t="shared" si="28"/>
        <v>12380.164428331336</v>
      </c>
      <c r="BI139" s="135">
        <f t="shared" si="28"/>
        <v>12874.372346581478</v>
      </c>
      <c r="BJ139" s="135">
        <f t="shared" si="28"/>
        <v>13779.58616835176</v>
      </c>
      <c r="BK139" s="135">
        <f t="shared" si="28"/>
        <v>14380.04511812843</v>
      </c>
      <c r="BL139" s="135">
        <f t="shared" si="28"/>
        <v>15553.985666372695</v>
      </c>
      <c r="BM139" s="135">
        <f t="shared" si="28"/>
        <v>16362.454703807014</v>
      </c>
      <c r="BN139" s="135">
        <f t="shared" si="28"/>
        <v>16766.754930850635</v>
      </c>
      <c r="BO139" s="135">
        <f t="shared" si="28"/>
        <v>16629.992018452122</v>
      </c>
      <c r="BP139" s="135">
        <f t="shared" si="28"/>
        <v>16181.798541337932</v>
      </c>
      <c r="BQ139" s="135">
        <f t="shared" si="28"/>
        <v>13603.875248275328</v>
      </c>
      <c r="BR139" s="135">
        <f t="shared" si="28"/>
        <v>13170.452106316119</v>
      </c>
      <c r="BS139" s="135">
        <f t="shared" si="28"/>
        <v>12626.71534279807</v>
      </c>
      <c r="BT139" s="135">
        <f t="shared" si="28"/>
        <v>12073.595753329611</v>
      </c>
      <c r="BU139" s="135">
        <f t="shared" si="28"/>
        <v>11482.635815492511</v>
      </c>
      <c r="BV139" s="135">
        <f t="shared" si="28"/>
        <v>10822.491600389061</v>
      </c>
      <c r="BW139" s="135">
        <f t="shared" si="28"/>
        <v>10515.864314608496</v>
      </c>
      <c r="BX139" s="48">
        <f t="shared" si="28"/>
        <v>10495.371128665829</v>
      </c>
    </row>
    <row r="140" spans="1:76" ht="24.75" customHeight="1">
      <c r="A140" s="112"/>
      <c r="B140" s="203" t="s">
        <v>197</v>
      </c>
      <c r="C140" s="41"/>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161">
        <f t="shared" ref="AH140:BX140" si="29">SUM(AH141:AH143)</f>
        <v>2721</v>
      </c>
      <c r="AI140" s="161">
        <f t="shared" si="29"/>
        <v>3900.06</v>
      </c>
      <c r="AJ140" s="161">
        <f t="shared" si="29"/>
        <v>4299.0600000000004</v>
      </c>
      <c r="AK140" s="161">
        <f t="shared" si="29"/>
        <v>4978.0599999999995</v>
      </c>
      <c r="AL140" s="161">
        <f t="shared" si="29"/>
        <v>5501.0599999999995</v>
      </c>
      <c r="AM140" s="161">
        <f t="shared" si="29"/>
        <v>6085.0599999999995</v>
      </c>
      <c r="AN140" s="161">
        <f t="shared" si="29"/>
        <v>6605.0599999999995</v>
      </c>
      <c r="AO140" s="161">
        <f t="shared" si="29"/>
        <v>7088.0599999999995</v>
      </c>
      <c r="AP140" s="161">
        <f t="shared" si="29"/>
        <v>7484.06</v>
      </c>
      <c r="AQ140" s="161">
        <f t="shared" si="29"/>
        <v>7892.5680000000002</v>
      </c>
      <c r="AR140" s="161">
        <f t="shared" si="29"/>
        <v>8031.5509999999995</v>
      </c>
      <c r="AS140" s="161">
        <f t="shared" si="29"/>
        <v>8411.9090000000015</v>
      </c>
      <c r="AT140" s="161">
        <f t="shared" si="29"/>
        <v>9172.8167156850413</v>
      </c>
      <c r="AU140" s="161">
        <f t="shared" si="29"/>
        <v>10755.346568931573</v>
      </c>
      <c r="AV140" s="161">
        <f t="shared" si="29"/>
        <v>12410.679000000004</v>
      </c>
      <c r="AW140" s="161">
        <f t="shared" si="29"/>
        <v>14068.823</v>
      </c>
      <c r="AX140" s="161">
        <f t="shared" si="29"/>
        <v>14698.89</v>
      </c>
      <c r="AY140" s="161">
        <f t="shared" si="29"/>
        <v>16122.347527041315</v>
      </c>
      <c r="AZ140" s="161">
        <f t="shared" si="29"/>
        <v>17621.866000000002</v>
      </c>
      <c r="BA140" s="161">
        <f t="shared" si="29"/>
        <v>18587.272009000008</v>
      </c>
      <c r="BB140" s="161">
        <f t="shared" si="29"/>
        <v>19334.14472503843</v>
      </c>
      <c r="BC140" s="161">
        <f t="shared" si="29"/>
        <v>21437.683100000013</v>
      </c>
      <c r="BD140" s="161">
        <f t="shared" si="29"/>
        <v>23910.498331296745</v>
      </c>
      <c r="BE140" s="161">
        <f t="shared" si="29"/>
        <v>24695.169227916082</v>
      </c>
      <c r="BF140" s="161">
        <f t="shared" si="29"/>
        <v>24320.416560955211</v>
      </c>
      <c r="BG140" s="161">
        <f t="shared" si="29"/>
        <v>16358.23668802809</v>
      </c>
      <c r="BH140" s="161">
        <f t="shared" si="29"/>
        <v>17655.991089000003</v>
      </c>
      <c r="BI140" s="161">
        <f t="shared" si="29"/>
        <v>19168.410324449</v>
      </c>
      <c r="BJ140" s="161">
        <f t="shared" si="29"/>
        <v>18905.443974729795</v>
      </c>
      <c r="BK140" s="161">
        <f t="shared" si="29"/>
        <v>20134.145588311138</v>
      </c>
      <c r="BL140" s="161">
        <f t="shared" si="29"/>
        <v>22119.138006874229</v>
      </c>
      <c r="BM140" s="161">
        <f t="shared" si="29"/>
        <v>23493.366511449785</v>
      </c>
      <c r="BN140" s="161">
        <f t="shared" si="29"/>
        <v>24251.32462942709</v>
      </c>
      <c r="BO140" s="161">
        <f t="shared" si="29"/>
        <v>24518.543630379987</v>
      </c>
      <c r="BP140" s="161">
        <f t="shared" si="29"/>
        <v>25755.445607450238</v>
      </c>
      <c r="BQ140" s="161">
        <f t="shared" si="29"/>
        <v>26304.314658220566</v>
      </c>
      <c r="BR140" s="161">
        <f t="shared" si="29"/>
        <v>27897.954895919996</v>
      </c>
      <c r="BS140" s="161">
        <f t="shared" si="29"/>
        <v>28133.904462392209</v>
      </c>
      <c r="BT140" s="161">
        <f t="shared" si="29"/>
        <v>27446.265160956245</v>
      </c>
      <c r="BU140" s="161">
        <f t="shared" si="29"/>
        <v>27065.326048655705</v>
      </c>
      <c r="BV140" s="161">
        <f t="shared" si="29"/>
        <v>27161.735587433774</v>
      </c>
      <c r="BW140" s="161">
        <f t="shared" si="29"/>
        <v>27501.580811975669</v>
      </c>
      <c r="BX140" s="51">
        <f t="shared" si="29"/>
        <v>27804.386941442812</v>
      </c>
    </row>
    <row r="141" spans="1:76">
      <c r="A141" s="112"/>
      <c r="B141" s="142" t="s">
        <v>282</v>
      </c>
      <c r="C141" s="38"/>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135">
        <f t="shared" ref="AH141:BX141" si="30">SUMIF($C$6:$C$15,"(NC / NIR)",AH$6:AH$15)</f>
        <v>1836.2120090576486</v>
      </c>
      <c r="AI141" s="135">
        <f t="shared" si="30"/>
        <v>2875.1898291377083</v>
      </c>
      <c r="AJ141" s="135">
        <f t="shared" si="30"/>
        <v>3058.9992414056137</v>
      </c>
      <c r="AK141" s="135">
        <f t="shared" si="30"/>
        <v>3510.3424145390022</v>
      </c>
      <c r="AL141" s="135">
        <f t="shared" si="30"/>
        <v>3822.85954155132</v>
      </c>
      <c r="AM141" s="135">
        <f t="shared" si="30"/>
        <v>4173.6472729167699</v>
      </c>
      <c r="AN141" s="135">
        <f t="shared" si="30"/>
        <v>4480.0348862282062</v>
      </c>
      <c r="AO141" s="135">
        <f t="shared" si="30"/>
        <v>4695.675937329378</v>
      </c>
      <c r="AP141" s="135">
        <f t="shared" si="30"/>
        <v>4761.9940263349717</v>
      </c>
      <c r="AQ141" s="135">
        <f t="shared" si="30"/>
        <v>4871.5898862231707</v>
      </c>
      <c r="AR141" s="135">
        <f t="shared" si="30"/>
        <v>4813.4099744551468</v>
      </c>
      <c r="AS141" s="135">
        <f t="shared" si="30"/>
        <v>4866.8967571149997</v>
      </c>
      <c r="AT141" s="135">
        <f t="shared" si="30"/>
        <v>4970.9264232967089</v>
      </c>
      <c r="AU141" s="135">
        <f t="shared" si="30"/>
        <v>5620.6440956386186</v>
      </c>
      <c r="AV141" s="135">
        <f t="shared" si="30"/>
        <v>6186.6227737981817</v>
      </c>
      <c r="AW141" s="135">
        <f t="shared" si="30"/>
        <v>6656.6340258818027</v>
      </c>
      <c r="AX141" s="135">
        <f t="shared" si="30"/>
        <v>6768.8464522496879</v>
      </c>
      <c r="AY141" s="135">
        <f t="shared" si="30"/>
        <v>7079.6166051252549</v>
      </c>
      <c r="AZ141" s="135">
        <f t="shared" si="30"/>
        <v>7384.6422419182345</v>
      </c>
      <c r="BA141" s="135">
        <f t="shared" si="30"/>
        <v>7576.8967591892688</v>
      </c>
      <c r="BB141" s="135">
        <f t="shared" si="30"/>
        <v>7823.5319327057887</v>
      </c>
      <c r="BC141" s="135">
        <f t="shared" si="30"/>
        <v>8849.7735056882193</v>
      </c>
      <c r="BD141" s="135">
        <f t="shared" si="30"/>
        <v>9327.3109854829381</v>
      </c>
      <c r="BE141" s="135">
        <f t="shared" si="30"/>
        <v>9475.3642299725107</v>
      </c>
      <c r="BF141" s="135">
        <f t="shared" si="30"/>
        <v>9707.8943792999999</v>
      </c>
      <c r="BG141" s="135">
        <f t="shared" si="30"/>
        <v>794.02521823565701</v>
      </c>
      <c r="BH141" s="135">
        <f t="shared" si="30"/>
        <v>842.55899999999997</v>
      </c>
      <c r="BI141" s="135">
        <f t="shared" si="30"/>
        <v>924.2647969778385</v>
      </c>
      <c r="BJ141" s="135">
        <f t="shared" si="30"/>
        <v>973.07987379439624</v>
      </c>
      <c r="BK141" s="135">
        <f t="shared" si="30"/>
        <v>1040.0247158707195</v>
      </c>
      <c r="BL141" s="135">
        <f t="shared" si="30"/>
        <v>1105.9393085337213</v>
      </c>
      <c r="BM141" s="135">
        <f t="shared" si="30"/>
        <v>1192.3924182195146</v>
      </c>
      <c r="BN141" s="135">
        <f t="shared" si="30"/>
        <v>1220.2959423261623</v>
      </c>
      <c r="BO141" s="135">
        <f t="shared" si="30"/>
        <v>1314.7165739259212</v>
      </c>
      <c r="BP141" s="135">
        <f t="shared" si="30"/>
        <v>1390.6353122046253</v>
      </c>
      <c r="BQ141" s="135">
        <f t="shared" si="30"/>
        <v>1463.4690523331681</v>
      </c>
      <c r="BR141" s="135">
        <f t="shared" si="30"/>
        <v>1717.6946438349928</v>
      </c>
      <c r="BS141" s="135">
        <f t="shared" si="30"/>
        <v>1772.9918936555005</v>
      </c>
      <c r="BT141" s="135">
        <f t="shared" si="30"/>
        <v>1798.9195827566873</v>
      </c>
      <c r="BU141" s="135">
        <f t="shared" si="30"/>
        <v>1856.2957674876618</v>
      </c>
      <c r="BV141" s="135">
        <f t="shared" si="30"/>
        <v>1931.5953181273976</v>
      </c>
      <c r="BW141" s="135">
        <f t="shared" si="30"/>
        <v>2022.0831584142863</v>
      </c>
      <c r="BX141" s="48">
        <f t="shared" si="30"/>
        <v>2082.4086329052593</v>
      </c>
    </row>
    <row r="142" spans="1:76">
      <c r="A142" s="112"/>
      <c r="B142" s="142" t="s">
        <v>281</v>
      </c>
      <c r="C142" s="38"/>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135">
        <f t="shared" ref="AH142:BX142" si="31">SUMIF($C$20:$C$75,"(NC / NIR)",AH$20:AH$75)</f>
        <v>417.30195821129746</v>
      </c>
      <c r="AI142" s="135">
        <f t="shared" si="31"/>
        <v>529.60220306078645</v>
      </c>
      <c r="AJ142" s="135">
        <f t="shared" si="31"/>
        <v>633.07543812711435</v>
      </c>
      <c r="AK142" s="135">
        <f t="shared" si="31"/>
        <v>738.48012106894282</v>
      </c>
      <c r="AL142" s="135">
        <f t="shared" si="31"/>
        <v>830.55701238433289</v>
      </c>
      <c r="AM142" s="135">
        <f t="shared" si="31"/>
        <v>960.49276853964022</v>
      </c>
      <c r="AN142" s="135">
        <f t="shared" si="31"/>
        <v>1061.0040746836548</v>
      </c>
      <c r="AO142" s="135">
        <f t="shared" si="31"/>
        <v>1164.4219602171174</v>
      </c>
      <c r="AP142" s="135">
        <f t="shared" si="31"/>
        <v>1333.8533908256416</v>
      </c>
      <c r="AQ142" s="135">
        <f t="shared" si="31"/>
        <v>1489.4872643034992</v>
      </c>
      <c r="AR142" s="135">
        <f t="shared" si="31"/>
        <v>1540.5206118266901</v>
      </c>
      <c r="AS142" s="135">
        <f t="shared" si="31"/>
        <v>1666.2812787270329</v>
      </c>
      <c r="AT142" s="135">
        <f t="shared" si="31"/>
        <v>1919.4344050421473</v>
      </c>
      <c r="AU142" s="135">
        <f t="shared" si="31"/>
        <v>2350.8976246910274</v>
      </c>
      <c r="AV142" s="135">
        <f t="shared" si="31"/>
        <v>2768.50921628165</v>
      </c>
      <c r="AW142" s="135">
        <f t="shared" si="31"/>
        <v>3413.4548352956463</v>
      </c>
      <c r="AX142" s="135">
        <f t="shared" si="31"/>
        <v>3762.9625182212412</v>
      </c>
      <c r="AY142" s="135">
        <f t="shared" si="31"/>
        <v>4350.6753790768726</v>
      </c>
      <c r="AZ142" s="135">
        <f t="shared" si="31"/>
        <v>5054.347564111883</v>
      </c>
      <c r="BA142" s="135">
        <f t="shared" si="31"/>
        <v>5358.6750497622079</v>
      </c>
      <c r="BB142" s="135">
        <f t="shared" si="31"/>
        <v>5550.1083570834162</v>
      </c>
      <c r="BC142" s="135">
        <f t="shared" si="31"/>
        <v>5771.583245054886</v>
      </c>
      <c r="BD142" s="135">
        <f t="shared" si="31"/>
        <v>5978.3111078018701</v>
      </c>
      <c r="BE142" s="135">
        <f t="shared" si="31"/>
        <v>6371.1093210319796</v>
      </c>
      <c r="BF142" s="135">
        <f t="shared" si="31"/>
        <v>6517.7392567383986</v>
      </c>
      <c r="BG142" s="135">
        <f t="shared" si="31"/>
        <v>6815.2711439341174</v>
      </c>
      <c r="BH142" s="135">
        <f t="shared" si="31"/>
        <v>7076.8760000000002</v>
      </c>
      <c r="BI142" s="135">
        <f t="shared" si="31"/>
        <v>7349.3426876018675</v>
      </c>
      <c r="BJ142" s="135">
        <f t="shared" si="31"/>
        <v>7638.5452869243391</v>
      </c>
      <c r="BK142" s="135">
        <f t="shared" si="31"/>
        <v>8013.2638627443484</v>
      </c>
      <c r="BL142" s="135">
        <f t="shared" si="31"/>
        <v>8623.1827387670037</v>
      </c>
      <c r="BM142" s="135">
        <f t="shared" si="31"/>
        <v>9078.7432718570435</v>
      </c>
      <c r="BN142" s="135">
        <f t="shared" si="31"/>
        <v>9413.5107245551153</v>
      </c>
      <c r="BO142" s="135">
        <f t="shared" si="31"/>
        <v>9887.1723686280984</v>
      </c>
      <c r="BP142" s="135">
        <f t="shared" si="31"/>
        <v>10571.130296586944</v>
      </c>
      <c r="BQ142" s="135">
        <f t="shared" si="31"/>
        <v>10911.595453363369</v>
      </c>
      <c r="BR142" s="135">
        <f t="shared" si="31"/>
        <v>11874.370811414536</v>
      </c>
      <c r="BS142" s="135">
        <f t="shared" si="31"/>
        <v>12079.782889198492</v>
      </c>
      <c r="BT142" s="135">
        <f t="shared" si="31"/>
        <v>11391.742905642563</v>
      </c>
      <c r="BU142" s="135">
        <f t="shared" si="31"/>
        <v>11052.779281452556</v>
      </c>
      <c r="BV142" s="135">
        <f t="shared" si="31"/>
        <v>11348.382406732559</v>
      </c>
      <c r="BW142" s="135">
        <f t="shared" si="31"/>
        <v>11810.176720729803</v>
      </c>
      <c r="BX142" s="48">
        <f t="shared" si="31"/>
        <v>12297.600677709772</v>
      </c>
    </row>
    <row r="143" spans="1:76">
      <c r="A143" s="112"/>
      <c r="B143" s="142" t="s">
        <v>280</v>
      </c>
      <c r="C143" s="38"/>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135">
        <f t="shared" ref="AH143:BX143" si="32">SUMIF($C$80:$C$124,"(NC / NIR)",AH$80:AH$124)</f>
        <v>467.48603273105391</v>
      </c>
      <c r="AI143" s="135">
        <f t="shared" si="32"/>
        <v>495.26796780150516</v>
      </c>
      <c r="AJ143" s="135">
        <f t="shared" si="32"/>
        <v>606.985320467272</v>
      </c>
      <c r="AK143" s="135">
        <f t="shared" si="32"/>
        <v>729.23746439205502</v>
      </c>
      <c r="AL143" s="135">
        <f t="shared" si="32"/>
        <v>847.64344606434713</v>
      </c>
      <c r="AM143" s="135">
        <f t="shared" si="32"/>
        <v>950.91995854358925</v>
      </c>
      <c r="AN143" s="135">
        <f t="shared" si="32"/>
        <v>1064.0210390881389</v>
      </c>
      <c r="AO143" s="135">
        <f t="shared" si="32"/>
        <v>1227.9621024535047</v>
      </c>
      <c r="AP143" s="135">
        <f t="shared" si="32"/>
        <v>1388.2125828393876</v>
      </c>
      <c r="AQ143" s="135">
        <f t="shared" si="32"/>
        <v>1531.4908494733309</v>
      </c>
      <c r="AR143" s="135">
        <f t="shared" si="32"/>
        <v>1677.6204137181626</v>
      </c>
      <c r="AS143" s="135">
        <f t="shared" si="32"/>
        <v>1878.7309641579686</v>
      </c>
      <c r="AT143" s="135">
        <f t="shared" si="32"/>
        <v>2282.4558873461842</v>
      </c>
      <c r="AU143" s="135">
        <f t="shared" si="32"/>
        <v>2783.8048486019275</v>
      </c>
      <c r="AV143" s="135">
        <f t="shared" si="32"/>
        <v>3455.5470099201711</v>
      </c>
      <c r="AW143" s="135">
        <f t="shared" si="32"/>
        <v>3998.7341388225504</v>
      </c>
      <c r="AX143" s="135">
        <f t="shared" si="32"/>
        <v>4167.0810295290712</v>
      </c>
      <c r="AY143" s="135">
        <f t="shared" si="32"/>
        <v>4692.0555428391863</v>
      </c>
      <c r="AZ143" s="135">
        <f t="shared" si="32"/>
        <v>5182.8761939698834</v>
      </c>
      <c r="BA143" s="135">
        <f t="shared" si="32"/>
        <v>5651.7002000485309</v>
      </c>
      <c r="BB143" s="135">
        <f t="shared" si="32"/>
        <v>5960.5044352492259</v>
      </c>
      <c r="BC143" s="135">
        <f t="shared" si="32"/>
        <v>6816.3263492569085</v>
      </c>
      <c r="BD143" s="135">
        <f t="shared" si="32"/>
        <v>8604.8762380119351</v>
      </c>
      <c r="BE143" s="135">
        <f t="shared" si="32"/>
        <v>8848.6956769115914</v>
      </c>
      <c r="BF143" s="135">
        <f t="shared" si="32"/>
        <v>8094.7829249168126</v>
      </c>
      <c r="BG143" s="135">
        <f t="shared" si="32"/>
        <v>8748.9403258583152</v>
      </c>
      <c r="BH143" s="135">
        <f t="shared" si="32"/>
        <v>9736.5560890000015</v>
      </c>
      <c r="BI143" s="135">
        <f t="shared" si="32"/>
        <v>10894.802839869293</v>
      </c>
      <c r="BJ143" s="135">
        <f t="shared" si="32"/>
        <v>10293.81881401106</v>
      </c>
      <c r="BK143" s="135">
        <f t="shared" si="32"/>
        <v>11080.85700969607</v>
      </c>
      <c r="BL143" s="135">
        <f t="shared" si="32"/>
        <v>12390.015959573504</v>
      </c>
      <c r="BM143" s="135">
        <f t="shared" si="32"/>
        <v>13222.230821373225</v>
      </c>
      <c r="BN143" s="135">
        <f t="shared" si="32"/>
        <v>13617.517962545813</v>
      </c>
      <c r="BO143" s="135">
        <f t="shared" si="32"/>
        <v>13316.654687825969</v>
      </c>
      <c r="BP143" s="135">
        <f t="shared" si="32"/>
        <v>13793.679998658668</v>
      </c>
      <c r="BQ143" s="135">
        <f t="shared" si="32"/>
        <v>13929.250152524031</v>
      </c>
      <c r="BR143" s="135">
        <f t="shared" si="32"/>
        <v>14305.889440670469</v>
      </c>
      <c r="BS143" s="135">
        <f t="shared" si="32"/>
        <v>14281.129679538215</v>
      </c>
      <c r="BT143" s="135">
        <f t="shared" si="32"/>
        <v>14255.602672556994</v>
      </c>
      <c r="BU143" s="135">
        <f t="shared" si="32"/>
        <v>14156.250999715488</v>
      </c>
      <c r="BV143" s="135">
        <f t="shared" si="32"/>
        <v>13881.757862573819</v>
      </c>
      <c r="BW143" s="135">
        <f t="shared" si="32"/>
        <v>13669.320932831581</v>
      </c>
      <c r="BX143" s="48">
        <f t="shared" si="32"/>
        <v>13424.377630827783</v>
      </c>
    </row>
    <row r="144" spans="1:76" ht="15.75" thickBot="1">
      <c r="A144" s="132"/>
      <c r="B144" s="202"/>
      <c r="C144" s="33"/>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6"/>
    </row>
  </sheetData>
  <conditionalFormatting sqref="D136:AG139">
    <cfRule type="cellIs" dxfId="1" priority="1" stopIfTrue="1" operator="equal">
      <formula>TRUE</formula>
    </cfRule>
    <cfRule type="cellIs" dxfId="0" priority="2" stopIfTrue="1" operator="notEqual">
      <formula>TRUE</formula>
    </cfRule>
  </conditionalFormatting>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4"/>
  <sheetViews>
    <sheetView zoomScale="85" zoomScaleNormal="85" workbookViewId="0">
      <pane xSplit="3" ySplit="4" topLeftCell="BN5" activePane="bottomRight" state="frozen"/>
      <selection pane="topRight"/>
      <selection pane="bottomLeft"/>
      <selection pane="bottomRight" activeCell="C1" sqref="C1"/>
    </sheetView>
  </sheetViews>
  <sheetFormatPr defaultColWidth="9.140625" defaultRowHeight="15"/>
  <cols>
    <col min="1" max="1" width="20.7109375" style="97" customWidth="1"/>
    <col min="2" max="2" width="75.7109375" style="31" customWidth="1"/>
    <col min="3" max="3" width="25.7109375" style="31" customWidth="1"/>
    <col min="4" max="71" width="12.7109375" style="96" customWidth="1"/>
    <col min="72" max="73" width="12.7109375" style="201" customWidth="1"/>
    <col min="74" max="75" width="12.7109375" style="96" customWidth="1"/>
    <col min="76" max="76" width="12.7109375" style="98" customWidth="1"/>
    <col min="77" max="16384" width="9.140625" style="98"/>
  </cols>
  <sheetData>
    <row r="1" spans="1:76" s="11" customFormat="1" ht="24.95" customHeight="1" thickBot="1">
      <c r="A1" s="30" t="s">
        <v>64</v>
      </c>
      <c r="B1" s="77" t="s">
        <v>153</v>
      </c>
      <c r="C1" s="76"/>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row>
    <row r="2" spans="1:76" ht="33" customHeight="1">
      <c r="A2" s="26" t="str">
        <f>Notes!A2</f>
        <v>Summer Budget</v>
      </c>
      <c r="B2" s="26" t="s">
        <v>324</v>
      </c>
      <c r="C2" s="94"/>
      <c r="D2" s="73" t="s">
        <v>151</v>
      </c>
      <c r="E2" s="73" t="s">
        <v>150</v>
      </c>
      <c r="F2" s="73" t="s">
        <v>149</v>
      </c>
      <c r="G2" s="73" t="s">
        <v>148</v>
      </c>
      <c r="H2" s="73" t="s">
        <v>147</v>
      </c>
      <c r="I2" s="73" t="s">
        <v>146</v>
      </c>
      <c r="J2" s="73" t="s">
        <v>145</v>
      </c>
      <c r="K2" s="73" t="s">
        <v>144</v>
      </c>
      <c r="L2" s="73" t="s">
        <v>143</v>
      </c>
      <c r="M2" s="73" t="s">
        <v>142</v>
      </c>
      <c r="N2" s="73" t="s">
        <v>141</v>
      </c>
      <c r="O2" s="73" t="s">
        <v>140</v>
      </c>
      <c r="P2" s="73" t="s">
        <v>139</v>
      </c>
      <c r="Q2" s="73" t="s">
        <v>138</v>
      </c>
      <c r="R2" s="73" t="s">
        <v>137</v>
      </c>
      <c r="S2" s="73" t="s">
        <v>136</v>
      </c>
      <c r="T2" s="73" t="s">
        <v>135</v>
      </c>
      <c r="U2" s="73" t="s">
        <v>134</v>
      </c>
      <c r="V2" s="73" t="s">
        <v>133</v>
      </c>
      <c r="W2" s="73" t="s">
        <v>132</v>
      </c>
      <c r="X2" s="73" t="s">
        <v>131</v>
      </c>
      <c r="Y2" s="73" t="s">
        <v>130</v>
      </c>
      <c r="Z2" s="73" t="s">
        <v>129</v>
      </c>
      <c r="AA2" s="73" t="s">
        <v>128</v>
      </c>
      <c r="AB2" s="73" t="s">
        <v>127</v>
      </c>
      <c r="AC2" s="73" t="s">
        <v>126</v>
      </c>
      <c r="AD2" s="73" t="s">
        <v>125</v>
      </c>
      <c r="AE2" s="73" t="s">
        <v>124</v>
      </c>
      <c r="AF2" s="73" t="s">
        <v>123</v>
      </c>
      <c r="AG2" s="73" t="s">
        <v>122</v>
      </c>
      <c r="AH2" s="73" t="s">
        <v>121</v>
      </c>
      <c r="AI2" s="73" t="s">
        <v>120</v>
      </c>
      <c r="AJ2" s="73" t="s">
        <v>119</v>
      </c>
      <c r="AK2" s="73" t="s">
        <v>118</v>
      </c>
      <c r="AL2" s="73" t="s">
        <v>117</v>
      </c>
      <c r="AM2" s="73" t="s">
        <v>116</v>
      </c>
      <c r="AN2" s="73" t="s">
        <v>115</v>
      </c>
      <c r="AO2" s="73" t="s">
        <v>114</v>
      </c>
      <c r="AP2" s="73" t="s">
        <v>113</v>
      </c>
      <c r="AQ2" s="73" t="s">
        <v>112</v>
      </c>
      <c r="AR2" s="73" t="s">
        <v>111</v>
      </c>
      <c r="AS2" s="73" t="s">
        <v>110</v>
      </c>
      <c r="AT2" s="73" t="s">
        <v>109</v>
      </c>
      <c r="AU2" s="73" t="s">
        <v>108</v>
      </c>
      <c r="AV2" s="73" t="s">
        <v>107</v>
      </c>
      <c r="AW2" s="73" t="s">
        <v>106</v>
      </c>
      <c r="AX2" s="73" t="s">
        <v>105</v>
      </c>
      <c r="AY2" s="73" t="s">
        <v>104</v>
      </c>
      <c r="AZ2" s="73" t="s">
        <v>103</v>
      </c>
      <c r="BA2" s="73" t="s">
        <v>102</v>
      </c>
      <c r="BB2" s="73" t="s">
        <v>101</v>
      </c>
      <c r="BC2" s="73" t="s">
        <v>100</v>
      </c>
      <c r="BD2" s="73" t="s">
        <v>99</v>
      </c>
      <c r="BE2" s="73" t="s">
        <v>98</v>
      </c>
      <c r="BF2" s="73" t="s">
        <v>97</v>
      </c>
      <c r="BG2" s="73" t="s">
        <v>96</v>
      </c>
      <c r="BH2" s="73" t="s">
        <v>95</v>
      </c>
      <c r="BI2" s="73" t="s">
        <v>94</v>
      </c>
      <c r="BJ2" s="73" t="s">
        <v>93</v>
      </c>
      <c r="BK2" s="73" t="s">
        <v>92</v>
      </c>
      <c r="BL2" s="73" t="s">
        <v>91</v>
      </c>
      <c r="BM2" s="73" t="s">
        <v>90</v>
      </c>
      <c r="BN2" s="73" t="s">
        <v>89</v>
      </c>
      <c r="BO2" s="73" t="s">
        <v>88</v>
      </c>
      <c r="BP2" s="73" t="s">
        <v>87</v>
      </c>
      <c r="BQ2" s="73" t="s">
        <v>86</v>
      </c>
      <c r="BR2" s="73" t="s">
        <v>85</v>
      </c>
      <c r="BS2" s="73" t="s">
        <v>84</v>
      </c>
      <c r="BT2" s="73" t="s">
        <v>83</v>
      </c>
      <c r="BU2" s="72" t="s">
        <v>82</v>
      </c>
      <c r="BV2" s="72" t="s">
        <v>81</v>
      </c>
      <c r="BW2" s="72" t="s">
        <v>80</v>
      </c>
      <c r="BX2" s="71" t="s">
        <v>79</v>
      </c>
    </row>
    <row r="3" spans="1:76" s="224" customFormat="1" ht="15.75">
      <c r="A3" s="70">
        <f>Notes!A3</f>
        <v>2015</v>
      </c>
      <c r="B3" s="23" t="s">
        <v>264</v>
      </c>
      <c r="C3" s="90"/>
      <c r="D3" s="68" t="s">
        <v>77</v>
      </c>
      <c r="E3" s="68" t="s">
        <v>77</v>
      </c>
      <c r="F3" s="68" t="s">
        <v>77</v>
      </c>
      <c r="G3" s="68" t="s">
        <v>77</v>
      </c>
      <c r="H3" s="68" t="s">
        <v>77</v>
      </c>
      <c r="I3" s="68" t="s">
        <v>77</v>
      </c>
      <c r="J3" s="68" t="s">
        <v>77</v>
      </c>
      <c r="K3" s="68" t="s">
        <v>77</v>
      </c>
      <c r="L3" s="68" t="s">
        <v>77</v>
      </c>
      <c r="M3" s="68" t="s">
        <v>77</v>
      </c>
      <c r="N3" s="68" t="s">
        <v>77</v>
      </c>
      <c r="O3" s="68" t="s">
        <v>77</v>
      </c>
      <c r="P3" s="68" t="s">
        <v>77</v>
      </c>
      <c r="Q3" s="68" t="s">
        <v>77</v>
      </c>
      <c r="R3" s="68" t="s">
        <v>77</v>
      </c>
      <c r="S3" s="68" t="s">
        <v>77</v>
      </c>
      <c r="T3" s="68" t="s">
        <v>77</v>
      </c>
      <c r="U3" s="68" t="s">
        <v>77</v>
      </c>
      <c r="V3" s="68" t="s">
        <v>77</v>
      </c>
      <c r="W3" s="68" t="s">
        <v>77</v>
      </c>
      <c r="X3" s="68" t="s">
        <v>77</v>
      </c>
      <c r="Y3" s="68" t="s">
        <v>77</v>
      </c>
      <c r="Z3" s="68" t="s">
        <v>77</v>
      </c>
      <c r="AA3" s="68" t="s">
        <v>77</v>
      </c>
      <c r="AB3" s="68" t="s">
        <v>77</v>
      </c>
      <c r="AC3" s="68" t="s">
        <v>77</v>
      </c>
      <c r="AD3" s="68" t="s">
        <v>77</v>
      </c>
      <c r="AE3" s="68" t="s">
        <v>77</v>
      </c>
      <c r="AF3" s="68" t="s">
        <v>77</v>
      </c>
      <c r="AG3" s="68" t="s">
        <v>77</v>
      </c>
      <c r="AH3" s="68" t="s">
        <v>77</v>
      </c>
      <c r="AI3" s="68" t="s">
        <v>77</v>
      </c>
      <c r="AJ3" s="68" t="s">
        <v>77</v>
      </c>
      <c r="AK3" s="68" t="s">
        <v>77</v>
      </c>
      <c r="AL3" s="68" t="s">
        <v>77</v>
      </c>
      <c r="AM3" s="68" t="s">
        <v>77</v>
      </c>
      <c r="AN3" s="68" t="s">
        <v>77</v>
      </c>
      <c r="AO3" s="68" t="s">
        <v>77</v>
      </c>
      <c r="AP3" s="68" t="s">
        <v>77</v>
      </c>
      <c r="AQ3" s="68" t="s">
        <v>77</v>
      </c>
      <c r="AR3" s="68" t="s">
        <v>77</v>
      </c>
      <c r="AS3" s="68" t="s">
        <v>77</v>
      </c>
      <c r="AT3" s="68" t="s">
        <v>77</v>
      </c>
      <c r="AU3" s="68" t="s">
        <v>77</v>
      </c>
      <c r="AV3" s="68" t="s">
        <v>77</v>
      </c>
      <c r="AW3" s="68" t="s">
        <v>77</v>
      </c>
      <c r="AX3" s="68" t="s">
        <v>77</v>
      </c>
      <c r="AY3" s="68" t="s">
        <v>77</v>
      </c>
      <c r="AZ3" s="68" t="s">
        <v>77</v>
      </c>
      <c r="BA3" s="68" t="s">
        <v>77</v>
      </c>
      <c r="BB3" s="68" t="s">
        <v>77</v>
      </c>
      <c r="BC3" s="68" t="s">
        <v>77</v>
      </c>
      <c r="BD3" s="68" t="s">
        <v>77</v>
      </c>
      <c r="BE3" s="68" t="s">
        <v>77</v>
      </c>
      <c r="BF3" s="68" t="s">
        <v>77</v>
      </c>
      <c r="BG3" s="68" t="s">
        <v>77</v>
      </c>
      <c r="BH3" s="68" t="s">
        <v>77</v>
      </c>
      <c r="BI3" s="68" t="s">
        <v>77</v>
      </c>
      <c r="BJ3" s="68" t="s">
        <v>77</v>
      </c>
      <c r="BK3" s="68" t="s">
        <v>77</v>
      </c>
      <c r="BL3" s="68" t="s">
        <v>77</v>
      </c>
      <c r="BM3" s="68" t="s">
        <v>77</v>
      </c>
      <c r="BN3" s="68" t="s">
        <v>77</v>
      </c>
      <c r="BO3" s="68" t="s">
        <v>77</v>
      </c>
      <c r="BP3" s="68" t="s">
        <v>77</v>
      </c>
      <c r="BQ3" s="68" t="s">
        <v>77</v>
      </c>
      <c r="BR3" s="68" t="s">
        <v>77</v>
      </c>
      <c r="BS3" s="68" t="s">
        <v>76</v>
      </c>
      <c r="BT3" s="68" t="s">
        <v>76</v>
      </c>
      <c r="BU3" s="68" t="s">
        <v>76</v>
      </c>
      <c r="BV3" s="68" t="s">
        <v>76</v>
      </c>
      <c r="BW3" s="68" t="s">
        <v>76</v>
      </c>
      <c r="BX3" s="67" t="s">
        <v>76</v>
      </c>
    </row>
    <row r="4" spans="1:76" ht="15.75">
      <c r="A4" s="65"/>
      <c r="B4" s="65"/>
      <c r="C4" s="87"/>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155"/>
    </row>
    <row r="5" spans="1:76" ht="27" customHeight="1">
      <c r="A5" s="112"/>
      <c r="B5" s="41" t="s">
        <v>322</v>
      </c>
      <c r="C5" s="38"/>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3"/>
    </row>
    <row r="6" spans="1:76">
      <c r="A6" s="112"/>
      <c r="B6" s="38" t="s">
        <v>259</v>
      </c>
      <c r="C6" s="213" t="s">
        <v>201</v>
      </c>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v>135.76661087307838</v>
      </c>
      <c r="AI6" s="137">
        <v>134.11338883516979</v>
      </c>
      <c r="AJ6" s="137">
        <v>135.89993041349285</v>
      </c>
      <c r="AK6" s="137">
        <v>143.44658657972465</v>
      </c>
      <c r="AL6" s="137">
        <v>156.13248445707731</v>
      </c>
      <c r="AM6" s="137">
        <v>164.72502934620374</v>
      </c>
      <c r="AN6" s="137">
        <v>169.31816021751862</v>
      </c>
      <c r="AO6" s="137">
        <v>181.98439311204191</v>
      </c>
      <c r="AP6" s="137">
        <v>189.78022992325631</v>
      </c>
      <c r="AQ6" s="137">
        <v>201.21619891622504</v>
      </c>
      <c r="AR6" s="137">
        <v>204.07766846032229</v>
      </c>
      <c r="AS6" s="137">
        <v>206.49426657974956</v>
      </c>
      <c r="AT6" s="137">
        <v>224.30201232653303</v>
      </c>
      <c r="AU6" s="137">
        <v>258.78013072319595</v>
      </c>
      <c r="AV6" s="137">
        <v>0</v>
      </c>
      <c r="AW6" s="137">
        <v>0</v>
      </c>
      <c r="AX6" s="137">
        <v>0</v>
      </c>
      <c r="AY6" s="137">
        <v>0</v>
      </c>
      <c r="AZ6" s="137">
        <v>0</v>
      </c>
      <c r="BA6" s="137">
        <v>0</v>
      </c>
      <c r="BB6" s="137">
        <v>0</v>
      </c>
      <c r="BC6" s="137">
        <v>0</v>
      </c>
      <c r="BD6" s="137">
        <v>0</v>
      </c>
      <c r="BE6" s="137">
        <v>0</v>
      </c>
      <c r="BF6" s="137">
        <v>0</v>
      </c>
      <c r="BG6" s="137">
        <v>0</v>
      </c>
      <c r="BH6" s="137">
        <v>0</v>
      </c>
      <c r="BI6" s="137">
        <v>0</v>
      </c>
      <c r="BJ6" s="137">
        <v>0</v>
      </c>
      <c r="BK6" s="137">
        <v>0</v>
      </c>
      <c r="BL6" s="137">
        <v>0</v>
      </c>
      <c r="BM6" s="137">
        <v>0</v>
      </c>
      <c r="BN6" s="137">
        <v>0</v>
      </c>
      <c r="BO6" s="137">
        <v>0</v>
      </c>
      <c r="BP6" s="137">
        <v>0</v>
      </c>
      <c r="BQ6" s="137">
        <v>0</v>
      </c>
      <c r="BR6" s="137">
        <v>0</v>
      </c>
      <c r="BS6" s="137">
        <v>0</v>
      </c>
      <c r="BT6" s="137">
        <v>0</v>
      </c>
      <c r="BU6" s="137">
        <v>0</v>
      </c>
      <c r="BV6" s="137">
        <v>0</v>
      </c>
      <c r="BW6" s="137">
        <v>0</v>
      </c>
      <c r="BX6" s="133">
        <v>0</v>
      </c>
    </row>
    <row r="7" spans="1:76">
      <c r="A7" s="112"/>
      <c r="B7" s="38" t="s">
        <v>321</v>
      </c>
      <c r="C7" s="213" t="s">
        <v>201</v>
      </c>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v>8385.5744366457329</v>
      </c>
      <c r="AI7" s="137">
        <v>11312.83147312594</v>
      </c>
      <c r="AJ7" s="137">
        <v>10116.158922738485</v>
      </c>
      <c r="AK7" s="137">
        <v>10579.257549061304</v>
      </c>
      <c r="AL7" s="137">
        <v>10781.496343094566</v>
      </c>
      <c r="AM7" s="137">
        <v>11265.934844192634</v>
      </c>
      <c r="AN7" s="137">
        <v>11433.177112839265</v>
      </c>
      <c r="AO7" s="137">
        <v>11284.066907819668</v>
      </c>
      <c r="AP7" s="137">
        <v>10995.235314726147</v>
      </c>
      <c r="AQ7" s="137">
        <v>10640.73436912113</v>
      </c>
      <c r="AR7" s="137">
        <v>9839.7726970816548</v>
      </c>
      <c r="AS7" s="137">
        <v>9212.5804817931476</v>
      </c>
      <c r="AT7" s="137">
        <v>8657.7649088483777</v>
      </c>
      <c r="AU7" s="137">
        <v>9226.2326258631765</v>
      </c>
      <c r="AV7" s="137">
        <v>9850.285562163137</v>
      </c>
      <c r="AW7" s="137">
        <v>10225.32378713742</v>
      </c>
      <c r="AX7" s="137">
        <v>10221.136793198268</v>
      </c>
      <c r="AY7" s="137">
        <v>10301.660345198243</v>
      </c>
      <c r="AZ7" s="137">
        <v>10328.355912727058</v>
      </c>
      <c r="BA7" s="137">
        <v>10362.522225599605</v>
      </c>
      <c r="BB7" s="137">
        <v>10497.974595349368</v>
      </c>
      <c r="BC7" s="137">
        <v>11797.305883016526</v>
      </c>
      <c r="BD7" s="137">
        <v>12056.325057895898</v>
      </c>
      <c r="BE7" s="137">
        <v>12062.311182573596</v>
      </c>
      <c r="BF7" s="137">
        <v>11953.30547364849</v>
      </c>
      <c r="BG7" s="137"/>
      <c r="BH7" s="137"/>
      <c r="BI7" s="137"/>
      <c r="BJ7" s="137"/>
      <c r="BK7" s="137"/>
      <c r="BL7" s="137"/>
      <c r="BM7" s="137"/>
      <c r="BN7" s="137"/>
      <c r="BO7" s="137"/>
      <c r="BP7" s="137"/>
      <c r="BQ7" s="137"/>
      <c r="BR7" s="137"/>
      <c r="BS7" s="137"/>
      <c r="BT7" s="137"/>
      <c r="BU7" s="137"/>
      <c r="BV7" s="137"/>
      <c r="BW7" s="137"/>
      <c r="BX7" s="133"/>
    </row>
    <row r="8" spans="1:76">
      <c r="A8" s="112"/>
      <c r="B8" s="38" t="s">
        <v>253</v>
      </c>
      <c r="C8" s="213" t="s">
        <v>201</v>
      </c>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v>0</v>
      </c>
      <c r="AI8" s="137">
        <v>0</v>
      </c>
      <c r="AJ8" s="137">
        <v>0</v>
      </c>
      <c r="AK8" s="137">
        <v>0</v>
      </c>
      <c r="AL8" s="137">
        <v>0</v>
      </c>
      <c r="AM8" s="137">
        <v>0</v>
      </c>
      <c r="AN8" s="137">
        <v>0</v>
      </c>
      <c r="AO8" s="137">
        <v>0</v>
      </c>
      <c r="AP8" s="137">
        <v>0</v>
      </c>
      <c r="AQ8" s="137">
        <v>0</v>
      </c>
      <c r="AR8" s="137">
        <v>0</v>
      </c>
      <c r="AS8" s="137">
        <v>0</v>
      </c>
      <c r="AT8" s="137">
        <v>0</v>
      </c>
      <c r="AU8" s="137">
        <v>0</v>
      </c>
      <c r="AV8" s="137">
        <v>383.00299442960539</v>
      </c>
      <c r="AW8" s="137">
        <v>525.21845300556583</v>
      </c>
      <c r="AX8" s="137">
        <v>582.80414484052005</v>
      </c>
      <c r="AY8" s="137">
        <v>678.36602250623002</v>
      </c>
      <c r="AZ8" s="137">
        <v>659.54840869402358</v>
      </c>
      <c r="BA8" s="137">
        <v>714.31365782442617</v>
      </c>
      <c r="BB8" s="137">
        <v>760.67018413434209</v>
      </c>
      <c r="BC8" s="137">
        <v>806.63489303556844</v>
      </c>
      <c r="BD8" s="137">
        <v>845.1454363390036</v>
      </c>
      <c r="BE8" s="137">
        <v>923.84943780584558</v>
      </c>
      <c r="BF8" s="137">
        <v>1018.5656637823822</v>
      </c>
      <c r="BG8" s="137">
        <v>1039.2534982923116</v>
      </c>
      <c r="BH8" s="137">
        <v>1069.1630736741545</v>
      </c>
      <c r="BI8" s="137">
        <v>1140.9384835800879</v>
      </c>
      <c r="BJ8" s="137">
        <v>1169.6563750504097</v>
      </c>
      <c r="BK8" s="137">
        <v>1214.8328085939002</v>
      </c>
      <c r="BL8" s="137">
        <v>1260.4363593083485</v>
      </c>
      <c r="BM8" s="137">
        <v>1324.3963078194165</v>
      </c>
      <c r="BN8" s="137">
        <v>1319.1116987053249</v>
      </c>
      <c r="BO8" s="137">
        <v>1396.2962172737678</v>
      </c>
      <c r="BP8" s="137">
        <v>1453.4653075798078</v>
      </c>
      <c r="BQ8" s="137">
        <v>1498.6956072896596</v>
      </c>
      <c r="BR8" s="137">
        <v>1734.7705902733428</v>
      </c>
      <c r="BS8" s="137">
        <v>1772.2718936555004</v>
      </c>
      <c r="BT8" s="137">
        <v>1768.1411826516101</v>
      </c>
      <c r="BU8" s="137">
        <v>1792.2969320062493</v>
      </c>
      <c r="BV8" s="137">
        <v>1830.253795632136</v>
      </c>
      <c r="BW8" s="137">
        <v>1876.6171845245058</v>
      </c>
      <c r="BX8" s="133">
        <v>1885.4857233602031</v>
      </c>
    </row>
    <row r="9" spans="1:76">
      <c r="A9" s="112"/>
      <c r="B9" s="38" t="s">
        <v>320</v>
      </c>
      <c r="C9" s="213" t="s">
        <v>203</v>
      </c>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v>0</v>
      </c>
      <c r="AI9" s="137">
        <v>0</v>
      </c>
      <c r="AJ9" s="137">
        <v>0</v>
      </c>
      <c r="AK9" s="137">
        <v>0</v>
      </c>
      <c r="AL9" s="137">
        <v>0</v>
      </c>
      <c r="AM9" s="137">
        <v>0</v>
      </c>
      <c r="AN9" s="137">
        <v>0</v>
      </c>
      <c r="AO9" s="137">
        <v>0</v>
      </c>
      <c r="AP9" s="137">
        <v>0</v>
      </c>
      <c r="AQ9" s="137">
        <v>0</v>
      </c>
      <c r="AR9" s="137">
        <v>0</v>
      </c>
      <c r="AS9" s="137">
        <v>0</v>
      </c>
      <c r="AT9" s="137">
        <v>0</v>
      </c>
      <c r="AU9" s="137">
        <v>0</v>
      </c>
      <c r="AV9" s="137">
        <v>1.081381803545677</v>
      </c>
      <c r="AW9" s="137">
        <v>2.6191949233640561</v>
      </c>
      <c r="AX9" s="137">
        <v>4.1104848181271683</v>
      </c>
      <c r="AY9" s="137">
        <v>6.3115473506268751</v>
      </c>
      <c r="AZ9" s="137">
        <v>10.988891133491803</v>
      </c>
      <c r="BA9" s="137">
        <v>13.591088079103949</v>
      </c>
      <c r="BB9" s="137">
        <v>15.547277712229826</v>
      </c>
      <c r="BC9" s="137">
        <v>13.324892476548509</v>
      </c>
      <c r="BD9" s="137">
        <v>0</v>
      </c>
      <c r="BE9" s="137">
        <v>0</v>
      </c>
      <c r="BF9" s="137">
        <v>0</v>
      </c>
      <c r="BG9" s="137">
        <v>0</v>
      </c>
      <c r="BH9" s="137">
        <v>0</v>
      </c>
      <c r="BI9" s="137">
        <v>0</v>
      </c>
      <c r="BJ9" s="137">
        <v>0</v>
      </c>
      <c r="BK9" s="137">
        <v>0</v>
      </c>
      <c r="BL9" s="137">
        <v>0</v>
      </c>
      <c r="BM9" s="137">
        <v>0</v>
      </c>
      <c r="BN9" s="137">
        <v>0</v>
      </c>
      <c r="BO9" s="137">
        <v>0</v>
      </c>
      <c r="BP9" s="137">
        <v>0</v>
      </c>
      <c r="BQ9" s="137">
        <v>0</v>
      </c>
      <c r="BR9" s="137">
        <v>0</v>
      </c>
      <c r="BS9" s="137">
        <v>0</v>
      </c>
      <c r="BT9" s="137">
        <v>0</v>
      </c>
      <c r="BU9" s="137">
        <v>0</v>
      </c>
      <c r="BV9" s="137">
        <v>0</v>
      </c>
      <c r="BW9" s="137">
        <v>0</v>
      </c>
      <c r="BX9" s="133">
        <v>0</v>
      </c>
    </row>
    <row r="10" spans="1:76">
      <c r="A10" s="112"/>
      <c r="B10" s="152" t="s">
        <v>248</v>
      </c>
      <c r="C10" s="213" t="s">
        <v>203</v>
      </c>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v>67.681412263597636</v>
      </c>
      <c r="AI10" s="137">
        <v>64.492439626052288</v>
      </c>
      <c r="AJ10" s="137">
        <v>83.209795537440343</v>
      </c>
      <c r="AK10" s="137">
        <v>117.37991841667643</v>
      </c>
      <c r="AL10" s="137">
        <v>154.31564791382633</v>
      </c>
      <c r="AM10" s="137">
        <v>191.0223918856851</v>
      </c>
      <c r="AN10" s="137">
        <v>184.12203221620436</v>
      </c>
      <c r="AO10" s="137">
        <v>178.80557242861104</v>
      </c>
      <c r="AP10" s="137">
        <v>213.04299329230722</v>
      </c>
      <c r="AQ10" s="137">
        <v>226.08550318885128</v>
      </c>
      <c r="AR10" s="137">
        <v>450.09232479442289</v>
      </c>
      <c r="AS10" s="137">
        <v>478.8835520311701</v>
      </c>
      <c r="AT10" s="137">
        <v>522.35335907995318</v>
      </c>
      <c r="AU10" s="137">
        <v>636.08287621836632</v>
      </c>
      <c r="AV10" s="137">
        <v>853.64256214599254</v>
      </c>
      <c r="AW10" s="137">
        <v>1032.7535434011231</v>
      </c>
      <c r="AX10" s="137">
        <v>1191.0003974417671</v>
      </c>
      <c r="AY10" s="137">
        <v>1346.6277274891502</v>
      </c>
      <c r="AZ10" s="137">
        <v>1509.3096057298742</v>
      </c>
      <c r="BA10" s="137">
        <v>1636.2214928730491</v>
      </c>
      <c r="BB10" s="137">
        <v>1671.2235221225403</v>
      </c>
      <c r="BC10" s="137">
        <v>1357.2706661579298</v>
      </c>
      <c r="BD10" s="137">
        <v>1.1968269044503799</v>
      </c>
      <c r="BE10" s="137">
        <v>-0.56465664214477296</v>
      </c>
      <c r="BF10" s="137">
        <v>-0.49704252290421713</v>
      </c>
      <c r="BG10" s="137">
        <v>5.6097990581059173E-2</v>
      </c>
      <c r="BH10" s="137">
        <v>-1.8508795951009325E-2</v>
      </c>
      <c r="BI10" s="137">
        <v>0</v>
      </c>
      <c r="BJ10" s="137">
        <v>0</v>
      </c>
      <c r="BK10" s="137">
        <v>0</v>
      </c>
      <c r="BL10" s="137">
        <v>0</v>
      </c>
      <c r="BM10" s="137">
        <v>0</v>
      </c>
      <c r="BN10" s="137">
        <v>0</v>
      </c>
      <c r="BO10" s="137">
        <v>0</v>
      </c>
      <c r="BP10" s="137">
        <v>0</v>
      </c>
      <c r="BQ10" s="137">
        <v>0</v>
      </c>
      <c r="BR10" s="137">
        <v>0</v>
      </c>
      <c r="BS10" s="137">
        <v>0</v>
      </c>
      <c r="BT10" s="137">
        <v>0</v>
      </c>
      <c r="BU10" s="137">
        <v>0</v>
      </c>
      <c r="BV10" s="137">
        <v>0</v>
      </c>
      <c r="BW10" s="137">
        <v>0</v>
      </c>
      <c r="BX10" s="133">
        <v>0</v>
      </c>
    </row>
    <row r="11" spans="1:76" ht="24.75" customHeight="1">
      <c r="A11" s="112"/>
      <c r="B11" s="152" t="s">
        <v>245</v>
      </c>
      <c r="C11" s="213" t="s">
        <v>210</v>
      </c>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v>9.3276690062800149</v>
      </c>
      <c r="AI11" s="137">
        <v>7.9949339032692155</v>
      </c>
      <c r="AJ11" s="137">
        <v>6.732884474368376</v>
      </c>
      <c r="AK11" s="137">
        <v>6.1364602952791785</v>
      </c>
      <c r="AL11" s="137">
        <v>5.7485984234041947</v>
      </c>
      <c r="AM11" s="137">
        <v>5.5022880801917626</v>
      </c>
      <c r="AN11" s="137">
        <v>5.2016274398722766</v>
      </c>
      <c r="AO11" s="137">
        <v>2.4519919399868901</v>
      </c>
      <c r="AP11" s="137">
        <v>4.7179726731285765</v>
      </c>
      <c r="AQ11" s="137">
        <v>3.2054976429187967</v>
      </c>
      <c r="AR11" s="137">
        <v>2.8343227199136538</v>
      </c>
      <c r="AS11" s="137">
        <v>2.6353237950357205</v>
      </c>
      <c r="AT11" s="137">
        <v>2.7861449533125828</v>
      </c>
      <c r="AU11" s="137">
        <v>2.4959428811423776</v>
      </c>
      <c r="AV11" s="137">
        <v>3.3092511590570273</v>
      </c>
      <c r="AW11" s="137">
        <v>1.6150180690140394</v>
      </c>
      <c r="AX11" s="137">
        <v>1.5961313568696862</v>
      </c>
      <c r="AY11" s="137">
        <v>2.6691594238506191</v>
      </c>
      <c r="AZ11" s="137">
        <v>2.2259609010150414</v>
      </c>
      <c r="BA11" s="137">
        <v>2.2981458161448609</v>
      </c>
      <c r="BB11" s="137">
        <v>2.5572352672973899</v>
      </c>
      <c r="BC11" s="137">
        <v>1.9355152574877321</v>
      </c>
      <c r="BD11" s="137">
        <v>2.021559329510366</v>
      </c>
      <c r="BE11" s="137">
        <v>2.2168888580804835</v>
      </c>
      <c r="BF11" s="137">
        <v>2.1390779069090531</v>
      </c>
      <c r="BG11" s="137">
        <v>0</v>
      </c>
      <c r="BH11" s="137">
        <v>0</v>
      </c>
      <c r="BI11" s="137">
        <v>0</v>
      </c>
      <c r="BJ11" s="137">
        <v>0</v>
      </c>
      <c r="BK11" s="137">
        <v>0</v>
      </c>
      <c r="BL11" s="137">
        <v>0</v>
      </c>
      <c r="BM11" s="137">
        <v>0</v>
      </c>
      <c r="BN11" s="137">
        <v>0</v>
      </c>
      <c r="BO11" s="137">
        <v>0</v>
      </c>
      <c r="BP11" s="137">
        <v>0</v>
      </c>
      <c r="BQ11" s="137">
        <v>0</v>
      </c>
      <c r="BR11" s="137">
        <v>0</v>
      </c>
      <c r="BS11" s="137">
        <v>0</v>
      </c>
      <c r="BT11" s="137">
        <v>0</v>
      </c>
      <c r="BU11" s="137">
        <v>0</v>
      </c>
      <c r="BV11" s="137">
        <v>0</v>
      </c>
      <c r="BW11" s="137">
        <v>0</v>
      </c>
      <c r="BX11" s="133">
        <v>0</v>
      </c>
    </row>
    <row r="12" spans="1:76">
      <c r="A12" s="112"/>
      <c r="B12" s="38" t="s">
        <v>301</v>
      </c>
      <c r="C12" s="213" t="s">
        <v>203</v>
      </c>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v>1340.8816329622571</v>
      </c>
      <c r="AI12" s="137">
        <v>1207.5566395947124</v>
      </c>
      <c r="AJ12" s="137">
        <v>1332.7261603072616</v>
      </c>
      <c r="AK12" s="137">
        <v>1731.6002667385624</v>
      </c>
      <c r="AL12" s="137">
        <v>2171.4370693744841</v>
      </c>
      <c r="AM12" s="137">
        <v>2429.1571997030937</v>
      </c>
      <c r="AN12" s="137">
        <v>2654.8341755356128</v>
      </c>
      <c r="AO12" s="137">
        <v>2874.0280882751777</v>
      </c>
      <c r="AP12" s="137">
        <v>2938.295729714664</v>
      </c>
      <c r="AQ12" s="137">
        <v>2886.4916878693311</v>
      </c>
      <c r="AR12" s="137">
        <v>2772.1918362461433</v>
      </c>
      <c r="AS12" s="137">
        <v>2756.3975393631285</v>
      </c>
      <c r="AT12" s="137">
        <v>2876.5278267259519</v>
      </c>
      <c r="AU12" s="137">
        <v>3536.1557606887859</v>
      </c>
      <c r="AV12" s="137">
        <v>4283.7627667250972</v>
      </c>
      <c r="AW12" s="137">
        <v>4638.1342515270708</v>
      </c>
      <c r="AX12" s="137">
        <v>4446.6894813363251</v>
      </c>
      <c r="AY12" s="137">
        <v>4256.3089278584812</v>
      </c>
      <c r="AZ12" s="137">
        <v>3627.9628529812771</v>
      </c>
      <c r="BA12" s="137">
        <v>3149.6892468916003</v>
      </c>
      <c r="BB12" s="137">
        <v>3109.1591673315856</v>
      </c>
      <c r="BC12" s="137">
        <v>3395.3495120988209</v>
      </c>
      <c r="BD12" s="137">
        <v>4099.4550066166739</v>
      </c>
      <c r="BE12" s="137">
        <v>4560.2054070935847</v>
      </c>
      <c r="BF12" s="137">
        <v>4884.1748961392923</v>
      </c>
      <c r="BG12" s="137">
        <v>4914.7662634042608</v>
      </c>
      <c r="BH12" s="137">
        <v>4161.7286588815005</v>
      </c>
      <c r="BI12" s="137">
        <v>3119.8532558850502</v>
      </c>
      <c r="BJ12" s="137">
        <v>2465.1157253071719</v>
      </c>
      <c r="BK12" s="137">
        <v>2029.9445925833284</v>
      </c>
      <c r="BL12" s="137">
        <v>1659.04646879509</v>
      </c>
      <c r="BM12" s="137">
        <v>974.29590923348655</v>
      </c>
      <c r="BN12" s="137">
        <v>684.54719856158749</v>
      </c>
      <c r="BO12" s="137">
        <v>479.04635354017307</v>
      </c>
      <c r="BP12" s="137">
        <v>305.48045926290354</v>
      </c>
      <c r="BQ12" s="137">
        <v>176.31906411584492</v>
      </c>
      <c r="BR12" s="137">
        <v>122.54804670681816</v>
      </c>
      <c r="BS12" s="137">
        <v>91.060306652508061</v>
      </c>
      <c r="BT12" s="137">
        <v>69.59487854997893</v>
      </c>
      <c r="BU12" s="137">
        <v>53.521512263172582</v>
      </c>
      <c r="BV12" s="137">
        <v>41.723068295174393</v>
      </c>
      <c r="BW12" s="137">
        <v>32.619123650781837</v>
      </c>
      <c r="BX12" s="133">
        <v>26.199229327962801</v>
      </c>
    </row>
    <row r="13" spans="1:76">
      <c r="A13" s="112"/>
      <c r="B13" s="38" t="s">
        <v>319</v>
      </c>
      <c r="C13" s="213" t="s">
        <v>203</v>
      </c>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v>0</v>
      </c>
      <c r="AI13" s="137">
        <v>0</v>
      </c>
      <c r="AJ13" s="137">
        <v>0</v>
      </c>
      <c r="AK13" s="137">
        <v>0</v>
      </c>
      <c r="AL13" s="137">
        <v>0</v>
      </c>
      <c r="AM13" s="137">
        <v>0</v>
      </c>
      <c r="AN13" s="137">
        <v>0</v>
      </c>
      <c r="AO13" s="137">
        <v>0</v>
      </c>
      <c r="AP13" s="137">
        <v>0</v>
      </c>
      <c r="AQ13" s="137">
        <v>0</v>
      </c>
      <c r="AR13" s="137">
        <v>0</v>
      </c>
      <c r="AS13" s="137">
        <v>0</v>
      </c>
      <c r="AT13" s="137">
        <v>0</v>
      </c>
      <c r="AU13" s="137">
        <v>0</v>
      </c>
      <c r="AV13" s="137">
        <v>0</v>
      </c>
      <c r="AW13" s="137">
        <v>0</v>
      </c>
      <c r="AX13" s="137">
        <v>0</v>
      </c>
      <c r="AY13" s="137">
        <v>0</v>
      </c>
      <c r="AZ13" s="137">
        <v>318.84288959006329</v>
      </c>
      <c r="BA13" s="137">
        <v>482.43519041208907</v>
      </c>
      <c r="BB13" s="137">
        <v>438.91770204035112</v>
      </c>
      <c r="BC13" s="137">
        <v>405.90275819279151</v>
      </c>
      <c r="BD13" s="137">
        <v>424.63883987648876</v>
      </c>
      <c r="BE13" s="137">
        <v>389.49541035250661</v>
      </c>
      <c r="BF13" s="137">
        <v>387.27624302082512</v>
      </c>
      <c r="BG13" s="137">
        <v>335.11775422572157</v>
      </c>
      <c r="BH13" s="137">
        <v>181.40083969177783</v>
      </c>
      <c r="BI13" s="137">
        <v>29.794926264834054</v>
      </c>
      <c r="BJ13" s="137">
        <v>14.700039374600792</v>
      </c>
      <c r="BK13" s="137">
        <v>0</v>
      </c>
      <c r="BL13" s="137">
        <v>0</v>
      </c>
      <c r="BM13" s="137">
        <v>0</v>
      </c>
      <c r="BN13" s="137">
        <v>0</v>
      </c>
      <c r="BO13" s="137">
        <v>0</v>
      </c>
      <c r="BP13" s="137">
        <v>0</v>
      </c>
      <c r="BQ13" s="137">
        <v>0</v>
      </c>
      <c r="BR13" s="137">
        <v>0</v>
      </c>
      <c r="BS13" s="137">
        <v>0</v>
      </c>
      <c r="BT13" s="137">
        <v>0</v>
      </c>
      <c r="BU13" s="137">
        <v>0</v>
      </c>
      <c r="BV13" s="137">
        <v>0</v>
      </c>
      <c r="BW13" s="137">
        <v>0</v>
      </c>
      <c r="BX13" s="133">
        <v>0</v>
      </c>
    </row>
    <row r="14" spans="1:76">
      <c r="A14" s="112"/>
      <c r="B14" s="38" t="s">
        <v>312</v>
      </c>
      <c r="C14" s="213" t="s">
        <v>201</v>
      </c>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v>42.447875404281803</v>
      </c>
      <c r="AI14" s="137">
        <v>46.531459692833906</v>
      </c>
      <c r="AJ14" s="137">
        <v>45.885396630270328</v>
      </c>
      <c r="AK14" s="137">
        <v>47.834289185486213</v>
      </c>
      <c r="AL14" s="137">
        <v>50.413339177155812</v>
      </c>
      <c r="AM14" s="137">
        <v>51.644946808563546</v>
      </c>
      <c r="AN14" s="137">
        <v>49.240924838072829</v>
      </c>
      <c r="AO14" s="137">
        <v>47.70825019030984</v>
      </c>
      <c r="AP14" s="137">
        <v>48.463298275553989</v>
      </c>
      <c r="AQ14" s="137">
        <v>47.777393995714775</v>
      </c>
      <c r="AR14" s="137">
        <v>46.946417636441382</v>
      </c>
      <c r="AS14" s="137">
        <v>46.496345359456114</v>
      </c>
      <c r="AT14" s="137">
        <v>47.476320318510233</v>
      </c>
      <c r="AU14" s="137">
        <v>51.905406529974101</v>
      </c>
      <c r="AV14" s="137">
        <v>3.2557358273741936</v>
      </c>
      <c r="AW14" s="137">
        <v>0</v>
      </c>
      <c r="AX14" s="137">
        <v>0</v>
      </c>
      <c r="AY14" s="137">
        <v>0</v>
      </c>
      <c r="AZ14" s="137">
        <v>0</v>
      </c>
      <c r="BA14" s="137">
        <v>0</v>
      </c>
      <c r="BB14" s="137">
        <v>0</v>
      </c>
      <c r="BC14" s="137">
        <v>0</v>
      </c>
      <c r="BD14" s="137">
        <v>0</v>
      </c>
      <c r="BE14" s="137">
        <v>0</v>
      </c>
      <c r="BF14" s="137">
        <v>0</v>
      </c>
      <c r="BG14" s="137">
        <v>0</v>
      </c>
      <c r="BH14" s="137">
        <v>0</v>
      </c>
      <c r="BI14" s="137">
        <v>0</v>
      </c>
      <c r="BJ14" s="137">
        <v>0</v>
      </c>
      <c r="BK14" s="137">
        <v>0</v>
      </c>
      <c r="BL14" s="137">
        <v>0</v>
      </c>
      <c r="BM14" s="137">
        <v>0</v>
      </c>
      <c r="BN14" s="137">
        <v>0</v>
      </c>
      <c r="BO14" s="137">
        <v>0</v>
      </c>
      <c r="BP14" s="137">
        <v>0</v>
      </c>
      <c r="BQ14" s="137">
        <v>0</v>
      </c>
      <c r="BR14" s="137">
        <v>0</v>
      </c>
      <c r="BS14" s="137">
        <v>0</v>
      </c>
      <c r="BT14" s="137">
        <v>0</v>
      </c>
      <c r="BU14" s="137">
        <v>0</v>
      </c>
      <c r="BV14" s="137">
        <v>0</v>
      </c>
      <c r="BW14" s="137">
        <v>0</v>
      </c>
      <c r="BX14" s="133">
        <v>0</v>
      </c>
    </row>
    <row r="15" spans="1:76">
      <c r="A15" s="112"/>
      <c r="B15" s="38" t="s">
        <v>207</v>
      </c>
      <c r="C15" s="213" t="s">
        <v>201</v>
      </c>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v>0</v>
      </c>
      <c r="AI15" s="137">
        <v>0</v>
      </c>
      <c r="AJ15" s="137">
        <v>0</v>
      </c>
      <c r="AK15" s="137">
        <v>0</v>
      </c>
      <c r="AL15" s="137">
        <v>0</v>
      </c>
      <c r="AM15" s="137">
        <v>0</v>
      </c>
      <c r="AN15" s="137">
        <v>0</v>
      </c>
      <c r="AO15" s="137">
        <v>0</v>
      </c>
      <c r="AP15" s="137">
        <v>0</v>
      </c>
      <c r="AQ15" s="137">
        <v>0</v>
      </c>
      <c r="AR15" s="137">
        <v>0</v>
      </c>
      <c r="AS15" s="137">
        <v>0</v>
      </c>
      <c r="AT15" s="137">
        <v>0</v>
      </c>
      <c r="AU15" s="137">
        <v>0</v>
      </c>
      <c r="AV15" s="137">
        <v>0</v>
      </c>
      <c r="AW15" s="137">
        <v>4.1990469794365028E-2</v>
      </c>
      <c r="AX15" s="137">
        <v>2.7134233066784665E-2</v>
      </c>
      <c r="AY15" s="137">
        <v>0</v>
      </c>
      <c r="AZ15" s="137">
        <v>1.3391476008780328E-2</v>
      </c>
      <c r="BA15" s="137">
        <v>1.7543097833166876E-2</v>
      </c>
      <c r="BB15" s="137">
        <v>0</v>
      </c>
      <c r="BC15" s="137">
        <v>8.5453212251113991E-2</v>
      </c>
      <c r="BD15" s="137">
        <v>84.557427216585808</v>
      </c>
      <c r="BE15" s="137">
        <v>8.9481084677638361</v>
      </c>
      <c r="BF15" s="137">
        <v>0.75901669709719255</v>
      </c>
      <c r="BG15" s="137">
        <v>0.62600329352575823</v>
      </c>
      <c r="BH15" s="137">
        <v>0.54465576408180716</v>
      </c>
      <c r="BI15" s="137">
        <v>0.61754815041271782</v>
      </c>
      <c r="BJ15" s="137">
        <v>0.46777074007048286</v>
      </c>
      <c r="BK15" s="137">
        <v>0.23366107576633893</v>
      </c>
      <c r="BL15" s="137">
        <v>0</v>
      </c>
      <c r="BM15" s="137">
        <v>0.32384969915631767</v>
      </c>
      <c r="BN15" s="137">
        <v>9.8916801352927949E-2</v>
      </c>
      <c r="BO15" s="137">
        <v>0</v>
      </c>
      <c r="BP15" s="137">
        <v>0</v>
      </c>
      <c r="BQ15" s="137">
        <v>2.1618133149475775E-4</v>
      </c>
      <c r="BR15" s="137">
        <v>0.10099999999999998</v>
      </c>
      <c r="BS15" s="137">
        <v>0.72</v>
      </c>
      <c r="BT15" s="137">
        <v>0.70796460176991149</v>
      </c>
      <c r="BU15" s="137">
        <v>0.69544656362466761</v>
      </c>
      <c r="BV15" s="137">
        <v>0.68247945399869248</v>
      </c>
      <c r="BW15" s="137">
        <v>0.66844216846101123</v>
      </c>
      <c r="BX15" s="133">
        <v>0.65213870093757198</v>
      </c>
    </row>
    <row r="16" spans="1:76" ht="24.75" customHeight="1">
      <c r="A16" s="112"/>
      <c r="B16" s="41" t="s">
        <v>318</v>
      </c>
      <c r="C16" s="213"/>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f t="shared" ref="AH16:BX16" si="0">SUM(AH6:AH15)</f>
        <v>9981.6796371552264</v>
      </c>
      <c r="AI16" s="144">
        <f t="shared" si="0"/>
        <v>12773.520334777979</v>
      </c>
      <c r="AJ16" s="144">
        <f t="shared" si="0"/>
        <v>11720.613090101318</v>
      </c>
      <c r="AK16" s="144">
        <f t="shared" si="0"/>
        <v>12625.655070277033</v>
      </c>
      <c r="AL16" s="144">
        <f t="shared" si="0"/>
        <v>13319.543482440515</v>
      </c>
      <c r="AM16" s="144">
        <f t="shared" si="0"/>
        <v>14107.98670001637</v>
      </c>
      <c r="AN16" s="144">
        <f t="shared" si="0"/>
        <v>14495.894033086546</v>
      </c>
      <c r="AO16" s="144">
        <f t="shared" si="0"/>
        <v>14569.045203765794</v>
      </c>
      <c r="AP16" s="144">
        <f t="shared" si="0"/>
        <v>14389.535538605058</v>
      </c>
      <c r="AQ16" s="144">
        <f t="shared" si="0"/>
        <v>14005.510650734172</v>
      </c>
      <c r="AR16" s="144">
        <f t="shared" si="0"/>
        <v>13315.915266938899</v>
      </c>
      <c r="AS16" s="144">
        <f t="shared" si="0"/>
        <v>12703.487508921686</v>
      </c>
      <c r="AT16" s="144">
        <f t="shared" si="0"/>
        <v>12331.210572252636</v>
      </c>
      <c r="AU16" s="144">
        <f t="shared" si="0"/>
        <v>13711.65274290464</v>
      </c>
      <c r="AV16" s="144">
        <f t="shared" si="0"/>
        <v>15378.34025425381</v>
      </c>
      <c r="AW16" s="144">
        <f t="shared" si="0"/>
        <v>16425.706238533352</v>
      </c>
      <c r="AX16" s="144">
        <f t="shared" si="0"/>
        <v>16447.364567224944</v>
      </c>
      <c r="AY16" s="144">
        <f t="shared" si="0"/>
        <v>16591.943729826584</v>
      </c>
      <c r="AZ16" s="144">
        <f t="shared" si="0"/>
        <v>16457.247913232808</v>
      </c>
      <c r="BA16" s="144">
        <f t="shared" si="0"/>
        <v>16361.08859059385</v>
      </c>
      <c r="BB16" s="144">
        <f t="shared" si="0"/>
        <v>16496.049683957714</v>
      </c>
      <c r="BC16" s="144">
        <f t="shared" si="0"/>
        <v>17777.809573447925</v>
      </c>
      <c r="BD16" s="144">
        <f t="shared" si="0"/>
        <v>17513.340154178612</v>
      </c>
      <c r="BE16" s="144">
        <f t="shared" si="0"/>
        <v>17946.46177850923</v>
      </c>
      <c r="BF16" s="144">
        <f t="shared" si="0"/>
        <v>18245.723328672095</v>
      </c>
      <c r="BG16" s="144">
        <f t="shared" si="0"/>
        <v>6289.8196172064017</v>
      </c>
      <c r="BH16" s="144">
        <f t="shared" si="0"/>
        <v>5412.8187192155638</v>
      </c>
      <c r="BI16" s="144">
        <f t="shared" si="0"/>
        <v>4291.2042138803845</v>
      </c>
      <c r="BJ16" s="144">
        <f t="shared" si="0"/>
        <v>3649.9399104722529</v>
      </c>
      <c r="BK16" s="144">
        <f t="shared" si="0"/>
        <v>3245.0110622529946</v>
      </c>
      <c r="BL16" s="144">
        <f t="shared" si="0"/>
        <v>2919.4828281034388</v>
      </c>
      <c r="BM16" s="144">
        <f t="shared" si="0"/>
        <v>2299.0160667520595</v>
      </c>
      <c r="BN16" s="144">
        <f t="shared" si="0"/>
        <v>2003.7578140682654</v>
      </c>
      <c r="BO16" s="144">
        <f t="shared" si="0"/>
        <v>1875.3425708139407</v>
      </c>
      <c r="BP16" s="144">
        <f t="shared" si="0"/>
        <v>1758.9457668427112</v>
      </c>
      <c r="BQ16" s="144">
        <f t="shared" si="0"/>
        <v>1675.014887586836</v>
      </c>
      <c r="BR16" s="144">
        <f t="shared" si="0"/>
        <v>1857.4196369801612</v>
      </c>
      <c r="BS16" s="144">
        <f t="shared" si="0"/>
        <v>1864.0522003080084</v>
      </c>
      <c r="BT16" s="144">
        <f t="shared" si="0"/>
        <v>1838.4440258033587</v>
      </c>
      <c r="BU16" s="144">
        <f t="shared" si="0"/>
        <v>1846.5138908330466</v>
      </c>
      <c r="BV16" s="144">
        <f t="shared" si="0"/>
        <v>1872.6593433813091</v>
      </c>
      <c r="BW16" s="144">
        <f t="shared" si="0"/>
        <v>1909.9047503437487</v>
      </c>
      <c r="BX16" s="138">
        <f t="shared" si="0"/>
        <v>1912.3370913891033</v>
      </c>
    </row>
    <row r="17" spans="1:76" ht="15.75">
      <c r="A17" s="112"/>
      <c r="B17" s="216" t="s">
        <v>283</v>
      </c>
      <c r="C17" s="213"/>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f t="shared" ref="AH17:BX17" si="1">AH16-SUM(AH9:AH13,AH7)</f>
        <v>178.21448627735845</v>
      </c>
      <c r="AI17" s="144">
        <f t="shared" si="1"/>
        <v>180.64484852800524</v>
      </c>
      <c r="AJ17" s="144">
        <f t="shared" si="1"/>
        <v>181.78532704376266</v>
      </c>
      <c r="AK17" s="144">
        <f t="shared" si="1"/>
        <v>191.28087576521102</v>
      </c>
      <c r="AL17" s="144">
        <f t="shared" si="1"/>
        <v>206.54582363423287</v>
      </c>
      <c r="AM17" s="144">
        <f t="shared" si="1"/>
        <v>216.36997615476685</v>
      </c>
      <c r="AN17" s="144">
        <f t="shared" si="1"/>
        <v>218.55908505559091</v>
      </c>
      <c r="AO17" s="144">
        <f t="shared" si="1"/>
        <v>229.69264330235092</v>
      </c>
      <c r="AP17" s="144">
        <f t="shared" si="1"/>
        <v>238.24352819881096</v>
      </c>
      <c r="AQ17" s="144">
        <f t="shared" si="1"/>
        <v>248.99359291194014</v>
      </c>
      <c r="AR17" s="144">
        <f t="shared" si="1"/>
        <v>251.02408609676422</v>
      </c>
      <c r="AS17" s="144">
        <f t="shared" si="1"/>
        <v>252.99061193920352</v>
      </c>
      <c r="AT17" s="144">
        <f t="shared" si="1"/>
        <v>271.77833264504079</v>
      </c>
      <c r="AU17" s="144">
        <f t="shared" si="1"/>
        <v>310.68553725316815</v>
      </c>
      <c r="AV17" s="144">
        <f t="shared" si="1"/>
        <v>386.25873025698093</v>
      </c>
      <c r="AW17" s="144">
        <f t="shared" si="1"/>
        <v>525.26044347535935</v>
      </c>
      <c r="AX17" s="144">
        <f t="shared" si="1"/>
        <v>582.83127907358721</v>
      </c>
      <c r="AY17" s="144">
        <f t="shared" si="1"/>
        <v>678.36602250623218</v>
      </c>
      <c r="AZ17" s="144">
        <f t="shared" si="1"/>
        <v>659.56180017002771</v>
      </c>
      <c r="BA17" s="144">
        <f t="shared" si="1"/>
        <v>714.33120092225909</v>
      </c>
      <c r="BB17" s="144">
        <f t="shared" si="1"/>
        <v>760.67018413434198</v>
      </c>
      <c r="BC17" s="144">
        <f t="shared" si="1"/>
        <v>806.720346247821</v>
      </c>
      <c r="BD17" s="144">
        <f t="shared" si="1"/>
        <v>929.70286355559074</v>
      </c>
      <c r="BE17" s="144">
        <f t="shared" si="1"/>
        <v>932.79754627360671</v>
      </c>
      <c r="BF17" s="144">
        <f t="shared" si="1"/>
        <v>1019.3246804794835</v>
      </c>
      <c r="BG17" s="144">
        <f t="shared" si="1"/>
        <v>1039.8795015858377</v>
      </c>
      <c r="BH17" s="144">
        <f t="shared" si="1"/>
        <v>1069.7077294382361</v>
      </c>
      <c r="BI17" s="144">
        <f t="shared" si="1"/>
        <v>1141.5560317305003</v>
      </c>
      <c r="BJ17" s="144">
        <f t="shared" si="1"/>
        <v>1170.1241457904803</v>
      </c>
      <c r="BK17" s="144">
        <f t="shared" si="1"/>
        <v>1215.0664696696663</v>
      </c>
      <c r="BL17" s="144">
        <f t="shared" si="1"/>
        <v>1260.4363593083488</v>
      </c>
      <c r="BM17" s="144">
        <f t="shared" si="1"/>
        <v>1324.7201575185729</v>
      </c>
      <c r="BN17" s="144">
        <f t="shared" si="1"/>
        <v>1319.2106155066779</v>
      </c>
      <c r="BO17" s="144">
        <f t="shared" si="1"/>
        <v>1396.2962172737675</v>
      </c>
      <c r="BP17" s="144">
        <f t="shared" si="1"/>
        <v>1453.4653075798078</v>
      </c>
      <c r="BQ17" s="144">
        <f t="shared" si="1"/>
        <v>1498.6958234709912</v>
      </c>
      <c r="BR17" s="144">
        <f t="shared" si="1"/>
        <v>1734.8715902733429</v>
      </c>
      <c r="BS17" s="144">
        <f t="shared" si="1"/>
        <v>1772.9918936555005</v>
      </c>
      <c r="BT17" s="144">
        <f t="shared" si="1"/>
        <v>1768.8491472533799</v>
      </c>
      <c r="BU17" s="144">
        <f t="shared" si="1"/>
        <v>1792.9923785698741</v>
      </c>
      <c r="BV17" s="144">
        <f t="shared" si="1"/>
        <v>1830.9362750861346</v>
      </c>
      <c r="BW17" s="144">
        <f t="shared" si="1"/>
        <v>1877.2856266929668</v>
      </c>
      <c r="BX17" s="138">
        <f t="shared" si="1"/>
        <v>1886.1378620611406</v>
      </c>
    </row>
    <row r="18" spans="1:76" ht="12.75" customHeight="1">
      <c r="A18" s="112"/>
      <c r="B18" s="36"/>
      <c r="C18" s="213"/>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38"/>
    </row>
    <row r="19" spans="1:76" ht="27" customHeight="1">
      <c r="A19" s="112"/>
      <c r="B19" s="41" t="s">
        <v>317</v>
      </c>
      <c r="C19" s="213"/>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3"/>
    </row>
    <row r="20" spans="1:76">
      <c r="A20" s="112"/>
      <c r="B20" s="152" t="s">
        <v>260</v>
      </c>
      <c r="C20" s="213" t="s">
        <v>201</v>
      </c>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v>4.8839589636606977</v>
      </c>
      <c r="BR20" s="137">
        <v>6.105260322000003</v>
      </c>
      <c r="BS20" s="137">
        <v>7.0932020968075022</v>
      </c>
      <c r="BT20" s="137">
        <v>8.0639857765750929</v>
      </c>
      <c r="BU20" s="137">
        <v>9.0664169843958362</v>
      </c>
      <c r="BV20" s="137">
        <v>10.078729299372826</v>
      </c>
      <c r="BW20" s="137">
        <v>11.071290041415677</v>
      </c>
      <c r="BX20" s="133">
        <v>12.014826006827112</v>
      </c>
    </row>
    <row r="21" spans="1:76">
      <c r="A21" s="112"/>
      <c r="B21" s="38" t="s">
        <v>259</v>
      </c>
      <c r="C21" s="213" t="s">
        <v>201</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v>219.64020603466903</v>
      </c>
      <c r="AI21" s="137">
        <v>227.18986490037634</v>
      </c>
      <c r="AJ21" s="137">
        <v>236.10429785939024</v>
      </c>
      <c r="AK21" s="137">
        <v>276.12898985132512</v>
      </c>
      <c r="AL21" s="137">
        <v>309.17934669168278</v>
      </c>
      <c r="AM21" s="137">
        <v>360.73324430661091</v>
      </c>
      <c r="AN21" s="137">
        <v>387.10754161900803</v>
      </c>
      <c r="AO21" s="137">
        <v>421.32062977282368</v>
      </c>
      <c r="AP21" s="137">
        <v>458.47954210846768</v>
      </c>
      <c r="AQ21" s="137">
        <v>488.23881682556174</v>
      </c>
      <c r="AR21" s="137">
        <v>495.38395395858322</v>
      </c>
      <c r="AS21" s="137">
        <v>520.35003157937626</v>
      </c>
      <c r="AT21" s="137">
        <v>559.27864821764206</v>
      </c>
      <c r="AU21" s="137">
        <v>619.59431974809945</v>
      </c>
      <c r="AV21" s="137">
        <v>0</v>
      </c>
      <c r="AW21" s="137">
        <v>0</v>
      </c>
      <c r="AX21" s="137">
        <v>0</v>
      </c>
      <c r="AY21" s="137">
        <v>0</v>
      </c>
      <c r="AZ21" s="137">
        <v>0</v>
      </c>
      <c r="BA21" s="137">
        <v>0</v>
      </c>
      <c r="BB21" s="137">
        <v>0</v>
      </c>
      <c r="BC21" s="137">
        <v>0</v>
      </c>
      <c r="BD21" s="137">
        <v>0</v>
      </c>
      <c r="BE21" s="137">
        <v>0</v>
      </c>
      <c r="BF21" s="137">
        <v>0</v>
      </c>
      <c r="BG21" s="137">
        <v>0</v>
      </c>
      <c r="BH21" s="137">
        <v>0</v>
      </c>
      <c r="BI21" s="137">
        <v>0</v>
      </c>
      <c r="BJ21" s="137">
        <v>0</v>
      </c>
      <c r="BK21" s="137">
        <v>0</v>
      </c>
      <c r="BL21" s="137">
        <v>0</v>
      </c>
      <c r="BM21" s="137">
        <v>0</v>
      </c>
      <c r="BN21" s="137">
        <v>0</v>
      </c>
      <c r="BO21" s="137">
        <v>0</v>
      </c>
      <c r="BP21" s="137">
        <v>0</v>
      </c>
      <c r="BQ21" s="137">
        <v>0</v>
      </c>
      <c r="BR21" s="137">
        <v>0</v>
      </c>
      <c r="BS21" s="137">
        <v>0</v>
      </c>
      <c r="BT21" s="137">
        <v>0</v>
      </c>
      <c r="BU21" s="137">
        <v>0</v>
      </c>
      <c r="BV21" s="137">
        <v>0</v>
      </c>
      <c r="BW21" s="137">
        <v>0</v>
      </c>
      <c r="BX21" s="133">
        <v>0</v>
      </c>
    </row>
    <row r="22" spans="1:76">
      <c r="A22" s="112"/>
      <c r="B22" s="38" t="s">
        <v>306</v>
      </c>
      <c r="C22" s="213"/>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v>2020.3562162942317</v>
      </c>
      <c r="AI22" s="137">
        <v>1965.5149743866905</v>
      </c>
      <c r="AJ22" s="137">
        <v>1874.3864827581015</v>
      </c>
      <c r="AK22" s="137">
        <v>1849.1936740564015</v>
      </c>
      <c r="AL22" s="137">
        <v>1836.4721562222046</v>
      </c>
      <c r="AM22" s="137">
        <v>1861.057171772102</v>
      </c>
      <c r="AN22" s="137">
        <v>1795.759193612223</v>
      </c>
      <c r="AO22" s="137">
        <v>1716.6041465659266</v>
      </c>
      <c r="AP22" s="137">
        <v>1708.9899728256521</v>
      </c>
      <c r="AQ22" s="137">
        <v>1642.7788640096044</v>
      </c>
      <c r="AR22" s="137">
        <v>1556.2783937292309</v>
      </c>
      <c r="AS22" s="137">
        <v>1420.0235352329028</v>
      </c>
      <c r="AT22" s="137">
        <v>1392.6447831490279</v>
      </c>
      <c r="AU22" s="137">
        <v>1465.3378180167167</v>
      </c>
      <c r="AV22" s="137">
        <v>1410.1592093002712</v>
      </c>
      <c r="AW22" s="137">
        <v>1410.239580861406</v>
      </c>
      <c r="AX22" s="137">
        <v>1371.1776826111195</v>
      </c>
      <c r="AY22" s="137">
        <v>1320.9800649102842</v>
      </c>
      <c r="AZ22" s="137">
        <v>1234.8150002715995</v>
      </c>
      <c r="BA22" s="137">
        <v>1239.0998394318699</v>
      </c>
      <c r="BB22" s="137">
        <v>1208.673704076803</v>
      </c>
      <c r="BC22" s="137">
        <v>1242.7201933192105</v>
      </c>
      <c r="BD22" s="137">
        <v>1205.5205516973022</v>
      </c>
      <c r="BE22" s="137">
        <v>1337.2545716610314</v>
      </c>
      <c r="BF22" s="137">
        <v>1280.462826396652</v>
      </c>
      <c r="BG22" s="137">
        <v>1158.4363135216095</v>
      </c>
      <c r="BH22" s="137">
        <v>1021.1003791758263</v>
      </c>
      <c r="BI22" s="137">
        <v>944.15585947756949</v>
      </c>
      <c r="BJ22" s="137">
        <v>839.52139516479247</v>
      </c>
      <c r="BK22" s="137">
        <v>767.85109371861927</v>
      </c>
      <c r="BL22" s="137">
        <v>694.47902991942647</v>
      </c>
      <c r="BM22" s="137">
        <v>664.53839631817493</v>
      </c>
      <c r="BN22" s="137">
        <v>600.98453099815549</v>
      </c>
      <c r="BO22" s="137">
        <v>585.21732964304067</v>
      </c>
      <c r="BP22" s="137">
        <v>585.11481373953518</v>
      </c>
      <c r="BQ22" s="137">
        <v>573.47242143665653</v>
      </c>
      <c r="BR22" s="137">
        <v>556.79193713547727</v>
      </c>
      <c r="BS22" s="137">
        <v>532.90736811856527</v>
      </c>
      <c r="BT22" s="137">
        <v>503.1522250483352</v>
      </c>
      <c r="BU22" s="137">
        <v>503.65390869175616</v>
      </c>
      <c r="BV22" s="137">
        <v>460.10742529023207</v>
      </c>
      <c r="BW22" s="137">
        <v>425.84008278022861</v>
      </c>
      <c r="BX22" s="133">
        <v>408.61563517666872</v>
      </c>
    </row>
    <row r="23" spans="1:76">
      <c r="A23" s="112"/>
      <c r="B23" s="37" t="s">
        <v>294</v>
      </c>
      <c r="C23" s="213" t="s">
        <v>210</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v>2020.3562162942317</v>
      </c>
      <c r="AI23" s="137">
        <v>1965.0669792592273</v>
      </c>
      <c r="AJ23" s="137">
        <v>1867.8020444512933</v>
      </c>
      <c r="AK23" s="137">
        <v>1833.6728957158653</v>
      </c>
      <c r="AL23" s="137">
        <v>1811.2279212320764</v>
      </c>
      <c r="AM23" s="137">
        <v>1821.0352231518666</v>
      </c>
      <c r="AN23" s="137">
        <v>1730.2162307442629</v>
      </c>
      <c r="AO23" s="137">
        <v>1639.3547683097679</v>
      </c>
      <c r="AP23" s="137">
        <v>1619.5578781605964</v>
      </c>
      <c r="AQ23" s="137">
        <v>1537.5609452817337</v>
      </c>
      <c r="AR23" s="137">
        <v>1432.8086676750249</v>
      </c>
      <c r="AS23" s="137">
        <v>1275.9521861202488</v>
      </c>
      <c r="AT23" s="137">
        <v>1228.1391935187194</v>
      </c>
      <c r="AU23" s="137">
        <v>1266.3167101938984</v>
      </c>
      <c r="AV23" s="137">
        <v>1192.8369116367633</v>
      </c>
      <c r="AW23" s="137">
        <v>1167.631826747323</v>
      </c>
      <c r="AX23" s="137">
        <v>1120.0062693220098</v>
      </c>
      <c r="AY23" s="137">
        <v>1060.1809978230006</v>
      </c>
      <c r="AZ23" s="137">
        <v>964.88676887093095</v>
      </c>
      <c r="BA23" s="137">
        <v>958.25427634330072</v>
      </c>
      <c r="BB23" s="137">
        <v>918.96570668456786</v>
      </c>
      <c r="BC23" s="137">
        <v>926.19296962465467</v>
      </c>
      <c r="BD23" s="137">
        <v>878.66398346333358</v>
      </c>
      <c r="BE23" s="137">
        <v>1009.7559888243209</v>
      </c>
      <c r="BF23" s="137">
        <v>986.8360787056838</v>
      </c>
      <c r="BG23" s="137">
        <v>905.19440794465879</v>
      </c>
      <c r="BH23" s="137">
        <v>807.72735741674751</v>
      </c>
      <c r="BI23" s="137">
        <v>764.04995412938274</v>
      </c>
      <c r="BJ23" s="137">
        <v>688.94626410712237</v>
      </c>
      <c r="BK23" s="137">
        <v>639.41889177037183</v>
      </c>
      <c r="BL23" s="137">
        <v>587.57443291150219</v>
      </c>
      <c r="BM23" s="137">
        <v>569.79781310243891</v>
      </c>
      <c r="BN23" s="137">
        <v>524.70211515640062</v>
      </c>
      <c r="BO23" s="137">
        <v>514.11085991659877</v>
      </c>
      <c r="BP23" s="137">
        <v>520.8550764915426</v>
      </c>
      <c r="BQ23" s="137">
        <v>509.0023693724745</v>
      </c>
      <c r="BR23" s="137">
        <v>505.60009675684762</v>
      </c>
      <c r="BS23" s="137">
        <v>487.84808927740971</v>
      </c>
      <c r="BT23" s="137">
        <v>463.61861499215263</v>
      </c>
      <c r="BU23" s="137">
        <v>462.12224698870654</v>
      </c>
      <c r="BV23" s="137">
        <v>427.37147848550774</v>
      </c>
      <c r="BW23" s="137">
        <v>400.06557717641249</v>
      </c>
      <c r="BX23" s="133">
        <v>386.54681813891114</v>
      </c>
    </row>
    <row r="24" spans="1:76">
      <c r="A24" s="112"/>
      <c r="B24" s="37" t="s">
        <v>302</v>
      </c>
      <c r="C24" s="213" t="s">
        <v>210</v>
      </c>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v>0</v>
      </c>
      <c r="AI24" s="137">
        <v>0.44799512746333231</v>
      </c>
      <c r="AJ24" s="137">
        <v>6.5844383068081154</v>
      </c>
      <c r="AK24" s="137">
        <v>15.52077834053649</v>
      </c>
      <c r="AL24" s="137">
        <v>25.244234990128366</v>
      </c>
      <c r="AM24" s="137">
        <v>40.021948620235463</v>
      </c>
      <c r="AN24" s="137">
        <v>65.542962867960171</v>
      </c>
      <c r="AO24" s="137">
        <v>77.249378256158778</v>
      </c>
      <c r="AP24" s="137">
        <v>89.432094665055729</v>
      </c>
      <c r="AQ24" s="137">
        <v>105.21791872787091</v>
      </c>
      <c r="AR24" s="137">
        <v>123.46972605420588</v>
      </c>
      <c r="AS24" s="137">
        <v>144.07134911265393</v>
      </c>
      <c r="AT24" s="137">
        <v>164.50558963030849</v>
      </c>
      <c r="AU24" s="137">
        <v>199.02110782281821</v>
      </c>
      <c r="AV24" s="137">
        <v>217.3222976635079</v>
      </c>
      <c r="AW24" s="137">
        <v>242.60775411408321</v>
      </c>
      <c r="AX24" s="137">
        <v>251.17141328910969</v>
      </c>
      <c r="AY24" s="137">
        <v>260.79906708728367</v>
      </c>
      <c r="AZ24" s="137">
        <v>269.92823140066838</v>
      </c>
      <c r="BA24" s="137">
        <v>280.84556308856907</v>
      </c>
      <c r="BB24" s="137">
        <v>289.70799739223514</v>
      </c>
      <c r="BC24" s="137">
        <v>316.52722369455574</v>
      </c>
      <c r="BD24" s="137">
        <v>326.85656823396846</v>
      </c>
      <c r="BE24" s="137">
        <v>327.49858283671051</v>
      </c>
      <c r="BF24" s="137">
        <v>293.62674769096822</v>
      </c>
      <c r="BG24" s="137">
        <v>253.24190557695053</v>
      </c>
      <c r="BH24" s="137">
        <v>213.37302175907885</v>
      </c>
      <c r="BI24" s="137">
        <v>180.10590534818687</v>
      </c>
      <c r="BJ24" s="137">
        <v>150.57513105767012</v>
      </c>
      <c r="BK24" s="137">
        <v>128.43220194824747</v>
      </c>
      <c r="BL24" s="137">
        <v>106.90459700792434</v>
      </c>
      <c r="BM24" s="137">
        <v>94.740583215735995</v>
      </c>
      <c r="BN24" s="137">
        <v>76.282415841754826</v>
      </c>
      <c r="BO24" s="137">
        <v>71.106469726441958</v>
      </c>
      <c r="BP24" s="137">
        <v>64.259737247992632</v>
      </c>
      <c r="BQ24" s="137">
        <v>64.470052064182042</v>
      </c>
      <c r="BR24" s="137">
        <v>51.191840378629657</v>
      </c>
      <c r="BS24" s="137">
        <v>45.05927884115556</v>
      </c>
      <c r="BT24" s="137">
        <v>39.533610056182575</v>
      </c>
      <c r="BU24" s="137">
        <v>41.531661703049544</v>
      </c>
      <c r="BV24" s="137">
        <v>32.735946804724307</v>
      </c>
      <c r="BW24" s="137">
        <v>25.774505603816092</v>
      </c>
      <c r="BX24" s="133">
        <v>22.06881703775753</v>
      </c>
    </row>
    <row r="25" spans="1:76" ht="25.5" customHeight="1">
      <c r="A25" s="112"/>
      <c r="B25" s="152" t="s">
        <v>258</v>
      </c>
      <c r="C25" s="213" t="s">
        <v>201</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v>18.65533801256003</v>
      </c>
      <c r="AI25" s="137">
        <v>15.989867806538431</v>
      </c>
      <c r="AJ25" s="137">
        <v>16.83221118592094</v>
      </c>
      <c r="AK25" s="137">
        <v>18.409380885837535</v>
      </c>
      <c r="AL25" s="137">
        <v>22.994393693616779</v>
      </c>
      <c r="AM25" s="137">
        <v>27.511440400958811</v>
      </c>
      <c r="AN25" s="137">
        <v>28.608950919297524</v>
      </c>
      <c r="AO25" s="137">
        <v>31.875895219829573</v>
      </c>
      <c r="AP25" s="137">
        <v>245.33457900268598</v>
      </c>
      <c r="AQ25" s="137">
        <v>410.68594382843105</v>
      </c>
      <c r="AR25" s="137">
        <v>363.55220224998965</v>
      </c>
      <c r="AS25" s="137">
        <v>357.1437484354239</v>
      </c>
      <c r="AT25" s="137">
        <v>373.67754557581145</v>
      </c>
      <c r="AU25" s="137">
        <v>458.07308590401584</v>
      </c>
      <c r="AV25" s="137">
        <v>542.67313734304867</v>
      </c>
      <c r="AW25" s="137">
        <v>677.8762160440433</v>
      </c>
      <c r="AX25" s="137">
        <v>798.14167431827252</v>
      </c>
      <c r="AY25" s="137">
        <v>909.14355116962349</v>
      </c>
      <c r="AZ25" s="137">
        <v>1041.3282025777282</v>
      </c>
      <c r="BA25" s="137">
        <v>1036.8136515729586</v>
      </c>
      <c r="BB25" s="137">
        <v>1070.6120997769747</v>
      </c>
      <c r="BC25" s="137">
        <v>1133.907657721564</v>
      </c>
      <c r="BD25" s="137">
        <v>1127.3461985714041</v>
      </c>
      <c r="BE25" s="137">
        <v>1193.9006973812636</v>
      </c>
      <c r="BF25" s="137">
        <v>1265.8714773358738</v>
      </c>
      <c r="BG25" s="137">
        <v>1332.517154067393</v>
      </c>
      <c r="BH25" s="137">
        <v>1342.7592799768709</v>
      </c>
      <c r="BI25" s="137">
        <v>1375.2989086462599</v>
      </c>
      <c r="BJ25" s="137">
        <v>1373.2927254273775</v>
      </c>
      <c r="BK25" s="137">
        <v>1443.5546597848358</v>
      </c>
      <c r="BL25" s="137">
        <v>1500.1604073707813</v>
      </c>
      <c r="BM25" s="137">
        <v>1606.6829874018422</v>
      </c>
      <c r="BN25" s="137">
        <v>1650.125694100461</v>
      </c>
      <c r="BO25" s="137">
        <v>1796.3740809863543</v>
      </c>
      <c r="BP25" s="137">
        <v>1967.267212433258</v>
      </c>
      <c r="BQ25" s="137">
        <v>2090.9530572691478</v>
      </c>
      <c r="BR25" s="137">
        <v>2297.2047386257709</v>
      </c>
      <c r="BS25" s="137">
        <v>2416.6395313427438</v>
      </c>
      <c r="BT25" s="137">
        <v>2437.0434125860738</v>
      </c>
      <c r="BU25" s="137">
        <v>2498.8814277371775</v>
      </c>
      <c r="BV25" s="137">
        <v>2608.8812759919406</v>
      </c>
      <c r="BW25" s="137">
        <v>2682.6965726738235</v>
      </c>
      <c r="BX25" s="133">
        <v>2706.9700970840618</v>
      </c>
    </row>
    <row r="26" spans="1:76">
      <c r="A26" s="112"/>
      <c r="B26" s="38" t="s">
        <v>316</v>
      </c>
      <c r="C26" s="213" t="s">
        <v>201</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v>23.319172515700039</v>
      </c>
      <c r="AI26" s="137">
        <v>19.987334758173038</v>
      </c>
      <c r="AJ26" s="137">
        <v>16.83221118592094</v>
      </c>
      <c r="AK26" s="137">
        <v>18.409380885837535</v>
      </c>
      <c r="AL26" s="137">
        <v>17.245795270212582</v>
      </c>
      <c r="AM26" s="137">
        <v>16.506864240575286</v>
      </c>
      <c r="AN26" s="137">
        <v>15.604882319616831</v>
      </c>
      <c r="AO26" s="137">
        <v>17.163943579908231</v>
      </c>
      <c r="AP26" s="137">
        <v>18.871890692514306</v>
      </c>
      <c r="AQ26" s="137">
        <v>19.825354668791359</v>
      </c>
      <c r="AR26" s="137">
        <v>18.045747021462081</v>
      </c>
      <c r="AS26" s="137">
        <v>17.050836687142553</v>
      </c>
      <c r="AT26" s="137">
        <v>16.779742107603376</v>
      </c>
      <c r="AU26" s="137">
        <v>18.111280974380513</v>
      </c>
      <c r="AV26" s="137">
        <v>20.935977457774285</v>
      </c>
      <c r="AW26" s="137">
        <v>22.482666538744443</v>
      </c>
      <c r="AX26" s="137">
        <v>20.112851227914916</v>
      </c>
      <c r="AY26" s="137">
        <v>22.891803077301066</v>
      </c>
      <c r="AZ26" s="137">
        <v>22.972333122173278</v>
      </c>
      <c r="BA26" s="137">
        <v>23.061864026517288</v>
      </c>
      <c r="BB26" s="137">
        <v>23.120169839279608</v>
      </c>
      <c r="BC26" s="137">
        <v>22.962702352078519</v>
      </c>
      <c r="BD26" s="137">
        <v>22.585217247463611</v>
      </c>
      <c r="BE26" s="137">
        <v>22.427529737656833</v>
      </c>
      <c r="BF26" s="137">
        <v>22.968272869201662</v>
      </c>
      <c r="BG26" s="137">
        <v>24.275307633459114</v>
      </c>
      <c r="BH26" s="137">
        <v>24.388897967392811</v>
      </c>
      <c r="BI26" s="137">
        <v>23.609915622133901</v>
      </c>
      <c r="BJ26" s="137">
        <v>23.093502116860378</v>
      </c>
      <c r="BK26" s="137">
        <v>23.403275062579532</v>
      </c>
      <c r="BL26" s="137">
        <v>252.40440877679981</v>
      </c>
      <c r="BM26" s="137">
        <v>36.066998701147284</v>
      </c>
      <c r="BN26" s="137">
        <v>34.887406065163177</v>
      </c>
      <c r="BO26" s="137">
        <v>34.118733192462585</v>
      </c>
      <c r="BP26" s="137">
        <v>33.863124999689553</v>
      </c>
      <c r="BQ26" s="137">
        <v>32.925252325958674</v>
      </c>
      <c r="BR26" s="137">
        <v>33.626658624099953</v>
      </c>
      <c r="BS26" s="137">
        <v>33.302005959999995</v>
      </c>
      <c r="BT26" s="137">
        <v>30.580258999202936</v>
      </c>
      <c r="BU26" s="137">
        <v>28.623913870286387</v>
      </c>
      <c r="BV26" s="137">
        <v>26.863911469888496</v>
      </c>
      <c r="BW26" s="137">
        <v>25.955862041424858</v>
      </c>
      <c r="BX26" s="133">
        <v>25.312021403475807</v>
      </c>
    </row>
    <row r="27" spans="1:76">
      <c r="A27" s="112"/>
      <c r="B27" s="38" t="s">
        <v>255</v>
      </c>
      <c r="C27" s="213" t="s">
        <v>203</v>
      </c>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v>0</v>
      </c>
      <c r="AI27" s="137">
        <v>0</v>
      </c>
      <c r="AJ27" s="137">
        <v>0</v>
      </c>
      <c r="AK27" s="137">
        <v>0</v>
      </c>
      <c r="AL27" s="137">
        <v>0</v>
      </c>
      <c r="AM27" s="137">
        <v>0</v>
      </c>
      <c r="AN27" s="137">
        <v>0</v>
      </c>
      <c r="AO27" s="137">
        <v>0</v>
      </c>
      <c r="AP27" s="137">
        <v>0</v>
      </c>
      <c r="AQ27" s="137">
        <v>0</v>
      </c>
      <c r="AR27" s="137">
        <v>0</v>
      </c>
      <c r="AS27" s="137">
        <v>0</v>
      </c>
      <c r="AT27" s="137">
        <v>0</v>
      </c>
      <c r="AU27" s="137">
        <v>0</v>
      </c>
      <c r="AV27" s="137">
        <v>0</v>
      </c>
      <c r="AW27" s="137">
        <v>0</v>
      </c>
      <c r="AX27" s="137">
        <v>0</v>
      </c>
      <c r="AY27" s="137">
        <v>0</v>
      </c>
      <c r="AZ27" s="137">
        <v>0</v>
      </c>
      <c r="BA27" s="137">
        <v>0</v>
      </c>
      <c r="BB27" s="137">
        <v>0</v>
      </c>
      <c r="BC27" s="137">
        <v>0</v>
      </c>
      <c r="BD27" s="137">
        <v>0</v>
      </c>
      <c r="BE27" s="137">
        <v>0</v>
      </c>
      <c r="BF27" s="137">
        <v>0</v>
      </c>
      <c r="BG27" s="137">
        <v>0</v>
      </c>
      <c r="BH27" s="137">
        <v>0</v>
      </c>
      <c r="BI27" s="137">
        <v>0</v>
      </c>
      <c r="BJ27" s="137">
        <v>1.2632506442077021</v>
      </c>
      <c r="BK27" s="137">
        <v>1.4136730704143334</v>
      </c>
      <c r="BL27" s="137">
        <v>74.829693050758081</v>
      </c>
      <c r="BM27" s="137">
        <v>115.91691212930461</v>
      </c>
      <c r="BN27" s="137">
        <v>182.26567628117215</v>
      </c>
      <c r="BO27" s="137">
        <v>53.990683467499359</v>
      </c>
      <c r="BP27" s="137">
        <v>60.595207797350007</v>
      </c>
      <c r="BQ27" s="137">
        <v>3.637806441587276</v>
      </c>
      <c r="BR27" s="137">
        <v>4.9407343188817823</v>
      </c>
      <c r="BS27" s="137">
        <v>56.655264320143104</v>
      </c>
      <c r="BT27" s="137">
        <v>56.293896164322241</v>
      </c>
      <c r="BU27" s="137">
        <v>56.580994597595769</v>
      </c>
      <c r="BV27" s="137">
        <v>56.384514238499108</v>
      </c>
      <c r="BW27" s="137">
        <v>55.739580439419775</v>
      </c>
      <c r="BX27" s="133">
        <v>54.446303833436275</v>
      </c>
    </row>
    <row r="28" spans="1:76">
      <c r="A28" s="112"/>
      <c r="B28" s="38" t="s">
        <v>11</v>
      </c>
      <c r="C28" s="213" t="s">
        <v>203</v>
      </c>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v>918.49365492606501</v>
      </c>
      <c r="AI28" s="137">
        <v>910.45562178907721</v>
      </c>
      <c r="AJ28" s="137">
        <v>1034.6869066873155</v>
      </c>
      <c r="AK28" s="137">
        <v>1395.448034407385</v>
      </c>
      <c r="AL28" s="137">
        <v>1584.7715777267861</v>
      </c>
      <c r="AM28" s="137">
        <v>1700.445334011263</v>
      </c>
      <c r="AN28" s="137">
        <v>1785.2043177517178</v>
      </c>
      <c r="AO28" s="137">
        <v>1835.2078011411104</v>
      </c>
      <c r="AP28" s="137">
        <v>1956.5232289763544</v>
      </c>
      <c r="AQ28" s="137">
        <v>1928.6894550581146</v>
      </c>
      <c r="AR28" s="137">
        <v>1268.0344763169915</v>
      </c>
      <c r="AS28" s="137">
        <v>1484.6671081990467</v>
      </c>
      <c r="AT28" s="137">
        <v>1725.74465095598</v>
      </c>
      <c r="AU28" s="137">
        <v>1245.154808903822</v>
      </c>
      <c r="AV28" s="137">
        <v>1602.2980455759248</v>
      </c>
      <c r="AW28" s="137">
        <v>1612.4695705011352</v>
      </c>
      <c r="AX28" s="137">
        <v>1762.0685740857798</v>
      </c>
      <c r="AY28" s="137">
        <v>1856.7299948865204</v>
      </c>
      <c r="AZ28" s="137">
        <v>1897.8798121657658</v>
      </c>
      <c r="BA28" s="137">
        <v>1922.6279097080492</v>
      </c>
      <c r="BB28" s="137">
        <v>1910.6331838310712</v>
      </c>
      <c r="BC28" s="137">
        <v>1918.6408328064872</v>
      </c>
      <c r="BD28" s="137">
        <v>1872.8054967330168</v>
      </c>
      <c r="BE28" s="137">
        <v>1832.7914042071418</v>
      </c>
      <c r="BF28" s="137">
        <v>1874.9497264937897</v>
      </c>
      <c r="BG28" s="137">
        <v>2113.2376780230761</v>
      </c>
      <c r="BH28" s="137">
        <v>2194.4391671190629</v>
      </c>
      <c r="BI28" s="137">
        <v>2384.7160835131713</v>
      </c>
      <c r="BJ28" s="137">
        <v>2329.2730761422717</v>
      </c>
      <c r="BK28" s="137">
        <v>2313.3310613450872</v>
      </c>
      <c r="BL28" s="137">
        <v>2361.018546234624</v>
      </c>
      <c r="BM28" s="137">
        <v>2730.7053734184747</v>
      </c>
      <c r="BN28" s="137">
        <v>2866.7048659073425</v>
      </c>
      <c r="BO28" s="137">
        <v>2858.2444479335986</v>
      </c>
      <c r="BP28" s="137">
        <v>2900.7554833107797</v>
      </c>
      <c r="BQ28" s="137"/>
      <c r="BR28" s="137"/>
      <c r="BS28" s="137"/>
      <c r="BT28" s="137"/>
      <c r="BU28" s="137"/>
      <c r="BV28" s="137"/>
      <c r="BW28" s="137"/>
      <c r="BX28" s="133"/>
    </row>
    <row r="29" spans="1:76">
      <c r="A29" s="112"/>
      <c r="B29" s="152" t="s">
        <v>253</v>
      </c>
      <c r="C29" s="213" t="s">
        <v>201</v>
      </c>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v>0</v>
      </c>
      <c r="AI29" s="137">
        <v>0</v>
      </c>
      <c r="AJ29" s="137">
        <v>0</v>
      </c>
      <c r="AK29" s="137">
        <v>0</v>
      </c>
      <c r="AL29" s="137">
        <v>0</v>
      </c>
      <c r="AM29" s="137">
        <v>0</v>
      </c>
      <c r="AN29" s="137">
        <v>0</v>
      </c>
      <c r="AO29" s="137">
        <v>0</v>
      </c>
      <c r="AP29" s="137">
        <v>0</v>
      </c>
      <c r="AQ29" s="137">
        <v>0</v>
      </c>
      <c r="AR29" s="137">
        <v>0</v>
      </c>
      <c r="AS29" s="137">
        <v>0</v>
      </c>
      <c r="AT29" s="137">
        <v>0</v>
      </c>
      <c r="AU29" s="137">
        <v>0</v>
      </c>
      <c r="AV29" s="137">
        <v>2045.4819935114151</v>
      </c>
      <c r="AW29" s="137">
        <v>2805.0038874572392</v>
      </c>
      <c r="AX29" s="137">
        <v>3094.3508154091846</v>
      </c>
      <c r="AY29" s="137">
        <v>3654.6469200245469</v>
      </c>
      <c r="AZ29" s="137">
        <v>4228.7692151894889</v>
      </c>
      <c r="BA29" s="137">
        <v>4519.4701088572137</v>
      </c>
      <c r="BB29" s="137">
        <v>4688.9526810209809</v>
      </c>
      <c r="BC29" s="137">
        <v>4854.585960593151</v>
      </c>
      <c r="BD29" s="137">
        <v>4997.7037086518903</v>
      </c>
      <c r="BE29" s="137">
        <v>5296.2332674416011</v>
      </c>
      <c r="BF29" s="137">
        <v>5485.8251005666489</v>
      </c>
      <c r="BG29" s="137">
        <v>5747.4793379665671</v>
      </c>
      <c r="BH29" s="137">
        <v>5876.0003016856699</v>
      </c>
      <c r="BI29" s="137">
        <v>6014.5440123999597</v>
      </c>
      <c r="BJ29" s="137">
        <v>6160.3800440774939</v>
      </c>
      <c r="BK29" s="137">
        <v>6388.3826256173043</v>
      </c>
      <c r="BL29" s="137">
        <v>6609.8705679838267</v>
      </c>
      <c r="BM29" s="137">
        <v>6973.9254808922306</v>
      </c>
      <c r="BN29" s="137">
        <v>6979.4386951467377</v>
      </c>
      <c r="BO29" s="137">
        <v>7327.9141344860191</v>
      </c>
      <c r="BP29" s="137">
        <v>7754.6431533013401</v>
      </c>
      <c r="BQ29" s="137">
        <v>7709.9478983678036</v>
      </c>
      <c r="BR29" s="137">
        <v>7141.3748471783965</v>
      </c>
      <c r="BS29" s="137">
        <v>6377.6177503028912</v>
      </c>
      <c r="BT29" s="137">
        <v>3806.010767319965</v>
      </c>
      <c r="BU29" s="137">
        <v>798.69110819663422</v>
      </c>
      <c r="BV29" s="137">
        <v>-0.17380226501196769</v>
      </c>
      <c r="BW29" s="137">
        <v>-0.14007129442133906</v>
      </c>
      <c r="BX29" s="133">
        <v>-0.13188570946385539</v>
      </c>
    </row>
    <row r="30" spans="1:76" ht="25.5" customHeight="1">
      <c r="A30" s="112"/>
      <c r="B30" s="152" t="s">
        <v>252</v>
      </c>
      <c r="C30" s="213" t="s">
        <v>203</v>
      </c>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v>0</v>
      </c>
      <c r="AI30" s="137">
        <v>0</v>
      </c>
      <c r="AJ30" s="137">
        <v>0</v>
      </c>
      <c r="AK30" s="137">
        <v>0</v>
      </c>
      <c r="AL30" s="137">
        <v>0</v>
      </c>
      <c r="AM30" s="137">
        <v>0</v>
      </c>
      <c r="AN30" s="137">
        <v>0</v>
      </c>
      <c r="AO30" s="137">
        <v>0</v>
      </c>
      <c r="AP30" s="137">
        <v>0</v>
      </c>
      <c r="AQ30" s="137">
        <v>0</v>
      </c>
      <c r="AR30" s="137">
        <v>0</v>
      </c>
      <c r="AS30" s="137">
        <v>0</v>
      </c>
      <c r="AT30" s="137">
        <v>0</v>
      </c>
      <c r="AU30" s="137">
        <v>0</v>
      </c>
      <c r="AV30" s="137">
        <v>3.6789759887578564</v>
      </c>
      <c r="AW30" s="137">
        <v>9.0153952458130853</v>
      </c>
      <c r="AX30" s="137">
        <v>14.035932578124294</v>
      </c>
      <c r="AY30" s="137">
        <v>23.409023270668541</v>
      </c>
      <c r="AZ30" s="137">
        <v>39.641303772149122</v>
      </c>
      <c r="BA30" s="137">
        <v>47.847764382285312</v>
      </c>
      <c r="BB30" s="137">
        <v>54.725604996079774</v>
      </c>
      <c r="BC30" s="137">
        <v>42.629870905480928</v>
      </c>
      <c r="BD30" s="137">
        <v>-8.4927767975297747E-2</v>
      </c>
      <c r="BE30" s="137">
        <v>-0.11854452204805981</v>
      </c>
      <c r="BF30" s="137">
        <v>-0.1969346325844778</v>
      </c>
      <c r="BG30" s="137">
        <v>0.11159171380039162</v>
      </c>
      <c r="BH30" s="137">
        <v>-3.6818221814387896E-2</v>
      </c>
      <c r="BI30" s="137">
        <v>0</v>
      </c>
      <c r="BJ30" s="137">
        <v>0</v>
      </c>
      <c r="BK30" s="137">
        <v>0</v>
      </c>
      <c r="BL30" s="137">
        <v>0</v>
      </c>
      <c r="BM30" s="137">
        <v>0</v>
      </c>
      <c r="BN30" s="137">
        <v>0</v>
      </c>
      <c r="BO30" s="137">
        <v>0</v>
      </c>
      <c r="BP30" s="137">
        <v>0</v>
      </c>
      <c r="BQ30" s="137">
        <v>0</v>
      </c>
      <c r="BR30" s="137">
        <v>0</v>
      </c>
      <c r="BS30" s="137">
        <v>0</v>
      </c>
      <c r="BT30" s="137">
        <v>0</v>
      </c>
      <c r="BU30" s="137">
        <v>0</v>
      </c>
      <c r="BV30" s="137">
        <v>0</v>
      </c>
      <c r="BW30" s="137">
        <v>0</v>
      </c>
      <c r="BX30" s="133">
        <v>0</v>
      </c>
    </row>
    <row r="31" spans="1:76">
      <c r="A31" s="112"/>
      <c r="B31" s="38" t="s">
        <v>251</v>
      </c>
      <c r="C31" s="213" t="s">
        <v>203</v>
      </c>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v>0</v>
      </c>
      <c r="AI31" s="137">
        <v>0</v>
      </c>
      <c r="AJ31" s="137">
        <v>0</v>
      </c>
      <c r="AK31" s="137">
        <v>0</v>
      </c>
      <c r="AL31" s="137">
        <v>0</v>
      </c>
      <c r="AM31" s="137">
        <v>0</v>
      </c>
      <c r="AN31" s="137">
        <v>0</v>
      </c>
      <c r="AO31" s="137">
        <v>0</v>
      </c>
      <c r="AP31" s="137">
        <v>0</v>
      </c>
      <c r="AQ31" s="137">
        <v>0</v>
      </c>
      <c r="AR31" s="137">
        <v>0</v>
      </c>
      <c r="AS31" s="137">
        <v>0</v>
      </c>
      <c r="AT31" s="137">
        <v>0</v>
      </c>
      <c r="AU31" s="137">
        <v>0</v>
      </c>
      <c r="AV31" s="137">
        <v>0</v>
      </c>
      <c r="AW31" s="137">
        <v>0</v>
      </c>
      <c r="AX31" s="137">
        <v>0</v>
      </c>
      <c r="AY31" s="137">
        <v>0</v>
      </c>
      <c r="AZ31" s="137">
        <v>0</v>
      </c>
      <c r="BA31" s="137">
        <v>0</v>
      </c>
      <c r="BB31" s="137">
        <v>0</v>
      </c>
      <c r="BC31" s="137">
        <v>0</v>
      </c>
      <c r="BD31" s="137">
        <v>0</v>
      </c>
      <c r="BE31" s="137">
        <v>9.4000054315354937</v>
      </c>
      <c r="BF31" s="137">
        <v>17.515539144240698</v>
      </c>
      <c r="BG31" s="137">
        <v>19.626722711323765</v>
      </c>
      <c r="BH31" s="137">
        <v>21.103219694156277</v>
      </c>
      <c r="BI31" s="137">
        <v>21.853255815346987</v>
      </c>
      <c r="BJ31" s="137">
        <v>23.446293871321075</v>
      </c>
      <c r="BK31" s="137">
        <v>23.958792400231349</v>
      </c>
      <c r="BL31" s="137">
        <v>24.139341829496725</v>
      </c>
      <c r="BM31" s="137">
        <v>24.217827072081487</v>
      </c>
      <c r="BN31" s="137">
        <v>23.094277629807227</v>
      </c>
      <c r="BO31" s="137">
        <v>23.72595797284934</v>
      </c>
      <c r="BP31" s="137">
        <v>59.12856522549</v>
      </c>
      <c r="BQ31" s="137">
        <v>180.63981900310262</v>
      </c>
      <c r="BR31" s="137">
        <v>201.78144811999999</v>
      </c>
      <c r="BS31" s="137">
        <v>125</v>
      </c>
      <c r="BT31" s="137">
        <v>147.49262536873158</v>
      </c>
      <c r="BU31" s="137">
        <v>178.69113093133819</v>
      </c>
      <c r="BV31" s="137">
        <v>161.14098219413572</v>
      </c>
      <c r="BW31" s="137">
        <v>143.90074459924548</v>
      </c>
      <c r="BX31" s="133">
        <v>126.8047474045279</v>
      </c>
    </row>
    <row r="32" spans="1:76">
      <c r="A32" s="112"/>
      <c r="B32" s="38" t="s">
        <v>315</v>
      </c>
      <c r="C32" s="213" t="s">
        <v>203</v>
      </c>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v>0</v>
      </c>
      <c r="AI32" s="137">
        <v>0</v>
      </c>
      <c r="AJ32" s="137">
        <v>0</v>
      </c>
      <c r="AK32" s="137">
        <v>0</v>
      </c>
      <c r="AL32" s="137">
        <v>0</v>
      </c>
      <c r="AM32" s="137">
        <v>0</v>
      </c>
      <c r="AN32" s="137">
        <v>0</v>
      </c>
      <c r="AO32" s="137">
        <v>0</v>
      </c>
      <c r="AP32" s="137">
        <v>0</v>
      </c>
      <c r="AQ32" s="137">
        <v>0</v>
      </c>
      <c r="AR32" s="137">
        <v>0</v>
      </c>
      <c r="AS32" s="137">
        <v>0</v>
      </c>
      <c r="AT32" s="137">
        <v>0</v>
      </c>
      <c r="AU32" s="137">
        <v>0</v>
      </c>
      <c r="AV32" s="137">
        <v>0</v>
      </c>
      <c r="AW32" s="137">
        <v>0</v>
      </c>
      <c r="AX32" s="137">
        <v>0</v>
      </c>
      <c r="AY32" s="137">
        <v>0</v>
      </c>
      <c r="AZ32" s="137">
        <v>4.75099809955951</v>
      </c>
      <c r="BA32" s="137">
        <v>34.4765730166312</v>
      </c>
      <c r="BB32" s="137">
        <v>46.614499031118214</v>
      </c>
      <c r="BC32" s="137">
        <v>39.094844604884656</v>
      </c>
      <c r="BD32" s="137">
        <v>5.8043256506396119</v>
      </c>
      <c r="BE32" s="137">
        <v>8.2287762750529563E-3</v>
      </c>
      <c r="BF32" s="137">
        <v>5.7460771083062107E-2</v>
      </c>
      <c r="BG32" s="137">
        <v>0</v>
      </c>
      <c r="BH32" s="137">
        <v>0</v>
      </c>
      <c r="BI32" s="137">
        <v>0</v>
      </c>
      <c r="BJ32" s="137">
        <v>0</v>
      </c>
      <c r="BK32" s="137">
        <v>0</v>
      </c>
      <c r="BL32" s="137">
        <v>0</v>
      </c>
      <c r="BM32" s="137">
        <v>0</v>
      </c>
      <c r="BN32" s="137">
        <v>0</v>
      </c>
      <c r="BO32" s="137">
        <v>0</v>
      </c>
      <c r="BP32" s="137">
        <v>0</v>
      </c>
      <c r="BQ32" s="137">
        <v>0</v>
      </c>
      <c r="BR32" s="137">
        <v>0</v>
      </c>
      <c r="BS32" s="137">
        <v>0</v>
      </c>
      <c r="BT32" s="137">
        <v>0</v>
      </c>
      <c r="BU32" s="137">
        <v>0</v>
      </c>
      <c r="BV32" s="137">
        <v>0</v>
      </c>
      <c r="BW32" s="137">
        <v>0</v>
      </c>
      <c r="BX32" s="133">
        <v>0</v>
      </c>
    </row>
    <row r="33" spans="1:76">
      <c r="A33" s="112"/>
      <c r="B33" s="38" t="s">
        <v>249</v>
      </c>
      <c r="C33" s="213"/>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v>0</v>
      </c>
      <c r="AI33" s="137">
        <v>0</v>
      </c>
      <c r="AJ33" s="137">
        <v>0</v>
      </c>
      <c r="AK33" s="137">
        <v>0</v>
      </c>
      <c r="AL33" s="137">
        <v>0</v>
      </c>
      <c r="AM33" s="137">
        <v>0</v>
      </c>
      <c r="AN33" s="137">
        <v>0</v>
      </c>
      <c r="AO33" s="137">
        <v>0</v>
      </c>
      <c r="AP33" s="137">
        <v>0</v>
      </c>
      <c r="AQ33" s="137">
        <v>0</v>
      </c>
      <c r="AR33" s="137">
        <v>0</v>
      </c>
      <c r="AS33" s="137">
        <v>0</v>
      </c>
      <c r="AT33" s="137">
        <v>0</v>
      </c>
      <c r="AU33" s="137">
        <v>0</v>
      </c>
      <c r="AV33" s="137">
        <v>0</v>
      </c>
      <c r="AW33" s="137">
        <v>0</v>
      </c>
      <c r="AX33" s="137">
        <v>0</v>
      </c>
      <c r="AY33" s="137">
        <v>0</v>
      </c>
      <c r="AZ33" s="137">
        <v>0</v>
      </c>
      <c r="BA33" s="137">
        <v>0</v>
      </c>
      <c r="BB33" s="137">
        <v>0</v>
      </c>
      <c r="BC33" s="137">
        <v>0</v>
      </c>
      <c r="BD33" s="137">
        <v>0</v>
      </c>
      <c r="BE33" s="137">
        <v>0</v>
      </c>
      <c r="BF33" s="137">
        <v>0</v>
      </c>
      <c r="BG33" s="137">
        <v>0</v>
      </c>
      <c r="BH33" s="137">
        <v>0</v>
      </c>
      <c r="BI33" s="137">
        <v>0</v>
      </c>
      <c r="BJ33" s="137">
        <v>0</v>
      </c>
      <c r="BK33" s="137">
        <v>0</v>
      </c>
      <c r="BL33" s="137">
        <v>144.95577549029565</v>
      </c>
      <c r="BM33" s="137">
        <v>1408.051053483407</v>
      </c>
      <c r="BN33" s="137">
        <v>2412.6492828828923</v>
      </c>
      <c r="BO33" s="137">
        <v>3774.6382588314277</v>
      </c>
      <c r="BP33" s="137">
        <v>7085.9646015290691</v>
      </c>
      <c r="BQ33" s="137">
        <v>10688.596868362394</v>
      </c>
      <c r="BR33" s="137">
        <v>12955.6559795497</v>
      </c>
      <c r="BS33" s="137">
        <v>13966.37534392118</v>
      </c>
      <c r="BT33" s="137">
        <v>14163.179631178755</v>
      </c>
      <c r="BU33" s="137">
        <v>13781.31947959131</v>
      </c>
      <c r="BV33" s="137">
        <v>13160.073818438968</v>
      </c>
      <c r="BW33" s="137">
        <v>12862.625829394008</v>
      </c>
      <c r="BX33" s="133">
        <v>12576.950121349917</v>
      </c>
    </row>
    <row r="34" spans="1:76">
      <c r="A34" s="112"/>
      <c r="B34" s="37" t="s">
        <v>217</v>
      </c>
      <c r="C34" s="213" t="s">
        <v>210</v>
      </c>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v>0</v>
      </c>
      <c r="AI34" s="137">
        <v>0</v>
      </c>
      <c r="AJ34" s="137">
        <v>0</v>
      </c>
      <c r="AK34" s="137">
        <v>0</v>
      </c>
      <c r="AL34" s="137">
        <v>0</v>
      </c>
      <c r="AM34" s="137">
        <v>0</v>
      </c>
      <c r="AN34" s="137">
        <v>0</v>
      </c>
      <c r="AO34" s="137">
        <v>0</v>
      </c>
      <c r="AP34" s="137">
        <v>0</v>
      </c>
      <c r="AQ34" s="137">
        <v>0</v>
      </c>
      <c r="AR34" s="137">
        <v>0</v>
      </c>
      <c r="AS34" s="137">
        <v>0</v>
      </c>
      <c r="AT34" s="137">
        <v>0</v>
      </c>
      <c r="AU34" s="137">
        <v>0</v>
      </c>
      <c r="AV34" s="137">
        <v>0</v>
      </c>
      <c r="AW34" s="137">
        <v>0</v>
      </c>
      <c r="AX34" s="137">
        <v>0</v>
      </c>
      <c r="AY34" s="137">
        <v>0</v>
      </c>
      <c r="AZ34" s="137">
        <v>0</v>
      </c>
      <c r="BA34" s="137">
        <v>0</v>
      </c>
      <c r="BB34" s="137">
        <v>0</v>
      </c>
      <c r="BC34" s="137">
        <v>0</v>
      </c>
      <c r="BD34" s="137">
        <v>0</v>
      </c>
      <c r="BE34" s="137">
        <v>0</v>
      </c>
      <c r="BF34" s="137">
        <v>0</v>
      </c>
      <c r="BG34" s="137">
        <v>0</v>
      </c>
      <c r="BH34" s="137">
        <v>0</v>
      </c>
      <c r="BI34" s="137">
        <v>0</v>
      </c>
      <c r="BJ34" s="137">
        <v>0</v>
      </c>
      <c r="BK34" s="137">
        <v>0</v>
      </c>
      <c r="BL34" s="137">
        <v>73.373461657413671</v>
      </c>
      <c r="BM34" s="137">
        <v>645.43516548998457</v>
      </c>
      <c r="BN34" s="137">
        <v>1032.240424557355</v>
      </c>
      <c r="BO34" s="137">
        <v>1485.2964640341115</v>
      </c>
      <c r="BP34" s="137">
        <v>2408.8893776668669</v>
      </c>
      <c r="BQ34" s="137">
        <v>3623.8842251724673</v>
      </c>
      <c r="BR34" s="137">
        <v>4141.9283867883987</v>
      </c>
      <c r="BS34" s="137">
        <v>4522.3015553972773</v>
      </c>
      <c r="BT34" s="137">
        <v>4816.8244367679981</v>
      </c>
      <c r="BU34" s="137">
        <v>4747.0223974947512</v>
      </c>
      <c r="BV34" s="137">
        <v>4533.4376066433169</v>
      </c>
      <c r="BW34" s="137">
        <v>4397.6383573342664</v>
      </c>
      <c r="BX34" s="133">
        <v>4249.516810816518</v>
      </c>
    </row>
    <row r="35" spans="1:76">
      <c r="A35" s="112"/>
      <c r="B35" s="37" t="s">
        <v>313</v>
      </c>
      <c r="C35" s="213" t="s">
        <v>203</v>
      </c>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v>0</v>
      </c>
      <c r="AI35" s="137">
        <v>0</v>
      </c>
      <c r="AJ35" s="137">
        <v>0</v>
      </c>
      <c r="AK35" s="137">
        <v>0</v>
      </c>
      <c r="AL35" s="137">
        <v>0</v>
      </c>
      <c r="AM35" s="137">
        <v>0</v>
      </c>
      <c r="AN35" s="137">
        <v>0</v>
      </c>
      <c r="AO35" s="137">
        <v>0</v>
      </c>
      <c r="AP35" s="137">
        <v>0</v>
      </c>
      <c r="AQ35" s="137">
        <v>0</v>
      </c>
      <c r="AR35" s="137">
        <v>0</v>
      </c>
      <c r="AS35" s="137">
        <v>0</v>
      </c>
      <c r="AT35" s="137">
        <v>0</v>
      </c>
      <c r="AU35" s="137">
        <v>0</v>
      </c>
      <c r="AV35" s="137">
        <v>0</v>
      </c>
      <c r="AW35" s="137">
        <v>0</v>
      </c>
      <c r="AX35" s="137">
        <v>0</v>
      </c>
      <c r="AY35" s="137">
        <v>0</v>
      </c>
      <c r="AZ35" s="137">
        <v>0</v>
      </c>
      <c r="BA35" s="137">
        <v>0</v>
      </c>
      <c r="BB35" s="137">
        <v>0</v>
      </c>
      <c r="BC35" s="137">
        <v>0</v>
      </c>
      <c r="BD35" s="137">
        <v>0</v>
      </c>
      <c r="BE35" s="137">
        <v>0</v>
      </c>
      <c r="BF35" s="137">
        <v>0</v>
      </c>
      <c r="BG35" s="137">
        <v>0</v>
      </c>
      <c r="BH35" s="137">
        <v>0</v>
      </c>
      <c r="BI35" s="137">
        <v>0</v>
      </c>
      <c r="BJ35" s="137">
        <v>0</v>
      </c>
      <c r="BK35" s="137">
        <v>0</v>
      </c>
      <c r="BL35" s="137">
        <v>71.582313832881965</v>
      </c>
      <c r="BM35" s="137">
        <v>762.61588799342235</v>
      </c>
      <c r="BN35" s="137">
        <v>1380.4088583255373</v>
      </c>
      <c r="BO35" s="137">
        <v>2289.3417947973167</v>
      </c>
      <c r="BP35" s="137">
        <v>4677.0752238622026</v>
      </c>
      <c r="BQ35" s="137">
        <v>7064.7126431899287</v>
      </c>
      <c r="BR35" s="137">
        <v>8813.7275927613009</v>
      </c>
      <c r="BS35" s="137">
        <v>9444.0737885239032</v>
      </c>
      <c r="BT35" s="137">
        <v>9346.3551944107567</v>
      </c>
      <c r="BU35" s="137">
        <v>9034.2970820965584</v>
      </c>
      <c r="BV35" s="137">
        <v>8626.6362117956523</v>
      </c>
      <c r="BW35" s="137">
        <v>8464.9874720597418</v>
      </c>
      <c r="BX35" s="133">
        <v>8327.433310533399</v>
      </c>
    </row>
    <row r="36" spans="1:76" ht="25.5" customHeight="1">
      <c r="A36" s="112"/>
      <c r="B36" s="38" t="s">
        <v>248</v>
      </c>
      <c r="C36" s="213" t="s">
        <v>203</v>
      </c>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v>44.250615811762543</v>
      </c>
      <c r="AI36" s="137">
        <v>43.439168068082125</v>
      </c>
      <c r="AJ36" s="137">
        <v>58.180778424295539</v>
      </c>
      <c r="AK36" s="137">
        <v>85.123271327536457</v>
      </c>
      <c r="AL36" s="137">
        <v>115.8684779861708</v>
      </c>
      <c r="AM36" s="137">
        <v>147.36832504610828</v>
      </c>
      <c r="AN36" s="137">
        <v>143.58049649574906</v>
      </c>
      <c r="AO36" s="137">
        <v>139.95337976968469</v>
      </c>
      <c r="AP36" s="137">
        <v>166.7538068945432</v>
      </c>
      <c r="AQ36" s="137">
        <v>175.6254943102081</v>
      </c>
      <c r="AR36" s="137">
        <v>376.39995383897821</v>
      </c>
      <c r="AS36" s="137">
        <v>348.01492864511198</v>
      </c>
      <c r="AT36" s="137">
        <v>365.6795977897666</v>
      </c>
      <c r="AU36" s="137">
        <v>426.5083879563503</v>
      </c>
      <c r="AV36" s="137">
        <v>682.9734664249678</v>
      </c>
      <c r="AW36" s="137">
        <v>917.8249049023085</v>
      </c>
      <c r="AX36" s="137">
        <v>1108.7008731420062</v>
      </c>
      <c r="AY36" s="137">
        <v>1351.3217058820608</v>
      </c>
      <c r="AZ36" s="137">
        <v>1591.0849198229473</v>
      </c>
      <c r="BA36" s="137">
        <v>1764.7009961625142</v>
      </c>
      <c r="BB36" s="137">
        <v>1824.2580548750661</v>
      </c>
      <c r="BC36" s="137">
        <v>1342.6506350998968</v>
      </c>
      <c r="BD36" s="137">
        <v>1.1839351158407538</v>
      </c>
      <c r="BE36" s="137">
        <v>-0.55857436404717742</v>
      </c>
      <c r="BF36" s="137">
        <v>-0.49168855976096798</v>
      </c>
      <c r="BG36" s="137">
        <v>5.5493723219332457E-2</v>
      </c>
      <c r="BH36" s="137">
        <v>-1.8309425863378574E-2</v>
      </c>
      <c r="BI36" s="137">
        <v>0</v>
      </c>
      <c r="BJ36" s="137">
        <v>0</v>
      </c>
      <c r="BK36" s="137">
        <v>0</v>
      </c>
      <c r="BL36" s="137">
        <v>0</v>
      </c>
      <c r="BM36" s="137">
        <v>0</v>
      </c>
      <c r="BN36" s="137">
        <v>0</v>
      </c>
      <c r="BO36" s="137">
        <v>0</v>
      </c>
      <c r="BP36" s="137">
        <v>0</v>
      </c>
      <c r="BQ36" s="137">
        <v>0</v>
      </c>
      <c r="BR36" s="137">
        <v>0</v>
      </c>
      <c r="BS36" s="137">
        <v>0</v>
      </c>
      <c r="BT36" s="137">
        <v>0</v>
      </c>
      <c r="BU36" s="137">
        <v>0</v>
      </c>
      <c r="BV36" s="137">
        <v>0</v>
      </c>
      <c r="BW36" s="137">
        <v>0</v>
      </c>
      <c r="BX36" s="133">
        <v>0</v>
      </c>
    </row>
    <row r="37" spans="1:76">
      <c r="A37" s="112"/>
      <c r="B37" s="38" t="s">
        <v>246</v>
      </c>
      <c r="C37" s="213" t="s">
        <v>203</v>
      </c>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v>0</v>
      </c>
      <c r="AI37" s="137">
        <v>0</v>
      </c>
      <c r="AJ37" s="137">
        <v>0</v>
      </c>
      <c r="AK37" s="137">
        <v>0</v>
      </c>
      <c r="AL37" s="137">
        <v>0</v>
      </c>
      <c r="AM37" s="137">
        <v>0</v>
      </c>
      <c r="AN37" s="137">
        <v>0</v>
      </c>
      <c r="AO37" s="137">
        <v>0</v>
      </c>
      <c r="AP37" s="137">
        <v>0</v>
      </c>
      <c r="AQ37" s="137">
        <v>0</v>
      </c>
      <c r="AR37" s="137">
        <v>0</v>
      </c>
      <c r="AS37" s="137">
        <v>0</v>
      </c>
      <c r="AT37" s="137">
        <v>0</v>
      </c>
      <c r="AU37" s="137">
        <v>0</v>
      </c>
      <c r="AV37" s="137">
        <v>0</v>
      </c>
      <c r="AW37" s="137">
        <v>0</v>
      </c>
      <c r="AX37" s="137">
        <v>0</v>
      </c>
      <c r="AY37" s="137">
        <v>0</v>
      </c>
      <c r="AZ37" s="137">
        <v>0</v>
      </c>
      <c r="BA37" s="137">
        <v>0</v>
      </c>
      <c r="BB37" s="137">
        <v>0</v>
      </c>
      <c r="BC37" s="137">
        <v>0</v>
      </c>
      <c r="BD37" s="137">
        <v>0</v>
      </c>
      <c r="BE37" s="137">
        <v>0</v>
      </c>
      <c r="BF37" s="137">
        <v>0</v>
      </c>
      <c r="BG37" s="137">
        <v>0</v>
      </c>
      <c r="BH37" s="137">
        <v>0</v>
      </c>
      <c r="BI37" s="137">
        <v>0</v>
      </c>
      <c r="BJ37" s="137">
        <v>28.433565887227353</v>
      </c>
      <c r="BK37" s="137">
        <v>28.346219548872181</v>
      </c>
      <c r="BL37" s="137">
        <v>30.111484901828032</v>
      </c>
      <c r="BM37" s="137">
        <v>28.268951337021921</v>
      </c>
      <c r="BN37" s="137">
        <v>26.230236312843179</v>
      </c>
      <c r="BO37" s="137">
        <v>26.800524447498802</v>
      </c>
      <c r="BP37" s="137">
        <v>26.54841554732289</v>
      </c>
      <c r="BQ37" s="137">
        <v>26.825334151238003</v>
      </c>
      <c r="BR37" s="137">
        <v>27.70072965</v>
      </c>
      <c r="BS37" s="137">
        <v>27.427716816247749</v>
      </c>
      <c r="BT37" s="137">
        <v>27.598367609967955</v>
      </c>
      <c r="BU37" s="137">
        <v>27.697401149718228</v>
      </c>
      <c r="BV37" s="137">
        <v>27.749773080294943</v>
      </c>
      <c r="BW37" s="137">
        <v>27.772296000920541</v>
      </c>
      <c r="BX37" s="133">
        <v>27.749075106904076</v>
      </c>
    </row>
    <row r="38" spans="1:76">
      <c r="A38" s="112"/>
      <c r="B38" s="38" t="s">
        <v>304</v>
      </c>
      <c r="C38" s="213" t="s">
        <v>203</v>
      </c>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v>1865.8155434485193</v>
      </c>
      <c r="AI38" s="137">
        <v>1759.8523019028407</v>
      </c>
      <c r="AJ38" s="137">
        <v>1914.3164930860335</v>
      </c>
      <c r="AK38" s="137">
        <v>2820.3001884494101</v>
      </c>
      <c r="AL38" s="137">
        <v>3396.3889561529486</v>
      </c>
      <c r="AM38" s="137">
        <v>3843.1099067819373</v>
      </c>
      <c r="AN38" s="137">
        <v>4090.033875584018</v>
      </c>
      <c r="AO38" s="137">
        <v>4324.1959521059571</v>
      </c>
      <c r="AP38" s="137">
        <v>4474.073524497896</v>
      </c>
      <c r="AQ38" s="137">
        <v>4388.4209625768372</v>
      </c>
      <c r="AR38" s="137">
        <v>3990.6236664037519</v>
      </c>
      <c r="AS38" s="137">
        <v>4254.5484200188712</v>
      </c>
      <c r="AT38" s="137">
        <v>4979.1715606936414</v>
      </c>
      <c r="AU38" s="137">
        <v>6423.1486602267969</v>
      </c>
      <c r="AV38" s="137">
        <v>8280.1948034927336</v>
      </c>
      <c r="AW38" s="137">
        <v>9735.0705171255886</v>
      </c>
      <c r="AX38" s="137">
        <v>10695.709778815482</v>
      </c>
      <c r="AY38" s="137">
        <v>11259.509134492766</v>
      </c>
      <c r="AZ38" s="137">
        <v>11349.783740471246</v>
      </c>
      <c r="BA38" s="137">
        <v>10801.258303756829</v>
      </c>
      <c r="BB38" s="137">
        <v>10380.133721814496</v>
      </c>
      <c r="BC38" s="137">
        <v>10064.72338691338</v>
      </c>
      <c r="BD38" s="137">
        <v>9683.1957370882756</v>
      </c>
      <c r="BE38" s="137">
        <v>9778.6430967669057</v>
      </c>
      <c r="BF38" s="137">
        <v>10494.493761179277</v>
      </c>
      <c r="BG38" s="137">
        <v>10355.810646296122</v>
      </c>
      <c r="BH38" s="137">
        <v>10930.073088080417</v>
      </c>
      <c r="BI38" s="137">
        <v>11565.771089796575</v>
      </c>
      <c r="BJ38" s="137">
        <v>11999.784935239337</v>
      </c>
      <c r="BK38" s="137">
        <v>12627.275726291797</v>
      </c>
      <c r="BL38" s="137">
        <v>13219.918652879567</v>
      </c>
      <c r="BM38" s="137">
        <v>15805.633371972772</v>
      </c>
      <c r="BN38" s="137">
        <v>16732.6261618473</v>
      </c>
      <c r="BO38" s="137">
        <v>17607.392136663719</v>
      </c>
      <c r="BP38" s="137">
        <v>18256.900658946612</v>
      </c>
      <c r="BQ38" s="137">
        <v>18059.613612873694</v>
      </c>
      <c r="BR38" s="137">
        <v>17914.678719032901</v>
      </c>
      <c r="BS38" s="137">
        <v>17839.590125451483</v>
      </c>
      <c r="BT38" s="137">
        <v>17680.672252284337</v>
      </c>
      <c r="BU38" s="137">
        <v>17315.217220241368</v>
      </c>
      <c r="BV38" s="137">
        <v>17096.90540147504</v>
      </c>
      <c r="BW38" s="137">
        <v>16687.133286180233</v>
      </c>
      <c r="BX38" s="133">
        <v>16567.249547709052</v>
      </c>
    </row>
    <row r="39" spans="1:76">
      <c r="A39" s="112"/>
      <c r="B39" s="38" t="s">
        <v>303</v>
      </c>
      <c r="C39" s="213"/>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v>6831.9574216506935</v>
      </c>
      <c r="AI39" s="137">
        <v>6262.6498808975521</v>
      </c>
      <c r="AJ39" s="137">
        <v>5755.3702876367452</v>
      </c>
      <c r="AK39" s="137">
        <v>5950.3325879218837</v>
      </c>
      <c r="AL39" s="137">
        <v>5801.4448687547547</v>
      </c>
      <c r="AM39" s="137">
        <v>5456.930298949278</v>
      </c>
      <c r="AN39" s="137">
        <v>5799.0159064892423</v>
      </c>
      <c r="AO39" s="137">
        <v>5848.8797003141353</v>
      </c>
      <c r="AP39" s="137">
        <v>5993.9133382440978</v>
      </c>
      <c r="AQ39" s="137">
        <v>6193.7273713002696</v>
      </c>
      <c r="AR39" s="137">
        <v>6438.0361210264609</v>
      </c>
      <c r="AS39" s="137">
        <v>6701.5713491741326</v>
      </c>
      <c r="AT39" s="137">
        <v>7022.5028424793572</v>
      </c>
      <c r="AU39" s="137">
        <v>8182.7536335072464</v>
      </c>
      <c r="AV39" s="137">
        <v>9129.1471437119617</v>
      </c>
      <c r="AW39" s="137">
        <v>10109.328526982757</v>
      </c>
      <c r="AX39" s="137">
        <v>10851.81221995361</v>
      </c>
      <c r="AY39" s="137">
        <v>10598.854902872799</v>
      </c>
      <c r="AZ39" s="137">
        <v>10107.185466608416</v>
      </c>
      <c r="BA39" s="137">
        <v>9859.7240553432093</v>
      </c>
      <c r="BB39" s="137">
        <v>9814.2598890358313</v>
      </c>
      <c r="BC39" s="137">
        <v>9441.5936373059922</v>
      </c>
      <c r="BD39" s="137">
        <v>9415.9820109175125</v>
      </c>
      <c r="BE39" s="137">
        <v>9256.0613035490387</v>
      </c>
      <c r="BF39" s="137">
        <v>9030.6343495032252</v>
      </c>
      <c r="BG39" s="137">
        <v>8806.116091015967</v>
      </c>
      <c r="BH39" s="137">
        <v>8458.0685454979703</v>
      </c>
      <c r="BI39" s="137">
        <v>8213.3046940937929</v>
      </c>
      <c r="BJ39" s="137">
        <v>7895.7889014897828</v>
      </c>
      <c r="BK39" s="137">
        <v>7777.4091192096712</v>
      </c>
      <c r="BL39" s="137">
        <v>7426.091219005415</v>
      </c>
      <c r="BM39" s="137">
        <v>6786.2258474286918</v>
      </c>
      <c r="BN39" s="137">
        <v>6006.3979194190206</v>
      </c>
      <c r="BO39" s="137">
        <v>5241.5193888616068</v>
      </c>
      <c r="BP39" s="137">
        <v>3423.8507156602222</v>
      </c>
      <c r="BQ39" s="137">
        <v>1215.1250696780767</v>
      </c>
      <c r="BR39" s="137">
        <v>246.97339920020002</v>
      </c>
      <c r="BS39" s="137">
        <v>48.443544862115822</v>
      </c>
      <c r="BT39" s="137">
        <v>7.7527065252927461</v>
      </c>
      <c r="BU39" s="137">
        <v>5.5275675705076379</v>
      </c>
      <c r="BV39" s="137">
        <v>6.0452123645266429</v>
      </c>
      <c r="BW39" s="137">
        <v>6.5472125574420179</v>
      </c>
      <c r="BX39" s="133">
        <v>6.6312156423249542</v>
      </c>
    </row>
    <row r="40" spans="1:76">
      <c r="A40" s="112"/>
      <c r="B40" s="37" t="s">
        <v>294</v>
      </c>
      <c r="C40" s="213" t="s">
        <v>210</v>
      </c>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v>6831.9574216506935</v>
      </c>
      <c r="AI40" s="137">
        <v>6251.0674727948654</v>
      </c>
      <c r="AJ40" s="137">
        <v>5722.8471244810044</v>
      </c>
      <c r="AK40" s="137">
        <v>5873.2657379577804</v>
      </c>
      <c r="AL40" s="137">
        <v>5654.3883922344949</v>
      </c>
      <c r="AM40" s="137">
        <v>5279.1389623687091</v>
      </c>
      <c r="AN40" s="137">
        <v>5549.012494133407</v>
      </c>
      <c r="AO40" s="137">
        <v>5551.4200025307327</v>
      </c>
      <c r="AP40" s="137">
        <v>5561.0650305520285</v>
      </c>
      <c r="AQ40" s="137">
        <v>5643.8632538077163</v>
      </c>
      <c r="AR40" s="137">
        <v>5784.6953321232368</v>
      </c>
      <c r="AS40" s="137">
        <v>5914.7525333740332</v>
      </c>
      <c r="AT40" s="137">
        <v>6076.2861720771298</v>
      </c>
      <c r="AU40" s="137">
        <v>6948.7310313299276</v>
      </c>
      <c r="AV40" s="137">
        <v>7621.2849036730158</v>
      </c>
      <c r="AW40" s="137">
        <v>8272.9017946636832</v>
      </c>
      <c r="AX40" s="137">
        <v>8734.1760508112693</v>
      </c>
      <c r="AY40" s="137">
        <v>8559.2267794838117</v>
      </c>
      <c r="AZ40" s="137">
        <v>8383.168230796633</v>
      </c>
      <c r="BA40" s="137">
        <v>8422.6117311800335</v>
      </c>
      <c r="BB40" s="137">
        <v>8568.5883613570168</v>
      </c>
      <c r="BC40" s="137">
        <v>8398.6304678521392</v>
      </c>
      <c r="BD40" s="137">
        <v>8447.9460741067487</v>
      </c>
      <c r="BE40" s="137">
        <v>8547.8525609689859</v>
      </c>
      <c r="BF40" s="137">
        <v>8398.9993964801488</v>
      </c>
      <c r="BG40" s="137">
        <v>8219.75381111362</v>
      </c>
      <c r="BH40" s="137">
        <v>7973.6613578369142</v>
      </c>
      <c r="BI40" s="137">
        <v>7827.0907170573782</v>
      </c>
      <c r="BJ40" s="137">
        <v>7554.8978710702149</v>
      </c>
      <c r="BK40" s="137">
        <v>7487.9586279845698</v>
      </c>
      <c r="BL40" s="137">
        <v>7181.1237013561267</v>
      </c>
      <c r="BM40" s="137">
        <v>6587.9421703975295</v>
      </c>
      <c r="BN40" s="137">
        <v>5836.2420364378067</v>
      </c>
      <c r="BO40" s="137">
        <v>5107.4800105734248</v>
      </c>
      <c r="BP40" s="137">
        <v>3336.4218646609511</v>
      </c>
      <c r="BQ40" s="137">
        <v>1186.3056945429787</v>
      </c>
      <c r="BR40" s="137">
        <v>241.76248859590001</v>
      </c>
      <c r="BS40" s="137">
        <v>48.294937832115821</v>
      </c>
      <c r="BT40" s="137">
        <v>7.7527065252927461</v>
      </c>
      <c r="BU40" s="137">
        <v>5.5275675705076379</v>
      </c>
      <c r="BV40" s="137">
        <v>6.0452123645266429</v>
      </c>
      <c r="BW40" s="137">
        <v>6.5472125574420179</v>
      </c>
      <c r="BX40" s="133">
        <v>6.6312156423249542</v>
      </c>
    </row>
    <row r="41" spans="1:76">
      <c r="A41" s="112"/>
      <c r="B41" s="37" t="s">
        <v>302</v>
      </c>
      <c r="C41" s="213" t="s">
        <v>210</v>
      </c>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v>0</v>
      </c>
      <c r="AI41" s="137">
        <v>11.582408102686449</v>
      </c>
      <c r="AJ41" s="137">
        <v>32.523163155741649</v>
      </c>
      <c r="AK41" s="137">
        <v>77.066849964103525</v>
      </c>
      <c r="AL41" s="137">
        <v>147.05647652025894</v>
      </c>
      <c r="AM41" s="137">
        <v>177.79133658056924</v>
      </c>
      <c r="AN41" s="137">
        <v>250.00341235583528</v>
      </c>
      <c r="AO41" s="137">
        <v>297.45969778340253</v>
      </c>
      <c r="AP41" s="137">
        <v>432.84830769207002</v>
      </c>
      <c r="AQ41" s="137">
        <v>549.86411749255376</v>
      </c>
      <c r="AR41" s="137">
        <v>653.34078890322337</v>
      </c>
      <c r="AS41" s="137">
        <v>786.81881580009951</v>
      </c>
      <c r="AT41" s="137">
        <v>946.21667040222701</v>
      </c>
      <c r="AU41" s="137">
        <v>1234.0226021773183</v>
      </c>
      <c r="AV41" s="137">
        <v>1507.8622400389456</v>
      </c>
      <c r="AW41" s="137">
        <v>1836.4267323190727</v>
      </c>
      <c r="AX41" s="137">
        <v>2117.6361691423408</v>
      </c>
      <c r="AY41" s="137">
        <v>2039.6281233889872</v>
      </c>
      <c r="AZ41" s="137">
        <v>1724.0172358117834</v>
      </c>
      <c r="BA41" s="137">
        <v>1437.112324163176</v>
      </c>
      <c r="BB41" s="137">
        <v>1245.6715276788143</v>
      </c>
      <c r="BC41" s="137">
        <v>1042.9631694538532</v>
      </c>
      <c r="BD41" s="137">
        <v>968.03593681076313</v>
      </c>
      <c r="BE41" s="137">
        <v>708.20874258005483</v>
      </c>
      <c r="BF41" s="137">
        <v>631.63495302307592</v>
      </c>
      <c r="BG41" s="137">
        <v>586.36227990234704</v>
      </c>
      <c r="BH41" s="137">
        <v>484.40718766105624</v>
      </c>
      <c r="BI41" s="137">
        <v>386.21397703641458</v>
      </c>
      <c r="BJ41" s="137">
        <v>340.89103041956855</v>
      </c>
      <c r="BK41" s="137">
        <v>289.45049122510113</v>
      </c>
      <c r="BL41" s="137">
        <v>244.96751764928851</v>
      </c>
      <c r="BM41" s="137">
        <v>198.28367703116237</v>
      </c>
      <c r="BN41" s="137">
        <v>170.1558829812144</v>
      </c>
      <c r="BO41" s="137">
        <v>134.03937828818272</v>
      </c>
      <c r="BP41" s="137">
        <v>87.428850999271219</v>
      </c>
      <c r="BQ41" s="137">
        <v>28.819375135098053</v>
      </c>
      <c r="BR41" s="137">
        <v>5.2109106043000013</v>
      </c>
      <c r="BS41" s="137">
        <v>0.14860703</v>
      </c>
      <c r="BT41" s="137">
        <v>0</v>
      </c>
      <c r="BU41" s="137">
        <v>0</v>
      </c>
      <c r="BV41" s="137">
        <v>0</v>
      </c>
      <c r="BW41" s="137">
        <v>0</v>
      </c>
      <c r="BX41" s="133">
        <v>0</v>
      </c>
    </row>
    <row r="42" spans="1:76" ht="25.5" customHeight="1">
      <c r="A42" s="112"/>
      <c r="B42" s="38" t="s">
        <v>301</v>
      </c>
      <c r="C42" s="213"/>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v>3336.0255127490486</v>
      </c>
      <c r="AI42" s="137">
        <v>3006.2442491490542</v>
      </c>
      <c r="AJ42" s="137">
        <v>3516.3552678282986</v>
      </c>
      <c r="AK42" s="137">
        <v>5398.8823120936877</v>
      </c>
      <c r="AL42" s="137">
        <v>8394.9409519977798</v>
      </c>
      <c r="AM42" s="137">
        <v>10258.626052496458</v>
      </c>
      <c r="AN42" s="137">
        <v>11095.608712629395</v>
      </c>
      <c r="AO42" s="137">
        <v>12036.560376382495</v>
      </c>
      <c r="AP42" s="137">
        <v>12426.296814564988</v>
      </c>
      <c r="AQ42" s="137">
        <v>11404.539520394839</v>
      </c>
      <c r="AR42" s="137">
        <v>9278.6595368632989</v>
      </c>
      <c r="AS42" s="137">
        <v>8228.7670337306536</v>
      </c>
      <c r="AT42" s="137">
        <v>9010.7079391314674</v>
      </c>
      <c r="AU42" s="137">
        <v>11601.027436046785</v>
      </c>
      <c r="AV42" s="137">
        <v>14083.875233263983</v>
      </c>
      <c r="AW42" s="137">
        <v>15087.644853811549</v>
      </c>
      <c r="AX42" s="137">
        <v>15443.520575871549</v>
      </c>
      <c r="AY42" s="137">
        <v>15675.369982494394</v>
      </c>
      <c r="AZ42" s="137">
        <v>12263.849032874436</v>
      </c>
      <c r="BA42" s="137">
        <v>8902.3444063282532</v>
      </c>
      <c r="BB42" s="137">
        <v>8726.9747663285088</v>
      </c>
      <c r="BC42" s="137">
        <v>8505.9443849060881</v>
      </c>
      <c r="BD42" s="137">
        <v>8555.2961650860161</v>
      </c>
      <c r="BE42" s="137">
        <v>8722.1958076778737</v>
      </c>
      <c r="BF42" s="137">
        <v>8254.5881533462034</v>
      </c>
      <c r="BG42" s="137">
        <v>8689.9305311706667</v>
      </c>
      <c r="BH42" s="137">
        <v>8570.9176649529254</v>
      </c>
      <c r="BI42" s="137">
        <v>8181.2729619701004</v>
      </c>
      <c r="BJ42" s="137">
        <v>8163.4662317829079</v>
      </c>
      <c r="BK42" s="137">
        <v>8517.4998584882214</v>
      </c>
      <c r="BL42" s="137">
        <v>8238.9232259509026</v>
      </c>
      <c r="BM42" s="137">
        <v>8328.7560620331369</v>
      </c>
      <c r="BN42" s="137">
        <v>7808.6720700421229</v>
      </c>
      <c r="BO42" s="137">
        <v>6952.3541836095337</v>
      </c>
      <c r="BP42" s="137">
        <v>5243.2995434800241</v>
      </c>
      <c r="BQ42" s="137">
        <v>3492.7481996315441</v>
      </c>
      <c r="BR42" s="137">
        <v>2799.8631314129821</v>
      </c>
      <c r="BS42" s="137">
        <v>2689.4514441240976</v>
      </c>
      <c r="BT42" s="137">
        <v>2521.190687952012</v>
      </c>
      <c r="BU42" s="137">
        <v>2309.132112772761</v>
      </c>
      <c r="BV42" s="137">
        <v>2151.7482101318319</v>
      </c>
      <c r="BW42" s="137">
        <v>2070.3268455048783</v>
      </c>
      <c r="BX42" s="133">
        <v>2088.5327622372074</v>
      </c>
    </row>
    <row r="43" spans="1:76">
      <c r="A43" s="112"/>
      <c r="B43" s="37" t="s">
        <v>300</v>
      </c>
      <c r="C43" s="213" t="s">
        <v>203</v>
      </c>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v>0</v>
      </c>
      <c r="AI43" s="137">
        <v>8.3113166425519864</v>
      </c>
      <c r="AJ43" s="137">
        <v>12.59878365853254</v>
      </c>
      <c r="AK43" s="137">
        <v>14.67238503155272</v>
      </c>
      <c r="AL43" s="137">
        <v>23.306739876883295</v>
      </c>
      <c r="AM43" s="137">
        <v>59.488307731081726</v>
      </c>
      <c r="AN43" s="137">
        <v>108.14941870047821</v>
      </c>
      <c r="AO43" s="137">
        <v>177.41209669386535</v>
      </c>
      <c r="AP43" s="137">
        <v>245.2338272693199</v>
      </c>
      <c r="AQ43" s="137">
        <v>311.85576509101242</v>
      </c>
      <c r="AR43" s="137">
        <v>382.69436606594479</v>
      </c>
      <c r="AS43" s="137">
        <v>446.829576844744</v>
      </c>
      <c r="AT43" s="137">
        <v>452.52649429189125</v>
      </c>
      <c r="AU43" s="137">
        <v>547.15533949012251</v>
      </c>
      <c r="AV43" s="137">
        <v>644.86364974109972</v>
      </c>
      <c r="AW43" s="137">
        <v>747.31185184303092</v>
      </c>
      <c r="AX43" s="137">
        <v>764.22847885284352</v>
      </c>
      <c r="AY43" s="137">
        <v>745.63410600548718</v>
      </c>
      <c r="AZ43" s="137">
        <v>724.89694474263013</v>
      </c>
      <c r="BA43" s="137">
        <v>722.09327731500321</v>
      </c>
      <c r="BB43" s="137">
        <v>714.15017364436653</v>
      </c>
      <c r="BC43" s="137">
        <v>707.14352789063503</v>
      </c>
      <c r="BD43" s="137">
        <v>675.59999855231831</v>
      </c>
      <c r="BE43" s="137">
        <v>670.71176918419326</v>
      </c>
      <c r="BF43" s="137">
        <v>196.6017367791718</v>
      </c>
      <c r="BG43" s="137">
        <v>85.094209145097594</v>
      </c>
      <c r="BH43" s="137">
        <v>0</v>
      </c>
      <c r="BI43" s="137">
        <v>0</v>
      </c>
      <c r="BJ43" s="137">
        <v>0</v>
      </c>
      <c r="BK43" s="137">
        <v>0</v>
      </c>
      <c r="BL43" s="137">
        <v>0</v>
      </c>
      <c r="BM43" s="137">
        <v>0</v>
      </c>
      <c r="BN43" s="137">
        <v>0</v>
      </c>
      <c r="BO43" s="137">
        <v>0</v>
      </c>
      <c r="BP43" s="137">
        <v>0</v>
      </c>
      <c r="BQ43" s="137">
        <v>0</v>
      </c>
      <c r="BR43" s="137">
        <v>0</v>
      </c>
      <c r="BS43" s="137">
        <v>0</v>
      </c>
      <c r="BT43" s="137">
        <v>0</v>
      </c>
      <c r="BU43" s="137">
        <v>0</v>
      </c>
      <c r="BV43" s="137">
        <v>0</v>
      </c>
      <c r="BW43" s="137">
        <v>0</v>
      </c>
      <c r="BX43" s="133">
        <v>0</v>
      </c>
    </row>
    <row r="44" spans="1:76">
      <c r="A44" s="112"/>
      <c r="B44" s="37" t="s">
        <v>299</v>
      </c>
      <c r="C44" s="213" t="s">
        <v>203</v>
      </c>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v>3336.0255127490486</v>
      </c>
      <c r="AI44" s="137">
        <v>2997.9329325065023</v>
      </c>
      <c r="AJ44" s="137">
        <v>3503.7564841697658</v>
      </c>
      <c r="AK44" s="137">
        <v>5384.2099270621356</v>
      </c>
      <c r="AL44" s="137">
        <v>8371.6342121208963</v>
      </c>
      <c r="AM44" s="137">
        <v>10199.137744765376</v>
      </c>
      <c r="AN44" s="137">
        <v>10987.459293928918</v>
      </c>
      <c r="AO44" s="137">
        <v>11859.148279688632</v>
      </c>
      <c r="AP44" s="137">
        <v>12181.062987295669</v>
      </c>
      <c r="AQ44" s="137">
        <v>11092.683755303826</v>
      </c>
      <c r="AR44" s="137">
        <v>8895.9651707973535</v>
      </c>
      <c r="AS44" s="137">
        <v>7781.9374568859103</v>
      </c>
      <c r="AT44" s="137">
        <v>8558.1814448395762</v>
      </c>
      <c r="AU44" s="137">
        <v>11053.872096556663</v>
      </c>
      <c r="AV44" s="137">
        <v>13439.011583522884</v>
      </c>
      <c r="AW44" s="137">
        <v>14340.333001968518</v>
      </c>
      <c r="AX44" s="137">
        <v>14679.292097018706</v>
      </c>
      <c r="AY44" s="137">
        <v>14929.735876488907</v>
      </c>
      <c r="AZ44" s="137">
        <v>11538.952088131806</v>
      </c>
      <c r="BA44" s="137">
        <v>8180.2511290132497</v>
      </c>
      <c r="BB44" s="137">
        <v>8012.8245926841428</v>
      </c>
      <c r="BC44" s="137">
        <v>7798.8008570154525</v>
      </c>
      <c r="BD44" s="137">
        <v>7879.6961665336967</v>
      </c>
      <c r="BE44" s="137">
        <v>8051.4840384936797</v>
      </c>
      <c r="BF44" s="137">
        <v>8057.9864165670315</v>
      </c>
      <c r="BG44" s="137">
        <v>8604.8363220255687</v>
      </c>
      <c r="BH44" s="137">
        <v>8570.9176649529254</v>
      </c>
      <c r="BI44" s="137">
        <v>8181.2729619701004</v>
      </c>
      <c r="BJ44" s="137">
        <v>8163.4662317829079</v>
      </c>
      <c r="BK44" s="137">
        <v>8517.4998584882214</v>
      </c>
      <c r="BL44" s="137">
        <v>8238.9232259509026</v>
      </c>
      <c r="BM44" s="137">
        <v>8328.7560620331369</v>
      </c>
      <c r="BN44" s="137">
        <v>7808.6720700421229</v>
      </c>
      <c r="BO44" s="137">
        <v>6952.3541836095337</v>
      </c>
      <c r="BP44" s="137">
        <v>5243.2995434800241</v>
      </c>
      <c r="BQ44" s="137">
        <v>3492.7481996315441</v>
      </c>
      <c r="BR44" s="137">
        <v>2799.8631314129821</v>
      </c>
      <c r="BS44" s="137">
        <v>2689.4514441240976</v>
      </c>
      <c r="BT44" s="137">
        <v>2521.190687952012</v>
      </c>
      <c r="BU44" s="137">
        <v>2309.132112772761</v>
      </c>
      <c r="BV44" s="137">
        <v>2151.7482101318319</v>
      </c>
      <c r="BW44" s="137">
        <v>2070.3268455048783</v>
      </c>
      <c r="BX44" s="133">
        <v>2088.5327622372074</v>
      </c>
    </row>
    <row r="45" spans="1:76">
      <c r="A45" s="112"/>
      <c r="B45" s="38" t="s">
        <v>240</v>
      </c>
      <c r="C45" s="213" t="s">
        <v>203</v>
      </c>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v>0</v>
      </c>
      <c r="AI45" s="137">
        <v>0</v>
      </c>
      <c r="AJ45" s="137">
        <v>0</v>
      </c>
      <c r="AK45" s="137">
        <v>0</v>
      </c>
      <c r="AL45" s="137">
        <v>0</v>
      </c>
      <c r="AM45" s="137">
        <v>0</v>
      </c>
      <c r="AN45" s="137">
        <v>0</v>
      </c>
      <c r="AO45" s="137">
        <v>0</v>
      </c>
      <c r="AP45" s="137">
        <v>0</v>
      </c>
      <c r="AQ45" s="137">
        <v>0</v>
      </c>
      <c r="AR45" s="137">
        <v>2.6729004940014112</v>
      </c>
      <c r="AS45" s="137">
        <v>20.870597523637134</v>
      </c>
      <c r="AT45" s="137">
        <v>43.861574032903512</v>
      </c>
      <c r="AU45" s="137">
        <v>77.881562368752626</v>
      </c>
      <c r="AV45" s="137">
        <v>143.06058223161483</v>
      </c>
      <c r="AW45" s="137">
        <v>182.24509897982026</v>
      </c>
      <c r="AX45" s="137">
        <v>161.70885615853851</v>
      </c>
      <c r="AY45" s="137">
        <v>162.10839654801757</v>
      </c>
      <c r="AZ45" s="137">
        <v>162.80612560585746</v>
      </c>
      <c r="BA45" s="137">
        <v>157.14376076541171</v>
      </c>
      <c r="BB45" s="137">
        <v>161.25404650632623</v>
      </c>
      <c r="BC45" s="137">
        <v>178.43342828134695</v>
      </c>
      <c r="BD45" s="137">
        <v>184.27376488751653</v>
      </c>
      <c r="BE45" s="137">
        <v>203.98724947042527</v>
      </c>
      <c r="BF45" s="137">
        <v>224.95357360218046</v>
      </c>
      <c r="BG45" s="137">
        <v>247.62621075971526</v>
      </c>
      <c r="BH45" s="137">
        <v>265.87199728482898</v>
      </c>
      <c r="BI45" s="137">
        <v>285.44733487688848</v>
      </c>
      <c r="BJ45" s="137">
        <v>311.82609222059443</v>
      </c>
      <c r="BK45" s="137">
        <v>346.09644881434355</v>
      </c>
      <c r="BL45" s="137">
        <v>370.35726698262243</v>
      </c>
      <c r="BM45" s="137">
        <v>378.9541419630188</v>
      </c>
      <c r="BN45" s="137">
        <v>378.19298489729948</v>
      </c>
      <c r="BO45" s="137">
        <v>346.20530184334217</v>
      </c>
      <c r="BP45" s="137">
        <v>317.75168160274853</v>
      </c>
      <c r="BQ45" s="137">
        <v>292.45411960334997</v>
      </c>
      <c r="BR45" s="137">
        <v>274.33519000000001</v>
      </c>
      <c r="BS45" s="137">
        <v>0</v>
      </c>
      <c r="BT45" s="137">
        <v>0</v>
      </c>
      <c r="BU45" s="137">
        <v>0</v>
      </c>
      <c r="BV45" s="137">
        <v>0</v>
      </c>
      <c r="BW45" s="137">
        <v>0</v>
      </c>
      <c r="BX45" s="133">
        <v>0</v>
      </c>
    </row>
    <row r="46" spans="1:76">
      <c r="A46" s="112"/>
      <c r="B46" s="38" t="s">
        <v>6</v>
      </c>
      <c r="C46" s="213" t="s">
        <v>201</v>
      </c>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v>754.31693500121582</v>
      </c>
      <c r="AI46" s="137">
        <v>724.33822557660778</v>
      </c>
      <c r="AJ46" s="137">
        <v>697.65721124589288</v>
      </c>
      <c r="AK46" s="137">
        <v>703.30893575657944</v>
      </c>
      <c r="AL46" s="137">
        <v>683.58027941897035</v>
      </c>
      <c r="AM46" s="137">
        <v>724.36931376990458</v>
      </c>
      <c r="AN46" s="137">
        <v>728.32300901776523</v>
      </c>
      <c r="AO46" s="137">
        <v>743.43283500170799</v>
      </c>
      <c r="AP46" s="137">
        <v>704.90026549419281</v>
      </c>
      <c r="AQ46" s="137">
        <v>685.89491896253458</v>
      </c>
      <c r="AR46" s="137">
        <v>633.52129703526759</v>
      </c>
      <c r="AS46" s="137">
        <v>618.19877275086048</v>
      </c>
      <c r="AT46" s="137">
        <v>626.33444545503539</v>
      </c>
      <c r="AU46" s="137">
        <v>673.04284617920712</v>
      </c>
      <c r="AV46" s="137">
        <v>661.04829392871784</v>
      </c>
      <c r="AW46" s="137">
        <v>649.6429818947023</v>
      </c>
      <c r="AX46" s="137">
        <v>672.29299623523002</v>
      </c>
      <c r="AY46" s="137">
        <v>676.77731874518315</v>
      </c>
      <c r="AZ46" s="137">
        <v>682.95543510772075</v>
      </c>
      <c r="BA46" s="137">
        <v>674.36283464288192</v>
      </c>
      <c r="BB46" s="137">
        <v>679.98742872089974</v>
      </c>
      <c r="BC46" s="137">
        <v>662.8976635372353</v>
      </c>
      <c r="BD46" s="137">
        <v>635.54233292898107</v>
      </c>
      <c r="BE46" s="137">
        <v>638.84813926572247</v>
      </c>
      <c r="BF46" s="137">
        <v>614.51085419259744</v>
      </c>
      <c r="BG46" s="137">
        <v>620.88170186227319</v>
      </c>
      <c r="BH46" s="137">
        <v>589.55875956909233</v>
      </c>
      <c r="BI46" s="137">
        <v>564.50210698898286</v>
      </c>
      <c r="BJ46" s="137">
        <v>540.9121370820659</v>
      </c>
      <c r="BK46" s="137">
        <v>494.28146900749579</v>
      </c>
      <c r="BL46" s="137">
        <v>400.97257145143072</v>
      </c>
      <c r="BM46" s="137">
        <v>396.33286396797939</v>
      </c>
      <c r="BN46" s="137">
        <v>436.29886453920528</v>
      </c>
      <c r="BO46" s="137">
        <v>417.24440695068074</v>
      </c>
      <c r="BP46" s="137">
        <v>406.77956136434432</v>
      </c>
      <c r="BQ46" s="137">
        <v>385.67069100245499</v>
      </c>
      <c r="BR46" s="137">
        <v>372.32554057478069</v>
      </c>
      <c r="BS46" s="137">
        <v>355.94740543691063</v>
      </c>
      <c r="BT46" s="137">
        <v>333.08305204039908</v>
      </c>
      <c r="BU46" s="137">
        <v>313.59293645061774</v>
      </c>
      <c r="BV46" s="137">
        <v>295.77494947063292</v>
      </c>
      <c r="BW46" s="137">
        <v>278.83952248383412</v>
      </c>
      <c r="BX46" s="133">
        <v>260.33554260550341</v>
      </c>
    </row>
    <row r="47" spans="1:76" ht="25.5" customHeight="1">
      <c r="A47" s="112"/>
      <c r="B47" s="152" t="s">
        <v>314</v>
      </c>
      <c r="C47" s="213" t="s">
        <v>203</v>
      </c>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v>0</v>
      </c>
      <c r="AI47" s="137">
        <v>0</v>
      </c>
      <c r="AJ47" s="137">
        <v>0</v>
      </c>
      <c r="AK47" s="137">
        <v>0</v>
      </c>
      <c r="AL47" s="137">
        <v>0</v>
      </c>
      <c r="AM47" s="137">
        <v>0</v>
      </c>
      <c r="AN47" s="137">
        <v>0</v>
      </c>
      <c r="AO47" s="137">
        <v>0</v>
      </c>
      <c r="AP47" s="137">
        <v>0</v>
      </c>
      <c r="AQ47" s="137">
        <v>0</v>
      </c>
      <c r="AR47" s="137">
        <v>0</v>
      </c>
      <c r="AS47" s="137">
        <v>0</v>
      </c>
      <c r="AT47" s="137">
        <v>0</v>
      </c>
      <c r="AU47" s="137">
        <v>0</v>
      </c>
      <c r="AV47" s="137">
        <v>0</v>
      </c>
      <c r="AW47" s="137">
        <v>0</v>
      </c>
      <c r="AX47" s="137">
        <v>0</v>
      </c>
      <c r="AY47" s="137">
        <v>0</v>
      </c>
      <c r="AZ47" s="137">
        <v>0</v>
      </c>
      <c r="BA47" s="137">
        <v>0</v>
      </c>
      <c r="BB47" s="137">
        <v>0</v>
      </c>
      <c r="BC47" s="137">
        <v>0</v>
      </c>
      <c r="BD47" s="137">
        <v>0</v>
      </c>
      <c r="BE47" s="137">
        <v>0</v>
      </c>
      <c r="BF47" s="137">
        <v>0</v>
      </c>
      <c r="BG47" s="137">
        <v>0</v>
      </c>
      <c r="BH47" s="137">
        <v>0</v>
      </c>
      <c r="BI47" s="137">
        <v>0</v>
      </c>
      <c r="BJ47" s="137">
        <v>0</v>
      </c>
      <c r="BK47" s="137">
        <v>0</v>
      </c>
      <c r="BL47" s="137">
        <v>103.54120724046491</v>
      </c>
      <c r="BM47" s="137">
        <v>118.83984118555509</v>
      </c>
      <c r="BN47" s="137">
        <v>118.83022479593696</v>
      </c>
      <c r="BO47" s="137">
        <v>123.15568154659881</v>
      </c>
      <c r="BP47" s="137">
        <v>114.99865647111784</v>
      </c>
      <c r="BQ47" s="137">
        <v>103.82346250643846</v>
      </c>
      <c r="BR47" s="137">
        <v>15.855952933000001</v>
      </c>
      <c r="BS47" s="137">
        <v>0</v>
      </c>
      <c r="BT47" s="137">
        <v>0</v>
      </c>
      <c r="BU47" s="137">
        <v>0</v>
      </c>
      <c r="BV47" s="137">
        <v>0</v>
      </c>
      <c r="BW47" s="137">
        <v>0</v>
      </c>
      <c r="BX47" s="133">
        <v>0</v>
      </c>
    </row>
    <row r="48" spans="1:76">
      <c r="A48" s="112"/>
      <c r="B48" s="152" t="s">
        <v>237</v>
      </c>
      <c r="C48" s="213" t="s">
        <v>201</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v>0</v>
      </c>
      <c r="AI48" s="137">
        <v>0</v>
      </c>
      <c r="AJ48" s="137">
        <v>0</v>
      </c>
      <c r="AK48" s="137">
        <v>0</v>
      </c>
      <c r="AL48" s="137">
        <v>0</v>
      </c>
      <c r="AM48" s="137">
        <v>0</v>
      </c>
      <c r="AN48" s="137">
        <v>0</v>
      </c>
      <c r="AO48" s="137">
        <v>0</v>
      </c>
      <c r="AP48" s="137">
        <v>0</v>
      </c>
      <c r="AQ48" s="137">
        <v>0</v>
      </c>
      <c r="AR48" s="137">
        <v>0</v>
      </c>
      <c r="AS48" s="137">
        <v>0</v>
      </c>
      <c r="AT48" s="137">
        <v>0</v>
      </c>
      <c r="AU48" s="137">
        <v>0</v>
      </c>
      <c r="AV48" s="137">
        <v>0</v>
      </c>
      <c r="AW48" s="137">
        <v>0</v>
      </c>
      <c r="AX48" s="137">
        <v>0</v>
      </c>
      <c r="AY48" s="137">
        <v>0</v>
      </c>
      <c r="AZ48" s="137">
        <v>0</v>
      </c>
      <c r="BA48" s="137">
        <v>0</v>
      </c>
      <c r="BB48" s="137">
        <v>0</v>
      </c>
      <c r="BC48" s="137">
        <v>0</v>
      </c>
      <c r="BD48" s="137">
        <v>0</v>
      </c>
      <c r="BE48" s="137">
        <v>7.2097794796588985</v>
      </c>
      <c r="BF48" s="137">
        <v>7.5674499219390876</v>
      </c>
      <c r="BG48" s="137">
        <v>6.5396949824302073</v>
      </c>
      <c r="BH48" s="137">
        <v>23.214523650899402</v>
      </c>
      <c r="BI48" s="137">
        <v>47.09934406774687</v>
      </c>
      <c r="BJ48" s="137">
        <v>48.433401989594238</v>
      </c>
      <c r="BK48" s="137">
        <v>54.829834133024875</v>
      </c>
      <c r="BL48" s="137">
        <v>44.026592548634966</v>
      </c>
      <c r="BM48" s="137">
        <v>53.842866428265019</v>
      </c>
      <c r="BN48" s="137">
        <v>65.642997166129703</v>
      </c>
      <c r="BO48" s="137">
        <v>55.610567235722776</v>
      </c>
      <c r="BP48" s="137">
        <v>59.397603465964359</v>
      </c>
      <c r="BQ48" s="137">
        <v>0.63793406870399294</v>
      </c>
      <c r="BR48" s="137">
        <v>0.21180949369999999</v>
      </c>
      <c r="BS48" s="137">
        <v>2.5372059999999998E-2</v>
      </c>
      <c r="BT48" s="137">
        <v>-8.9282202556538847E-6</v>
      </c>
      <c r="BU48" s="137">
        <v>-8.7703538857110853E-6</v>
      </c>
      <c r="BV48" s="137">
        <v>-8.6068242254279554E-6</v>
      </c>
      <c r="BW48" s="137">
        <v>-8.429798457813864E-6</v>
      </c>
      <c r="BX48" s="133">
        <v>-8.2241936173793801E-6</v>
      </c>
    </row>
    <row r="49" spans="1:76">
      <c r="A49" s="112"/>
      <c r="B49" s="152" t="s">
        <v>236</v>
      </c>
      <c r="C49" s="213"/>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v>0</v>
      </c>
      <c r="AI49" s="137">
        <v>0</v>
      </c>
      <c r="AJ49" s="137">
        <v>0</v>
      </c>
      <c r="AK49" s="137">
        <v>0</v>
      </c>
      <c r="AL49" s="137">
        <v>0</v>
      </c>
      <c r="AM49" s="137">
        <v>0</v>
      </c>
      <c r="AN49" s="137">
        <v>0</v>
      </c>
      <c r="AO49" s="137">
        <v>0</v>
      </c>
      <c r="AP49" s="137">
        <v>0</v>
      </c>
      <c r="AQ49" s="137">
        <v>0</v>
      </c>
      <c r="AR49" s="137">
        <v>0</v>
      </c>
      <c r="AS49" s="137">
        <v>0</v>
      </c>
      <c r="AT49" s="137">
        <v>0</v>
      </c>
      <c r="AU49" s="137">
        <v>0</v>
      </c>
      <c r="AV49" s="137">
        <v>0</v>
      </c>
      <c r="AW49" s="137">
        <v>0</v>
      </c>
      <c r="AX49" s="137">
        <v>0</v>
      </c>
      <c r="AY49" s="137">
        <v>0</v>
      </c>
      <c r="AZ49" s="137">
        <v>2903.9244316727718</v>
      </c>
      <c r="BA49" s="137">
        <v>5209.5193885969866</v>
      </c>
      <c r="BB49" s="137">
        <v>4680.8673344351992</v>
      </c>
      <c r="BC49" s="137">
        <v>4230.0564893677029</v>
      </c>
      <c r="BD49" s="137">
        <v>3588.1564292015887</v>
      </c>
      <c r="BE49" s="137">
        <v>3183.9479257256398</v>
      </c>
      <c r="BF49" s="137">
        <v>3119.3219250309603</v>
      </c>
      <c r="BG49" s="137">
        <v>3016.4729738214992</v>
      </c>
      <c r="BH49" s="137">
        <v>2617.3972320339899</v>
      </c>
      <c r="BI49" s="137">
        <v>2824.7649697281954</v>
      </c>
      <c r="BJ49" s="137">
        <v>2919.1464589370239</v>
      </c>
      <c r="BK49" s="137">
        <v>2618.7426497844604</v>
      </c>
      <c r="BL49" s="137">
        <v>3255.9196492553597</v>
      </c>
      <c r="BM49" s="137">
        <v>5203.834239428782</v>
      </c>
      <c r="BN49" s="137">
        <v>4836.0967151699915</v>
      </c>
      <c r="BO49" s="137">
        <v>5240.1443173048065</v>
      </c>
      <c r="BP49" s="137">
        <v>5403.3829502561211</v>
      </c>
      <c r="BQ49" s="137">
        <v>4442.4490945708558</v>
      </c>
      <c r="BR49" s="137">
        <v>3095.6914985567996</v>
      </c>
      <c r="BS49" s="137">
        <v>2156.5056348380563</v>
      </c>
      <c r="BT49" s="137">
        <v>2311.7032743906334</v>
      </c>
      <c r="BU49" s="137">
        <v>2339.5074204779648</v>
      </c>
      <c r="BV49" s="137">
        <v>2314.640675299966</v>
      </c>
      <c r="BW49" s="137">
        <v>2310.7104075742841</v>
      </c>
      <c r="BX49" s="133">
        <v>2329.3363947983294</v>
      </c>
    </row>
    <row r="50" spans="1:76">
      <c r="A50" s="112"/>
      <c r="B50" s="37" t="s">
        <v>217</v>
      </c>
      <c r="C50" s="213" t="s">
        <v>210</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v>0</v>
      </c>
      <c r="AI50" s="137">
        <v>0</v>
      </c>
      <c r="AJ50" s="137">
        <v>0</v>
      </c>
      <c r="AK50" s="137">
        <v>0</v>
      </c>
      <c r="AL50" s="137">
        <v>0</v>
      </c>
      <c r="AM50" s="137">
        <v>0</v>
      </c>
      <c r="AN50" s="137">
        <v>0</v>
      </c>
      <c r="AO50" s="137">
        <v>0</v>
      </c>
      <c r="AP50" s="137">
        <v>0</v>
      </c>
      <c r="AQ50" s="137">
        <v>0</v>
      </c>
      <c r="AR50" s="137">
        <v>0</v>
      </c>
      <c r="AS50" s="137">
        <v>0</v>
      </c>
      <c r="AT50" s="137">
        <v>0</v>
      </c>
      <c r="AU50" s="137">
        <v>0</v>
      </c>
      <c r="AV50" s="137">
        <v>0</v>
      </c>
      <c r="AW50" s="137">
        <v>0</v>
      </c>
      <c r="AX50" s="137">
        <v>0</v>
      </c>
      <c r="AY50" s="137">
        <v>0</v>
      </c>
      <c r="AZ50" s="137">
        <v>495.05013332547628</v>
      </c>
      <c r="BA50" s="137">
        <v>694.42598462807769</v>
      </c>
      <c r="BB50" s="137">
        <v>682.47241536532556</v>
      </c>
      <c r="BC50" s="137">
        <v>653.74413390490167</v>
      </c>
      <c r="BD50" s="137">
        <v>622.2755017644464</v>
      </c>
      <c r="BE50" s="137">
        <v>644.26093153738282</v>
      </c>
      <c r="BF50" s="137">
        <v>693.06740765989264</v>
      </c>
      <c r="BG50" s="137">
        <v>664.25617291678532</v>
      </c>
      <c r="BH50" s="137">
        <v>565.26888992244164</v>
      </c>
      <c r="BI50" s="137">
        <v>600.55780078936107</v>
      </c>
      <c r="BJ50" s="137">
        <v>574.70322496106769</v>
      </c>
      <c r="BK50" s="137">
        <v>495.39699095693067</v>
      </c>
      <c r="BL50" s="137">
        <v>829.35815665154598</v>
      </c>
      <c r="BM50" s="137">
        <v>1209.5115416891244</v>
      </c>
      <c r="BN50" s="137">
        <v>866.10077673480532</v>
      </c>
      <c r="BO50" s="137">
        <v>796.40755584180692</v>
      </c>
      <c r="BP50" s="137">
        <v>692.260267834199</v>
      </c>
      <c r="BQ50" s="137">
        <v>539.38757401486419</v>
      </c>
      <c r="BR50" s="137">
        <v>372.9028460971</v>
      </c>
      <c r="BS50" s="137">
        <v>318.98404495045077</v>
      </c>
      <c r="BT50" s="137">
        <v>320.85221009558751</v>
      </c>
      <c r="BU50" s="137">
        <v>316.60906748434058</v>
      </c>
      <c r="BV50" s="137">
        <v>315.60274267689243</v>
      </c>
      <c r="BW50" s="137">
        <v>303.50162097803718</v>
      </c>
      <c r="BX50" s="133">
        <v>305.94741176458888</v>
      </c>
    </row>
    <row r="51" spans="1:76">
      <c r="A51" s="112"/>
      <c r="B51" s="37" t="s">
        <v>313</v>
      </c>
      <c r="C51" s="213" t="s">
        <v>203</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v>0</v>
      </c>
      <c r="AI51" s="137">
        <v>0</v>
      </c>
      <c r="AJ51" s="137">
        <v>0</v>
      </c>
      <c r="AK51" s="137">
        <v>0</v>
      </c>
      <c r="AL51" s="137">
        <v>0</v>
      </c>
      <c r="AM51" s="137">
        <v>0</v>
      </c>
      <c r="AN51" s="137">
        <v>0</v>
      </c>
      <c r="AO51" s="137">
        <v>0</v>
      </c>
      <c r="AP51" s="137">
        <v>0</v>
      </c>
      <c r="AQ51" s="137">
        <v>0</v>
      </c>
      <c r="AR51" s="137">
        <v>0</v>
      </c>
      <c r="AS51" s="137">
        <v>0</v>
      </c>
      <c r="AT51" s="137">
        <v>0</v>
      </c>
      <c r="AU51" s="137">
        <v>0</v>
      </c>
      <c r="AV51" s="137">
        <v>0</v>
      </c>
      <c r="AW51" s="137">
        <v>0</v>
      </c>
      <c r="AX51" s="137">
        <v>0</v>
      </c>
      <c r="AY51" s="137">
        <v>0</v>
      </c>
      <c r="AZ51" s="137">
        <v>2408.8742983472953</v>
      </c>
      <c r="BA51" s="137">
        <v>4515.0934039689082</v>
      </c>
      <c r="BB51" s="137">
        <v>3998.394919069874</v>
      </c>
      <c r="BC51" s="137">
        <v>3576.3123554628014</v>
      </c>
      <c r="BD51" s="137">
        <v>2965.880927437142</v>
      </c>
      <c r="BE51" s="137">
        <v>2539.6869941882569</v>
      </c>
      <c r="BF51" s="137">
        <v>2426.2545173710678</v>
      </c>
      <c r="BG51" s="137">
        <v>2352.2168009047136</v>
      </c>
      <c r="BH51" s="137">
        <v>2052.1283421115486</v>
      </c>
      <c r="BI51" s="137">
        <v>2224.2071689388345</v>
      </c>
      <c r="BJ51" s="137">
        <v>2344.4432339759564</v>
      </c>
      <c r="BK51" s="137">
        <v>2123.3456588275299</v>
      </c>
      <c r="BL51" s="137">
        <v>2426.5614926038138</v>
      </c>
      <c r="BM51" s="137">
        <v>3994.3226977396575</v>
      </c>
      <c r="BN51" s="137">
        <v>3969.9959384351864</v>
      </c>
      <c r="BO51" s="137">
        <v>4443.7367614630002</v>
      </c>
      <c r="BP51" s="137">
        <v>4711.122682421922</v>
      </c>
      <c r="BQ51" s="137">
        <v>3903.0615205559911</v>
      </c>
      <c r="BR51" s="137">
        <v>2722.7886524596997</v>
      </c>
      <c r="BS51" s="137">
        <v>1837.5215898876056</v>
      </c>
      <c r="BT51" s="137">
        <v>1990.8510642950459</v>
      </c>
      <c r="BU51" s="137">
        <v>2022.8983529936243</v>
      </c>
      <c r="BV51" s="137">
        <v>1999.0379326230736</v>
      </c>
      <c r="BW51" s="137">
        <v>2007.2087865962469</v>
      </c>
      <c r="BX51" s="133">
        <v>2023.3889830337405</v>
      </c>
    </row>
    <row r="52" spans="1:76" ht="26.1" customHeight="1">
      <c r="A52" s="112"/>
      <c r="B52" s="38" t="s">
        <v>234</v>
      </c>
      <c r="C52" s="213" t="s">
        <v>210</v>
      </c>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v>489.70262282970077</v>
      </c>
      <c r="AI52" s="137">
        <v>499.683368954326</v>
      </c>
      <c r="AJ52" s="137">
        <v>501.599893340444</v>
      </c>
      <c r="AK52" s="137">
        <v>484.78036332705511</v>
      </c>
      <c r="AL52" s="137">
        <v>436.89348017871879</v>
      </c>
      <c r="AM52" s="137">
        <v>387.91130965351925</v>
      </c>
      <c r="AN52" s="137">
        <v>418.7310089097183</v>
      </c>
      <c r="AO52" s="137">
        <v>402.12667815784999</v>
      </c>
      <c r="AP52" s="137">
        <v>397.03391334812562</v>
      </c>
      <c r="AQ52" s="137">
        <v>113.43527432884049</v>
      </c>
      <c r="AR52" s="137">
        <v>56.330067665739556</v>
      </c>
      <c r="AS52" s="137">
        <v>58.947622807186463</v>
      </c>
      <c r="AT52" s="137">
        <v>60.474255224544237</v>
      </c>
      <c r="AU52" s="137">
        <v>52.516606467870645</v>
      </c>
      <c r="AV52" s="137">
        <v>52.12070575514818</v>
      </c>
      <c r="AW52" s="137">
        <v>53.295596277463304</v>
      </c>
      <c r="AX52" s="137">
        <v>43.095546635481526</v>
      </c>
      <c r="AY52" s="137">
        <v>44.290055587973342</v>
      </c>
      <c r="AZ52" s="137">
        <v>48.692894709704028</v>
      </c>
      <c r="BA52" s="137">
        <v>52.282817317295574</v>
      </c>
      <c r="BB52" s="137">
        <v>55.064744101219659</v>
      </c>
      <c r="BC52" s="137">
        <v>54.50205877376051</v>
      </c>
      <c r="BD52" s="137">
        <v>62.252053925893257</v>
      </c>
      <c r="BE52" s="137">
        <v>76.520359520123833</v>
      </c>
      <c r="BF52" s="137">
        <v>91.851571923606144</v>
      </c>
      <c r="BG52" s="137">
        <v>167.13480860060426</v>
      </c>
      <c r="BH52" s="137">
        <v>190.14072379420008</v>
      </c>
      <c r="BI52" s="137">
        <v>202.09310538795472</v>
      </c>
      <c r="BJ52" s="137">
        <v>210.90538273347457</v>
      </c>
      <c r="BK52" s="137">
        <v>288.20529601957929</v>
      </c>
      <c r="BL52" s="137">
        <v>365.72499010403976</v>
      </c>
      <c r="BM52" s="137">
        <v>382.75094640373544</v>
      </c>
      <c r="BN52" s="137">
        <v>371.07841907026335</v>
      </c>
      <c r="BO52" s="137">
        <v>388.21857762910236</v>
      </c>
      <c r="BP52" s="137">
        <v>413.65390084959745</v>
      </c>
      <c r="BQ52" s="137">
        <v>409.62014010494192</v>
      </c>
      <c r="BR52" s="137">
        <v>420.72160213720008</v>
      </c>
      <c r="BS52" s="137">
        <v>443.17083370398387</v>
      </c>
      <c r="BT52" s="137">
        <v>442.05403314648788</v>
      </c>
      <c r="BU52" s="137">
        <v>443.53199776963083</v>
      </c>
      <c r="BV52" s="137">
        <v>446.5512182548718</v>
      </c>
      <c r="BW52" s="137">
        <v>451.54275783107579</v>
      </c>
      <c r="BX52" s="133">
        <v>468.2494277529139</v>
      </c>
    </row>
    <row r="53" spans="1:76">
      <c r="A53" s="112"/>
      <c r="B53" s="38" t="s">
        <v>233</v>
      </c>
      <c r="C53" s="213" t="s">
        <v>210</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v>74.62135205024012</v>
      </c>
      <c r="AI53" s="137">
        <v>63.959471226153724</v>
      </c>
      <c r="AJ53" s="137">
        <v>53.863075794947008</v>
      </c>
      <c r="AK53" s="137">
        <v>49.091682362233428</v>
      </c>
      <c r="AL53" s="137">
        <v>45.988787387233558</v>
      </c>
      <c r="AM53" s="137">
        <v>46.769448681629981</v>
      </c>
      <c r="AN53" s="137">
        <v>46.814646958850489</v>
      </c>
      <c r="AO53" s="137">
        <v>41.683862979777132</v>
      </c>
      <c r="AP53" s="137">
        <v>33.025808711900034</v>
      </c>
      <c r="AQ53" s="137">
        <v>0.97014363809397341</v>
      </c>
      <c r="AR53" s="137">
        <v>0</v>
      </c>
      <c r="AS53" s="137">
        <v>0</v>
      </c>
      <c r="AT53" s="137">
        <v>0</v>
      </c>
      <c r="AU53" s="137">
        <v>0</v>
      </c>
      <c r="AV53" s="137">
        <v>0</v>
      </c>
      <c r="AW53" s="137">
        <v>0</v>
      </c>
      <c r="AX53" s="137">
        <v>0</v>
      </c>
      <c r="AY53" s="137">
        <v>0</v>
      </c>
      <c r="AZ53" s="137">
        <v>0</v>
      </c>
      <c r="BA53" s="137">
        <v>0</v>
      </c>
      <c r="BB53" s="137">
        <v>0</v>
      </c>
      <c r="BC53" s="137">
        <v>0</v>
      </c>
      <c r="BD53" s="137">
        <v>0</v>
      </c>
      <c r="BE53" s="137">
        <v>0</v>
      </c>
      <c r="BF53" s="137">
        <v>0</v>
      </c>
      <c r="BG53" s="137">
        <v>0</v>
      </c>
      <c r="BH53" s="137">
        <v>0</v>
      </c>
      <c r="BI53" s="137">
        <v>0</v>
      </c>
      <c r="BJ53" s="137">
        <v>0</v>
      </c>
      <c r="BK53" s="137">
        <v>0</v>
      </c>
      <c r="BL53" s="137">
        <v>0</v>
      </c>
      <c r="BM53" s="137">
        <v>0</v>
      </c>
      <c r="BN53" s="137">
        <v>0</v>
      </c>
      <c r="BO53" s="137">
        <v>0</v>
      </c>
      <c r="BP53" s="137">
        <v>0</v>
      </c>
      <c r="BQ53" s="137">
        <v>0</v>
      </c>
      <c r="BR53" s="137">
        <v>0</v>
      </c>
      <c r="BS53" s="137">
        <v>0</v>
      </c>
      <c r="BT53" s="137">
        <v>0</v>
      </c>
      <c r="BU53" s="137">
        <v>0</v>
      </c>
      <c r="BV53" s="137">
        <v>0</v>
      </c>
      <c r="BW53" s="137">
        <v>0</v>
      </c>
      <c r="BX53" s="133">
        <v>0</v>
      </c>
    </row>
    <row r="54" spans="1:76">
      <c r="A54" s="112"/>
      <c r="B54" s="38" t="s">
        <v>312</v>
      </c>
      <c r="C54" s="213" t="s">
        <v>201</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v>176.75234624329855</v>
      </c>
      <c r="AI54" s="137">
        <v>259.25853183897965</v>
      </c>
      <c r="AJ54" s="137">
        <v>325.09466488222341</v>
      </c>
      <c r="AK54" s="137">
        <v>392.26035840072666</v>
      </c>
      <c r="AL54" s="137">
        <v>487.72812155576207</v>
      </c>
      <c r="AM54" s="137">
        <v>589.94973742046648</v>
      </c>
      <c r="AN54" s="137">
        <v>637.95023893226426</v>
      </c>
      <c r="AO54" s="137">
        <v>692.67161968832249</v>
      </c>
      <c r="AP54" s="137">
        <v>790.89554128533723</v>
      </c>
      <c r="AQ54" s="137">
        <v>850.68461641817078</v>
      </c>
      <c r="AR54" s="137">
        <v>883.56476576820216</v>
      </c>
      <c r="AS54" s="137">
        <v>914.34176583359908</v>
      </c>
      <c r="AT54" s="137">
        <v>950.31690561705898</v>
      </c>
      <c r="AU54" s="137">
        <v>1066.8130697989425</v>
      </c>
      <c r="AV54" s="137">
        <v>66.91521682716693</v>
      </c>
      <c r="AW54" s="137">
        <v>0</v>
      </c>
      <c r="AX54" s="137">
        <v>0</v>
      </c>
      <c r="AY54" s="137">
        <v>0</v>
      </c>
      <c r="AZ54" s="137">
        <v>0</v>
      </c>
      <c r="BA54" s="137">
        <v>0</v>
      </c>
      <c r="BB54" s="137">
        <v>0</v>
      </c>
      <c r="BC54" s="137">
        <v>0</v>
      </c>
      <c r="BD54" s="137">
        <v>0</v>
      </c>
      <c r="BE54" s="137">
        <v>0</v>
      </c>
      <c r="BF54" s="137">
        <v>0</v>
      </c>
      <c r="BG54" s="137">
        <v>0</v>
      </c>
      <c r="BH54" s="137">
        <v>0</v>
      </c>
      <c r="BI54" s="137">
        <v>0</v>
      </c>
      <c r="BJ54" s="137">
        <v>0</v>
      </c>
      <c r="BK54" s="137">
        <v>0</v>
      </c>
      <c r="BL54" s="137">
        <v>0</v>
      </c>
      <c r="BM54" s="137">
        <v>0</v>
      </c>
      <c r="BN54" s="137">
        <v>0</v>
      </c>
      <c r="BO54" s="137">
        <v>0</v>
      </c>
      <c r="BP54" s="137">
        <v>0</v>
      </c>
      <c r="BQ54" s="137">
        <v>0</v>
      </c>
      <c r="BR54" s="137">
        <v>0</v>
      </c>
      <c r="BS54" s="137">
        <v>0</v>
      </c>
      <c r="BT54" s="137">
        <v>0</v>
      </c>
      <c r="BU54" s="137">
        <v>0</v>
      </c>
      <c r="BV54" s="137">
        <v>0</v>
      </c>
      <c r="BW54" s="137">
        <v>0</v>
      </c>
      <c r="BX54" s="133">
        <v>0</v>
      </c>
    </row>
    <row r="55" spans="1:76">
      <c r="A55" s="112"/>
      <c r="B55" s="38" t="s">
        <v>311</v>
      </c>
      <c r="C55" s="213" t="s">
        <v>201</v>
      </c>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v>0</v>
      </c>
      <c r="AI55" s="137">
        <v>0</v>
      </c>
      <c r="AJ55" s="137">
        <v>0</v>
      </c>
      <c r="AK55" s="137">
        <v>0</v>
      </c>
      <c r="AL55" s="137">
        <v>0</v>
      </c>
      <c r="AM55" s="137">
        <v>0</v>
      </c>
      <c r="AN55" s="137">
        <v>0</v>
      </c>
      <c r="AO55" s="137">
        <v>0</v>
      </c>
      <c r="AP55" s="137">
        <v>0</v>
      </c>
      <c r="AQ55" s="137">
        <v>0</v>
      </c>
      <c r="AR55" s="137">
        <v>0</v>
      </c>
      <c r="AS55" s="137">
        <v>0</v>
      </c>
      <c r="AT55" s="137">
        <v>0</v>
      </c>
      <c r="AU55" s="137">
        <v>0</v>
      </c>
      <c r="AV55" s="137">
        <v>0</v>
      </c>
      <c r="AW55" s="137">
        <v>0</v>
      </c>
      <c r="AX55" s="137">
        <v>0</v>
      </c>
      <c r="AY55" s="137">
        <v>0</v>
      </c>
      <c r="AZ55" s="137">
        <v>0</v>
      </c>
      <c r="BA55" s="137">
        <v>0</v>
      </c>
      <c r="BB55" s="137">
        <v>0</v>
      </c>
      <c r="BC55" s="137">
        <v>0.80753285577302725</v>
      </c>
      <c r="BD55" s="137">
        <v>59.520442765769737</v>
      </c>
      <c r="BE55" s="137">
        <v>112.45994242572374</v>
      </c>
      <c r="BF55" s="137">
        <v>240.70743702363001</v>
      </c>
      <c r="BG55" s="137">
        <v>182.49355585897487</v>
      </c>
      <c r="BH55" s="137">
        <v>110.82792603673023</v>
      </c>
      <c r="BI55" s="137">
        <v>88.616374351329853</v>
      </c>
      <c r="BJ55" s="137">
        <v>103.91464819244692</v>
      </c>
      <c r="BK55" s="137">
        <v>128.4825136852516</v>
      </c>
      <c r="BL55" s="137">
        <v>127.91293274655835</v>
      </c>
      <c r="BM55" s="137">
        <v>127.87781315935364</v>
      </c>
      <c r="BN55" s="137">
        <v>149.33712738287647</v>
      </c>
      <c r="BO55" s="137">
        <v>49.937321776990295</v>
      </c>
      <c r="BP55" s="137">
        <v>1.4565311758801249</v>
      </c>
      <c r="BQ55" s="137">
        <v>0.89022468720215764</v>
      </c>
      <c r="BR55" s="137">
        <v>0.41652129319999998</v>
      </c>
      <c r="BS55" s="137">
        <v>0.28312141651637635</v>
      </c>
      <c r="BT55" s="137">
        <v>0.59071664207943253</v>
      </c>
      <c r="BU55" s="137">
        <v>0.60174180534024724</v>
      </c>
      <c r="BV55" s="137">
        <v>0.46534408692754869</v>
      </c>
      <c r="BW55" s="137">
        <v>0.47714749365243209</v>
      </c>
      <c r="BX55" s="133">
        <v>0.47483905297945761</v>
      </c>
    </row>
    <row r="56" spans="1:76">
      <c r="A56" s="112"/>
      <c r="B56" s="38" t="s">
        <v>230</v>
      </c>
      <c r="C56" s="213" t="s">
        <v>201</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v>0</v>
      </c>
      <c r="AI56" s="137">
        <v>0</v>
      </c>
      <c r="AJ56" s="137">
        <v>0</v>
      </c>
      <c r="AK56" s="137">
        <v>0</v>
      </c>
      <c r="AL56" s="137">
        <v>0</v>
      </c>
      <c r="AM56" s="137">
        <v>0</v>
      </c>
      <c r="AN56" s="137">
        <v>0</v>
      </c>
      <c r="AO56" s="137">
        <v>0</v>
      </c>
      <c r="AP56" s="137">
        <v>0</v>
      </c>
      <c r="AQ56" s="137">
        <v>0</v>
      </c>
      <c r="AR56" s="137">
        <v>0</v>
      </c>
      <c r="AS56" s="137">
        <v>0</v>
      </c>
      <c r="AT56" s="137">
        <v>0</v>
      </c>
      <c r="AU56" s="137">
        <v>0</v>
      </c>
      <c r="AV56" s="137">
        <v>0</v>
      </c>
      <c r="AW56" s="137">
        <v>0</v>
      </c>
      <c r="AX56" s="137">
        <v>0</v>
      </c>
      <c r="AY56" s="137">
        <v>0</v>
      </c>
      <c r="AZ56" s="137">
        <v>0</v>
      </c>
      <c r="BA56" s="137">
        <v>0</v>
      </c>
      <c r="BB56" s="137">
        <v>0</v>
      </c>
      <c r="BC56" s="137">
        <v>0</v>
      </c>
      <c r="BD56" s="137">
        <v>0</v>
      </c>
      <c r="BE56" s="137">
        <v>0</v>
      </c>
      <c r="BF56" s="137">
        <v>0</v>
      </c>
      <c r="BG56" s="137">
        <v>0</v>
      </c>
      <c r="BH56" s="137">
        <v>0</v>
      </c>
      <c r="BI56" s="137">
        <v>0</v>
      </c>
      <c r="BJ56" s="137">
        <v>0</v>
      </c>
      <c r="BK56" s="137">
        <v>0</v>
      </c>
      <c r="BL56" s="137">
        <v>0</v>
      </c>
      <c r="BM56" s="137">
        <v>0</v>
      </c>
      <c r="BN56" s="137">
        <v>0</v>
      </c>
      <c r="BO56" s="137">
        <v>5.4228273869336165</v>
      </c>
      <c r="BP56" s="137">
        <v>19.107399676097437</v>
      </c>
      <c r="BQ56" s="137">
        <v>33.582600778800725</v>
      </c>
      <c r="BR56" s="137">
        <v>31.438005834499993</v>
      </c>
      <c r="BS56" s="137">
        <v>30.535836335245897</v>
      </c>
      <c r="BT56" s="137">
        <v>14.039331366764998</v>
      </c>
      <c r="BU56" s="137">
        <v>0</v>
      </c>
      <c r="BV56" s="137">
        <v>0</v>
      </c>
      <c r="BW56" s="137">
        <v>0</v>
      </c>
      <c r="BX56" s="133">
        <v>0</v>
      </c>
    </row>
    <row r="57" spans="1:76" ht="25.5" customHeight="1">
      <c r="A57" s="112"/>
      <c r="B57" s="142" t="s">
        <v>225</v>
      </c>
      <c r="C57" s="213" t="s">
        <v>201</v>
      </c>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v>0</v>
      </c>
      <c r="AI57" s="137">
        <v>0</v>
      </c>
      <c r="AJ57" s="137">
        <v>0</v>
      </c>
      <c r="AK57" s="137">
        <v>0</v>
      </c>
      <c r="AL57" s="137">
        <v>0</v>
      </c>
      <c r="AM57" s="137">
        <v>0</v>
      </c>
      <c r="AN57" s="137">
        <v>0</v>
      </c>
      <c r="AO57" s="137">
        <v>0</v>
      </c>
      <c r="AP57" s="137">
        <v>0</v>
      </c>
      <c r="AQ57" s="137">
        <v>0</v>
      </c>
      <c r="AR57" s="137">
        <v>0</v>
      </c>
      <c r="AS57" s="137">
        <v>0</v>
      </c>
      <c r="AT57" s="137">
        <v>0</v>
      </c>
      <c r="AU57" s="137">
        <v>0</v>
      </c>
      <c r="AV57" s="137">
        <v>0</v>
      </c>
      <c r="AW57" s="137">
        <v>0</v>
      </c>
      <c r="AX57" s="137">
        <v>0</v>
      </c>
      <c r="AY57" s="137">
        <v>0</v>
      </c>
      <c r="AZ57" s="137">
        <v>0</v>
      </c>
      <c r="BA57" s="137">
        <v>0</v>
      </c>
      <c r="BB57" s="137">
        <v>0</v>
      </c>
      <c r="BC57" s="137">
        <v>0</v>
      </c>
      <c r="BD57" s="137">
        <v>0</v>
      </c>
      <c r="BE57" s="137">
        <v>0</v>
      </c>
      <c r="BF57" s="137">
        <v>0</v>
      </c>
      <c r="BG57" s="137">
        <v>0</v>
      </c>
      <c r="BH57" s="137">
        <v>0</v>
      </c>
      <c r="BI57" s="137">
        <v>0</v>
      </c>
      <c r="BJ57" s="137">
        <v>0</v>
      </c>
      <c r="BK57" s="137">
        <v>0</v>
      </c>
      <c r="BL57" s="137">
        <v>0</v>
      </c>
      <c r="BM57" s="137">
        <v>0</v>
      </c>
      <c r="BN57" s="137">
        <v>0</v>
      </c>
      <c r="BO57" s="137">
        <v>0</v>
      </c>
      <c r="BP57" s="137">
        <v>0</v>
      </c>
      <c r="BQ57" s="137">
        <v>158.8233844268326</v>
      </c>
      <c r="BR57" s="137">
        <v>1484.7126860943165</v>
      </c>
      <c r="BS57" s="137">
        <v>2484.1784089839098</v>
      </c>
      <c r="BT57" s="137">
        <v>4471.5100219477017</v>
      </c>
      <c r="BU57" s="137">
        <v>7010.5382297158631</v>
      </c>
      <c r="BV57" s="137">
        <v>7799.5372364270479</v>
      </c>
      <c r="BW57" s="137">
        <v>7950.3014946974172</v>
      </c>
      <c r="BX57" s="133">
        <v>8118.6222766023193</v>
      </c>
    </row>
    <row r="58" spans="1:76">
      <c r="A58" s="112"/>
      <c r="B58" s="38" t="s">
        <v>223</v>
      </c>
      <c r="C58" s="213" t="s">
        <v>201</v>
      </c>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v>0</v>
      </c>
      <c r="AI58" s="137">
        <v>0</v>
      </c>
      <c r="AJ58" s="137">
        <v>0</v>
      </c>
      <c r="AK58" s="137">
        <v>0</v>
      </c>
      <c r="AL58" s="137">
        <v>0</v>
      </c>
      <c r="AM58" s="137">
        <v>0</v>
      </c>
      <c r="AN58" s="137">
        <v>0</v>
      </c>
      <c r="AO58" s="137">
        <v>0</v>
      </c>
      <c r="AP58" s="137">
        <v>0</v>
      </c>
      <c r="AQ58" s="137">
        <v>0</v>
      </c>
      <c r="AR58" s="137">
        <v>0</v>
      </c>
      <c r="AS58" s="137">
        <v>0</v>
      </c>
      <c r="AT58" s="137">
        <v>0</v>
      </c>
      <c r="AU58" s="137">
        <v>0</v>
      </c>
      <c r="AV58" s="137">
        <v>0</v>
      </c>
      <c r="AW58" s="137">
        <v>0</v>
      </c>
      <c r="AX58" s="137">
        <v>0</v>
      </c>
      <c r="AY58" s="137">
        <v>0</v>
      </c>
      <c r="AZ58" s="137">
        <v>0</v>
      </c>
      <c r="BA58" s="137">
        <v>0</v>
      </c>
      <c r="BB58" s="137">
        <v>0</v>
      </c>
      <c r="BC58" s="137">
        <v>0</v>
      </c>
      <c r="BD58" s="137">
        <v>0</v>
      </c>
      <c r="BE58" s="137">
        <v>0</v>
      </c>
      <c r="BF58" s="137">
        <v>0</v>
      </c>
      <c r="BG58" s="137">
        <v>0</v>
      </c>
      <c r="BH58" s="137">
        <v>0</v>
      </c>
      <c r="BI58" s="137">
        <v>0</v>
      </c>
      <c r="BJ58" s="137">
        <v>0</v>
      </c>
      <c r="BK58" s="137">
        <v>0</v>
      </c>
      <c r="BL58" s="137">
        <v>62.779347456104723</v>
      </c>
      <c r="BM58" s="137">
        <v>70.075849574198941</v>
      </c>
      <c r="BN58" s="137">
        <v>66.914100895458489</v>
      </c>
      <c r="BO58" s="137">
        <v>41.457712859230902</v>
      </c>
      <c r="BP58" s="137">
        <v>29.138701176397543</v>
      </c>
      <c r="BQ58" s="137">
        <v>25.822035158071905</v>
      </c>
      <c r="BR58" s="137">
        <v>4.1402828999999999</v>
      </c>
      <c r="BS58" s="137">
        <v>0</v>
      </c>
      <c r="BT58" s="137">
        <v>0</v>
      </c>
      <c r="BU58" s="137">
        <v>0</v>
      </c>
      <c r="BV58" s="137">
        <v>0</v>
      </c>
      <c r="BW58" s="137">
        <v>0</v>
      </c>
      <c r="BX58" s="133">
        <v>0</v>
      </c>
    </row>
    <row r="59" spans="1:76">
      <c r="A59" s="112"/>
      <c r="B59" s="38" t="s">
        <v>221</v>
      </c>
      <c r="C59" s="213" t="s">
        <v>201</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v>303.44593289725918</v>
      </c>
      <c r="AI59" s="137">
        <v>317.71763277544096</v>
      </c>
      <c r="AJ59" s="137">
        <v>335.23312842028486</v>
      </c>
      <c r="AK59" s="137">
        <v>363.86487985196868</v>
      </c>
      <c r="AL59" s="137">
        <v>401.6522748389952</v>
      </c>
      <c r="AM59" s="137">
        <v>452.57182257077955</v>
      </c>
      <c r="AN59" s="137">
        <v>553.22647579247894</v>
      </c>
      <c r="AO59" s="137">
        <v>585.82540671067545</v>
      </c>
      <c r="AP59" s="137">
        <v>599.77413081280326</v>
      </c>
      <c r="AQ59" s="137">
        <v>583.93871781239955</v>
      </c>
      <c r="AR59" s="137">
        <v>581.55708678096903</v>
      </c>
      <c r="AS59" s="137">
        <v>586.29631534636644</v>
      </c>
      <c r="AT59" s="137">
        <v>667.68881634844718</v>
      </c>
      <c r="AU59" s="137">
        <v>879.56131665270561</v>
      </c>
      <c r="AV59" s="137">
        <v>906.15612247853414</v>
      </c>
      <c r="AW59" s="137">
        <v>968.0249113527791</v>
      </c>
      <c r="AX59" s="137">
        <v>1066.5345502053697</v>
      </c>
      <c r="AY59" s="137">
        <v>1100.1860739927622</v>
      </c>
      <c r="AZ59" s="137">
        <v>1191.9431346839058</v>
      </c>
      <c r="BA59" s="137">
        <v>1260.8268772683255</v>
      </c>
      <c r="BB59" s="137">
        <v>1208.8805640596963</v>
      </c>
      <c r="BC59" s="137">
        <v>1227.6691176626327</v>
      </c>
      <c r="BD59" s="137">
        <v>1185.0291685046316</v>
      </c>
      <c r="BE59" s="137">
        <v>1198.8970260923811</v>
      </c>
      <c r="BF59" s="137">
        <v>1062.3470177138081</v>
      </c>
      <c r="BG59" s="137">
        <v>1003.3642725811977</v>
      </c>
      <c r="BH59" s="137">
        <v>1008.2111422573631</v>
      </c>
      <c r="BI59" s="137">
        <v>953.43397195340765</v>
      </c>
      <c r="BJ59" s="137">
        <v>923.91964905608563</v>
      </c>
      <c r="BK59" s="137">
        <v>814.98347854732219</v>
      </c>
      <c r="BL59" s="137">
        <v>811.34570151767173</v>
      </c>
      <c r="BM59" s="137">
        <v>803.58146757527618</v>
      </c>
      <c r="BN59" s="137">
        <v>776.50163723029084</v>
      </c>
      <c r="BO59" s="137">
        <v>755.50486687208047</v>
      </c>
      <c r="BP59" s="137">
        <v>760.26261111018846</v>
      </c>
      <c r="BQ59" s="137">
        <v>713.62196939692649</v>
      </c>
      <c r="BR59" s="137">
        <v>605.29815838791421</v>
      </c>
      <c r="BS59" s="137">
        <v>357.12425526346658</v>
      </c>
      <c r="BT59" s="137">
        <v>83.647691003208621</v>
      </c>
      <c r="BU59" s="137">
        <v>-0.59334636469299196</v>
      </c>
      <c r="BV59" s="137">
        <v>-0.57887373941554443</v>
      </c>
      <c r="BW59" s="137">
        <v>-0.54548147056608109</v>
      </c>
      <c r="BX59" s="133">
        <v>-0.49840923611429871</v>
      </c>
    </row>
    <row r="60" spans="1:76">
      <c r="A60" s="112"/>
      <c r="B60" s="38" t="s">
        <v>295</v>
      </c>
      <c r="C60" s="213" t="s">
        <v>203</v>
      </c>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v>0</v>
      </c>
      <c r="AI60" s="137">
        <v>0</v>
      </c>
      <c r="AJ60" s="137">
        <v>0</v>
      </c>
      <c r="AK60" s="137">
        <v>0</v>
      </c>
      <c r="AL60" s="137">
        <v>0</v>
      </c>
      <c r="AM60" s="137">
        <v>0</v>
      </c>
      <c r="AN60" s="137">
        <v>0</v>
      </c>
      <c r="AO60" s="137">
        <v>0</v>
      </c>
      <c r="AP60" s="137">
        <v>0</v>
      </c>
      <c r="AQ60" s="137">
        <v>53.072064066159918</v>
      </c>
      <c r="AR60" s="137">
        <v>261.11499291996529</v>
      </c>
      <c r="AS60" s="137">
        <v>209.52370280552759</v>
      </c>
      <c r="AT60" s="137">
        <v>228.09455792217057</v>
      </c>
      <c r="AU60" s="137">
        <v>292.14918101637971</v>
      </c>
      <c r="AV60" s="137">
        <v>285.22104814796609</v>
      </c>
      <c r="AW60" s="137">
        <v>313.72695001439132</v>
      </c>
      <c r="AX60" s="137">
        <v>298.9378456967666</v>
      </c>
      <c r="AY60" s="137">
        <v>332.50188876263013</v>
      </c>
      <c r="AZ60" s="137">
        <v>294.48748508375195</v>
      </c>
      <c r="BA60" s="137">
        <v>240.05828882423609</v>
      </c>
      <c r="BB60" s="137">
        <v>254.31755100877692</v>
      </c>
      <c r="BC60" s="137">
        <v>232.19258950677249</v>
      </c>
      <c r="BD60" s="137">
        <v>277.4947556339223</v>
      </c>
      <c r="BE60" s="137">
        <v>305.84984874749313</v>
      </c>
      <c r="BF60" s="137">
        <v>362.89502126440357</v>
      </c>
      <c r="BG60" s="137">
        <v>389.86604357424983</v>
      </c>
      <c r="BH60" s="137">
        <v>375.84553393138793</v>
      </c>
      <c r="BI60" s="137">
        <v>399.65900687821488</v>
      </c>
      <c r="BJ60" s="137">
        <v>0</v>
      </c>
      <c r="BK60" s="137">
        <v>0</v>
      </c>
      <c r="BL60" s="137">
        <v>0</v>
      </c>
      <c r="BM60" s="137">
        <v>0</v>
      </c>
      <c r="BN60" s="137">
        <v>0</v>
      </c>
      <c r="BO60" s="137">
        <v>0</v>
      </c>
      <c r="BP60" s="137">
        <v>0</v>
      </c>
      <c r="BQ60" s="137">
        <v>0</v>
      </c>
      <c r="BR60" s="137">
        <v>0</v>
      </c>
      <c r="BS60" s="137">
        <v>0</v>
      </c>
      <c r="BT60" s="137">
        <v>0</v>
      </c>
      <c r="BU60" s="137">
        <v>0</v>
      </c>
      <c r="BV60" s="137">
        <v>0</v>
      </c>
      <c r="BW60" s="137">
        <v>0</v>
      </c>
      <c r="BX60" s="133">
        <v>0</v>
      </c>
    </row>
    <row r="61" spans="1:76">
      <c r="A61" s="112"/>
      <c r="B61" s="152" t="s">
        <v>219</v>
      </c>
      <c r="C61" s="213" t="s">
        <v>203</v>
      </c>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v>0</v>
      </c>
      <c r="AI61" s="137">
        <v>0</v>
      </c>
      <c r="AJ61" s="137">
        <v>0</v>
      </c>
      <c r="AK61" s="137">
        <v>0</v>
      </c>
      <c r="AL61" s="137">
        <v>0</v>
      </c>
      <c r="AM61" s="137">
        <v>0</v>
      </c>
      <c r="AN61" s="137">
        <v>0</v>
      </c>
      <c r="AO61" s="137">
        <v>0</v>
      </c>
      <c r="AP61" s="137">
        <v>0</v>
      </c>
      <c r="AQ61" s="137">
        <v>0</v>
      </c>
      <c r="AR61" s="137">
        <v>0</v>
      </c>
      <c r="AS61" s="137">
        <v>0</v>
      </c>
      <c r="AT61" s="137">
        <v>0</v>
      </c>
      <c r="AU61" s="137">
        <v>0</v>
      </c>
      <c r="AV61" s="137">
        <v>0</v>
      </c>
      <c r="AW61" s="137">
        <v>0</v>
      </c>
      <c r="AX61" s="137">
        <v>0</v>
      </c>
      <c r="AY61" s="137">
        <v>0</v>
      </c>
      <c r="AZ61" s="137">
        <v>0</v>
      </c>
      <c r="BA61" s="137">
        <v>0</v>
      </c>
      <c r="BB61" s="137">
        <v>0</v>
      </c>
      <c r="BC61" s="137">
        <v>0</v>
      </c>
      <c r="BD61" s="137">
        <v>0</v>
      </c>
      <c r="BE61" s="137">
        <v>0</v>
      </c>
      <c r="BF61" s="137">
        <v>0</v>
      </c>
      <c r="BG61" s="137">
        <v>0</v>
      </c>
      <c r="BH61" s="137">
        <v>0</v>
      </c>
      <c r="BI61" s="137">
        <v>0</v>
      </c>
      <c r="BJ61" s="137">
        <v>303.65971667539765</v>
      </c>
      <c r="BK61" s="137">
        <v>253.56003501445923</v>
      </c>
      <c r="BL61" s="137">
        <v>231.03055582261339</v>
      </c>
      <c r="BM61" s="137">
        <v>282.91819347493703</v>
      </c>
      <c r="BN61" s="137">
        <v>278.73122175121773</v>
      </c>
      <c r="BO61" s="137">
        <v>124.06145754306846</v>
      </c>
      <c r="BP61" s="137">
        <v>92.848717625266474</v>
      </c>
      <c r="BQ61" s="137">
        <v>-127.74199220286741</v>
      </c>
      <c r="BR61" s="137">
        <v>-128.25614253966242</v>
      </c>
      <c r="BS61" s="137">
        <v>0</v>
      </c>
      <c r="BT61" s="137">
        <v>0</v>
      </c>
      <c r="BU61" s="137">
        <v>0</v>
      </c>
      <c r="BV61" s="137">
        <v>0</v>
      </c>
      <c r="BW61" s="137">
        <v>0</v>
      </c>
      <c r="BX61" s="133">
        <v>0</v>
      </c>
    </row>
    <row r="62" spans="1:76" ht="25.5" customHeight="1">
      <c r="A62" s="112"/>
      <c r="B62" s="38" t="s">
        <v>218</v>
      </c>
      <c r="C62" s="213" t="s">
        <v>201</v>
      </c>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v>0</v>
      </c>
      <c r="AI62" s="137">
        <v>0</v>
      </c>
      <c r="AJ62" s="137">
        <v>0</v>
      </c>
      <c r="AK62" s="137">
        <v>0</v>
      </c>
      <c r="AL62" s="137">
        <v>0</v>
      </c>
      <c r="AM62" s="137">
        <v>0</v>
      </c>
      <c r="AN62" s="137">
        <v>0</v>
      </c>
      <c r="AO62" s="137">
        <v>0</v>
      </c>
      <c r="AP62" s="137">
        <v>2.3589863365642882</v>
      </c>
      <c r="AQ62" s="137">
        <v>1.5245114312905297</v>
      </c>
      <c r="AR62" s="137">
        <v>1.4905350990078459</v>
      </c>
      <c r="AS62" s="137">
        <v>9.72444204810229E-2</v>
      </c>
      <c r="AT62" s="137">
        <v>7.9039573143619368E-2</v>
      </c>
      <c r="AU62" s="137">
        <v>1.7866946661066778</v>
      </c>
      <c r="AV62" s="137">
        <v>1.7671401189364526</v>
      </c>
      <c r="AW62" s="137">
        <v>3.2655665355463874</v>
      </c>
      <c r="AX62" s="137">
        <v>3.0342457094092734</v>
      </c>
      <c r="AY62" s="137">
        <v>4.6171339946561831</v>
      </c>
      <c r="AZ62" s="137">
        <v>3.8597209740862413</v>
      </c>
      <c r="BA62" s="137">
        <v>4.6313778279560553</v>
      </c>
      <c r="BB62" s="137">
        <v>6.2945115695885105</v>
      </c>
      <c r="BC62" s="137">
        <v>9.5066698629364321</v>
      </c>
      <c r="BD62" s="137">
        <v>2.7371801940891047</v>
      </c>
      <c r="BE62" s="137">
        <v>11.926239747976751</v>
      </c>
      <c r="BF62" s="137">
        <v>9.5732317218385337</v>
      </c>
      <c r="BG62" s="137">
        <v>7.7359863072314941</v>
      </c>
      <c r="BH62" s="137">
        <v>9.7974557841941863</v>
      </c>
      <c r="BI62" s="137">
        <v>10.041332925710792</v>
      </c>
      <c r="BJ62" s="137">
        <v>11.548766549195161</v>
      </c>
      <c r="BK62" s="137">
        <v>14.021417004048583</v>
      </c>
      <c r="BL62" s="137">
        <v>18.348014218009478</v>
      </c>
      <c r="BM62" s="137">
        <v>17.885635621651943</v>
      </c>
      <c r="BN62" s="137">
        <v>17.403973369582669</v>
      </c>
      <c r="BO62" s="137">
        <v>17.097892038822696</v>
      </c>
      <c r="BP62" s="137">
        <v>16.826365461431795</v>
      </c>
      <c r="BQ62" s="137">
        <v>16.486535193559504</v>
      </c>
      <c r="BR62" s="137">
        <v>16.260010200000043</v>
      </c>
      <c r="BS62" s="137">
        <v>17.036000000000001</v>
      </c>
      <c r="BT62" s="137">
        <v>16.751229105211408</v>
      </c>
      <c r="BU62" s="137">
        <v>16.455038413763663</v>
      </c>
      <c r="BV62" s="137">
        <v>16.148222192113508</v>
      </c>
      <c r="BW62" s="137">
        <v>15.816084419308041</v>
      </c>
      <c r="BX62" s="133">
        <v>15.430326262739554</v>
      </c>
    </row>
    <row r="63" spans="1:76">
      <c r="A63" s="112"/>
      <c r="B63" s="38" t="s">
        <v>214</v>
      </c>
      <c r="C63" s="213" t="s">
        <v>210</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v>0</v>
      </c>
      <c r="AI63" s="137">
        <v>0</v>
      </c>
      <c r="AJ63" s="137">
        <v>0</v>
      </c>
      <c r="AK63" s="137">
        <v>0</v>
      </c>
      <c r="AL63" s="137">
        <v>0</v>
      </c>
      <c r="AM63" s="137">
        <v>0</v>
      </c>
      <c r="AN63" s="137">
        <v>0</v>
      </c>
      <c r="AO63" s="137">
        <v>0</v>
      </c>
      <c r="AP63" s="137">
        <v>0</v>
      </c>
      <c r="AQ63" s="137">
        <v>431.42332293119091</v>
      </c>
      <c r="AR63" s="137">
        <v>524.09813607870819</v>
      </c>
      <c r="AS63" s="137">
        <v>556.23808515145095</v>
      </c>
      <c r="AT63" s="137">
        <v>564.05513561582916</v>
      </c>
      <c r="AU63" s="137">
        <v>692.28055438891226</v>
      </c>
      <c r="AV63" s="137">
        <v>718.10750151537491</v>
      </c>
      <c r="AW63" s="137">
        <v>671.84751670984042</v>
      </c>
      <c r="AX63" s="137">
        <v>766.14305129744935</v>
      </c>
      <c r="AY63" s="137">
        <v>813.15530849789616</v>
      </c>
      <c r="AZ63" s="137">
        <v>507.09055819914846</v>
      </c>
      <c r="BA63" s="137">
        <v>733.88625935414757</v>
      </c>
      <c r="BB63" s="137">
        <v>795.80816140430875</v>
      </c>
      <c r="BC63" s="137">
        <v>904.37982965762319</v>
      </c>
      <c r="BD63" s="137">
        <v>902.18350242611382</v>
      </c>
      <c r="BE63" s="137">
        <v>872.16947649684903</v>
      </c>
      <c r="BF63" s="137">
        <v>967.15326636007228</v>
      </c>
      <c r="BG63" s="137">
        <v>1355.4673824250206</v>
      </c>
      <c r="BH63" s="137">
        <v>1639.2614986235594</v>
      </c>
      <c r="BI63" s="137">
        <v>1461.9278431619682</v>
      </c>
      <c r="BJ63" s="137">
        <v>1578.8214998036294</v>
      </c>
      <c r="BK63" s="137">
        <v>1896.3795973071954</v>
      </c>
      <c r="BL63" s="137">
        <v>2221.7514504777155</v>
      </c>
      <c r="BM63" s="137">
        <v>2251.0635593204352</v>
      </c>
      <c r="BN63" s="137">
        <v>2307.4908018924539</v>
      </c>
      <c r="BO63" s="137">
        <v>2331.0615092003713</v>
      </c>
      <c r="BP63" s="137">
        <v>2338.7126946777003</v>
      </c>
      <c r="BQ63" s="137">
        <v>2271.0265282789615</v>
      </c>
      <c r="BR63" s="137">
        <v>2261.1798914139763</v>
      </c>
      <c r="BS63" s="137">
        <v>2287.9337031060604</v>
      </c>
      <c r="BT63" s="137">
        <v>2275.3012725064873</v>
      </c>
      <c r="BU63" s="137">
        <v>2297.1502815764643</v>
      </c>
      <c r="BV63" s="137">
        <v>2325.3712924147871</v>
      </c>
      <c r="BW63" s="137">
        <v>2362.2099758591103</v>
      </c>
      <c r="BX63" s="133">
        <v>2384.2400216101792</v>
      </c>
    </row>
    <row r="64" spans="1:76">
      <c r="A64" s="112"/>
      <c r="B64" s="38" t="s">
        <v>213</v>
      </c>
      <c r="C64" s="213" t="s">
        <v>210</v>
      </c>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v>0</v>
      </c>
      <c r="AI64" s="137">
        <v>0</v>
      </c>
      <c r="AJ64" s="137">
        <v>0</v>
      </c>
      <c r="AK64" s="137">
        <v>0</v>
      </c>
      <c r="AL64" s="137">
        <v>0</v>
      </c>
      <c r="AM64" s="137">
        <v>1375.5720200479407</v>
      </c>
      <c r="AN64" s="137">
        <v>1321.2133697275583</v>
      </c>
      <c r="AO64" s="137">
        <v>1336.3356072928552</v>
      </c>
      <c r="AP64" s="137">
        <v>1785.7526567791663</v>
      </c>
      <c r="AQ64" s="137">
        <v>1877.6973640528518</v>
      </c>
      <c r="AR64" s="137">
        <v>1882.5605047947197</v>
      </c>
      <c r="AS64" s="137">
        <v>1845.6991007298145</v>
      </c>
      <c r="AT64" s="137">
        <v>1690.3690529124053</v>
      </c>
      <c r="AU64" s="137">
        <v>1325.1742965140697</v>
      </c>
      <c r="AV64" s="137">
        <v>1138.3823987156175</v>
      </c>
      <c r="AW64" s="137">
        <v>1064.296907480252</v>
      </c>
      <c r="AX64" s="137">
        <v>127.69050854957489</v>
      </c>
      <c r="AY64" s="137">
        <v>56.298946592549363</v>
      </c>
      <c r="AZ64" s="137">
        <v>145.22311760632888</v>
      </c>
      <c r="BA64" s="137">
        <v>38.010045305194893</v>
      </c>
      <c r="BB64" s="137">
        <v>38.855009688817965</v>
      </c>
      <c r="BC64" s="137">
        <v>93.998533476225404</v>
      </c>
      <c r="BD64" s="137">
        <v>93.281318923687692</v>
      </c>
      <c r="BE64" s="137">
        <v>94.630927163108993</v>
      </c>
      <c r="BF64" s="137">
        <v>93.540790135217392</v>
      </c>
      <c r="BG64" s="137">
        <v>104.41500002278792</v>
      </c>
      <c r="BH64" s="137">
        <v>54.592535793747572</v>
      </c>
      <c r="BI64" s="137">
        <v>50.638948333842855</v>
      </c>
      <c r="BJ64" s="137">
        <v>54.112296409181823</v>
      </c>
      <c r="BK64" s="137">
        <v>50.791183444370127</v>
      </c>
      <c r="BL64" s="137">
        <v>52.657860630630495</v>
      </c>
      <c r="BM64" s="137">
        <v>52.015280039251621</v>
      </c>
      <c r="BN64" s="137">
        <v>48.015514952033797</v>
      </c>
      <c r="BO64" s="137">
        <v>50.319396578411798</v>
      </c>
      <c r="BP64" s="137">
        <v>53.964546221138093</v>
      </c>
      <c r="BQ64" s="137">
        <v>53.75033197273634</v>
      </c>
      <c r="BR64" s="137">
        <v>6.0600000000000032</v>
      </c>
      <c r="BS64" s="137">
        <v>0</v>
      </c>
      <c r="BT64" s="137">
        <v>0</v>
      </c>
      <c r="BU64" s="137">
        <v>0</v>
      </c>
      <c r="BV64" s="137">
        <v>0</v>
      </c>
      <c r="BW64" s="137">
        <v>0</v>
      </c>
      <c r="BX64" s="133">
        <v>0</v>
      </c>
    </row>
    <row r="65" spans="1:76">
      <c r="A65" s="112"/>
      <c r="B65" s="38" t="s">
        <v>212</v>
      </c>
      <c r="C65" s="213" t="s">
        <v>203</v>
      </c>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v>0</v>
      </c>
      <c r="AI65" s="137">
        <v>0</v>
      </c>
      <c r="AJ65" s="137">
        <v>0</v>
      </c>
      <c r="AK65" s="137">
        <v>0</v>
      </c>
      <c r="AL65" s="137">
        <v>0</v>
      </c>
      <c r="AM65" s="137">
        <v>0</v>
      </c>
      <c r="AN65" s="137">
        <v>0</v>
      </c>
      <c r="AO65" s="137">
        <v>0</v>
      </c>
      <c r="AP65" s="137">
        <v>0</v>
      </c>
      <c r="AQ65" s="137">
        <v>0</v>
      </c>
      <c r="AR65" s="137">
        <v>0</v>
      </c>
      <c r="AS65" s="137">
        <v>0</v>
      </c>
      <c r="AT65" s="137">
        <v>0</v>
      </c>
      <c r="AU65" s="137">
        <v>0</v>
      </c>
      <c r="AV65" s="137">
        <v>0</v>
      </c>
      <c r="AW65" s="137">
        <v>0</v>
      </c>
      <c r="AX65" s="137">
        <v>0</v>
      </c>
      <c r="AY65" s="137">
        <v>0</v>
      </c>
      <c r="AZ65" s="137">
        <v>0</v>
      </c>
      <c r="BA65" s="137">
        <v>0</v>
      </c>
      <c r="BB65" s="137">
        <v>0</v>
      </c>
      <c r="BC65" s="137">
        <v>0</v>
      </c>
      <c r="BD65" s="137">
        <v>0</v>
      </c>
      <c r="BE65" s="137">
        <v>0</v>
      </c>
      <c r="BF65" s="137">
        <v>0</v>
      </c>
      <c r="BG65" s="137">
        <v>0</v>
      </c>
      <c r="BH65" s="137">
        <v>0</v>
      </c>
      <c r="BI65" s="137">
        <v>0</v>
      </c>
      <c r="BJ65" s="137">
        <v>144.14406822078291</v>
      </c>
      <c r="BK65" s="137">
        <v>143.78451127819548</v>
      </c>
      <c r="BL65" s="137">
        <v>151.91143082825548</v>
      </c>
      <c r="BM65" s="137">
        <v>154.21911539857661</v>
      </c>
      <c r="BN65" s="137">
        <v>141.50907507037581</v>
      </c>
      <c r="BO65" s="137">
        <v>48.896833825802581</v>
      </c>
      <c r="BP65" s="137">
        <v>40.801767493842746</v>
      </c>
      <c r="BQ65" s="137">
        <v>38.010433354287912</v>
      </c>
      <c r="BR65" s="137">
        <v>34.190519999999999</v>
      </c>
      <c r="BS65" s="137">
        <v>33.551033519033517</v>
      </c>
      <c r="BT65" s="137">
        <v>33.269419862340222</v>
      </c>
      <c r="BU65" s="137">
        <v>32.777748800837635</v>
      </c>
      <c r="BV65" s="137">
        <v>32.227248550696594</v>
      </c>
      <c r="BW65" s="137">
        <v>31.581107284080865</v>
      </c>
      <c r="BX65" s="133">
        <v>30.79362715899385</v>
      </c>
    </row>
    <row r="66" spans="1:76" s="223" customFormat="1">
      <c r="A66" s="219"/>
      <c r="B66" s="38" t="s">
        <v>211</v>
      </c>
      <c r="C66" s="213" t="s">
        <v>210</v>
      </c>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v>2947.5434059844847</v>
      </c>
      <c r="AI66" s="137">
        <v>2610.3459194173988</v>
      </c>
      <c r="AJ66" s="137">
        <v>4309.0460635957606</v>
      </c>
      <c r="AK66" s="137">
        <v>5222.127711282581</v>
      </c>
      <c r="AL66" s="137">
        <v>4311.448817553146</v>
      </c>
      <c r="AM66" s="137">
        <v>4118.4626280235343</v>
      </c>
      <c r="AN66" s="137">
        <v>4104.0840500592267</v>
      </c>
      <c r="AO66" s="137">
        <v>3896.2151926391684</v>
      </c>
      <c r="AP66" s="137">
        <v>4090.4823076024759</v>
      </c>
      <c r="AQ66" s="137">
        <v>3281.3387335944935</v>
      </c>
      <c r="AR66" s="137">
        <v>2320.171966457719</v>
      </c>
      <c r="AS66" s="137">
        <v>1426.40060849974</v>
      </c>
      <c r="AT66" s="137">
        <v>1562.540506891952</v>
      </c>
      <c r="AU66" s="137">
        <v>2721.2988660226797</v>
      </c>
      <c r="AV66" s="137">
        <v>2912.4024508117495</v>
      </c>
      <c r="AW66" s="137">
        <v>2667.6287057469058</v>
      </c>
      <c r="AX66" s="137">
        <v>2074.1455640190902</v>
      </c>
      <c r="AY66" s="137">
        <v>1708.8622431743497</v>
      </c>
      <c r="AZ66" s="137">
        <v>873.86523077829668</v>
      </c>
      <c r="BA66" s="137">
        <v>0</v>
      </c>
      <c r="BB66" s="137">
        <v>0</v>
      </c>
      <c r="BC66" s="137">
        <v>0</v>
      </c>
      <c r="BD66" s="137">
        <v>0</v>
      </c>
      <c r="BE66" s="137">
        <v>0</v>
      </c>
      <c r="BF66" s="137">
        <v>0</v>
      </c>
      <c r="BG66" s="137">
        <v>0</v>
      </c>
      <c r="BH66" s="137">
        <v>0</v>
      </c>
      <c r="BI66" s="137">
        <v>0</v>
      </c>
      <c r="BJ66" s="137">
        <v>0</v>
      </c>
      <c r="BK66" s="137">
        <v>0</v>
      </c>
      <c r="BL66" s="137">
        <v>0</v>
      </c>
      <c r="BM66" s="137">
        <v>0</v>
      </c>
      <c r="BN66" s="137">
        <v>0</v>
      </c>
      <c r="BO66" s="137">
        <v>0</v>
      </c>
      <c r="BP66" s="137">
        <v>0</v>
      </c>
      <c r="BQ66" s="137">
        <v>0</v>
      </c>
      <c r="BR66" s="137">
        <v>0</v>
      </c>
      <c r="BS66" s="137">
        <v>0</v>
      </c>
      <c r="BT66" s="137">
        <v>0</v>
      </c>
      <c r="BU66" s="137">
        <v>0</v>
      </c>
      <c r="BV66" s="137">
        <v>0</v>
      </c>
      <c r="BW66" s="137">
        <v>0</v>
      </c>
      <c r="BX66" s="133">
        <v>0</v>
      </c>
    </row>
    <row r="67" spans="1:76" s="223" customFormat="1" ht="25.5" customHeight="1">
      <c r="A67" s="219"/>
      <c r="B67" s="142" t="s">
        <v>209</v>
      </c>
      <c r="C67" s="213"/>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v>5.9984632415387447</v>
      </c>
      <c r="BR67" s="137">
        <v>56.711832926300012</v>
      </c>
      <c r="BS67" s="137">
        <v>555.11802757469684</v>
      </c>
      <c r="BT67" s="137">
        <v>0</v>
      </c>
      <c r="BU67" s="137">
        <v>0</v>
      </c>
      <c r="BV67" s="137">
        <v>0</v>
      </c>
      <c r="BW67" s="137">
        <v>0</v>
      </c>
      <c r="BX67" s="133">
        <v>0</v>
      </c>
    </row>
    <row r="68" spans="1:76" s="223" customFormat="1">
      <c r="A68" s="219"/>
      <c r="B68" s="148" t="s">
        <v>182</v>
      </c>
      <c r="C68" s="213" t="s">
        <v>203</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v>0.80258787383729124</v>
      </c>
      <c r="BR68" s="137">
        <v>5.7919286921294892</v>
      </c>
      <c r="BS68" s="137">
        <v>41.970589502084522</v>
      </c>
      <c r="BT68" s="137">
        <v>0</v>
      </c>
      <c r="BU68" s="137">
        <v>0</v>
      </c>
      <c r="BV68" s="137">
        <v>0</v>
      </c>
      <c r="BW68" s="137">
        <v>0</v>
      </c>
      <c r="BX68" s="133">
        <v>0</v>
      </c>
    </row>
    <row r="69" spans="1:76" s="223" customFormat="1">
      <c r="A69" s="219"/>
      <c r="B69" s="148" t="s">
        <v>181</v>
      </c>
      <c r="C69" s="213" t="s">
        <v>203</v>
      </c>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v>5.1958753677014542</v>
      </c>
      <c r="BR69" s="137">
        <v>50.919904234170517</v>
      </c>
      <c r="BS69" s="137">
        <v>513.14743807261232</v>
      </c>
      <c r="BT69" s="137">
        <v>0</v>
      </c>
      <c r="BU69" s="137">
        <v>0</v>
      </c>
      <c r="BV69" s="137">
        <v>0</v>
      </c>
      <c r="BW69" s="137">
        <v>0</v>
      </c>
      <c r="BX69" s="133">
        <v>0</v>
      </c>
    </row>
    <row r="70" spans="1:76" s="223" customFormat="1">
      <c r="A70" s="219"/>
      <c r="B70" s="142" t="s">
        <v>208</v>
      </c>
      <c r="C70" s="213"/>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v>0</v>
      </c>
      <c r="BR70" s="137">
        <v>0</v>
      </c>
      <c r="BS70" s="137">
        <v>0</v>
      </c>
      <c r="BT70" s="137">
        <v>-153.95021374654536</v>
      </c>
      <c r="BU70" s="137">
        <v>-853.90498419879452</v>
      </c>
      <c r="BV70" s="137">
        <v>-1654.1636390661845</v>
      </c>
      <c r="BW70" s="137">
        <v>-2505.8895256517226</v>
      </c>
      <c r="BX70" s="133">
        <v>-2770.9779101956419</v>
      </c>
    </row>
    <row r="71" spans="1:76" s="223" customFormat="1">
      <c r="A71" s="219"/>
      <c r="B71" s="148" t="s">
        <v>182</v>
      </c>
      <c r="C71" s="213" t="s">
        <v>203</v>
      </c>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v>0</v>
      </c>
      <c r="BR71" s="137">
        <v>0</v>
      </c>
      <c r="BS71" s="137">
        <v>0</v>
      </c>
      <c r="BT71" s="137">
        <v>-153.95021374654536</v>
      </c>
      <c r="BU71" s="137">
        <v>-853.90498419879452</v>
      </c>
      <c r="BV71" s="137">
        <v>-1654.1636390661845</v>
      </c>
      <c r="BW71" s="137">
        <v>-2505.8895256517226</v>
      </c>
      <c r="BX71" s="133">
        <v>-2770.9779101956419</v>
      </c>
    </row>
    <row r="72" spans="1:76" s="223" customFormat="1">
      <c r="A72" s="219"/>
      <c r="B72" s="148" t="s">
        <v>181</v>
      </c>
      <c r="C72" s="213" t="s">
        <v>203</v>
      </c>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v>0</v>
      </c>
      <c r="BR72" s="137">
        <v>0</v>
      </c>
      <c r="BS72" s="137">
        <v>0</v>
      </c>
      <c r="BT72" s="137">
        <v>0</v>
      </c>
      <c r="BU72" s="137">
        <v>0</v>
      </c>
      <c r="BV72" s="137">
        <v>0</v>
      </c>
      <c r="BW72" s="137">
        <v>0</v>
      </c>
      <c r="BX72" s="133">
        <v>0</v>
      </c>
    </row>
    <row r="73" spans="1:76" ht="25.5" customHeight="1">
      <c r="A73" s="112"/>
      <c r="B73" s="38" t="s">
        <v>286</v>
      </c>
      <c r="C73" s="213" t="s">
        <v>201</v>
      </c>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v>450.09734022903586</v>
      </c>
      <c r="AI73" s="137">
        <v>552.34599857516037</v>
      </c>
      <c r="AJ73" s="137">
        <v>503.25618292113859</v>
      </c>
      <c r="AK73" s="137">
        <v>493.26095145513085</v>
      </c>
      <c r="AL73" s="137">
        <v>464.71669654799507</v>
      </c>
      <c r="AM73" s="137">
        <v>470.64646437132262</v>
      </c>
      <c r="AN73" s="137">
        <v>408.49680692176958</v>
      </c>
      <c r="AO73" s="137">
        <v>362.71581170644077</v>
      </c>
      <c r="AP73" s="137">
        <v>325.78544902487442</v>
      </c>
      <c r="AQ73" s="137">
        <v>288.60432020892813</v>
      </c>
      <c r="AR73" s="137">
        <v>252.29455353065717</v>
      </c>
      <c r="AS73" s="137">
        <v>227.13573780593481</v>
      </c>
      <c r="AT73" s="137">
        <v>253.81044019564249</v>
      </c>
      <c r="AU73" s="137">
        <v>271.9406971860563</v>
      </c>
      <c r="AV73" s="137">
        <v>331.73337543121784</v>
      </c>
      <c r="AW73" s="137">
        <v>386.49500694275554</v>
      </c>
      <c r="AX73" s="137">
        <v>351.71533695285973</v>
      </c>
      <c r="AY73" s="137">
        <v>379.35275372036762</v>
      </c>
      <c r="AZ73" s="137">
        <v>348.74686332729351</v>
      </c>
      <c r="BA73" s="137">
        <v>313.87038564901258</v>
      </c>
      <c r="BB73" s="137">
        <v>309.04782122114699</v>
      </c>
      <c r="BC73" s="137">
        <v>306.33495062560962</v>
      </c>
      <c r="BD73" s="137">
        <v>292.55788166825562</v>
      </c>
      <c r="BE73" s="137">
        <v>255.59345949680619</v>
      </c>
      <c r="BF73" s="137">
        <v>0</v>
      </c>
      <c r="BG73" s="137">
        <v>0</v>
      </c>
      <c r="BH73" s="137">
        <v>0</v>
      </c>
      <c r="BI73" s="137">
        <v>0</v>
      </c>
      <c r="BJ73" s="137">
        <v>0</v>
      </c>
      <c r="BK73" s="137">
        <v>0</v>
      </c>
      <c r="BL73" s="137">
        <v>0</v>
      </c>
      <c r="BM73" s="137">
        <v>0</v>
      </c>
      <c r="BN73" s="137">
        <v>0</v>
      </c>
      <c r="BO73" s="137">
        <v>0</v>
      </c>
      <c r="BP73" s="137">
        <v>0</v>
      </c>
      <c r="BQ73" s="137">
        <v>0</v>
      </c>
      <c r="BR73" s="137">
        <v>0</v>
      </c>
      <c r="BS73" s="137">
        <v>0</v>
      </c>
      <c r="BT73" s="137">
        <v>0</v>
      </c>
      <c r="BU73" s="137">
        <v>0</v>
      </c>
      <c r="BV73" s="137">
        <v>0</v>
      </c>
      <c r="BW73" s="137">
        <v>0</v>
      </c>
      <c r="BX73" s="133">
        <v>0</v>
      </c>
    </row>
    <row r="74" spans="1:76">
      <c r="A74" s="112"/>
      <c r="B74" s="38" t="s">
        <v>310</v>
      </c>
      <c r="C74" s="213" t="s">
        <v>203</v>
      </c>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v>0</v>
      </c>
      <c r="AI74" s="137">
        <v>0</v>
      </c>
      <c r="AJ74" s="137">
        <v>0</v>
      </c>
      <c r="AK74" s="137">
        <v>0</v>
      </c>
      <c r="AL74" s="137">
        <v>0</v>
      </c>
      <c r="AM74" s="137">
        <v>0</v>
      </c>
      <c r="AN74" s="137">
        <v>0</v>
      </c>
      <c r="AO74" s="137">
        <v>0</v>
      </c>
      <c r="AP74" s="137">
        <v>0</v>
      </c>
      <c r="AQ74" s="137">
        <v>0</v>
      </c>
      <c r="AR74" s="137">
        <v>71.004815475943374</v>
      </c>
      <c r="AS74" s="137">
        <v>49.814426835608785</v>
      </c>
      <c r="AT74" s="137">
        <v>19.276674077367716</v>
      </c>
      <c r="AU74" s="137">
        <v>7.2299202015959683</v>
      </c>
      <c r="AV74" s="137">
        <v>3.6749234121328289</v>
      </c>
      <c r="AW74" s="137">
        <v>2.1011385077872653</v>
      </c>
      <c r="AX74" s="137">
        <v>1.3439426024842758</v>
      </c>
      <c r="AY74" s="137">
        <v>2.4597831761923774</v>
      </c>
      <c r="AZ74" s="137">
        <v>0</v>
      </c>
      <c r="BA74" s="137">
        <v>0.3289330843718789</v>
      </c>
      <c r="BB74" s="137">
        <v>0.77134389604468268</v>
      </c>
      <c r="BC74" s="137">
        <v>0.30905578430819569</v>
      </c>
      <c r="BD74" s="137">
        <v>6.1259373621526246E-2</v>
      </c>
      <c r="BE74" s="137">
        <v>0.4690402476780185</v>
      </c>
      <c r="BF74" s="137">
        <v>0.45701357466063353</v>
      </c>
      <c r="BG74" s="137">
        <v>0.16632305079031653</v>
      </c>
      <c r="BH74" s="137">
        <v>0.11045466544316368</v>
      </c>
      <c r="BI74" s="137">
        <v>0</v>
      </c>
      <c r="BJ74" s="137">
        <v>0</v>
      </c>
      <c r="BK74" s="137">
        <v>0</v>
      </c>
      <c r="BL74" s="137">
        <v>0</v>
      </c>
      <c r="BM74" s="137">
        <v>0</v>
      </c>
      <c r="BN74" s="137">
        <v>0</v>
      </c>
      <c r="BO74" s="137">
        <v>0</v>
      </c>
      <c r="BP74" s="137">
        <v>0</v>
      </c>
      <c r="BQ74" s="137">
        <v>0</v>
      </c>
      <c r="BR74" s="137">
        <v>0</v>
      </c>
      <c r="BS74" s="137">
        <v>0</v>
      </c>
      <c r="BT74" s="137">
        <v>0</v>
      </c>
      <c r="BU74" s="137">
        <v>0</v>
      </c>
      <c r="BV74" s="137">
        <v>0</v>
      </c>
      <c r="BW74" s="137">
        <v>0</v>
      </c>
      <c r="BX74" s="133">
        <v>0</v>
      </c>
    </row>
    <row r="75" spans="1:76">
      <c r="A75" s="112"/>
      <c r="B75" s="38" t="s">
        <v>309</v>
      </c>
      <c r="C75" s="213" t="s">
        <v>201</v>
      </c>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v>0</v>
      </c>
      <c r="AI75" s="137">
        <v>0.23984801709807646</v>
      </c>
      <c r="AJ75" s="137">
        <v>0.20198653423105126</v>
      </c>
      <c r="AK75" s="137">
        <v>0.18409380885837534</v>
      </c>
      <c r="AL75" s="137">
        <v>0.17245795270212583</v>
      </c>
      <c r="AM75" s="137">
        <v>0.16506864240575286</v>
      </c>
      <c r="AN75" s="137">
        <v>0.15604882319616831</v>
      </c>
      <c r="AO75" s="137">
        <v>0.14711951639921342</v>
      </c>
      <c r="AP75" s="137">
        <v>0.14153918019385728</v>
      </c>
      <c r="AQ75" s="137">
        <v>0.13412124028948941</v>
      </c>
      <c r="AR75" s="137">
        <v>0.12578355265888996</v>
      </c>
      <c r="AS75" s="137">
        <v>0.11669330457722747</v>
      </c>
      <c r="AT75" s="137">
        <v>1.7963539350822587E-2</v>
      </c>
      <c r="AU75" s="137">
        <v>0</v>
      </c>
      <c r="AV75" s="137">
        <v>4.134909323245223</v>
      </c>
      <c r="AW75" s="137">
        <v>0</v>
      </c>
      <c r="AX75" s="137">
        <v>0</v>
      </c>
      <c r="AY75" s="137">
        <v>-1.0546360436662016E-4</v>
      </c>
      <c r="AZ75" s="137">
        <v>0</v>
      </c>
      <c r="BA75" s="137">
        <v>0.94295466586607979</v>
      </c>
      <c r="BB75" s="137">
        <v>0.12376040127494277</v>
      </c>
      <c r="BC75" s="137">
        <v>1.3332125331611417</v>
      </c>
      <c r="BD75" s="137">
        <v>0.33227352558837109</v>
      </c>
      <c r="BE75" s="137">
        <v>0.2427900439954378</v>
      </c>
      <c r="BF75" s="137">
        <v>0.26458680638247212</v>
      </c>
      <c r="BG75" s="137">
        <v>0.1987259241970411</v>
      </c>
      <c r="BH75" s="137">
        <v>0</v>
      </c>
      <c r="BI75" s="137">
        <v>0</v>
      </c>
      <c r="BJ75" s="137">
        <v>-0.17872557981712547</v>
      </c>
      <c r="BK75" s="137">
        <v>0</v>
      </c>
      <c r="BL75" s="137">
        <v>0</v>
      </c>
      <c r="BM75" s="137">
        <v>0</v>
      </c>
      <c r="BN75" s="137">
        <v>0</v>
      </c>
      <c r="BO75" s="137">
        <v>0</v>
      </c>
      <c r="BP75" s="137">
        <v>0</v>
      </c>
      <c r="BQ75" s="137">
        <v>0</v>
      </c>
      <c r="BR75" s="137">
        <v>0</v>
      </c>
      <c r="BS75" s="137">
        <v>0</v>
      </c>
      <c r="BT75" s="137">
        <v>0</v>
      </c>
      <c r="BU75" s="137">
        <v>0</v>
      </c>
      <c r="BV75" s="137">
        <v>0</v>
      </c>
      <c r="BW75" s="137">
        <v>0</v>
      </c>
      <c r="BX75" s="133">
        <v>0</v>
      </c>
    </row>
    <row r="76" spans="1:76" ht="24.75" customHeight="1">
      <c r="A76" s="112"/>
      <c r="B76" s="217" t="s">
        <v>308</v>
      </c>
      <c r="C76" s="213"/>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f t="shared" ref="AH76:BP76" si="2">SUM(AH20:AH75)-AH22-AH33-AH39-AH42-AH49</f>
        <v>20474.993616678479</v>
      </c>
      <c r="AI76" s="144">
        <f t="shared" si="2"/>
        <v>19239.212260039556</v>
      </c>
      <c r="AJ76" s="144">
        <f t="shared" si="2"/>
        <v>21149.017143386936</v>
      </c>
      <c r="AK76" s="144">
        <f t="shared" si="2"/>
        <v>25521.106796124448</v>
      </c>
      <c r="AL76" s="144">
        <f t="shared" si="2"/>
        <v>28311.487439929675</v>
      </c>
      <c r="AM76" s="144">
        <f t="shared" si="2"/>
        <v>31838.706451186794</v>
      </c>
      <c r="AN76" s="144">
        <f t="shared" si="2"/>
        <v>33359.519532563099</v>
      </c>
      <c r="AO76" s="144">
        <f t="shared" si="2"/>
        <v>34432.915958545069</v>
      </c>
      <c r="AP76" s="144">
        <f t="shared" si="2"/>
        <v>36179.38729638284</v>
      </c>
      <c r="AQ76" s="144">
        <f t="shared" si="2"/>
        <v>34821.249891657906</v>
      </c>
      <c r="AR76" s="144">
        <f t="shared" si="2"/>
        <v>31255.521457062285</v>
      </c>
      <c r="AS76" s="144">
        <f t="shared" si="2"/>
        <v>29845.817665517439</v>
      </c>
      <c r="AT76" s="144">
        <f t="shared" si="2"/>
        <v>32113.106677506155</v>
      </c>
      <c r="AU76" s="144">
        <f t="shared" si="2"/>
        <v>38501.385042747497</v>
      </c>
      <c r="AV76" s="144">
        <f t="shared" si="2"/>
        <v>45026.142654768249</v>
      </c>
      <c r="AW76" s="144">
        <f t="shared" si="2"/>
        <v>49349.526499912812</v>
      </c>
      <c r="AX76" s="144">
        <f t="shared" si="2"/>
        <v>50726.27342207529</v>
      </c>
      <c r="AY76" s="144">
        <f t="shared" si="2"/>
        <v>51953.466880409935</v>
      </c>
      <c r="AZ76" s="144">
        <f t="shared" si="2"/>
        <v>50945.655022724401</v>
      </c>
      <c r="BA76" s="144">
        <f t="shared" si="2"/>
        <v>48837.289395888023</v>
      </c>
      <c r="BB76" s="144">
        <f t="shared" si="2"/>
        <v>47940.230651639518</v>
      </c>
      <c r="BC76" s="144">
        <f t="shared" si="2"/>
        <v>46511.875238453322</v>
      </c>
      <c r="BD76" s="144">
        <f t="shared" si="2"/>
        <v>44170.760782951031</v>
      </c>
      <c r="BE76" s="144">
        <f t="shared" si="2"/>
        <v>44410.990997667817</v>
      </c>
      <c r="BF76" s="144">
        <f t="shared" si="2"/>
        <v>44521.821783685133</v>
      </c>
      <c r="BG76" s="144">
        <f t="shared" si="2"/>
        <v>45349.959547614155</v>
      </c>
      <c r="BH76" s="144">
        <f t="shared" si="2"/>
        <v>45323.625199928058</v>
      </c>
      <c r="BI76" s="144">
        <f t="shared" si="2"/>
        <v>45612.751119989167</v>
      </c>
      <c r="BJ76" s="144">
        <f t="shared" si="2"/>
        <v>45988.909314133249</v>
      </c>
      <c r="BK76" s="144">
        <f t="shared" si="2"/>
        <v>47016.584538577365</v>
      </c>
      <c r="BL76" s="144">
        <f t="shared" si="2"/>
        <v>48795.181924673838</v>
      </c>
      <c r="BM76" s="144">
        <f t="shared" si="2"/>
        <v>54803.181075729291</v>
      </c>
      <c r="BN76" s="144">
        <f t="shared" si="2"/>
        <v>55316.120474816125</v>
      </c>
      <c r="BO76" s="144">
        <f t="shared" si="2"/>
        <v>56276.628530687594</v>
      </c>
      <c r="BP76" s="144">
        <f t="shared" si="2"/>
        <v>57467.015184598531</v>
      </c>
      <c r="BQ76" s="144">
        <f t="shared" ref="BQ76:BX76" si="3">SUM(BQ20:BQ75)-BQ22-BQ33-BQ39-BQ42-BQ49-BQ67-BQ70</f>
        <v>52904.295254647681</v>
      </c>
      <c r="BR76" s="144">
        <f t="shared" si="3"/>
        <v>52737.990943376433</v>
      </c>
      <c r="BS76" s="144">
        <f t="shared" si="3"/>
        <v>52841.912929554157</v>
      </c>
      <c r="BT76" s="144">
        <f t="shared" si="3"/>
        <v>51217.030636150121</v>
      </c>
      <c r="BU76" s="144">
        <f t="shared" si="3"/>
        <v>49112.739738011493</v>
      </c>
      <c r="BV76" s="144">
        <f t="shared" si="3"/>
        <v>47341.77911699433</v>
      </c>
      <c r="BW76" s="144">
        <f t="shared" si="3"/>
        <v>45894.513013009309</v>
      </c>
      <c r="BX76" s="138">
        <f t="shared" si="3"/>
        <v>45437.150595432948</v>
      </c>
    </row>
    <row r="77" spans="1:76" ht="15.75">
      <c r="A77" s="112"/>
      <c r="B77" s="216" t="s">
        <v>283</v>
      </c>
      <c r="C77" s="213"/>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f t="shared" ref="AH77:BX77" si="4">AH76-AH73-AH36-AH30-AH43-AH32-AH28</f>
        <v>19062.152005711618</v>
      </c>
      <c r="AI77" s="144">
        <f t="shared" si="4"/>
        <v>17724.66015496468</v>
      </c>
      <c r="AJ77" s="144">
        <f t="shared" si="4"/>
        <v>19540.294491695655</v>
      </c>
      <c r="AK77" s="144">
        <f t="shared" si="4"/>
        <v>23532.602153902844</v>
      </c>
      <c r="AL77" s="144">
        <f t="shared" si="4"/>
        <v>26122.823947791836</v>
      </c>
      <c r="AM77" s="144">
        <f t="shared" si="4"/>
        <v>29460.75802002702</v>
      </c>
      <c r="AN77" s="144">
        <f t="shared" si="4"/>
        <v>30914.08849269338</v>
      </c>
      <c r="AO77" s="144">
        <f t="shared" si="4"/>
        <v>31917.626869233969</v>
      </c>
      <c r="AP77" s="144">
        <f t="shared" si="4"/>
        <v>33485.09098421775</v>
      </c>
      <c r="AQ77" s="144">
        <f t="shared" si="4"/>
        <v>32116.47485698964</v>
      </c>
      <c r="AR77" s="144">
        <f t="shared" si="4"/>
        <v>28976.09810730971</v>
      </c>
      <c r="AS77" s="144">
        <f t="shared" si="4"/>
        <v>27339.170314022602</v>
      </c>
      <c r="AT77" s="144">
        <f t="shared" si="4"/>
        <v>29315.345494272875</v>
      </c>
      <c r="AU77" s="144">
        <f t="shared" si="4"/>
        <v>36010.625809211146</v>
      </c>
      <c r="AV77" s="144">
        <f t="shared" si="4"/>
        <v>41760.595141606282</v>
      </c>
      <c r="AW77" s="144">
        <f t="shared" si="4"/>
        <v>45676.409770477774</v>
      </c>
      <c r="AX77" s="144">
        <f t="shared" si="4"/>
        <v>46725.524226463676</v>
      </c>
      <c r="AY77" s="144">
        <f t="shared" si="4"/>
        <v>47597.019296644838</v>
      </c>
      <c r="AZ77" s="144">
        <f t="shared" si="4"/>
        <v>46338.654180794052</v>
      </c>
      <c r="BA77" s="144">
        <f t="shared" si="4"/>
        <v>44031.672489654527</v>
      </c>
      <c r="BB77" s="144">
        <f t="shared" si="4"/>
        <v>43080.801314040677</v>
      </c>
      <c r="BC77" s="144">
        <f t="shared" si="4"/>
        <v>42155.380576520321</v>
      </c>
      <c r="BD77" s="144">
        <f t="shared" si="4"/>
        <v>41322.894072998934</v>
      </c>
      <c r="BE77" s="144">
        <f t="shared" si="4"/>
        <v>41652.563254889494</v>
      </c>
      <c r="BF77" s="144">
        <f t="shared" si="4"/>
        <v>42450.90148283344</v>
      </c>
      <c r="BG77" s="144">
        <f t="shared" si="4"/>
        <v>43151.460575008954</v>
      </c>
      <c r="BH77" s="144">
        <f t="shared" si="4"/>
        <v>43129.241160456673</v>
      </c>
      <c r="BI77" s="144">
        <f t="shared" si="4"/>
        <v>43228.035036475994</v>
      </c>
      <c r="BJ77" s="144">
        <f t="shared" si="4"/>
        <v>43659.636237990977</v>
      </c>
      <c r="BK77" s="144">
        <f t="shared" si="4"/>
        <v>44703.253477232276</v>
      </c>
      <c r="BL77" s="144">
        <f t="shared" si="4"/>
        <v>46434.163378439211</v>
      </c>
      <c r="BM77" s="144">
        <f t="shared" si="4"/>
        <v>52072.475702310818</v>
      </c>
      <c r="BN77" s="144">
        <f t="shared" si="4"/>
        <v>52449.415608908785</v>
      </c>
      <c r="BO77" s="144">
        <f t="shared" si="4"/>
        <v>53418.384082753997</v>
      </c>
      <c r="BP77" s="144">
        <f t="shared" si="4"/>
        <v>54566.259701287752</v>
      </c>
      <c r="BQ77" s="144">
        <f t="shared" si="4"/>
        <v>52904.295254647681</v>
      </c>
      <c r="BR77" s="144">
        <f t="shared" si="4"/>
        <v>52737.990943376433</v>
      </c>
      <c r="BS77" s="144">
        <f t="shared" si="4"/>
        <v>52841.912929554157</v>
      </c>
      <c r="BT77" s="144">
        <f t="shared" si="4"/>
        <v>51217.030636150121</v>
      </c>
      <c r="BU77" s="144">
        <f t="shared" si="4"/>
        <v>49112.739738011493</v>
      </c>
      <c r="BV77" s="144">
        <f t="shared" si="4"/>
        <v>47341.77911699433</v>
      </c>
      <c r="BW77" s="144">
        <f t="shared" si="4"/>
        <v>45894.513013009309</v>
      </c>
      <c r="BX77" s="138">
        <f t="shared" si="4"/>
        <v>45437.150595432948</v>
      </c>
    </row>
    <row r="78" spans="1:76" ht="15.75">
      <c r="A78" s="112"/>
      <c r="B78" s="36"/>
      <c r="C78" s="213"/>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38"/>
    </row>
    <row r="79" spans="1:76" ht="26.25" customHeight="1">
      <c r="A79" s="112"/>
      <c r="B79" s="41" t="s">
        <v>307</v>
      </c>
      <c r="C79" s="213"/>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3"/>
    </row>
    <row r="80" spans="1:76">
      <c r="A80" s="112"/>
      <c r="B80" s="38" t="s">
        <v>259</v>
      </c>
      <c r="C80" s="213" t="s">
        <v>201</v>
      </c>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v>428.11737961977383</v>
      </c>
      <c r="AI80" s="137">
        <v>442.18760354300997</v>
      </c>
      <c r="AJ80" s="137">
        <v>503.27075339500567</v>
      </c>
      <c r="AK80" s="137">
        <v>592.94037229001469</v>
      </c>
      <c r="AL80" s="137">
        <v>693.03075116718503</v>
      </c>
      <c r="AM80" s="137">
        <v>836.35802619464653</v>
      </c>
      <c r="AN80" s="137">
        <v>941.64300084668901</v>
      </c>
      <c r="AO80" s="137">
        <v>1078.7614479461411</v>
      </c>
      <c r="AP80" s="137">
        <v>1189.3905841518565</v>
      </c>
      <c r="AQ80" s="137">
        <v>1316.5181378779373</v>
      </c>
      <c r="AR80" s="137">
        <v>1404.1991148470668</v>
      </c>
      <c r="AS80" s="137">
        <v>1526.3614363732347</v>
      </c>
      <c r="AT80" s="137">
        <v>1698.9966449249218</v>
      </c>
      <c r="AU80" s="137">
        <v>2016.6834411708717</v>
      </c>
      <c r="AV80" s="137">
        <v>2570.4178175324782</v>
      </c>
      <c r="AW80" s="137">
        <v>2899.7019572100162</v>
      </c>
      <c r="AX80" s="137">
        <v>3132.6982837637092</v>
      </c>
      <c r="AY80" s="137">
        <v>3403.003009735573</v>
      </c>
      <c r="AZ80" s="137">
        <v>3560.4854667864875</v>
      </c>
      <c r="BA80" s="137">
        <v>3685.877950989332</v>
      </c>
      <c r="BB80" s="137">
        <v>3856.6835033625898</v>
      </c>
      <c r="BC80" s="137">
        <v>4020.2944892548935</v>
      </c>
      <c r="BD80" s="137">
        <v>4114.2923053595059</v>
      </c>
      <c r="BE80" s="137">
        <v>4285.0800572241933</v>
      </c>
      <c r="BF80" s="137">
        <v>4343.8723194206405</v>
      </c>
      <c r="BG80" s="137">
        <v>4527.4503636036434</v>
      </c>
      <c r="BH80" s="137">
        <v>4663.9622138699988</v>
      </c>
      <c r="BI80" s="137">
        <v>4846.6912649480892</v>
      </c>
      <c r="BJ80" s="137">
        <v>4989.6416810640294</v>
      </c>
      <c r="BK80" s="137">
        <v>5192.4574299671976</v>
      </c>
      <c r="BL80" s="137">
        <v>5396.2445962306483</v>
      </c>
      <c r="BM80" s="137">
        <v>5672.928799077119</v>
      </c>
      <c r="BN80" s="137">
        <v>5651.4976509282224</v>
      </c>
      <c r="BO80" s="137">
        <v>5670.7430688132363</v>
      </c>
      <c r="BP80" s="137">
        <v>5723.0179490942128</v>
      </c>
      <c r="BQ80" s="137">
        <v>5489.170847775923</v>
      </c>
      <c r="BR80" s="137">
        <v>5475.9914135679992</v>
      </c>
      <c r="BS80" s="137">
        <v>5492.9171179112645</v>
      </c>
      <c r="BT80" s="137">
        <v>5512.1142728279829</v>
      </c>
      <c r="BU80" s="137">
        <v>5498.6242443057208</v>
      </c>
      <c r="BV80" s="137">
        <v>5519.7044746371685</v>
      </c>
      <c r="BW80" s="137">
        <v>5541.3576384043163</v>
      </c>
      <c r="BX80" s="133">
        <v>5530.2025738481052</v>
      </c>
    </row>
    <row r="81" spans="1:76">
      <c r="A81" s="112"/>
      <c r="B81" s="38" t="s">
        <v>306</v>
      </c>
      <c r="C81" s="213"/>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v>334.88020779147217</v>
      </c>
      <c r="AI81" s="137">
        <v>285.05891938359338</v>
      </c>
      <c r="AJ81" s="137">
        <v>273.40366456540994</v>
      </c>
      <c r="AK81" s="137">
        <v>270.95335796255432</v>
      </c>
      <c r="AL81" s="137">
        <v>247.3947722618158</v>
      </c>
      <c r="AM81" s="137">
        <v>260.07488314182234</v>
      </c>
      <c r="AN81" s="137">
        <v>245.87957653764568</v>
      </c>
      <c r="AO81" s="137">
        <v>244.98940542358554</v>
      </c>
      <c r="AP81" s="137">
        <v>237.17375483988573</v>
      </c>
      <c r="AQ81" s="137">
        <v>233.24198453962867</v>
      </c>
      <c r="AR81" s="137">
        <v>225.99907731564451</v>
      </c>
      <c r="AS81" s="137">
        <v>237.61069095184226</v>
      </c>
      <c r="AT81" s="137">
        <v>205.00725775804185</v>
      </c>
      <c r="AU81" s="137">
        <v>249.41227018151949</v>
      </c>
      <c r="AV81" s="137">
        <v>261.01262602352762</v>
      </c>
      <c r="AW81" s="137">
        <v>269.37921091319492</v>
      </c>
      <c r="AX81" s="137">
        <v>260.06856410969976</v>
      </c>
      <c r="AY81" s="137">
        <v>255.36717565358043</v>
      </c>
      <c r="AZ81" s="137">
        <v>225.21447865413597</v>
      </c>
      <c r="BA81" s="137">
        <v>203.92667785792435</v>
      </c>
      <c r="BB81" s="137">
        <v>193.56905780624726</v>
      </c>
      <c r="BC81" s="137">
        <v>183.90694301109605</v>
      </c>
      <c r="BD81" s="137">
        <v>167.03748204773549</v>
      </c>
      <c r="BE81" s="137">
        <v>170.38844244276515</v>
      </c>
      <c r="BF81" s="137">
        <v>172.64608632185244</v>
      </c>
      <c r="BG81" s="137">
        <v>159.93980819459031</v>
      </c>
      <c r="BH81" s="137">
        <v>150.49098758595525</v>
      </c>
      <c r="BI81" s="137">
        <v>135.98514706489451</v>
      </c>
      <c r="BJ81" s="137">
        <v>118.32365330113282</v>
      </c>
      <c r="BK81" s="137">
        <v>92.222821209885225</v>
      </c>
      <c r="BL81" s="137">
        <v>74.532131606752642</v>
      </c>
      <c r="BM81" s="137">
        <v>57.197053502968565</v>
      </c>
      <c r="BN81" s="137">
        <v>62.270713069726526</v>
      </c>
      <c r="BO81" s="137">
        <v>45.596447640842221</v>
      </c>
      <c r="BP81" s="137">
        <v>34.196551799715799</v>
      </c>
      <c r="BQ81" s="137">
        <v>22.773306808633674</v>
      </c>
      <c r="BR81" s="137">
        <v>19.580379757422726</v>
      </c>
      <c r="BS81" s="137">
        <v>12.467114993021505</v>
      </c>
      <c r="BT81" s="137">
        <v>8.620689115464323</v>
      </c>
      <c r="BU81" s="137">
        <v>1.5902251870429209</v>
      </c>
      <c r="BV81" s="137">
        <v>0.13403679133390523</v>
      </c>
      <c r="BW81" s="137">
        <v>0</v>
      </c>
      <c r="BX81" s="133">
        <v>0</v>
      </c>
    </row>
    <row r="82" spans="1:76">
      <c r="A82" s="112"/>
      <c r="B82" s="37" t="s">
        <v>294</v>
      </c>
      <c r="C82" s="213" t="s">
        <v>210</v>
      </c>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v>334.88020779147217</v>
      </c>
      <c r="AI82" s="137">
        <v>285.0561993714395</v>
      </c>
      <c r="AJ82" s="137">
        <v>273.32322103014269</v>
      </c>
      <c r="AK82" s="137">
        <v>270.66717864551811</v>
      </c>
      <c r="AL82" s="137">
        <v>246.77031434662527</v>
      </c>
      <c r="AM82" s="137">
        <v>258.82967116061963</v>
      </c>
      <c r="AN82" s="137">
        <v>243.80138268726623</v>
      </c>
      <c r="AO82" s="137">
        <v>241.32304966017693</v>
      </c>
      <c r="AP82" s="137">
        <v>232.24639604236995</v>
      </c>
      <c r="AQ82" s="137">
        <v>226.69220302625843</v>
      </c>
      <c r="AR82" s="137">
        <v>217.39607307801592</v>
      </c>
      <c r="AS82" s="137">
        <v>224.14607888523909</v>
      </c>
      <c r="AT82" s="137">
        <v>188.99005503619384</v>
      </c>
      <c r="AU82" s="137">
        <v>224.77076565658464</v>
      </c>
      <c r="AV82" s="137">
        <v>230.38597134352867</v>
      </c>
      <c r="AW82" s="137">
        <v>234.20385715686336</v>
      </c>
      <c r="AX82" s="137">
        <v>223.65062564938628</v>
      </c>
      <c r="AY82" s="137">
        <v>213.61911580987308</v>
      </c>
      <c r="AZ82" s="137">
        <v>183.24035439252296</v>
      </c>
      <c r="BA82" s="137">
        <v>164.43235066322737</v>
      </c>
      <c r="BB82" s="137">
        <v>152.8367839115794</v>
      </c>
      <c r="BC82" s="137">
        <v>142.55184113737386</v>
      </c>
      <c r="BD82" s="137">
        <v>127.34580370031883</v>
      </c>
      <c r="BE82" s="137">
        <v>129.29494034192689</v>
      </c>
      <c r="BF82" s="137">
        <v>131.14596907196167</v>
      </c>
      <c r="BG82" s="137">
        <v>115.79704790777456</v>
      </c>
      <c r="BH82" s="137">
        <v>107.48603491289452</v>
      </c>
      <c r="BI82" s="137">
        <v>96.876096982693085</v>
      </c>
      <c r="BJ82" s="137">
        <v>83.193677427309481</v>
      </c>
      <c r="BK82" s="137">
        <v>61.93423610480707</v>
      </c>
      <c r="BL82" s="137">
        <v>50.570077901745364</v>
      </c>
      <c r="BM82" s="137">
        <v>39.05807153989209</v>
      </c>
      <c r="BN82" s="137">
        <v>47.996331829470051</v>
      </c>
      <c r="BO82" s="137">
        <v>36.598356526130111</v>
      </c>
      <c r="BP82" s="137">
        <v>26.699011755431879</v>
      </c>
      <c r="BQ82" s="137">
        <v>18.530347042418175</v>
      </c>
      <c r="BR82" s="137">
        <v>16.419344874624862</v>
      </c>
      <c r="BS82" s="137">
        <v>9.6647914902668663</v>
      </c>
      <c r="BT82" s="137">
        <v>6.1608738064616748</v>
      </c>
      <c r="BU82" s="137">
        <v>1.5902251870429209</v>
      </c>
      <c r="BV82" s="137">
        <v>0.13403679133390523</v>
      </c>
      <c r="BW82" s="137">
        <v>0</v>
      </c>
      <c r="BX82" s="133">
        <v>0</v>
      </c>
    </row>
    <row r="83" spans="1:76">
      <c r="A83" s="112"/>
      <c r="B83" s="37" t="s">
        <v>302</v>
      </c>
      <c r="C83" s="213" t="s">
        <v>210</v>
      </c>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v>0</v>
      </c>
      <c r="AI83" s="137">
        <v>2.7200121538832819E-3</v>
      </c>
      <c r="AJ83" s="137">
        <v>8.0443535267252217E-2</v>
      </c>
      <c r="AK83" s="137">
        <v>0.28617931703624089</v>
      </c>
      <c r="AL83" s="137">
        <v>0.6244579151905103</v>
      </c>
      <c r="AM83" s="137">
        <v>1.245211981202748</v>
      </c>
      <c r="AN83" s="137">
        <v>2.0781938503794257</v>
      </c>
      <c r="AO83" s="137">
        <v>3.6663557634085979</v>
      </c>
      <c r="AP83" s="137">
        <v>4.9273587975158026</v>
      </c>
      <c r="AQ83" s="137">
        <v>6.5497815133702844</v>
      </c>
      <c r="AR83" s="137">
        <v>8.6030042376285767</v>
      </c>
      <c r="AS83" s="137">
        <v>13.46461206660317</v>
      </c>
      <c r="AT83" s="137">
        <v>16.017202721847994</v>
      </c>
      <c r="AU83" s="137">
        <v>24.641504524934863</v>
      </c>
      <c r="AV83" s="137">
        <v>30.626654679998943</v>
      </c>
      <c r="AW83" s="137">
        <v>35.175353756331553</v>
      </c>
      <c r="AX83" s="137">
        <v>36.417938460313486</v>
      </c>
      <c r="AY83" s="137">
        <v>41.74805984370736</v>
      </c>
      <c r="AZ83" s="137">
        <v>41.974124261613014</v>
      </c>
      <c r="BA83" s="137">
        <v>39.494327194697</v>
      </c>
      <c r="BB83" s="137">
        <v>40.732273894667863</v>
      </c>
      <c r="BC83" s="137">
        <v>41.355101873722184</v>
      </c>
      <c r="BD83" s="137">
        <v>39.691678347416662</v>
      </c>
      <c r="BE83" s="137">
        <v>41.093502100838272</v>
      </c>
      <c r="BF83" s="137">
        <v>41.500117249890756</v>
      </c>
      <c r="BG83" s="137">
        <v>44.142760286815751</v>
      </c>
      <c r="BH83" s="137">
        <v>43.004952673060728</v>
      </c>
      <c r="BI83" s="137">
        <v>39.109050082201414</v>
      </c>
      <c r="BJ83" s="137">
        <v>35.129975873823327</v>
      </c>
      <c r="BK83" s="137">
        <v>30.288585105078162</v>
      </c>
      <c r="BL83" s="137">
        <v>23.962053705007282</v>
      </c>
      <c r="BM83" s="137">
        <v>18.138981963076478</v>
      </c>
      <c r="BN83" s="137">
        <v>14.274381240256472</v>
      </c>
      <c r="BO83" s="137">
        <v>8.998091114712107</v>
      </c>
      <c r="BP83" s="137">
        <v>7.4975400442839222</v>
      </c>
      <c r="BQ83" s="137">
        <v>4.242959766215499</v>
      </c>
      <c r="BR83" s="137">
        <v>3.16103488279786</v>
      </c>
      <c r="BS83" s="137">
        <v>2.8023235027546387</v>
      </c>
      <c r="BT83" s="137">
        <v>2.4598153090026487</v>
      </c>
      <c r="BU83" s="137">
        <v>0</v>
      </c>
      <c r="BV83" s="137">
        <v>0</v>
      </c>
      <c r="BW83" s="137">
        <v>0</v>
      </c>
      <c r="BX83" s="133">
        <v>0</v>
      </c>
    </row>
    <row r="84" spans="1:76">
      <c r="A84" s="112"/>
      <c r="B84" s="38" t="s">
        <v>258</v>
      </c>
      <c r="C84" s="213" t="s">
        <v>201</v>
      </c>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v>0</v>
      </c>
      <c r="AI84" s="137">
        <v>0</v>
      </c>
      <c r="AJ84" s="137">
        <v>0</v>
      </c>
      <c r="AK84" s="137">
        <v>0</v>
      </c>
      <c r="AL84" s="137">
        <v>0</v>
      </c>
      <c r="AM84" s="137">
        <v>0</v>
      </c>
      <c r="AN84" s="137">
        <v>0</v>
      </c>
      <c r="AO84" s="137">
        <v>0</v>
      </c>
      <c r="AP84" s="137">
        <v>0</v>
      </c>
      <c r="AQ84" s="137">
        <v>0</v>
      </c>
      <c r="AR84" s="137">
        <v>0</v>
      </c>
      <c r="AS84" s="137">
        <v>0</v>
      </c>
      <c r="AT84" s="137">
        <v>0</v>
      </c>
      <c r="AU84" s="137">
        <v>24.906284108583908</v>
      </c>
      <c r="AV84" s="137">
        <v>28.664111391408628</v>
      </c>
      <c r="AW84" s="137">
        <v>35.558015942908533</v>
      </c>
      <c r="AX84" s="137">
        <v>41.937373692094475</v>
      </c>
      <c r="AY84" s="137">
        <v>48.326274695675536</v>
      </c>
      <c r="AZ84" s="137">
        <v>54.393611238032094</v>
      </c>
      <c r="BA84" s="137">
        <v>53.646304714041719</v>
      </c>
      <c r="BB84" s="137">
        <v>55.279442454872928</v>
      </c>
      <c r="BC84" s="137">
        <v>54.643980836730542</v>
      </c>
      <c r="BD84" s="137">
        <v>79.757228314348026</v>
      </c>
      <c r="BE84" s="137">
        <v>84.002225975561046</v>
      </c>
      <c r="BF84" s="137">
        <v>61.215765658490128</v>
      </c>
      <c r="BG84" s="137">
        <v>47.399867863290844</v>
      </c>
      <c r="BH84" s="137">
        <v>48.767639183940268</v>
      </c>
      <c r="BI84" s="137">
        <v>43.997891137293117</v>
      </c>
      <c r="BJ84" s="137">
        <v>47.171356474589906</v>
      </c>
      <c r="BK84" s="137">
        <v>51.74232425314883</v>
      </c>
      <c r="BL84" s="137">
        <v>53.243386380629346</v>
      </c>
      <c r="BM84" s="137">
        <v>54.113854638175553</v>
      </c>
      <c r="BN84" s="137">
        <v>49.386713498413037</v>
      </c>
      <c r="BO84" s="137">
        <v>44.136301602001275</v>
      </c>
      <c r="BP84" s="137">
        <v>47.029443176568705</v>
      </c>
      <c r="BQ84" s="137">
        <v>47.57986969077934</v>
      </c>
      <c r="BR84" s="137">
        <v>45.198954649229137</v>
      </c>
      <c r="BS84" s="137">
        <v>45.779582108808142</v>
      </c>
      <c r="BT84" s="137">
        <v>44.068493974530689</v>
      </c>
      <c r="BU84" s="137">
        <v>42.649884524915514</v>
      </c>
      <c r="BV84" s="137">
        <v>36.601510616657251</v>
      </c>
      <c r="BW84" s="137">
        <v>27.530153723342902</v>
      </c>
      <c r="BX84" s="133">
        <v>30.675912626959171</v>
      </c>
    </row>
    <row r="85" spans="1:76" ht="26.1" customHeight="1">
      <c r="A85" s="112"/>
      <c r="B85" s="38" t="s">
        <v>305</v>
      </c>
      <c r="C85" s="213" t="s">
        <v>210</v>
      </c>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v>447.72811230144072</v>
      </c>
      <c r="AI85" s="137">
        <v>383.75682735692237</v>
      </c>
      <c r="AJ85" s="137">
        <v>329.9113392440504</v>
      </c>
      <c r="AK85" s="137">
        <v>309.89124491159851</v>
      </c>
      <c r="AL85" s="137">
        <v>293.17851959361388</v>
      </c>
      <c r="AM85" s="137">
        <v>283.36783612987574</v>
      </c>
      <c r="AN85" s="137">
        <v>273.08544059329455</v>
      </c>
      <c r="AO85" s="137">
        <v>257.45915369862348</v>
      </c>
      <c r="AP85" s="137">
        <v>252.41153801237886</v>
      </c>
      <c r="AQ85" s="137">
        <v>239.1828785162561</v>
      </c>
      <c r="AR85" s="137">
        <v>228.50678733031674</v>
      </c>
      <c r="AS85" s="137">
        <v>217.82750187749127</v>
      </c>
      <c r="AT85" s="137">
        <v>201.83653179190748</v>
      </c>
      <c r="AU85" s="137">
        <v>193.98108357832845</v>
      </c>
      <c r="AV85" s="137">
        <v>190.46395045952721</v>
      </c>
      <c r="AW85" s="137">
        <v>197.17594102785506</v>
      </c>
      <c r="AX85" s="137">
        <v>196.81097695881667</v>
      </c>
      <c r="AY85" s="137">
        <v>192.59357820705753</v>
      </c>
      <c r="AZ85" s="137">
        <v>191.37014393258593</v>
      </c>
      <c r="BA85" s="137">
        <v>180.20123901747073</v>
      </c>
      <c r="BB85" s="137">
        <v>179.0453237205061</v>
      </c>
      <c r="BC85" s="137">
        <v>168.31576795081506</v>
      </c>
      <c r="BD85" s="137">
        <v>165.6258546537274</v>
      </c>
      <c r="BE85" s="137">
        <v>164.76890174352289</v>
      </c>
      <c r="BF85" s="137">
        <v>160.37969357783601</v>
      </c>
      <c r="BG85" s="137">
        <v>160.19921940846206</v>
      </c>
      <c r="BH85" s="137">
        <v>156.17908815506644</v>
      </c>
      <c r="BI85" s="137">
        <v>152.99535196453681</v>
      </c>
      <c r="BJ85" s="137">
        <v>151.34848557005427</v>
      </c>
      <c r="BK85" s="137">
        <v>148.6999675367264</v>
      </c>
      <c r="BL85" s="137">
        <v>937.75922997010366</v>
      </c>
      <c r="BM85" s="137">
        <v>134.68617643167494</v>
      </c>
      <c r="BN85" s="137">
        <v>132.30921955319394</v>
      </c>
      <c r="BO85" s="137">
        <v>131.00681626242127</v>
      </c>
      <c r="BP85" s="137">
        <v>129.03888465260675</v>
      </c>
      <c r="BQ85" s="137">
        <v>125.47455523928781</v>
      </c>
      <c r="BR85" s="137">
        <v>125.83988362180003</v>
      </c>
      <c r="BS85" s="137">
        <v>124.87605623424179</v>
      </c>
      <c r="BT85" s="137">
        <v>122.72461986593672</v>
      </c>
      <c r="BU85" s="137">
        <v>120.25229453139045</v>
      </c>
      <c r="BV85" s="137">
        <v>117.50955796981336</v>
      </c>
      <c r="BW85" s="137">
        <v>113.86596743566234</v>
      </c>
      <c r="BX85" s="133">
        <v>109.93322461511704</v>
      </c>
    </row>
    <row r="86" spans="1:76">
      <c r="A86" s="112"/>
      <c r="B86" s="38" t="s">
        <v>255</v>
      </c>
      <c r="C86" s="213" t="s">
        <v>203</v>
      </c>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v>0</v>
      </c>
      <c r="AI86" s="137">
        <v>0</v>
      </c>
      <c r="AJ86" s="137">
        <v>0</v>
      </c>
      <c r="AK86" s="137">
        <v>0</v>
      </c>
      <c r="AL86" s="137">
        <v>0</v>
      </c>
      <c r="AM86" s="137">
        <v>0</v>
      </c>
      <c r="AN86" s="137">
        <v>0</v>
      </c>
      <c r="AO86" s="137">
        <v>0</v>
      </c>
      <c r="AP86" s="137">
        <v>0</v>
      </c>
      <c r="AQ86" s="137">
        <v>0</v>
      </c>
      <c r="AR86" s="137">
        <v>0</v>
      </c>
      <c r="AS86" s="137">
        <v>0</v>
      </c>
      <c r="AT86" s="137">
        <v>0</v>
      </c>
      <c r="AU86" s="137">
        <v>0</v>
      </c>
      <c r="AV86" s="137">
        <v>0</v>
      </c>
      <c r="AW86" s="137">
        <v>0</v>
      </c>
      <c r="AX86" s="137">
        <v>0</v>
      </c>
      <c r="AY86" s="137">
        <v>0</v>
      </c>
      <c r="AZ86" s="137">
        <v>0</v>
      </c>
      <c r="BA86" s="137">
        <v>0</v>
      </c>
      <c r="BB86" s="137">
        <v>0</v>
      </c>
      <c r="BC86" s="137">
        <v>0</v>
      </c>
      <c r="BD86" s="137">
        <v>0</v>
      </c>
      <c r="BE86" s="137">
        <v>0</v>
      </c>
      <c r="BF86" s="137">
        <v>0</v>
      </c>
      <c r="BG86" s="137">
        <v>0</v>
      </c>
      <c r="BH86" s="137">
        <v>0</v>
      </c>
      <c r="BI86" s="137">
        <v>0</v>
      </c>
      <c r="BJ86" s="137">
        <v>2.8685238105022699</v>
      </c>
      <c r="BK86" s="137">
        <v>3.2478653911241282</v>
      </c>
      <c r="BL86" s="137">
        <v>165.75362899844075</v>
      </c>
      <c r="BM86" s="137">
        <v>215.4441002894346</v>
      </c>
      <c r="BN86" s="137">
        <v>288.43779353419171</v>
      </c>
      <c r="BO86" s="137">
        <v>82.727157939876093</v>
      </c>
      <c r="BP86" s="137">
        <v>87.545581158917969</v>
      </c>
      <c r="BQ86" s="137">
        <v>4.9715562011235663</v>
      </c>
      <c r="BR86" s="137">
        <v>6.2056256811182191</v>
      </c>
      <c r="BS86" s="137">
        <v>71.159738723856918</v>
      </c>
      <c r="BT86" s="137">
        <v>70.705855684744648</v>
      </c>
      <c r="BU86" s="137">
        <v>71.066454999652606</v>
      </c>
      <c r="BV86" s="137">
        <v>70.819673148301916</v>
      </c>
      <c r="BW86" s="137">
        <v>70.009628023857005</v>
      </c>
      <c r="BX86" s="133">
        <v>68.385256017410583</v>
      </c>
    </row>
    <row r="87" spans="1:76">
      <c r="A87" s="112"/>
      <c r="B87" s="38" t="s">
        <v>11</v>
      </c>
      <c r="C87" s="213" t="s">
        <v>203</v>
      </c>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v>881.74646328597794</v>
      </c>
      <c r="AI87" s="137">
        <v>868.41717168832349</v>
      </c>
      <c r="AJ87" s="137">
        <v>981.81199338601289</v>
      </c>
      <c r="AK87" s="137">
        <v>1337.117735080433</v>
      </c>
      <c r="AL87" s="137">
        <v>1528.0944685465852</v>
      </c>
      <c r="AM87" s="137">
        <v>1650.4481068255202</v>
      </c>
      <c r="AN87" s="137">
        <v>1736.297459041813</v>
      </c>
      <c r="AO87" s="137">
        <v>1791.2882780995005</v>
      </c>
      <c r="AP87" s="137">
        <v>1900.4194313062565</v>
      </c>
      <c r="AQ87" s="137">
        <v>1873.6477071489103</v>
      </c>
      <c r="AR87" s="137">
        <v>1593.8222632736936</v>
      </c>
      <c r="AS87" s="137">
        <v>1820.98581587328</v>
      </c>
      <c r="AT87" s="137">
        <v>2087.5734459759892</v>
      </c>
      <c r="AU87" s="137">
        <v>1137.3881058378834</v>
      </c>
      <c r="AV87" s="137">
        <v>1198.2814993201291</v>
      </c>
      <c r="AW87" s="137">
        <v>1520.5039815791997</v>
      </c>
      <c r="AX87" s="137">
        <v>1553.4335071114758</v>
      </c>
      <c r="AY87" s="137">
        <v>1537.7567243788583</v>
      </c>
      <c r="AZ87" s="137">
        <v>1540.1760076312264</v>
      </c>
      <c r="BA87" s="137">
        <v>1578.2122067393284</v>
      </c>
      <c r="BB87" s="137">
        <v>1618.559596788441</v>
      </c>
      <c r="BC87" s="137">
        <v>1657.4156270206638</v>
      </c>
      <c r="BD87" s="137">
        <v>1711.5897169419211</v>
      </c>
      <c r="BE87" s="137">
        <v>1850.7144927049328</v>
      </c>
      <c r="BF87" s="137">
        <v>1912.0348615810556</v>
      </c>
      <c r="BG87" s="137">
        <v>2111.8012934796275</v>
      </c>
      <c r="BH87" s="137">
        <v>2321.487086507489</v>
      </c>
      <c r="BI87" s="137">
        <v>2276.6479895531688</v>
      </c>
      <c r="BJ87" s="137">
        <v>2409.7937064679763</v>
      </c>
      <c r="BK87" s="137">
        <v>2391.069696075388</v>
      </c>
      <c r="BL87" s="137">
        <v>2464.9666699919621</v>
      </c>
      <c r="BM87" s="137">
        <v>2488.3055353274412</v>
      </c>
      <c r="BN87" s="137">
        <v>2457.2604313300726</v>
      </c>
      <c r="BO87" s="137">
        <v>2365.3253939680003</v>
      </c>
      <c r="BP87" s="137">
        <v>2233.1182784086968</v>
      </c>
      <c r="BQ87" s="137">
        <v>0</v>
      </c>
      <c r="BR87" s="137">
        <v>0</v>
      </c>
      <c r="BS87" s="137">
        <v>0</v>
      </c>
      <c r="BT87" s="137">
        <v>0</v>
      </c>
      <c r="BU87" s="137">
        <v>0</v>
      </c>
      <c r="BV87" s="137">
        <v>0</v>
      </c>
      <c r="BW87" s="137">
        <v>0</v>
      </c>
      <c r="BX87" s="133">
        <v>0</v>
      </c>
    </row>
    <row r="88" spans="1:76">
      <c r="A88" s="112"/>
      <c r="B88" s="38" t="s">
        <v>254</v>
      </c>
      <c r="C88" s="213" t="s">
        <v>210</v>
      </c>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v>74.62135205024012</v>
      </c>
      <c r="AI88" s="137">
        <v>63.959471226153724</v>
      </c>
      <c r="AJ88" s="137">
        <v>53.863075794947008</v>
      </c>
      <c r="AK88" s="137">
        <v>52.159912509873017</v>
      </c>
      <c r="AL88" s="137">
        <v>48.863086598935652</v>
      </c>
      <c r="AM88" s="137">
        <v>46.769448681629981</v>
      </c>
      <c r="AN88" s="137">
        <v>44.213833238914354</v>
      </c>
      <c r="AO88" s="137">
        <v>44.135854919764022</v>
      </c>
      <c r="AP88" s="137">
        <v>42.46175405815719</v>
      </c>
      <c r="AQ88" s="137">
        <v>5.8298032445831396</v>
      </c>
      <c r="AR88" s="137">
        <v>0</v>
      </c>
      <c r="AS88" s="137">
        <v>0</v>
      </c>
      <c r="AT88" s="137">
        <v>0</v>
      </c>
      <c r="AU88" s="137">
        <v>0</v>
      </c>
      <c r="AV88" s="137">
        <v>0</v>
      </c>
      <c r="AW88" s="137">
        <v>0</v>
      </c>
      <c r="AX88" s="137">
        <v>0</v>
      </c>
      <c r="AY88" s="137">
        <v>0</v>
      </c>
      <c r="AZ88" s="137">
        <v>0</v>
      </c>
      <c r="BA88" s="137">
        <v>0</v>
      </c>
      <c r="BB88" s="137">
        <v>0</v>
      </c>
      <c r="BC88" s="137">
        <v>0</v>
      </c>
      <c r="BD88" s="137">
        <v>0</v>
      </c>
      <c r="BE88" s="137">
        <v>0</v>
      </c>
      <c r="BF88" s="137">
        <v>0</v>
      </c>
      <c r="BG88" s="137">
        <v>0</v>
      </c>
      <c r="BH88" s="137">
        <v>0</v>
      </c>
      <c r="BI88" s="137">
        <v>0</v>
      </c>
      <c r="BJ88" s="137">
        <v>0</v>
      </c>
      <c r="BK88" s="137">
        <v>0</v>
      </c>
      <c r="BL88" s="137">
        <v>0</v>
      </c>
      <c r="BM88" s="137">
        <v>0</v>
      </c>
      <c r="BN88" s="137">
        <v>0</v>
      </c>
      <c r="BO88" s="137">
        <v>0</v>
      </c>
      <c r="BP88" s="137">
        <v>0</v>
      </c>
      <c r="BQ88" s="137">
        <v>0</v>
      </c>
      <c r="BR88" s="137">
        <v>0</v>
      </c>
      <c r="BS88" s="137">
        <v>0</v>
      </c>
      <c r="BT88" s="137">
        <v>0</v>
      </c>
      <c r="BU88" s="137">
        <v>0</v>
      </c>
      <c r="BV88" s="137">
        <v>0</v>
      </c>
      <c r="BW88" s="137">
        <v>0</v>
      </c>
      <c r="BX88" s="133">
        <v>0</v>
      </c>
    </row>
    <row r="89" spans="1:76">
      <c r="A89" s="112"/>
      <c r="B89" s="38" t="s">
        <v>253</v>
      </c>
      <c r="C89" s="213" t="s">
        <v>201</v>
      </c>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v>0</v>
      </c>
      <c r="AI89" s="137">
        <v>0</v>
      </c>
      <c r="AJ89" s="137">
        <v>0</v>
      </c>
      <c r="AK89" s="137">
        <v>0</v>
      </c>
      <c r="AL89" s="137">
        <v>0</v>
      </c>
      <c r="AM89" s="137">
        <v>0</v>
      </c>
      <c r="AN89" s="137">
        <v>0</v>
      </c>
      <c r="AO89" s="137">
        <v>0</v>
      </c>
      <c r="AP89" s="137">
        <v>0</v>
      </c>
      <c r="AQ89" s="137">
        <v>0</v>
      </c>
      <c r="AR89" s="137">
        <v>0</v>
      </c>
      <c r="AS89" s="137">
        <v>0</v>
      </c>
      <c r="AT89" s="137">
        <v>0</v>
      </c>
      <c r="AU89" s="137">
        <v>0</v>
      </c>
      <c r="AV89" s="137">
        <v>836.42716946138125</v>
      </c>
      <c r="AW89" s="137">
        <v>1147.0066563071587</v>
      </c>
      <c r="AX89" s="137">
        <v>1310.0500399083278</v>
      </c>
      <c r="AY89" s="137">
        <v>1563.3137673368558</v>
      </c>
      <c r="AZ89" s="137">
        <v>1804.1751794871909</v>
      </c>
      <c r="BA89" s="137">
        <v>2007.7248673594963</v>
      </c>
      <c r="BB89" s="137">
        <v>2200.6882171426359</v>
      </c>
      <c r="BC89" s="137">
        <v>2399.8555325182715</v>
      </c>
      <c r="BD89" s="137">
        <v>2571.4585717051814</v>
      </c>
      <c r="BE89" s="137">
        <v>2804.2225361702995</v>
      </c>
      <c r="BF89" s="137">
        <v>2919.1341192347386</v>
      </c>
      <c r="BG89" s="137">
        <v>3142.9981414481958</v>
      </c>
      <c r="BH89" s="137">
        <v>3312.0923283848506</v>
      </c>
      <c r="BI89" s="137">
        <v>3488.9507884638529</v>
      </c>
      <c r="BJ89" s="137">
        <v>3679.3465322229385</v>
      </c>
      <c r="BK89" s="137">
        <v>3924.4885890339428</v>
      </c>
      <c r="BL89" s="137">
        <v>4125.2419338232621</v>
      </c>
      <c r="BM89" s="137">
        <v>4431.9071476025492</v>
      </c>
      <c r="BN89" s="137">
        <v>4540.7586597007667</v>
      </c>
      <c r="BO89" s="137">
        <v>4621.2431148575306</v>
      </c>
      <c r="BP89" s="137">
        <v>4828.8258231307937</v>
      </c>
      <c r="BQ89" s="137">
        <v>4885.8902738207753</v>
      </c>
      <c r="BR89" s="137">
        <v>5060.0984178974577</v>
      </c>
      <c r="BS89" s="137">
        <v>4841.9170914992892</v>
      </c>
      <c r="BT89" s="137">
        <v>4349.0446778158621</v>
      </c>
      <c r="BU89" s="137">
        <v>3611.8218209595411</v>
      </c>
      <c r="BV89" s="137">
        <v>3119.5310607132292</v>
      </c>
      <c r="BW89" s="137">
        <v>2829.6889301569845</v>
      </c>
      <c r="BX89" s="133">
        <v>2523.9257314778533</v>
      </c>
    </row>
    <row r="90" spans="1:76" ht="25.5" customHeight="1">
      <c r="A90" s="112"/>
      <c r="B90" s="38" t="s">
        <v>247</v>
      </c>
      <c r="C90" s="213" t="s">
        <v>201</v>
      </c>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v>0</v>
      </c>
      <c r="BA90" s="137">
        <v>0</v>
      </c>
      <c r="BB90" s="137">
        <v>0</v>
      </c>
      <c r="BC90" s="137">
        <v>0</v>
      </c>
      <c r="BD90" s="137">
        <v>0</v>
      </c>
      <c r="BE90" s="137">
        <v>0</v>
      </c>
      <c r="BF90" s="137">
        <v>0</v>
      </c>
      <c r="BG90" s="137">
        <v>0</v>
      </c>
      <c r="BH90" s="137">
        <v>0</v>
      </c>
      <c r="BI90" s="137">
        <v>0</v>
      </c>
      <c r="BJ90" s="137">
        <v>0</v>
      </c>
      <c r="BK90" s="137">
        <v>15.768647080971659</v>
      </c>
      <c r="BL90" s="137">
        <v>43.917725523922364</v>
      </c>
      <c r="BM90" s="137">
        <v>37.944834549174459</v>
      </c>
      <c r="BN90" s="137">
        <v>49.478482635747696</v>
      </c>
      <c r="BO90" s="137">
        <v>78.737202568270945</v>
      </c>
      <c r="BP90" s="137">
        <v>115.92402136835895</v>
      </c>
      <c r="BQ90" s="137">
        <v>163.59772856092715</v>
      </c>
      <c r="BR90" s="137">
        <v>189.77354166710001</v>
      </c>
      <c r="BS90" s="137">
        <v>211.90145551398638</v>
      </c>
      <c r="BT90" s="137">
        <v>213.17600786627338</v>
      </c>
      <c r="BU90" s="137">
        <v>223.89515756694161</v>
      </c>
      <c r="BV90" s="137">
        <v>233.65442418149681</v>
      </c>
      <c r="BW90" s="137">
        <v>242.12460768698853</v>
      </c>
      <c r="BX90" s="133">
        <v>249.17132864989733</v>
      </c>
    </row>
    <row r="91" spans="1:76">
      <c r="A91" s="112"/>
      <c r="B91" s="38" t="s">
        <v>246</v>
      </c>
      <c r="C91" s="213" t="s">
        <v>203</v>
      </c>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v>0</v>
      </c>
      <c r="BA91" s="137">
        <v>0</v>
      </c>
      <c r="BB91" s="137">
        <v>0</v>
      </c>
      <c r="BC91" s="137">
        <v>0</v>
      </c>
      <c r="BD91" s="137">
        <v>0</v>
      </c>
      <c r="BE91" s="137">
        <v>0</v>
      </c>
      <c r="BF91" s="137">
        <v>0</v>
      </c>
      <c r="BG91" s="137">
        <v>0</v>
      </c>
      <c r="BH91" s="137">
        <v>0</v>
      </c>
      <c r="BI91" s="137">
        <v>0</v>
      </c>
      <c r="BJ91" s="137">
        <v>27.648418111248688</v>
      </c>
      <c r="BK91" s="137">
        <v>26.165741122035858</v>
      </c>
      <c r="BL91" s="137">
        <v>26.917842563755357</v>
      </c>
      <c r="BM91" s="137">
        <v>24.570210040589146</v>
      </c>
      <c r="BN91" s="137">
        <v>21.987109850471487</v>
      </c>
      <c r="BO91" s="137">
        <v>22.646937632757293</v>
      </c>
      <c r="BP91" s="137">
        <v>19.383099240432973</v>
      </c>
      <c r="BQ91" s="137">
        <v>18.335161052866383</v>
      </c>
      <c r="BR91" s="137">
        <v>16.905920349999999</v>
      </c>
      <c r="BS91" s="137">
        <v>16.739298990914488</v>
      </c>
      <c r="BT91" s="137">
        <v>16.84344818708189</v>
      </c>
      <c r="BU91" s="137">
        <v>16.903888946446394</v>
      </c>
      <c r="BV91" s="137">
        <v>16.93585184771624</v>
      </c>
      <c r="BW91" s="137">
        <v>16.949597720368576</v>
      </c>
      <c r="BX91" s="133">
        <v>16.935425870397175</v>
      </c>
    </row>
    <row r="92" spans="1:76">
      <c r="A92" s="112"/>
      <c r="B92" s="38" t="s">
        <v>304</v>
      </c>
      <c r="C92" s="213" t="s">
        <v>203</v>
      </c>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v>1496.8091333154259</v>
      </c>
      <c r="AI92" s="137">
        <v>1410.1389907434029</v>
      </c>
      <c r="AJ92" s="137">
        <v>1532.9203577905755</v>
      </c>
      <c r="AK92" s="137">
        <v>2259.4616439826937</v>
      </c>
      <c r="AL92" s="137">
        <v>2720.1197663491143</v>
      </c>
      <c r="AM92" s="137">
        <v>3078.7684980992994</v>
      </c>
      <c r="AN92" s="137">
        <v>3278.0713929950621</v>
      </c>
      <c r="AO92" s="137">
        <v>3465.7824412323921</v>
      </c>
      <c r="AP92" s="137">
        <v>3581.8648148691495</v>
      </c>
      <c r="AQ92" s="137">
        <v>3515.7907984837393</v>
      </c>
      <c r="AR92" s="137">
        <v>3815.1870563327661</v>
      </c>
      <c r="AS92" s="137">
        <v>3977.2637345708727</v>
      </c>
      <c r="AT92" s="137">
        <v>4173.8642952423297</v>
      </c>
      <c r="AU92" s="137">
        <v>4365.9962704745913</v>
      </c>
      <c r="AV92" s="137">
        <v>4645.8990678396485</v>
      </c>
      <c r="AW92" s="137">
        <v>5150.300697176117</v>
      </c>
      <c r="AX92" s="137">
        <v>5430.3818789486695</v>
      </c>
      <c r="AY92" s="137">
        <v>5606.3938797574092</v>
      </c>
      <c r="AZ92" s="137">
        <v>5582.6395195207915</v>
      </c>
      <c r="BA92" s="137">
        <v>5537.7925802445034</v>
      </c>
      <c r="BB92" s="137">
        <v>5542.9431364437969</v>
      </c>
      <c r="BC92" s="137">
        <v>5692.9968099975358</v>
      </c>
      <c r="BD92" s="137">
        <v>5857.7072521982263</v>
      </c>
      <c r="BE92" s="137">
        <v>6114.8201620321779</v>
      </c>
      <c r="BF92" s="137">
        <v>6391.2496964693719</v>
      </c>
      <c r="BG92" s="137">
        <v>5814.6835795530005</v>
      </c>
      <c r="BH92" s="137">
        <v>5774.6970174522448</v>
      </c>
      <c r="BI92" s="137">
        <v>5636.9035495797616</v>
      </c>
      <c r="BJ92" s="137">
        <v>5845.9063947206623</v>
      </c>
      <c r="BK92" s="137">
        <v>5752.271527554356</v>
      </c>
      <c r="BL92" s="137">
        <v>6272.8319379802861</v>
      </c>
      <c r="BM92" s="137">
        <v>6401.9361078261463</v>
      </c>
      <c r="BN92" s="137">
        <v>6431.1917965694247</v>
      </c>
      <c r="BO92" s="137">
        <v>6628.9226765625044</v>
      </c>
      <c r="BP92" s="137">
        <v>6714.2282435618336</v>
      </c>
      <c r="BQ92" s="137">
        <v>6699.3780033735411</v>
      </c>
      <c r="BR92" s="137">
        <v>6641.0060891271005</v>
      </c>
      <c r="BS92" s="137">
        <v>6386.3269858432359</v>
      </c>
      <c r="BT92" s="137">
        <v>5949.9501893338529</v>
      </c>
      <c r="BU92" s="137">
        <v>5491.7634680679776</v>
      </c>
      <c r="BV92" s="137">
        <v>5038.7683333517107</v>
      </c>
      <c r="BW92" s="137">
        <v>4691.5685296788715</v>
      </c>
      <c r="BX92" s="133">
        <v>4526.0153616214566</v>
      </c>
    </row>
    <row r="93" spans="1:76">
      <c r="A93" s="112"/>
      <c r="B93" s="38" t="s">
        <v>303</v>
      </c>
      <c r="C93" s="213"/>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v>331.6923751723586</v>
      </c>
      <c r="AI93" s="137">
        <v>333.17058929955061</v>
      </c>
      <c r="AJ93" s="137">
        <v>317.69150824352943</v>
      </c>
      <c r="AK93" s="137">
        <v>339.53921473927386</v>
      </c>
      <c r="AL93" s="137">
        <v>369.67553876964905</v>
      </c>
      <c r="AM93" s="137">
        <v>422.26451473562037</v>
      </c>
      <c r="AN93" s="137">
        <v>497.55410947614934</v>
      </c>
      <c r="AO93" s="137">
        <v>587.59914215145216</v>
      </c>
      <c r="AP93" s="137">
        <v>735.89252418729222</v>
      </c>
      <c r="AQ93" s="137">
        <v>873.13419167695679</v>
      </c>
      <c r="AR93" s="137">
        <v>1006.9204566646013</v>
      </c>
      <c r="AS93" s="137">
        <v>1156.4157490908742</v>
      </c>
      <c r="AT93" s="137">
        <v>1325.7125599217102</v>
      </c>
      <c r="AU93" s="137">
        <v>1588.8033593528958</v>
      </c>
      <c r="AV93" s="137">
        <v>1747.7028751278342</v>
      </c>
      <c r="AW93" s="137">
        <v>1894.8229968907278</v>
      </c>
      <c r="AX93" s="137">
        <v>1992.2153093614754</v>
      </c>
      <c r="AY93" s="137">
        <v>1662.7454779508864</v>
      </c>
      <c r="AZ93" s="137">
        <v>1292.8649760910928</v>
      </c>
      <c r="BA93" s="137">
        <v>976.46034982708341</v>
      </c>
      <c r="BB93" s="137">
        <v>619.8788035436736</v>
      </c>
      <c r="BC93" s="137">
        <v>228.91851791991061</v>
      </c>
      <c r="BD93" s="137">
        <v>4.2937251874724307</v>
      </c>
      <c r="BE93" s="137">
        <v>0</v>
      </c>
      <c r="BF93" s="137">
        <v>0</v>
      </c>
      <c r="BG93" s="137">
        <v>0</v>
      </c>
      <c r="BH93" s="137">
        <v>0</v>
      </c>
      <c r="BI93" s="137">
        <v>0</v>
      </c>
      <c r="BJ93" s="137">
        <v>0</v>
      </c>
      <c r="BK93" s="137">
        <v>0</v>
      </c>
      <c r="BL93" s="137">
        <v>0</v>
      </c>
      <c r="BM93" s="137">
        <v>0</v>
      </c>
      <c r="BN93" s="137">
        <v>0</v>
      </c>
      <c r="BO93" s="137">
        <v>0</v>
      </c>
      <c r="BP93" s="137">
        <v>0</v>
      </c>
      <c r="BQ93" s="137">
        <v>0</v>
      </c>
      <c r="BR93" s="137">
        <v>0</v>
      </c>
      <c r="BS93" s="137">
        <v>0</v>
      </c>
      <c r="BT93" s="137">
        <v>0</v>
      </c>
      <c r="BU93" s="137">
        <v>0</v>
      </c>
      <c r="BV93" s="137">
        <v>0</v>
      </c>
      <c r="BW93" s="137">
        <v>0</v>
      </c>
      <c r="BX93" s="133">
        <v>0</v>
      </c>
    </row>
    <row r="94" spans="1:76">
      <c r="A94" s="112"/>
      <c r="B94" s="37" t="s">
        <v>294</v>
      </c>
      <c r="C94" s="213" t="s">
        <v>203</v>
      </c>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v>331.6923751723586</v>
      </c>
      <c r="AI94" s="137">
        <v>332.76059654733325</v>
      </c>
      <c r="AJ94" s="137">
        <v>316.55024902742923</v>
      </c>
      <c r="AK94" s="137">
        <v>336.83208086474809</v>
      </c>
      <c r="AL94" s="137">
        <v>364.39415706969686</v>
      </c>
      <c r="AM94" s="137">
        <v>415.72920062976556</v>
      </c>
      <c r="AN94" s="137">
        <v>487.47614983837082</v>
      </c>
      <c r="AO94" s="137">
        <v>573.65586355651965</v>
      </c>
      <c r="AP94" s="137">
        <v>712.40436101634702</v>
      </c>
      <c r="AQ94" s="137">
        <v>839.10148956921853</v>
      </c>
      <c r="AR94" s="137">
        <v>961.72438226922372</v>
      </c>
      <c r="AS94" s="137">
        <v>1095.8816928107133</v>
      </c>
      <c r="AT94" s="137">
        <v>1246.090777678317</v>
      </c>
      <c r="AU94" s="137">
        <v>1480.753571778009</v>
      </c>
      <c r="AV94" s="137">
        <v>1617.8547729377863</v>
      </c>
      <c r="AW94" s="137">
        <v>1736.8703758566394</v>
      </c>
      <c r="AX94" s="137">
        <v>1806.9755026512294</v>
      </c>
      <c r="AY94" s="137">
        <v>1483.3855174358166</v>
      </c>
      <c r="AZ94" s="137">
        <v>1142.1767507145855</v>
      </c>
      <c r="BA94" s="137">
        <v>861.45586474973675</v>
      </c>
      <c r="BB94" s="137">
        <v>542.23360661289018</v>
      </c>
      <c r="BC94" s="137">
        <v>200.07195473232889</v>
      </c>
      <c r="BD94" s="137">
        <v>4.2937251874724307</v>
      </c>
      <c r="BE94" s="137">
        <v>0</v>
      </c>
      <c r="BF94" s="137">
        <v>0</v>
      </c>
      <c r="BG94" s="137">
        <v>0</v>
      </c>
      <c r="BH94" s="137">
        <v>0</v>
      </c>
      <c r="BI94" s="137">
        <v>0</v>
      </c>
      <c r="BJ94" s="137">
        <v>0</v>
      </c>
      <c r="BK94" s="137">
        <v>0</v>
      </c>
      <c r="BL94" s="137">
        <v>0</v>
      </c>
      <c r="BM94" s="137">
        <v>0</v>
      </c>
      <c r="BN94" s="137">
        <v>0</v>
      </c>
      <c r="BO94" s="137">
        <v>0</v>
      </c>
      <c r="BP94" s="137">
        <v>0</v>
      </c>
      <c r="BQ94" s="137">
        <v>0</v>
      </c>
      <c r="BR94" s="137">
        <v>0</v>
      </c>
      <c r="BS94" s="137">
        <v>0</v>
      </c>
      <c r="BT94" s="137">
        <v>0</v>
      </c>
      <c r="BU94" s="137">
        <v>0</v>
      </c>
      <c r="BV94" s="137">
        <v>0</v>
      </c>
      <c r="BW94" s="137">
        <v>0</v>
      </c>
      <c r="BX94" s="133">
        <v>0</v>
      </c>
    </row>
    <row r="95" spans="1:76" s="208" customFormat="1" ht="15.75">
      <c r="A95" s="145"/>
      <c r="B95" s="37" t="s">
        <v>302</v>
      </c>
      <c r="C95" s="213" t="s">
        <v>203</v>
      </c>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37">
        <v>0</v>
      </c>
      <c r="AI95" s="137">
        <v>0.40999275221737408</v>
      </c>
      <c r="AJ95" s="137">
        <v>1.1412592161002288</v>
      </c>
      <c r="AK95" s="137">
        <v>2.7071338745257933</v>
      </c>
      <c r="AL95" s="137">
        <v>5.281381699952207</v>
      </c>
      <c r="AM95" s="137">
        <v>6.5353141058548072</v>
      </c>
      <c r="AN95" s="137">
        <v>10.077959637778553</v>
      </c>
      <c r="AO95" s="137">
        <v>13.943278594932503</v>
      </c>
      <c r="AP95" s="137">
        <v>23.488163170945246</v>
      </c>
      <c r="AQ95" s="137">
        <v>34.032702107738359</v>
      </c>
      <c r="AR95" s="137">
        <v>45.196074395377622</v>
      </c>
      <c r="AS95" s="137">
        <v>60.534056280160812</v>
      </c>
      <c r="AT95" s="137">
        <v>79.621782243393284</v>
      </c>
      <c r="AU95" s="137">
        <v>108.04978757488682</v>
      </c>
      <c r="AV95" s="137">
        <v>129.84810219004805</v>
      </c>
      <c r="AW95" s="137">
        <v>157.95262103408857</v>
      </c>
      <c r="AX95" s="137">
        <v>185.23980671024606</v>
      </c>
      <c r="AY95" s="137">
        <v>179.35996051506956</v>
      </c>
      <c r="AZ95" s="137">
        <v>150.6882253765074</v>
      </c>
      <c r="BA95" s="137">
        <v>115.00448507734659</v>
      </c>
      <c r="BB95" s="137">
        <v>77.645196930783413</v>
      </c>
      <c r="BC95" s="137">
        <v>28.846563187581722</v>
      </c>
      <c r="BD95" s="137">
        <v>0</v>
      </c>
      <c r="BE95" s="137">
        <v>0</v>
      </c>
      <c r="BF95" s="137">
        <v>0</v>
      </c>
      <c r="BG95" s="137">
        <v>0</v>
      </c>
      <c r="BH95" s="137">
        <v>0</v>
      </c>
      <c r="BI95" s="137">
        <v>0</v>
      </c>
      <c r="BJ95" s="137">
        <v>0</v>
      </c>
      <c r="BK95" s="137">
        <v>0</v>
      </c>
      <c r="BL95" s="137">
        <v>0</v>
      </c>
      <c r="BM95" s="137">
        <v>0</v>
      </c>
      <c r="BN95" s="137">
        <v>0</v>
      </c>
      <c r="BO95" s="137">
        <v>0</v>
      </c>
      <c r="BP95" s="137">
        <v>0</v>
      </c>
      <c r="BQ95" s="137">
        <v>0</v>
      </c>
      <c r="BR95" s="137">
        <v>0</v>
      </c>
      <c r="BS95" s="137">
        <v>0</v>
      </c>
      <c r="BT95" s="137">
        <v>0</v>
      </c>
      <c r="BU95" s="137">
        <v>0</v>
      </c>
      <c r="BV95" s="137">
        <v>0</v>
      </c>
      <c r="BW95" s="137">
        <v>0</v>
      </c>
      <c r="BX95" s="133">
        <v>0</v>
      </c>
    </row>
    <row r="96" spans="1:76" ht="25.5" customHeight="1">
      <c r="A96" s="112"/>
      <c r="B96" s="38" t="s">
        <v>301</v>
      </c>
      <c r="C96" s="213"/>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v>2603.3385136902457</v>
      </c>
      <c r="AI96" s="137">
        <v>2481.9562552442017</v>
      </c>
      <c r="AJ96" s="137">
        <v>2439.2660153682064</v>
      </c>
      <c r="AK96" s="137">
        <v>2826.0776617655993</v>
      </c>
      <c r="AL96" s="137">
        <v>2689.8899429978082</v>
      </c>
      <c r="AM96" s="137">
        <v>2696.6142200166155</v>
      </c>
      <c r="AN96" s="137">
        <v>3076.8218798218054</v>
      </c>
      <c r="AO96" s="137">
        <v>3346.9435204847105</v>
      </c>
      <c r="AP96" s="137">
        <v>3424.7336264549031</v>
      </c>
      <c r="AQ96" s="137">
        <v>3493.4452541221258</v>
      </c>
      <c r="AR96" s="137">
        <v>3843.9486808570996</v>
      </c>
      <c r="AS96" s="137">
        <v>3941.9667742709876</v>
      </c>
      <c r="AT96" s="137">
        <v>4091.6648121772632</v>
      </c>
      <c r="AU96" s="137">
        <v>4623.3932476270475</v>
      </c>
      <c r="AV96" s="137">
        <v>6104.2544657306835</v>
      </c>
      <c r="AW96" s="137">
        <v>6291.5531246655364</v>
      </c>
      <c r="AX96" s="137">
        <v>6265.6711021208002</v>
      </c>
      <c r="AY96" s="137">
        <v>5957.3575596572591</v>
      </c>
      <c r="AZ96" s="137">
        <v>5601.053285994195</v>
      </c>
      <c r="BA96" s="137">
        <v>5440.3602414347124</v>
      </c>
      <c r="BB96" s="137">
        <v>5131.5465918157988</v>
      </c>
      <c r="BC96" s="137">
        <v>5306.5932088668287</v>
      </c>
      <c r="BD96" s="137">
        <v>5613.3885366122631</v>
      </c>
      <c r="BE96" s="137">
        <v>6056.4671120525772</v>
      </c>
      <c r="BF96" s="137">
        <v>5886.517914318224</v>
      </c>
      <c r="BG96" s="137">
        <v>3235.8634094474914</v>
      </c>
      <c r="BH96" s="137">
        <v>0</v>
      </c>
      <c r="BI96" s="137">
        <v>0</v>
      </c>
      <c r="BJ96" s="137">
        <v>0</v>
      </c>
      <c r="BK96" s="137">
        <v>0</v>
      </c>
      <c r="BL96" s="137">
        <v>0</v>
      </c>
      <c r="BM96" s="137">
        <v>0</v>
      </c>
      <c r="BN96" s="137">
        <v>0</v>
      </c>
      <c r="BO96" s="137">
        <v>0</v>
      </c>
      <c r="BP96" s="137">
        <v>0</v>
      </c>
      <c r="BQ96" s="137">
        <v>0</v>
      </c>
      <c r="BR96" s="137">
        <v>0</v>
      </c>
      <c r="BS96" s="137">
        <v>0</v>
      </c>
      <c r="BT96" s="137">
        <v>0</v>
      </c>
      <c r="BU96" s="137">
        <v>0</v>
      </c>
      <c r="BV96" s="137">
        <v>0</v>
      </c>
      <c r="BW96" s="137">
        <v>0</v>
      </c>
      <c r="BX96" s="133">
        <v>0</v>
      </c>
    </row>
    <row r="97" spans="1:76">
      <c r="A97" s="112"/>
      <c r="B97" s="37" t="s">
        <v>300</v>
      </c>
      <c r="C97" s="213" t="s">
        <v>203</v>
      </c>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v>0</v>
      </c>
      <c r="AI97" s="137">
        <v>31.663352873794093</v>
      </c>
      <c r="AJ97" s="137">
        <v>47.997176610782844</v>
      </c>
      <c r="AK97" s="137">
        <v>55.896908364157831</v>
      </c>
      <c r="AL97" s="137">
        <v>88.790929379498493</v>
      </c>
      <c r="AM97" s="137">
        <v>226.63067243888992</v>
      </c>
      <c r="AN97" s="137">
        <v>412.01332528674948</v>
      </c>
      <c r="AO97" s="137">
        <v>675.88109842157246</v>
      </c>
      <c r="AP97" s="137">
        <v>934.25934101282428</v>
      </c>
      <c r="AQ97" s="137">
        <v>1188.0667721464442</v>
      </c>
      <c r="AR97" s="137">
        <v>1457.9382878424783</v>
      </c>
      <c r="AS97" s="137">
        <v>1702.2721157858618</v>
      </c>
      <c r="AT97" s="137">
        <v>1819.2899340771376</v>
      </c>
      <c r="AU97" s="137">
        <v>2180.2300236177525</v>
      </c>
      <c r="AV97" s="137">
        <v>2563.6631502375571</v>
      </c>
      <c r="AW97" s="137">
        <v>2736.5920726097288</v>
      </c>
      <c r="AX97" s="137">
        <v>2718.88248532533</v>
      </c>
      <c r="AY97" s="137">
        <v>2326.6066595056413</v>
      </c>
      <c r="AZ97" s="137">
        <v>2115.1387460178503</v>
      </c>
      <c r="BA97" s="137">
        <v>1900.4228032085614</v>
      </c>
      <c r="BB97" s="137">
        <v>1700.7182345589949</v>
      </c>
      <c r="BC97" s="137">
        <v>1584.7475442934422</v>
      </c>
      <c r="BD97" s="137">
        <v>1500.5998039217698</v>
      </c>
      <c r="BE97" s="137">
        <v>1449.6276906808873</v>
      </c>
      <c r="BF97" s="137">
        <v>812.36270919418666</v>
      </c>
      <c r="BG97" s="137">
        <v>313.34650911616842</v>
      </c>
      <c r="BH97" s="137">
        <v>0</v>
      </c>
      <c r="BI97" s="137">
        <v>0</v>
      </c>
      <c r="BJ97" s="137">
        <v>0</v>
      </c>
      <c r="BK97" s="137">
        <v>0</v>
      </c>
      <c r="BL97" s="137">
        <v>0</v>
      </c>
      <c r="BM97" s="137">
        <v>0</v>
      </c>
      <c r="BN97" s="137">
        <v>0</v>
      </c>
      <c r="BO97" s="137">
        <v>0</v>
      </c>
      <c r="BP97" s="137">
        <v>0</v>
      </c>
      <c r="BQ97" s="137">
        <v>0</v>
      </c>
      <c r="BR97" s="137">
        <v>0</v>
      </c>
      <c r="BS97" s="137">
        <v>0</v>
      </c>
      <c r="BT97" s="137">
        <v>0</v>
      </c>
      <c r="BU97" s="137">
        <v>0</v>
      </c>
      <c r="BV97" s="137">
        <v>0</v>
      </c>
      <c r="BW97" s="137">
        <v>0</v>
      </c>
      <c r="BX97" s="133">
        <v>0</v>
      </c>
    </row>
    <row r="98" spans="1:76">
      <c r="A98" s="112"/>
      <c r="B98" s="37" t="s">
        <v>299</v>
      </c>
      <c r="C98" s="213" t="s">
        <v>203</v>
      </c>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v>2603.3385136902457</v>
      </c>
      <c r="AI98" s="137">
        <v>2450.2929023704078</v>
      </c>
      <c r="AJ98" s="137">
        <v>2391.2688387574235</v>
      </c>
      <c r="AK98" s="137">
        <v>2770.1807534014411</v>
      </c>
      <c r="AL98" s="137">
        <v>2601.09901361831</v>
      </c>
      <c r="AM98" s="137">
        <v>2469.9835475777254</v>
      </c>
      <c r="AN98" s="137">
        <v>2664.8085545350559</v>
      </c>
      <c r="AO98" s="137">
        <v>2671.062422063138</v>
      </c>
      <c r="AP98" s="137">
        <v>2490.4742854420788</v>
      </c>
      <c r="AQ98" s="137">
        <v>2305.378481975682</v>
      </c>
      <c r="AR98" s="137">
        <v>2386.010393014622</v>
      </c>
      <c r="AS98" s="137">
        <v>2239.6946584851257</v>
      </c>
      <c r="AT98" s="137">
        <v>2272.3748781001259</v>
      </c>
      <c r="AU98" s="137">
        <v>2443.1632240092949</v>
      </c>
      <c r="AV98" s="137">
        <v>3540.5913154931268</v>
      </c>
      <c r="AW98" s="137">
        <v>3554.9610520558076</v>
      </c>
      <c r="AX98" s="137">
        <v>3546.7886167954703</v>
      </c>
      <c r="AY98" s="137">
        <v>3630.7509001516169</v>
      </c>
      <c r="AZ98" s="137">
        <v>3485.9145399763447</v>
      </c>
      <c r="BA98" s="137">
        <v>3539.9374382261508</v>
      </c>
      <c r="BB98" s="137">
        <v>3430.8283572568039</v>
      </c>
      <c r="BC98" s="137">
        <v>3721.8456645733868</v>
      </c>
      <c r="BD98" s="137">
        <v>4112.7887326904938</v>
      </c>
      <c r="BE98" s="137">
        <v>4606.8394213716892</v>
      </c>
      <c r="BF98" s="137">
        <v>5074.1552051240378</v>
      </c>
      <c r="BG98" s="137">
        <v>2922.5169003313235</v>
      </c>
      <c r="BH98" s="137">
        <v>0</v>
      </c>
      <c r="BI98" s="137">
        <v>0</v>
      </c>
      <c r="BJ98" s="137">
        <v>0</v>
      </c>
      <c r="BK98" s="137">
        <v>0</v>
      </c>
      <c r="BL98" s="137">
        <v>0</v>
      </c>
      <c r="BM98" s="137">
        <v>0</v>
      </c>
      <c r="BN98" s="137">
        <v>0</v>
      </c>
      <c r="BO98" s="137">
        <v>0</v>
      </c>
      <c r="BP98" s="137">
        <v>0</v>
      </c>
      <c r="BQ98" s="137">
        <v>0</v>
      </c>
      <c r="BR98" s="137">
        <v>0</v>
      </c>
      <c r="BS98" s="137">
        <v>0</v>
      </c>
      <c r="BT98" s="137">
        <v>0</v>
      </c>
      <c r="BU98" s="137">
        <v>0</v>
      </c>
      <c r="BV98" s="137">
        <v>0</v>
      </c>
      <c r="BW98" s="137">
        <v>0</v>
      </c>
      <c r="BX98" s="133">
        <v>0</v>
      </c>
    </row>
    <row r="99" spans="1:76">
      <c r="A99" s="112"/>
      <c r="B99" s="38" t="s">
        <v>6</v>
      </c>
      <c r="C99" s="213" t="s">
        <v>201</v>
      </c>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v>425.63319429320597</v>
      </c>
      <c r="AI99" s="137">
        <v>414.93985563925537</v>
      </c>
      <c r="AJ99" s="137">
        <v>409.9022847877049</v>
      </c>
      <c r="AK99" s="137">
        <v>422.73152842714967</v>
      </c>
      <c r="AL99" s="137">
        <v>463.26510605016637</v>
      </c>
      <c r="AM99" s="137">
        <v>453.12033539113258</v>
      </c>
      <c r="AN99" s="137">
        <v>418.63584147407175</v>
      </c>
      <c r="AO99" s="137">
        <v>409.00337679213044</v>
      </c>
      <c r="AP99" s="137">
        <v>486.3878344707727</v>
      </c>
      <c r="AQ99" s="137">
        <v>463.30504562591682</v>
      </c>
      <c r="AR99" s="137">
        <v>443.15027505157718</v>
      </c>
      <c r="AS99" s="137">
        <v>418.69514417737122</v>
      </c>
      <c r="AT99" s="137">
        <v>423.40269994291907</v>
      </c>
      <c r="AU99" s="137">
        <v>437.75353194063297</v>
      </c>
      <c r="AV99" s="137">
        <v>443.42089890888303</v>
      </c>
      <c r="AW99" s="137">
        <v>458.71807858052875</v>
      </c>
      <c r="AX99" s="137">
        <v>455.47755593139971</v>
      </c>
      <c r="AY99" s="137">
        <v>456.71899586431897</v>
      </c>
      <c r="AZ99" s="137">
        <v>422.49454205752915</v>
      </c>
      <c r="BA99" s="137">
        <v>417.66430505054808</v>
      </c>
      <c r="BB99" s="137">
        <v>415.02301525493522</v>
      </c>
      <c r="BC99" s="137">
        <v>409.78938874997777</v>
      </c>
      <c r="BD99" s="137">
        <v>421.18186204234672</v>
      </c>
      <c r="BE99" s="137">
        <v>428.77798098847342</v>
      </c>
      <c r="BF99" s="137">
        <v>431.1516824414075</v>
      </c>
      <c r="BG99" s="137">
        <v>405.19657407613494</v>
      </c>
      <c r="BH99" s="137">
        <v>419.19957764006386</v>
      </c>
      <c r="BI99" s="137">
        <v>408.24657561179976</v>
      </c>
      <c r="BJ99" s="137">
        <v>409.6129159294112</v>
      </c>
      <c r="BK99" s="137">
        <v>434.29399113552108</v>
      </c>
      <c r="BL99" s="137">
        <v>529.27525605737105</v>
      </c>
      <c r="BM99" s="137">
        <v>541.13922834208211</v>
      </c>
      <c r="BN99" s="137">
        <v>524.16316007701914</v>
      </c>
      <c r="BO99" s="137">
        <v>525.47268588573183</v>
      </c>
      <c r="BP99" s="137">
        <v>539.36819453947862</v>
      </c>
      <c r="BQ99" s="137">
        <v>539.35374995904067</v>
      </c>
      <c r="BR99" s="137">
        <v>544.56161594381831</v>
      </c>
      <c r="BS99" s="137">
        <v>548.84379129588967</v>
      </c>
      <c r="BT99" s="137">
        <v>539.80716704797965</v>
      </c>
      <c r="BU99" s="137">
        <v>535.69278704016631</v>
      </c>
      <c r="BV99" s="137">
        <v>533.04396843717768</v>
      </c>
      <c r="BW99" s="137">
        <v>530.62225200677517</v>
      </c>
      <c r="BX99" s="133">
        <v>523.65072934970567</v>
      </c>
    </row>
    <row r="100" spans="1:76">
      <c r="A100" s="112"/>
      <c r="B100" s="38" t="s">
        <v>232</v>
      </c>
      <c r="C100" s="213" t="s">
        <v>201</v>
      </c>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v>6.2807970322726243</v>
      </c>
      <c r="BM100" s="137">
        <v>7.8221700894281216</v>
      </c>
      <c r="BN100" s="137">
        <v>9.9978551596433576</v>
      </c>
      <c r="BO100" s="137">
        <v>10.103633276900913</v>
      </c>
      <c r="BP100" s="137">
        <v>9.8325741373795985</v>
      </c>
      <c r="BQ100" s="137">
        <v>9.4386640140120104</v>
      </c>
      <c r="BR100" s="137">
        <v>10.219257749800002</v>
      </c>
      <c r="BS100" s="137">
        <v>8.9157701538841732</v>
      </c>
      <c r="BT100" s="137">
        <v>8.9153357914108291</v>
      </c>
      <c r="BU100" s="137">
        <v>8.8855648934759728</v>
      </c>
      <c r="BV100" s="137">
        <v>8.9354154433772539</v>
      </c>
      <c r="BW100" s="137">
        <v>9.13608459784232</v>
      </c>
      <c r="BX100" s="133">
        <v>9.42713175049429</v>
      </c>
    </row>
    <row r="101" spans="1:76" ht="25.5" customHeight="1">
      <c r="A101" s="110"/>
      <c r="B101" s="36" t="s">
        <v>231</v>
      </c>
      <c r="C101" s="213" t="s">
        <v>201</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v>0</v>
      </c>
      <c r="AI101" s="137">
        <v>10.009897647320459</v>
      </c>
      <c r="AJ101" s="137">
        <v>49.825218135529802</v>
      </c>
      <c r="AK101" s="137">
        <v>90.709167955436058</v>
      </c>
      <c r="AL101" s="137">
        <v>140.19315322877702</v>
      </c>
      <c r="AM101" s="137">
        <v>194.75310396011781</v>
      </c>
      <c r="AN101" s="137">
        <v>238.69852052692821</v>
      </c>
      <c r="AO101" s="137">
        <v>294.36072879583537</v>
      </c>
      <c r="AP101" s="137">
        <v>373.16013743315295</v>
      </c>
      <c r="AQ101" s="137">
        <v>434.30522505078039</v>
      </c>
      <c r="AR101" s="137">
        <v>485.26655747293569</v>
      </c>
      <c r="AS101" s="137">
        <v>535.75157512147757</v>
      </c>
      <c r="AT101" s="137">
        <v>588.85075805731674</v>
      </c>
      <c r="AU101" s="137">
        <v>683.04007889997888</v>
      </c>
      <c r="AV101" s="137">
        <v>42.843283678415432</v>
      </c>
      <c r="AW101" s="137">
        <v>0</v>
      </c>
      <c r="AX101" s="137">
        <v>0</v>
      </c>
      <c r="AY101" s="137">
        <v>0</v>
      </c>
      <c r="AZ101" s="137">
        <v>0</v>
      </c>
      <c r="BA101" s="137">
        <v>0</v>
      </c>
      <c r="BB101" s="137">
        <v>0</v>
      </c>
      <c r="BC101" s="137">
        <v>0</v>
      </c>
      <c r="BD101" s="137">
        <v>0</v>
      </c>
      <c r="BE101" s="137">
        <v>0</v>
      </c>
      <c r="BF101" s="137">
        <v>0</v>
      </c>
      <c r="BG101" s="137">
        <v>0</v>
      </c>
      <c r="BH101" s="137">
        <v>0</v>
      </c>
      <c r="BI101" s="137">
        <v>0</v>
      </c>
      <c r="BJ101" s="137">
        <v>0</v>
      </c>
      <c r="BK101" s="137">
        <v>0</v>
      </c>
      <c r="BL101" s="137">
        <v>0</v>
      </c>
      <c r="BM101" s="137">
        <v>0</v>
      </c>
      <c r="BN101" s="137">
        <v>0</v>
      </c>
      <c r="BO101" s="137">
        <v>0</v>
      </c>
      <c r="BP101" s="137">
        <v>0</v>
      </c>
      <c r="BQ101" s="137">
        <v>0</v>
      </c>
      <c r="BR101" s="137">
        <v>0</v>
      </c>
      <c r="BS101" s="137">
        <v>0</v>
      </c>
      <c r="BT101" s="137">
        <v>0</v>
      </c>
      <c r="BU101" s="137">
        <v>0</v>
      </c>
      <c r="BV101" s="137">
        <v>0</v>
      </c>
      <c r="BW101" s="137">
        <v>0</v>
      </c>
      <c r="BX101" s="133">
        <v>0</v>
      </c>
    </row>
    <row r="102" spans="1:76">
      <c r="A102" s="112"/>
      <c r="B102" s="38" t="s">
        <v>298</v>
      </c>
      <c r="C102" s="146" t="s">
        <v>201</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v>0</v>
      </c>
      <c r="AI102" s="137">
        <v>0</v>
      </c>
      <c r="AJ102" s="137">
        <v>0</v>
      </c>
      <c r="AK102" s="137">
        <v>0</v>
      </c>
      <c r="AL102" s="137">
        <v>0</v>
      </c>
      <c r="AM102" s="137">
        <v>0</v>
      </c>
      <c r="AN102" s="137">
        <v>0</v>
      </c>
      <c r="AO102" s="137">
        <v>0</v>
      </c>
      <c r="AP102" s="137">
        <v>0</v>
      </c>
      <c r="AQ102" s="137">
        <v>0</v>
      </c>
      <c r="AR102" s="137">
        <v>0</v>
      </c>
      <c r="AS102" s="137">
        <v>0</v>
      </c>
      <c r="AT102" s="137">
        <v>0</v>
      </c>
      <c r="AU102" s="137">
        <v>0</v>
      </c>
      <c r="AV102" s="137">
        <v>0</v>
      </c>
      <c r="AW102" s="137">
        <v>0</v>
      </c>
      <c r="AX102" s="137">
        <v>0</v>
      </c>
      <c r="AY102" s="137">
        <v>0</v>
      </c>
      <c r="AZ102" s="137">
        <v>0</v>
      </c>
      <c r="BA102" s="137">
        <v>0</v>
      </c>
      <c r="BB102" s="137">
        <v>0</v>
      </c>
      <c r="BC102" s="137">
        <v>0</v>
      </c>
      <c r="BD102" s="137">
        <v>0</v>
      </c>
      <c r="BE102" s="137">
        <v>0</v>
      </c>
      <c r="BF102" s="137">
        <v>0</v>
      </c>
      <c r="BG102" s="137">
        <v>0</v>
      </c>
      <c r="BH102" s="137">
        <v>0</v>
      </c>
      <c r="BI102" s="137">
        <v>1084.486748345093</v>
      </c>
      <c r="BJ102" s="137">
        <v>0</v>
      </c>
      <c r="BK102" s="137">
        <v>0</v>
      </c>
      <c r="BL102" s="137">
        <v>0</v>
      </c>
      <c r="BM102" s="137">
        <v>0</v>
      </c>
      <c r="BN102" s="137">
        <v>0</v>
      </c>
      <c r="BO102" s="137">
        <v>0</v>
      </c>
      <c r="BP102" s="137">
        <v>0</v>
      </c>
      <c r="BQ102" s="137">
        <v>0</v>
      </c>
      <c r="BR102" s="137">
        <v>0</v>
      </c>
      <c r="BS102" s="137">
        <v>0</v>
      </c>
      <c r="BT102" s="137">
        <v>0</v>
      </c>
      <c r="BU102" s="137">
        <v>0</v>
      </c>
      <c r="BV102" s="137">
        <v>0</v>
      </c>
      <c r="BW102" s="137">
        <v>0</v>
      </c>
      <c r="BX102" s="133">
        <v>0</v>
      </c>
    </row>
    <row r="103" spans="1:76">
      <c r="A103" s="112"/>
      <c r="B103" s="152" t="s">
        <v>297</v>
      </c>
      <c r="C103" s="146" t="s">
        <v>201</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v>0</v>
      </c>
      <c r="AI103" s="137">
        <v>0</v>
      </c>
      <c r="AJ103" s="137">
        <v>0</v>
      </c>
      <c r="AK103" s="137">
        <v>0</v>
      </c>
      <c r="AL103" s="137">
        <v>0</v>
      </c>
      <c r="AM103" s="137">
        <v>0</v>
      </c>
      <c r="AN103" s="137">
        <v>0</v>
      </c>
      <c r="AO103" s="137">
        <v>0</v>
      </c>
      <c r="AP103" s="137">
        <v>0</v>
      </c>
      <c r="AQ103" s="137">
        <v>0</v>
      </c>
      <c r="AR103" s="137">
        <v>0</v>
      </c>
      <c r="AS103" s="137">
        <v>0</v>
      </c>
      <c r="AT103" s="137">
        <v>0</v>
      </c>
      <c r="AU103" s="137">
        <v>0</v>
      </c>
      <c r="AV103" s="137">
        <v>0</v>
      </c>
      <c r="AW103" s="137">
        <v>0</v>
      </c>
      <c r="AX103" s="137">
        <v>0</v>
      </c>
      <c r="AY103" s="137">
        <v>0</v>
      </c>
      <c r="AZ103" s="137">
        <v>0</v>
      </c>
      <c r="BA103" s="137">
        <v>0</v>
      </c>
      <c r="BB103" s="137">
        <v>0</v>
      </c>
      <c r="BC103" s="137">
        <v>0</v>
      </c>
      <c r="BD103" s="137">
        <v>0</v>
      </c>
      <c r="BE103" s="137">
        <v>0</v>
      </c>
      <c r="BF103" s="137">
        <v>0</v>
      </c>
      <c r="BG103" s="137">
        <v>0</v>
      </c>
      <c r="BH103" s="137">
        <v>650.72652194134741</v>
      </c>
      <c r="BI103" s="137">
        <v>313.66542310950774</v>
      </c>
      <c r="BJ103" s="137">
        <v>0</v>
      </c>
      <c r="BK103" s="137">
        <v>0</v>
      </c>
      <c r="BL103" s="137">
        <v>0</v>
      </c>
      <c r="BM103" s="137">
        <v>0</v>
      </c>
      <c r="BN103" s="137">
        <v>0</v>
      </c>
      <c r="BO103" s="137">
        <v>0</v>
      </c>
      <c r="BP103" s="137">
        <v>0</v>
      </c>
      <c r="BQ103" s="137">
        <v>0</v>
      </c>
      <c r="BR103" s="137">
        <v>0</v>
      </c>
      <c r="BS103" s="137">
        <v>0</v>
      </c>
      <c r="BT103" s="137">
        <v>0</v>
      </c>
      <c r="BU103" s="137">
        <v>0</v>
      </c>
      <c r="BV103" s="137">
        <v>0</v>
      </c>
      <c r="BW103" s="137">
        <v>0</v>
      </c>
      <c r="BX103" s="133">
        <v>0</v>
      </c>
    </row>
    <row r="104" spans="1:76">
      <c r="A104" s="112"/>
      <c r="B104" s="38" t="s">
        <v>296</v>
      </c>
      <c r="C104" s="146" t="s">
        <v>201</v>
      </c>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v>0</v>
      </c>
      <c r="AI104" s="137">
        <v>0</v>
      </c>
      <c r="AJ104" s="137">
        <v>0</v>
      </c>
      <c r="AK104" s="137">
        <v>0</v>
      </c>
      <c r="AL104" s="137">
        <v>0</v>
      </c>
      <c r="AM104" s="137">
        <v>0</v>
      </c>
      <c r="AN104" s="137">
        <v>0</v>
      </c>
      <c r="AO104" s="137">
        <v>0</v>
      </c>
      <c r="AP104" s="137">
        <v>0</v>
      </c>
      <c r="AQ104" s="137">
        <v>0</v>
      </c>
      <c r="AR104" s="137">
        <v>0</v>
      </c>
      <c r="AS104" s="137">
        <v>0</v>
      </c>
      <c r="AT104" s="137">
        <v>0</v>
      </c>
      <c r="AU104" s="137">
        <v>0</v>
      </c>
      <c r="AV104" s="137">
        <v>0</v>
      </c>
      <c r="AW104" s="137">
        <v>0</v>
      </c>
      <c r="AX104" s="137">
        <v>0</v>
      </c>
      <c r="AY104" s="137">
        <v>0</v>
      </c>
      <c r="AZ104" s="137">
        <v>0</v>
      </c>
      <c r="BA104" s="137">
        <v>0</v>
      </c>
      <c r="BB104" s="137">
        <v>0</v>
      </c>
      <c r="BC104" s="137">
        <v>0</v>
      </c>
      <c r="BD104" s="137">
        <v>425.33914589766209</v>
      </c>
      <c r="BE104" s="137">
        <v>500.53383990549122</v>
      </c>
      <c r="BF104" s="137">
        <v>500.44055462940918</v>
      </c>
      <c r="BG104" s="137">
        <v>539.3777959310695</v>
      </c>
      <c r="BH104" s="137">
        <v>552.89923698666303</v>
      </c>
      <c r="BI104" s="137">
        <v>568.85200856007327</v>
      </c>
      <c r="BJ104" s="137">
        <v>586.62779788551279</v>
      </c>
      <c r="BK104" s="137">
        <v>595.52802675534997</v>
      </c>
      <c r="BL104" s="137">
        <v>601.37113636094762</v>
      </c>
      <c r="BM104" s="137">
        <v>609.7587281703876</v>
      </c>
      <c r="BN104" s="137">
        <v>624.99519767174138</v>
      </c>
      <c r="BO104" s="137">
        <v>623.62090286468572</v>
      </c>
      <c r="BP104" s="137">
        <v>622.92565763602863</v>
      </c>
      <c r="BQ104" s="137">
        <v>620.99170613043202</v>
      </c>
      <c r="BR104" s="137">
        <v>618.05868997000005</v>
      </c>
      <c r="BS104" s="137">
        <v>621.50010236177263</v>
      </c>
      <c r="BT104" s="137">
        <v>626.45041626038221</v>
      </c>
      <c r="BU104" s="137">
        <v>641.95164051858842</v>
      </c>
      <c r="BV104" s="137">
        <v>442.7851020261075</v>
      </c>
      <c r="BW104" s="137">
        <v>228.57408469941058</v>
      </c>
      <c r="BX104" s="133">
        <v>0</v>
      </c>
    </row>
    <row r="105" spans="1:76">
      <c r="A105" s="112"/>
      <c r="B105" s="152" t="s">
        <v>4</v>
      </c>
      <c r="C105" s="213" t="s">
        <v>203</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v>0</v>
      </c>
      <c r="AI105" s="137">
        <v>0</v>
      </c>
      <c r="AJ105" s="137">
        <v>0</v>
      </c>
      <c r="AK105" s="137">
        <v>0</v>
      </c>
      <c r="AL105" s="137">
        <v>0</v>
      </c>
      <c r="AM105" s="137">
        <v>0</v>
      </c>
      <c r="AN105" s="137">
        <v>0</v>
      </c>
      <c r="AO105" s="137">
        <v>0</v>
      </c>
      <c r="AP105" s="137">
        <v>0</v>
      </c>
      <c r="AQ105" s="137">
        <v>0</v>
      </c>
      <c r="AR105" s="137">
        <v>0</v>
      </c>
      <c r="AS105" s="137">
        <v>0</v>
      </c>
      <c r="AT105" s="137">
        <v>0</v>
      </c>
      <c r="AU105" s="137">
        <v>0</v>
      </c>
      <c r="AV105" s="137">
        <v>0</v>
      </c>
      <c r="AW105" s="137">
        <v>0</v>
      </c>
      <c r="AX105" s="137">
        <v>0</v>
      </c>
      <c r="AY105" s="137">
        <v>0</v>
      </c>
      <c r="AZ105" s="137">
        <v>0</v>
      </c>
      <c r="BA105" s="137">
        <v>0</v>
      </c>
      <c r="BB105" s="137">
        <v>0</v>
      </c>
      <c r="BC105" s="137">
        <v>0</v>
      </c>
      <c r="BD105" s="137">
        <v>0</v>
      </c>
      <c r="BE105" s="137">
        <v>0</v>
      </c>
      <c r="BF105" s="137">
        <v>0</v>
      </c>
      <c r="BG105" s="137">
        <v>3059.4314838622581</v>
      </c>
      <c r="BH105" s="137">
        <v>7580.2573881563239</v>
      </c>
      <c r="BI105" s="137">
        <v>7937.0687518141231</v>
      </c>
      <c r="BJ105" s="137">
        <v>8259.3926757262561</v>
      </c>
      <c r="BK105" s="137">
        <v>8607.0515545646886</v>
      </c>
      <c r="BL105" s="137">
        <v>8779.4534722669814</v>
      </c>
      <c r="BM105" s="137">
        <v>9031.0017487912337</v>
      </c>
      <c r="BN105" s="137">
        <v>8910.2490838746835</v>
      </c>
      <c r="BO105" s="137">
        <v>8551.7982738021419</v>
      </c>
      <c r="BP105" s="137">
        <v>7850.2223518463479</v>
      </c>
      <c r="BQ105" s="137">
        <v>7211.0180996511781</v>
      </c>
      <c r="BR105" s="137">
        <v>6641.8407371174007</v>
      </c>
      <c r="BS105" s="137">
        <v>6152.4893192400623</v>
      </c>
      <c r="BT105" s="137">
        <v>5834.2760754566734</v>
      </c>
      <c r="BU105" s="137">
        <v>5511.3212147050908</v>
      </c>
      <c r="BV105" s="137">
        <v>5131.9874726786084</v>
      </c>
      <c r="BW105" s="137">
        <v>4984.3155024917214</v>
      </c>
      <c r="BX105" s="133">
        <v>4894.8274199710595</v>
      </c>
    </row>
    <row r="106" spans="1:76" ht="25.5" customHeight="1">
      <c r="A106" s="112"/>
      <c r="B106" s="142" t="s">
        <v>225</v>
      </c>
      <c r="C106" s="213" t="s">
        <v>201</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v>0</v>
      </c>
      <c r="AI106" s="137">
        <v>0</v>
      </c>
      <c r="AJ106" s="137">
        <v>0</v>
      </c>
      <c r="AK106" s="137">
        <v>0</v>
      </c>
      <c r="AL106" s="137">
        <v>0</v>
      </c>
      <c r="AM106" s="137">
        <v>0</v>
      </c>
      <c r="AN106" s="137">
        <v>0</v>
      </c>
      <c r="AO106" s="137">
        <v>0</v>
      </c>
      <c r="AP106" s="137">
        <v>0</v>
      </c>
      <c r="AQ106" s="137">
        <v>0</v>
      </c>
      <c r="AR106" s="137">
        <v>0</v>
      </c>
      <c r="AS106" s="137">
        <v>0</v>
      </c>
      <c r="AT106" s="137">
        <v>0</v>
      </c>
      <c r="AU106" s="137">
        <v>0</v>
      </c>
      <c r="AV106" s="137">
        <v>0</v>
      </c>
      <c r="AW106" s="137">
        <v>0</v>
      </c>
      <c r="AX106" s="137">
        <v>0</v>
      </c>
      <c r="AY106" s="137">
        <v>0</v>
      </c>
      <c r="AZ106" s="137">
        <v>0</v>
      </c>
      <c r="BA106" s="137">
        <v>0</v>
      </c>
      <c r="BB106" s="137">
        <v>0</v>
      </c>
      <c r="BC106" s="137">
        <v>0</v>
      </c>
      <c r="BD106" s="137">
        <v>0</v>
      </c>
      <c r="BE106" s="137">
        <v>0</v>
      </c>
      <c r="BF106" s="137">
        <v>0</v>
      </c>
      <c r="BG106" s="137">
        <v>0</v>
      </c>
      <c r="BH106" s="137">
        <v>0</v>
      </c>
      <c r="BI106" s="137">
        <v>0</v>
      </c>
      <c r="BJ106" s="137">
        <v>0</v>
      </c>
      <c r="BK106" s="137">
        <v>0</v>
      </c>
      <c r="BL106" s="137">
        <v>0</v>
      </c>
      <c r="BM106" s="137">
        <v>0</v>
      </c>
      <c r="BN106" s="137">
        <v>0</v>
      </c>
      <c r="BO106" s="137">
        <v>0</v>
      </c>
      <c r="BP106" s="137">
        <v>0</v>
      </c>
      <c r="BQ106" s="137">
        <v>5.5951641478840415</v>
      </c>
      <c r="BR106" s="137">
        <v>95.518905225484531</v>
      </c>
      <c r="BS106" s="137">
        <v>158.28372638428456</v>
      </c>
      <c r="BT106" s="137">
        <v>434.33946781713655</v>
      </c>
      <c r="BU106" s="137">
        <v>888.62115172641268</v>
      </c>
      <c r="BV106" s="137">
        <v>1108.7755210341934</v>
      </c>
      <c r="BW106" s="137">
        <v>1176.1356526824</v>
      </c>
      <c r="BX106" s="133">
        <v>1239.5724367147325</v>
      </c>
    </row>
    <row r="107" spans="1:76">
      <c r="A107" s="112"/>
      <c r="B107" s="38" t="s">
        <v>224</v>
      </c>
      <c r="C107" s="213" t="s">
        <v>201</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v>5.517826100698505</v>
      </c>
      <c r="AY107" s="137">
        <v>6.4031832433517666</v>
      </c>
      <c r="AZ107" s="137">
        <v>8.1211862284358922</v>
      </c>
      <c r="BA107" s="137">
        <v>7.2613805781116554</v>
      </c>
      <c r="BB107" s="137">
        <v>11.939604879725414</v>
      </c>
      <c r="BC107" s="137">
        <v>15.044038016808621</v>
      </c>
      <c r="BD107" s="137">
        <v>16.529830314441153</v>
      </c>
      <c r="BE107" s="137">
        <v>19.7478246292977</v>
      </c>
      <c r="BF107" s="137">
        <v>26.338006337487766</v>
      </c>
      <c r="BG107" s="137">
        <v>25.328906277366318</v>
      </c>
      <c r="BH107" s="137">
        <v>26.208338956418995</v>
      </c>
      <c r="BI107" s="137">
        <v>57.478911647814108</v>
      </c>
      <c r="BJ107" s="137">
        <v>39.285527193066002</v>
      </c>
      <c r="BK107" s="137">
        <v>32.058299595141705</v>
      </c>
      <c r="BL107" s="137">
        <v>35.960955405100428</v>
      </c>
      <c r="BM107" s="137">
        <v>39.114787748457282</v>
      </c>
      <c r="BN107" s="137">
        <v>41.316857129095439</v>
      </c>
      <c r="BO107" s="137">
        <v>40.031786874730543</v>
      </c>
      <c r="BP107" s="137">
        <v>43.918401914360317</v>
      </c>
      <c r="BQ107" s="137">
        <v>46.552915613266798</v>
      </c>
      <c r="BR107" s="137">
        <v>45.237624270000005</v>
      </c>
      <c r="BS107" s="137">
        <v>48.287361384787253</v>
      </c>
      <c r="BT107" s="137">
        <v>49.730217554949633</v>
      </c>
      <c r="BU107" s="137">
        <v>50.55755704048488</v>
      </c>
      <c r="BV107" s="137">
        <v>51.10651415372395</v>
      </c>
      <c r="BW107" s="137">
        <v>51.25428777282189</v>
      </c>
      <c r="BX107" s="133">
        <v>50.941515794249312</v>
      </c>
    </row>
    <row r="108" spans="1:76">
      <c r="A108" s="112"/>
      <c r="B108" s="152" t="s">
        <v>222</v>
      </c>
      <c r="C108" s="213" t="s">
        <v>210</v>
      </c>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v>0</v>
      </c>
      <c r="AI108" s="137">
        <v>0</v>
      </c>
      <c r="AJ108" s="137">
        <v>0</v>
      </c>
      <c r="AK108" s="137">
        <v>0</v>
      </c>
      <c r="AL108" s="137">
        <v>0</v>
      </c>
      <c r="AM108" s="137">
        <v>0</v>
      </c>
      <c r="AN108" s="137">
        <v>0</v>
      </c>
      <c r="AO108" s="137">
        <v>0</v>
      </c>
      <c r="AP108" s="137">
        <v>0</v>
      </c>
      <c r="AQ108" s="137">
        <v>210.76929376092778</v>
      </c>
      <c r="AR108" s="137">
        <v>6.6329860102121305</v>
      </c>
      <c r="AS108" s="137">
        <v>0</v>
      </c>
      <c r="AT108" s="137">
        <v>0</v>
      </c>
      <c r="AU108" s="137">
        <v>0</v>
      </c>
      <c r="AV108" s="137">
        <v>0</v>
      </c>
      <c r="AW108" s="137">
        <v>0</v>
      </c>
      <c r="AX108" s="137">
        <v>0</v>
      </c>
      <c r="AY108" s="137">
        <v>0</v>
      </c>
      <c r="AZ108" s="137">
        <v>0</v>
      </c>
      <c r="BA108" s="137">
        <v>0</v>
      </c>
      <c r="BB108" s="137">
        <v>0</v>
      </c>
      <c r="BC108" s="137">
        <v>0</v>
      </c>
      <c r="BD108" s="137">
        <v>0</v>
      </c>
      <c r="BE108" s="137">
        <v>0</v>
      </c>
      <c r="BF108" s="137">
        <v>0</v>
      </c>
      <c r="BG108" s="137">
        <v>0</v>
      </c>
      <c r="BH108" s="137">
        <v>0</v>
      </c>
      <c r="BI108" s="137">
        <v>0</v>
      </c>
      <c r="BJ108" s="137">
        <v>0</v>
      </c>
      <c r="BK108" s="137">
        <v>0</v>
      </c>
      <c r="BL108" s="137">
        <v>0</v>
      </c>
      <c r="BM108" s="137">
        <v>0</v>
      </c>
      <c r="BN108" s="137">
        <v>0</v>
      </c>
      <c r="BO108" s="137">
        <v>0</v>
      </c>
      <c r="BP108" s="137">
        <v>0</v>
      </c>
      <c r="BQ108" s="137">
        <v>0</v>
      </c>
      <c r="BR108" s="137">
        <v>0</v>
      </c>
      <c r="BS108" s="137">
        <v>0</v>
      </c>
      <c r="BT108" s="137">
        <v>0</v>
      </c>
      <c r="BU108" s="137">
        <v>0</v>
      </c>
      <c r="BV108" s="137">
        <v>0</v>
      </c>
      <c r="BW108" s="137">
        <v>0</v>
      </c>
      <c r="BX108" s="133">
        <v>0</v>
      </c>
    </row>
    <row r="109" spans="1:76" s="208" customFormat="1" ht="15.75">
      <c r="A109" s="122"/>
      <c r="B109" s="152" t="s">
        <v>221</v>
      </c>
      <c r="C109" s="213" t="s">
        <v>201</v>
      </c>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v>18.358647819401291</v>
      </c>
      <c r="AI109" s="137">
        <v>22.067058113500732</v>
      </c>
      <c r="AJ109" s="137">
        <v>28.342633195607451</v>
      </c>
      <c r="AK109" s="137">
        <v>35.005039341177913</v>
      </c>
      <c r="AL109" s="137">
        <v>40.989803763127767</v>
      </c>
      <c r="AM109" s="137">
        <v>48.136392726670827</v>
      </c>
      <c r="AN109" s="137">
        <v>60.565562112449705</v>
      </c>
      <c r="AO109" s="137">
        <v>66.404449325837362</v>
      </c>
      <c r="AP109" s="137">
        <v>72.536975108018865</v>
      </c>
      <c r="AQ109" s="137">
        <v>75.8707237917436</v>
      </c>
      <c r="AR109" s="137">
        <v>81.372549152444535</v>
      </c>
      <c r="AS109" s="137">
        <v>86.623405051854348</v>
      </c>
      <c r="AT109" s="137">
        <v>102.47637707085026</v>
      </c>
      <c r="AU109" s="137">
        <v>132.06588200332112</v>
      </c>
      <c r="AV109" s="137">
        <v>152.99453036136038</v>
      </c>
      <c r="AW109" s="137">
        <v>167.71878048258498</v>
      </c>
      <c r="AX109" s="137">
        <v>171.34512361491534</v>
      </c>
      <c r="AY109" s="137">
        <v>172.21974892422443</v>
      </c>
      <c r="AZ109" s="137">
        <v>155.80625761710041</v>
      </c>
      <c r="BA109" s="137">
        <v>199.38164242423613</v>
      </c>
      <c r="BB109" s="137">
        <v>207.48815245688863</v>
      </c>
      <c r="BC109" s="137">
        <v>205.43679637651238</v>
      </c>
      <c r="BD109" s="137">
        <v>227.01053153947947</v>
      </c>
      <c r="BE109" s="137">
        <v>226.95924990494808</v>
      </c>
      <c r="BF109" s="137">
        <v>217.35037629436971</v>
      </c>
      <c r="BG109" s="137">
        <v>222.51010566304569</v>
      </c>
      <c r="BH109" s="137">
        <v>157.78893316405416</v>
      </c>
      <c r="BI109" s="137">
        <v>158.41413904640876</v>
      </c>
      <c r="BJ109" s="137">
        <v>162.53659248191809</v>
      </c>
      <c r="BK109" s="137">
        <v>234.54246890473141</v>
      </c>
      <c r="BL109" s="137">
        <v>200.05688746540207</v>
      </c>
      <c r="BM109" s="137">
        <v>203.57360529533355</v>
      </c>
      <c r="BN109" s="137">
        <v>183.76356205896408</v>
      </c>
      <c r="BO109" s="137">
        <v>179.82899744552546</v>
      </c>
      <c r="BP109" s="137">
        <v>166.67155394496805</v>
      </c>
      <c r="BQ109" s="137">
        <v>166.81669978614889</v>
      </c>
      <c r="BR109" s="137">
        <v>137.22057235348566</v>
      </c>
      <c r="BS109" s="137">
        <v>121.03032577398864</v>
      </c>
      <c r="BT109" s="137">
        <v>110.20375057913297</v>
      </c>
      <c r="BU109" s="137">
        <v>109.24303288765273</v>
      </c>
      <c r="BV109" s="137">
        <v>104.79622488993485</v>
      </c>
      <c r="BW109" s="137">
        <v>100.54171456309702</v>
      </c>
      <c r="BX109" s="133">
        <v>95.562682627365945</v>
      </c>
    </row>
    <row r="110" spans="1:76" s="208" customFormat="1" ht="15.75">
      <c r="A110" s="122"/>
      <c r="B110" s="38" t="s">
        <v>295</v>
      </c>
      <c r="C110" s="213" t="s">
        <v>203</v>
      </c>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v>0</v>
      </c>
      <c r="AI110" s="137">
        <v>0</v>
      </c>
      <c r="AJ110" s="137">
        <v>0</v>
      </c>
      <c r="AK110" s="137">
        <v>0</v>
      </c>
      <c r="AL110" s="137">
        <v>0</v>
      </c>
      <c r="AM110" s="137">
        <v>0</v>
      </c>
      <c r="AN110" s="137">
        <v>0</v>
      </c>
      <c r="AO110" s="137">
        <v>0</v>
      </c>
      <c r="AP110" s="137">
        <v>0</v>
      </c>
      <c r="AQ110" s="137">
        <v>11.712965701673117</v>
      </c>
      <c r="AR110" s="137">
        <v>57.627887855492396</v>
      </c>
      <c r="AS110" s="137">
        <v>46.241727881345383</v>
      </c>
      <c r="AT110" s="137">
        <v>50.34030201557951</v>
      </c>
      <c r="AU110" s="137">
        <v>64.477110457790843</v>
      </c>
      <c r="AV110" s="137">
        <v>64.861322717517737</v>
      </c>
      <c r="AW110" s="137">
        <v>64.923726374364392</v>
      </c>
      <c r="AX110" s="137">
        <v>48.043553841777552</v>
      </c>
      <c r="AY110" s="137">
        <v>80.028254660483398</v>
      </c>
      <c r="AZ110" s="137">
        <v>60.856818751012824</v>
      </c>
      <c r="BA110" s="137">
        <v>31.72376858164343</v>
      </c>
      <c r="BB110" s="137">
        <v>31.803544967513968</v>
      </c>
      <c r="BC110" s="137">
        <v>31.637082217521066</v>
      </c>
      <c r="BD110" s="137">
        <v>49.648398865416027</v>
      </c>
      <c r="BE110" s="137">
        <v>38.387292092222225</v>
      </c>
      <c r="BF110" s="137">
        <v>38.962894641500604</v>
      </c>
      <c r="BG110" s="137">
        <v>39.796162569342741</v>
      </c>
      <c r="BH110" s="137">
        <v>41.339198259729912</v>
      </c>
      <c r="BI110" s="137">
        <v>50.469369765013461</v>
      </c>
      <c r="BJ110" s="137">
        <v>0</v>
      </c>
      <c r="BK110" s="137">
        <v>0</v>
      </c>
      <c r="BL110" s="137">
        <v>0</v>
      </c>
      <c r="BM110" s="137">
        <v>0</v>
      </c>
      <c r="BN110" s="137">
        <v>0</v>
      </c>
      <c r="BO110" s="137">
        <v>0</v>
      </c>
      <c r="BP110" s="137">
        <v>0</v>
      </c>
      <c r="BQ110" s="137">
        <v>0</v>
      </c>
      <c r="BR110" s="137">
        <v>0</v>
      </c>
      <c r="BS110" s="137">
        <v>0</v>
      </c>
      <c r="BT110" s="137">
        <v>0</v>
      </c>
      <c r="BU110" s="137">
        <v>0</v>
      </c>
      <c r="BV110" s="137">
        <v>0</v>
      </c>
      <c r="BW110" s="137">
        <v>0</v>
      </c>
      <c r="BX110" s="133">
        <v>0</v>
      </c>
    </row>
    <row r="111" spans="1:76">
      <c r="A111" s="112"/>
      <c r="B111" s="152" t="s">
        <v>219</v>
      </c>
      <c r="C111" s="213" t="s">
        <v>203</v>
      </c>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v>0</v>
      </c>
      <c r="AI111" s="137">
        <v>0</v>
      </c>
      <c r="AJ111" s="137">
        <v>0</v>
      </c>
      <c r="AK111" s="137">
        <v>0</v>
      </c>
      <c r="AL111" s="137">
        <v>0</v>
      </c>
      <c r="AM111" s="137">
        <v>0</v>
      </c>
      <c r="AN111" s="137">
        <v>0</v>
      </c>
      <c r="AO111" s="137">
        <v>0</v>
      </c>
      <c r="AP111" s="137">
        <v>0</v>
      </c>
      <c r="AQ111" s="137">
        <v>0</v>
      </c>
      <c r="AR111" s="137">
        <v>0</v>
      </c>
      <c r="AS111" s="137">
        <v>0</v>
      </c>
      <c r="AT111" s="137">
        <v>0</v>
      </c>
      <c r="AU111" s="137">
        <v>0</v>
      </c>
      <c r="AV111" s="137">
        <v>0</v>
      </c>
      <c r="AW111" s="137">
        <v>0</v>
      </c>
      <c r="AX111" s="137">
        <v>0</v>
      </c>
      <c r="AY111" s="137">
        <v>0</v>
      </c>
      <c r="AZ111" s="137">
        <v>0</v>
      </c>
      <c r="BA111" s="137">
        <v>0</v>
      </c>
      <c r="BB111" s="137">
        <v>0</v>
      </c>
      <c r="BC111" s="137">
        <v>0</v>
      </c>
      <c r="BD111" s="137">
        <v>0</v>
      </c>
      <c r="BE111" s="137">
        <v>0</v>
      </c>
      <c r="BF111" s="137">
        <v>0</v>
      </c>
      <c r="BG111" s="137">
        <v>0</v>
      </c>
      <c r="BH111" s="137">
        <v>0</v>
      </c>
      <c r="BI111" s="137">
        <v>0</v>
      </c>
      <c r="BJ111" s="137">
        <v>23.991440577674059</v>
      </c>
      <c r="BK111" s="137">
        <v>20.477674644303072</v>
      </c>
      <c r="BL111" s="137">
        <v>16.916352324531708</v>
      </c>
      <c r="BM111" s="137">
        <v>17.047729240685943</v>
      </c>
      <c r="BN111" s="137">
        <v>16.707302088999867</v>
      </c>
      <c r="BO111" s="137">
        <v>10.481303158936797</v>
      </c>
      <c r="BP111" s="137">
        <v>8.4073516671150941</v>
      </c>
      <c r="BQ111" s="137">
        <v>-2.3723387037900756</v>
      </c>
      <c r="BR111" s="137">
        <v>-3.8017448963375999</v>
      </c>
      <c r="BS111" s="137">
        <v>0</v>
      </c>
      <c r="BT111" s="137">
        <v>0</v>
      </c>
      <c r="BU111" s="137">
        <v>0</v>
      </c>
      <c r="BV111" s="137">
        <v>0</v>
      </c>
      <c r="BW111" s="137">
        <v>0</v>
      </c>
      <c r="BX111" s="133">
        <v>0</v>
      </c>
    </row>
    <row r="112" spans="1:76" ht="25.5" customHeight="1">
      <c r="A112" s="112"/>
      <c r="B112" s="152" t="s">
        <v>2</v>
      </c>
      <c r="C112" s="213"/>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v>35393.840044329518</v>
      </c>
      <c r="AI112" s="137">
        <v>35385.577455869548</v>
      </c>
      <c r="AJ112" s="137">
        <v>35563.095793613764</v>
      </c>
      <c r="AK112" s="137">
        <v>37325.019746035599</v>
      </c>
      <c r="AL112" s="137">
        <v>39058.851987819799</v>
      </c>
      <c r="AM112" s="137">
        <v>40315.264763565043</v>
      </c>
      <c r="AN112" s="137">
        <v>39810.655611062473</v>
      </c>
      <c r="AO112" s="137">
        <v>40764.366002282048</v>
      </c>
      <c r="AP112" s="137">
        <v>42028.769193039829</v>
      </c>
      <c r="AQ112" s="137">
        <v>41768.807848084449</v>
      </c>
      <c r="AR112" s="137">
        <v>40405.282909211681</v>
      </c>
      <c r="AS112" s="137">
        <v>40321.302035393121</v>
      </c>
      <c r="AT112" s="137">
        <v>40839.860613606048</v>
      </c>
      <c r="AU112" s="137">
        <v>43401.348408231839</v>
      </c>
      <c r="AV112" s="137">
        <v>44247.151734080377</v>
      </c>
      <c r="AW112" s="137">
        <v>45574.647094566506</v>
      </c>
      <c r="AX112" s="137">
        <v>45935.871961819277</v>
      </c>
      <c r="AY112" s="137">
        <v>46525.486686526834</v>
      </c>
      <c r="AZ112" s="137">
        <v>47650.273074146637</v>
      </c>
      <c r="BA112" s="137">
        <v>49100.20698539522</v>
      </c>
      <c r="BB112" s="137">
        <v>51235.785805881686</v>
      </c>
      <c r="BC112" s="137">
        <v>53838.995967059629</v>
      </c>
      <c r="BD112" s="137">
        <v>53943.333700926334</v>
      </c>
      <c r="BE112" s="137">
        <v>57493.915548862773</v>
      </c>
      <c r="BF112" s="137">
        <v>59287.834605042954</v>
      </c>
      <c r="BG112" s="137">
        <v>60906.12920810737</v>
      </c>
      <c r="BH112" s="137">
        <v>61958.47177353462</v>
      </c>
      <c r="BI112" s="137">
        <v>63511.693442454416</v>
      </c>
      <c r="BJ112" s="137">
        <v>64530.063951792057</v>
      </c>
      <c r="BK112" s="137">
        <v>67287.078977159777</v>
      </c>
      <c r="BL112" s="137">
        <v>70187.534592442229</v>
      </c>
      <c r="BM112" s="137">
        <v>74319.719737131047</v>
      </c>
      <c r="BN112" s="137">
        <v>75495.833909256107</v>
      </c>
      <c r="BO112" s="137">
        <v>78751.643126880925</v>
      </c>
      <c r="BP112" s="137">
        <v>83414.840018211122</v>
      </c>
      <c r="BQ112" s="137">
        <v>85110.867197057552</v>
      </c>
      <c r="BR112" s="137">
        <v>87380.989181992627</v>
      </c>
      <c r="BS112" s="137">
        <v>89706.286451690496</v>
      </c>
      <c r="BT112" s="137">
        <v>90571.199812015868</v>
      </c>
      <c r="BU112" s="137">
        <v>92014.530352133646</v>
      </c>
      <c r="BV112" s="137">
        <v>93559.595742815553</v>
      </c>
      <c r="BW112" s="137">
        <v>94510.11105648418</v>
      </c>
      <c r="BX112" s="133">
        <v>95337.827798451646</v>
      </c>
    </row>
    <row r="113" spans="1:76">
      <c r="A113" s="112"/>
      <c r="B113" s="37" t="s">
        <v>217</v>
      </c>
      <c r="C113" s="213" t="s">
        <v>210</v>
      </c>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v>35221.278167713339</v>
      </c>
      <c r="AI113" s="137">
        <v>35241.668645610705</v>
      </c>
      <c r="AJ113" s="137">
        <v>35435.170988600759</v>
      </c>
      <c r="AK113" s="137">
        <v>37205.358770277657</v>
      </c>
      <c r="AL113" s="137">
        <v>38943.880019351716</v>
      </c>
      <c r="AM113" s="137">
        <v>40202.46785792111</v>
      </c>
      <c r="AN113" s="137">
        <v>39709.223875984964</v>
      </c>
      <c r="AO113" s="137">
        <v>40663.83433274259</v>
      </c>
      <c r="AP113" s="137">
        <v>41941.486698586945</v>
      </c>
      <c r="AQ113" s="137">
        <v>41685.755505389192</v>
      </c>
      <c r="AR113" s="137">
        <v>40329.546535763213</v>
      </c>
      <c r="AS113" s="137">
        <v>40254.06140840731</v>
      </c>
      <c r="AT113" s="137">
        <v>40775.499048465979</v>
      </c>
      <c r="AU113" s="137">
        <v>43340.536312473756</v>
      </c>
      <c r="AV113" s="137">
        <v>44188.309939221181</v>
      </c>
      <c r="AW113" s="137">
        <v>45516.238351082546</v>
      </c>
      <c r="AX113" s="137">
        <v>45880.492588261324</v>
      </c>
      <c r="AY113" s="137">
        <v>46470.001980897396</v>
      </c>
      <c r="AZ113" s="137">
        <v>47606.04400477319</v>
      </c>
      <c r="BA113" s="137">
        <v>49057.45591790061</v>
      </c>
      <c r="BB113" s="137">
        <v>51194.369243702269</v>
      </c>
      <c r="BC113" s="137">
        <v>53799.57782446839</v>
      </c>
      <c r="BD113" s="137">
        <v>53904.986725297749</v>
      </c>
      <c r="BE113" s="137">
        <v>57454.689957549839</v>
      </c>
      <c r="BF113" s="137">
        <v>59249.272288991779</v>
      </c>
      <c r="BG113" s="137">
        <v>60867.236038738192</v>
      </c>
      <c r="BH113" s="137">
        <v>61920.019584427995</v>
      </c>
      <c r="BI113" s="137">
        <v>63473.994896451237</v>
      </c>
      <c r="BJ113" s="137">
        <v>64489.071843957747</v>
      </c>
      <c r="BK113" s="137">
        <v>67240.820849732714</v>
      </c>
      <c r="BL113" s="137">
        <v>70136.231348628193</v>
      </c>
      <c r="BM113" s="137">
        <v>74266.746649493463</v>
      </c>
      <c r="BN113" s="137">
        <v>75433.025971711802</v>
      </c>
      <c r="BO113" s="137">
        <v>78685.194445752946</v>
      </c>
      <c r="BP113" s="137">
        <v>83336.426014737488</v>
      </c>
      <c r="BQ113" s="137">
        <v>85012.911734560854</v>
      </c>
      <c r="BR113" s="137">
        <v>87291.994900209829</v>
      </c>
      <c r="BS113" s="137">
        <v>89614.536537037973</v>
      </c>
      <c r="BT113" s="137">
        <v>90477.404628942299</v>
      </c>
      <c r="BU113" s="137">
        <v>91920.115408010883</v>
      </c>
      <c r="BV113" s="137">
        <v>93461.041249811547</v>
      </c>
      <c r="BW113" s="137">
        <v>94404.803146517661</v>
      </c>
      <c r="BX113" s="133">
        <v>95228.07142850681</v>
      </c>
    </row>
    <row r="114" spans="1:76">
      <c r="A114" s="112"/>
      <c r="B114" s="214" t="s">
        <v>294</v>
      </c>
      <c r="C114" s="213"/>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v>35221.278167713339</v>
      </c>
      <c r="AI114" s="137">
        <v>35237.671178659068</v>
      </c>
      <c r="AJ114" s="137">
        <v>35408.239450703288</v>
      </c>
      <c r="AK114" s="137">
        <v>37147.062397472509</v>
      </c>
      <c r="AL114" s="137">
        <v>38828.908050883627</v>
      </c>
      <c r="AM114" s="137">
        <v>40037.399215515361</v>
      </c>
      <c r="AN114" s="137">
        <v>39482.953082350519</v>
      </c>
      <c r="AO114" s="137">
        <v>40318.103469204434</v>
      </c>
      <c r="AP114" s="137">
        <v>41424.649305150066</v>
      </c>
      <c r="AQ114" s="137">
        <v>41032.093287298325</v>
      </c>
      <c r="AR114" s="137">
        <v>39531.879654614146</v>
      </c>
      <c r="AS114" s="137">
        <v>39230.843946775531</v>
      </c>
      <c r="AT114" s="137">
        <v>39470.532343263665</v>
      </c>
      <c r="AU114" s="137">
        <v>41487.610079798411</v>
      </c>
      <c r="AV114" s="137">
        <v>41968.465916351306</v>
      </c>
      <c r="AW114" s="137">
        <v>42872.369791166973</v>
      </c>
      <c r="AX114" s="137">
        <v>42870.731533866434</v>
      </c>
      <c r="AY114" s="137">
        <v>43023.614661711865</v>
      </c>
      <c r="AZ114" s="137">
        <v>43505.812121569259</v>
      </c>
      <c r="BA114" s="137">
        <v>44429.535542142512</v>
      </c>
      <c r="BB114" s="137">
        <v>45926.815727231282</v>
      </c>
      <c r="BC114" s="137">
        <v>47537.145566966792</v>
      </c>
      <c r="BD114" s="137">
        <v>45786.774360682612</v>
      </c>
      <c r="BE114" s="137">
        <v>48578.196276512281</v>
      </c>
      <c r="BF114" s="137">
        <v>49822.553646214568</v>
      </c>
      <c r="BG114" s="137">
        <v>50427.68629546056</v>
      </c>
      <c r="BH114" s="137">
        <v>50817.138611381728</v>
      </c>
      <c r="BI114" s="137">
        <v>51602.758202199322</v>
      </c>
      <c r="BJ114" s="137">
        <v>51862.560037052208</v>
      </c>
      <c r="BK114" s="137">
        <v>53478.965296310256</v>
      </c>
      <c r="BL114" s="137">
        <v>55073.858695577896</v>
      </c>
      <c r="BM114" s="137">
        <v>57602.808319932112</v>
      </c>
      <c r="BN114" s="137">
        <v>58482.505966977144</v>
      </c>
      <c r="BO114" s="137">
        <v>60920.003801770974</v>
      </c>
      <c r="BP114" s="137">
        <v>63918.872141096399</v>
      </c>
      <c r="BQ114" s="137">
        <v>65019.761007253015</v>
      </c>
      <c r="BR114" s="137">
        <v>66521.919832343367</v>
      </c>
      <c r="BS114" s="137">
        <v>68359.366759479133</v>
      </c>
      <c r="BT114" s="137">
        <v>68183.448906324033</v>
      </c>
      <c r="BU114" s="137">
        <v>66976.764960652901</v>
      </c>
      <c r="BV114" s="137">
        <v>65938.631198863557</v>
      </c>
      <c r="BW114" s="137">
        <v>64784.381660225961</v>
      </c>
      <c r="BX114" s="133">
        <v>63085.764189366317</v>
      </c>
    </row>
    <row r="115" spans="1:76">
      <c r="A115" s="112"/>
      <c r="B115" s="214" t="s">
        <v>293</v>
      </c>
      <c r="C115" s="213"/>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v>0</v>
      </c>
      <c r="AI115" s="137">
        <v>3.9974669516346077</v>
      </c>
      <c r="AJ115" s="137">
        <v>26.931537897473504</v>
      </c>
      <c r="AK115" s="137">
        <v>58.296372805152195</v>
      </c>
      <c r="AL115" s="137">
        <v>114.97196846808389</v>
      </c>
      <c r="AM115" s="137">
        <v>165.06864240575285</v>
      </c>
      <c r="AN115" s="137">
        <v>226.27079363444403</v>
      </c>
      <c r="AO115" s="137">
        <v>345.73086353815154</v>
      </c>
      <c r="AP115" s="137">
        <v>516.83739343687955</v>
      </c>
      <c r="AQ115" s="137">
        <v>653.66221809087494</v>
      </c>
      <c r="AR115" s="137">
        <v>797.6668811490722</v>
      </c>
      <c r="AS115" s="137">
        <v>1023.2174616317806</v>
      </c>
      <c r="AT115" s="137">
        <v>1304.9667052023119</v>
      </c>
      <c r="AU115" s="137">
        <v>1852.9262326753467</v>
      </c>
      <c r="AV115" s="137">
        <v>2219.8440228698742</v>
      </c>
      <c r="AW115" s="137">
        <v>2643.868559915571</v>
      </c>
      <c r="AX115" s="137">
        <v>3009.7610543948927</v>
      </c>
      <c r="AY115" s="137">
        <v>3446.3873191855291</v>
      </c>
      <c r="AZ115" s="137">
        <v>4100.2318832039364</v>
      </c>
      <c r="BA115" s="137">
        <v>4627.9203757581017</v>
      </c>
      <c r="BB115" s="137">
        <v>5267.5535164709909</v>
      </c>
      <c r="BC115" s="137">
        <v>6262.4322575015931</v>
      </c>
      <c r="BD115" s="137">
        <v>6587.1898158359063</v>
      </c>
      <c r="BE115" s="137">
        <v>7306.8561857282302</v>
      </c>
      <c r="BF115" s="137">
        <v>7842.6492126238682</v>
      </c>
      <c r="BG115" s="137">
        <v>8706.9743629863988</v>
      </c>
      <c r="BH115" s="137">
        <v>9347.6920040727582</v>
      </c>
      <c r="BI115" s="137">
        <v>10080.043106845611</v>
      </c>
      <c r="BJ115" s="137">
        <v>10764.71636558434</v>
      </c>
      <c r="BK115" s="137">
        <v>11712.901008179297</v>
      </c>
      <c r="BL115" s="137">
        <v>12732.70097378583</v>
      </c>
      <c r="BM115" s="137">
        <v>14105.203513473731</v>
      </c>
      <c r="BN115" s="137">
        <v>14134.130836007638</v>
      </c>
      <c r="BO115" s="137">
        <v>15045.549051968683</v>
      </c>
      <c r="BP115" s="137">
        <v>16479.241990748342</v>
      </c>
      <c r="BQ115" s="137">
        <v>17064.798301340172</v>
      </c>
      <c r="BR115" s="137">
        <v>17810.724036178141</v>
      </c>
      <c r="BS115" s="137">
        <v>18285.611418455668</v>
      </c>
      <c r="BT115" s="137">
        <v>17908.169540870284</v>
      </c>
      <c r="BU115" s="137">
        <v>17503.955564896369</v>
      </c>
      <c r="BV115" s="137">
        <v>17134.656442173262</v>
      </c>
      <c r="BW115" s="137">
        <v>16764.885709572238</v>
      </c>
      <c r="BX115" s="133">
        <v>16242.381831620532</v>
      </c>
    </row>
    <row r="116" spans="1:76">
      <c r="A116" s="112"/>
      <c r="B116" s="214" t="s">
        <v>292</v>
      </c>
      <c r="C116" s="213"/>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v>0</v>
      </c>
      <c r="AI116" s="137">
        <v>0</v>
      </c>
      <c r="AJ116" s="137">
        <v>0</v>
      </c>
      <c r="AK116" s="137">
        <v>0</v>
      </c>
      <c r="AL116" s="137">
        <v>0</v>
      </c>
      <c r="AM116" s="137">
        <v>0</v>
      </c>
      <c r="AN116" s="137">
        <v>0</v>
      </c>
      <c r="AO116" s="137">
        <v>0</v>
      </c>
      <c r="AP116" s="137">
        <v>0</v>
      </c>
      <c r="AQ116" s="137">
        <v>0</v>
      </c>
      <c r="AR116" s="137">
        <v>0</v>
      </c>
      <c r="AS116" s="137">
        <v>0</v>
      </c>
      <c r="AT116" s="137">
        <v>0</v>
      </c>
      <c r="AU116" s="137">
        <v>0</v>
      </c>
      <c r="AV116" s="137">
        <v>0</v>
      </c>
      <c r="AW116" s="137">
        <v>0</v>
      </c>
      <c r="AX116" s="137">
        <v>0</v>
      </c>
      <c r="AY116" s="137">
        <v>0</v>
      </c>
      <c r="AZ116" s="137">
        <v>0</v>
      </c>
      <c r="BA116" s="137">
        <v>0</v>
      </c>
      <c r="BB116" s="137">
        <v>0</v>
      </c>
      <c r="BC116" s="137">
        <v>0</v>
      </c>
      <c r="BD116" s="137">
        <v>1531.0225487792238</v>
      </c>
      <c r="BE116" s="137">
        <v>1569.6374953093264</v>
      </c>
      <c r="BF116" s="137">
        <v>1584.0694301533433</v>
      </c>
      <c r="BG116" s="137">
        <v>1732.5753802912309</v>
      </c>
      <c r="BH116" s="137">
        <v>1755.1889689735144</v>
      </c>
      <c r="BI116" s="137">
        <v>1791.1935874062974</v>
      </c>
      <c r="BJ116" s="137">
        <v>1812.4869281432755</v>
      </c>
      <c r="BK116" s="137">
        <v>1863.6025251951564</v>
      </c>
      <c r="BL116" s="137">
        <v>1933.0610207043117</v>
      </c>
      <c r="BM116" s="137">
        <v>2003.8205032235023</v>
      </c>
      <c r="BN116" s="137">
        <v>1990.7564147112816</v>
      </c>
      <c r="BO116" s="137">
        <v>2048.1842262092428</v>
      </c>
      <c r="BP116" s="137">
        <v>2150.8202808334395</v>
      </c>
      <c r="BQ116" s="137">
        <v>2171.5656151849089</v>
      </c>
      <c r="BR116" s="137">
        <v>2206.6467021942717</v>
      </c>
      <c r="BS116" s="137">
        <v>2221.442112193989</v>
      </c>
      <c r="BT116" s="137">
        <v>2141.8198204394421</v>
      </c>
      <c r="BU116" s="137">
        <v>2057.7750691289557</v>
      </c>
      <c r="BV116" s="137">
        <v>1978.9487743276402</v>
      </c>
      <c r="BW116" s="137">
        <v>1899.0031582261142</v>
      </c>
      <c r="BX116" s="133">
        <v>1803.2123429508995</v>
      </c>
    </row>
    <row r="117" spans="1:76">
      <c r="A117" s="112"/>
      <c r="B117" s="214" t="s">
        <v>291</v>
      </c>
      <c r="C117" s="213"/>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v>0</v>
      </c>
      <c r="AI117" s="137">
        <v>0</v>
      </c>
      <c r="AJ117" s="137">
        <v>0</v>
      </c>
      <c r="AK117" s="137">
        <v>0</v>
      </c>
      <c r="AL117" s="137">
        <v>0</v>
      </c>
      <c r="AM117" s="137">
        <v>0</v>
      </c>
      <c r="AN117" s="137">
        <v>0</v>
      </c>
      <c r="AO117" s="137">
        <v>0</v>
      </c>
      <c r="AP117" s="137">
        <v>0</v>
      </c>
      <c r="AQ117" s="137">
        <v>0</v>
      </c>
      <c r="AR117" s="137">
        <v>0</v>
      </c>
      <c r="AS117" s="137">
        <v>0</v>
      </c>
      <c r="AT117" s="137">
        <v>0</v>
      </c>
      <c r="AU117" s="137">
        <v>0</v>
      </c>
      <c r="AV117" s="137">
        <v>0</v>
      </c>
      <c r="AW117" s="137">
        <v>0</v>
      </c>
      <c r="AX117" s="137">
        <v>0</v>
      </c>
      <c r="AY117" s="137">
        <v>0</v>
      </c>
      <c r="AZ117" s="137">
        <v>0</v>
      </c>
      <c r="BA117" s="137">
        <v>0</v>
      </c>
      <c r="BB117" s="137">
        <v>0</v>
      </c>
      <c r="BC117" s="137">
        <v>0</v>
      </c>
      <c r="BD117" s="137">
        <v>0</v>
      </c>
      <c r="BE117" s="137">
        <v>0</v>
      </c>
      <c r="BF117" s="137">
        <v>0</v>
      </c>
      <c r="BG117" s="137">
        <v>0</v>
      </c>
      <c r="BH117" s="137">
        <v>0</v>
      </c>
      <c r="BI117" s="137">
        <v>0</v>
      </c>
      <c r="BJ117" s="137">
        <v>49.308513177921697</v>
      </c>
      <c r="BK117" s="137">
        <v>185.35202004800465</v>
      </c>
      <c r="BL117" s="137">
        <v>396.61065856014437</v>
      </c>
      <c r="BM117" s="137">
        <v>554.91431286411989</v>
      </c>
      <c r="BN117" s="137">
        <v>825.63275401575333</v>
      </c>
      <c r="BO117" s="137">
        <v>671.45736580405685</v>
      </c>
      <c r="BP117" s="137">
        <v>787.49160205931651</v>
      </c>
      <c r="BQ117" s="137">
        <v>756.7868107827552</v>
      </c>
      <c r="BR117" s="137">
        <v>752.70432949406791</v>
      </c>
      <c r="BS117" s="137">
        <v>748.11624690918609</v>
      </c>
      <c r="BT117" s="137">
        <v>712.61422088979509</v>
      </c>
      <c r="BU117" s="137">
        <v>688.19613207980376</v>
      </c>
      <c r="BV117" s="137">
        <v>599.22467198561856</v>
      </c>
      <c r="BW117" s="137">
        <v>487.59720911869908</v>
      </c>
      <c r="BX117" s="133">
        <v>386.06673976718406</v>
      </c>
    </row>
    <row r="118" spans="1:76">
      <c r="A118" s="112"/>
      <c r="B118" s="222" t="s">
        <v>290</v>
      </c>
      <c r="C118" s="213"/>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v>1442.4805001303955</v>
      </c>
      <c r="BU118" s="137">
        <v>4432.189952476112</v>
      </c>
      <c r="BV118" s="137">
        <v>7384.7858101286392</v>
      </c>
      <c r="BW118" s="137">
        <v>9936.5386277498983</v>
      </c>
      <c r="BX118" s="133">
        <v>13062.222960166579</v>
      </c>
    </row>
    <row r="119" spans="1:76">
      <c r="A119" s="112"/>
      <c r="B119" s="222" t="s">
        <v>289</v>
      </c>
      <c r="C119" s="213"/>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v>88.871640288342149</v>
      </c>
      <c r="BU119" s="137">
        <v>261.23372877673438</v>
      </c>
      <c r="BV119" s="137">
        <v>424.79435233282379</v>
      </c>
      <c r="BW119" s="137">
        <v>532.39678162473535</v>
      </c>
      <c r="BX119" s="133">
        <v>648.42336463528932</v>
      </c>
    </row>
    <row r="120" spans="1:76">
      <c r="A120" s="112"/>
      <c r="B120" s="37" t="s">
        <v>288</v>
      </c>
      <c r="C120" s="213" t="s">
        <v>201</v>
      </c>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v>172.56187661618029</v>
      </c>
      <c r="AI120" s="137">
        <v>143.90881025884588</v>
      </c>
      <c r="AJ120" s="137">
        <v>127.92480501299914</v>
      </c>
      <c r="AK120" s="137">
        <v>119.66097575794397</v>
      </c>
      <c r="AL120" s="137">
        <v>114.97196846808389</v>
      </c>
      <c r="AM120" s="137">
        <v>112.79690564393113</v>
      </c>
      <c r="AN120" s="137">
        <v>101.4317350775094</v>
      </c>
      <c r="AO120" s="137">
        <v>100.5316695394625</v>
      </c>
      <c r="AP120" s="137">
        <v>87.282494452878666</v>
      </c>
      <c r="AQ120" s="137">
        <v>83.052342695261501</v>
      </c>
      <c r="AR120" s="137">
        <v>75.736373448461961</v>
      </c>
      <c r="AS120" s="137">
        <v>67.240626985808092</v>
      </c>
      <c r="AT120" s="137">
        <v>64.36156514006224</v>
      </c>
      <c r="AU120" s="137">
        <v>60.812095758084844</v>
      </c>
      <c r="AV120" s="137">
        <v>58.841794859193001</v>
      </c>
      <c r="AW120" s="137">
        <v>58.40874348396175</v>
      </c>
      <c r="AX120" s="137">
        <v>55.379373557950629</v>
      </c>
      <c r="AY120" s="137">
        <v>55.484705629433982</v>
      </c>
      <c r="AZ120" s="137">
        <v>44.22906937344392</v>
      </c>
      <c r="BA120" s="137">
        <v>42.751067494608243</v>
      </c>
      <c r="BB120" s="137">
        <v>41.416562179414115</v>
      </c>
      <c r="BC120" s="137">
        <v>39.418142591234705</v>
      </c>
      <c r="BD120" s="137">
        <v>38.346975628584033</v>
      </c>
      <c r="BE120" s="137">
        <v>39.225591312937915</v>
      </c>
      <c r="BF120" s="137">
        <v>38.562316051176211</v>
      </c>
      <c r="BG120" s="137">
        <v>38.893169369173123</v>
      </c>
      <c r="BH120" s="137">
        <v>38.45218910663332</v>
      </c>
      <c r="BI120" s="137">
        <v>37.698546003179452</v>
      </c>
      <c r="BJ120" s="137">
        <v>40.992107834317558</v>
      </c>
      <c r="BK120" s="137">
        <v>46.258127427067677</v>
      </c>
      <c r="BL120" s="137">
        <v>51.303243814037458</v>
      </c>
      <c r="BM120" s="137">
        <v>52.973087637579631</v>
      </c>
      <c r="BN120" s="137">
        <v>62.807937544285913</v>
      </c>
      <c r="BO120" s="137">
        <v>66.448681127982411</v>
      </c>
      <c r="BP120" s="137">
        <v>78.414003473622088</v>
      </c>
      <c r="BQ120" s="137">
        <v>97.955462496704783</v>
      </c>
      <c r="BR120" s="137">
        <v>88.994281782800016</v>
      </c>
      <c r="BS120" s="137">
        <v>91.749914652519948</v>
      </c>
      <c r="BT120" s="137">
        <v>93.79518307357506</v>
      </c>
      <c r="BU120" s="137">
        <v>94.414944122762137</v>
      </c>
      <c r="BV120" s="137">
        <v>98.554493004003049</v>
      </c>
      <c r="BW120" s="137">
        <v>105.3079099665275</v>
      </c>
      <c r="BX120" s="133">
        <v>109.7563699448412</v>
      </c>
    </row>
    <row r="121" spans="1:76" ht="26.1" customHeight="1">
      <c r="A121" s="112"/>
      <c r="B121" s="152" t="s">
        <v>287</v>
      </c>
      <c r="C121" s="213" t="s">
        <v>210</v>
      </c>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v>0</v>
      </c>
      <c r="AI121" s="137">
        <v>0</v>
      </c>
      <c r="AJ121" s="137">
        <v>0</v>
      </c>
      <c r="AK121" s="137">
        <v>0</v>
      </c>
      <c r="AL121" s="137">
        <v>0</v>
      </c>
      <c r="AM121" s="137">
        <v>0</v>
      </c>
      <c r="AN121" s="137">
        <v>0</v>
      </c>
      <c r="AO121" s="137">
        <v>0</v>
      </c>
      <c r="AP121" s="137">
        <v>0</v>
      </c>
      <c r="AQ121" s="137">
        <v>0</v>
      </c>
      <c r="AR121" s="137">
        <v>0</v>
      </c>
      <c r="AS121" s="137">
        <v>0</v>
      </c>
      <c r="AT121" s="137">
        <v>0</v>
      </c>
      <c r="AU121" s="137">
        <v>0</v>
      </c>
      <c r="AV121" s="137">
        <v>0</v>
      </c>
      <c r="AW121" s="137">
        <v>0</v>
      </c>
      <c r="AX121" s="137">
        <v>0</v>
      </c>
      <c r="AY121" s="137">
        <v>0</v>
      </c>
      <c r="AZ121" s="137">
        <v>0</v>
      </c>
      <c r="BA121" s="137">
        <v>0</v>
      </c>
      <c r="BB121" s="137">
        <v>0</v>
      </c>
      <c r="BC121" s="137">
        <v>0</v>
      </c>
      <c r="BD121" s="137">
        <v>0</v>
      </c>
      <c r="BE121" s="137">
        <v>0</v>
      </c>
      <c r="BF121" s="137">
        <v>0</v>
      </c>
      <c r="BG121" s="137">
        <v>0</v>
      </c>
      <c r="BH121" s="137">
        <v>0</v>
      </c>
      <c r="BI121" s="137">
        <v>0</v>
      </c>
      <c r="BJ121" s="137">
        <v>0</v>
      </c>
      <c r="BK121" s="137">
        <v>0</v>
      </c>
      <c r="BL121" s="137">
        <v>11.214970432859399</v>
      </c>
      <c r="BM121" s="137">
        <v>0.27934255172641376</v>
      </c>
      <c r="BN121" s="137">
        <v>-1.9169597950271331</v>
      </c>
      <c r="BO121" s="137">
        <v>5.482888534053985</v>
      </c>
      <c r="BP121" s="137">
        <v>2.1334820715276197</v>
      </c>
      <c r="BQ121" s="137">
        <v>2.6069118335935753</v>
      </c>
      <c r="BR121" s="137">
        <v>1.8196780544</v>
      </c>
      <c r="BS121" s="137">
        <v>2.3767686643631261</v>
      </c>
      <c r="BT121" s="137">
        <v>3.1954899049491972</v>
      </c>
      <c r="BU121" s="137">
        <v>3.1389881188106066</v>
      </c>
      <c r="BV121" s="137">
        <v>3.0804593903931372</v>
      </c>
      <c r="BW121" s="137">
        <v>3.0171002844203105</v>
      </c>
      <c r="BX121" s="133">
        <v>2.9435124726051813</v>
      </c>
    </row>
    <row r="122" spans="1:76">
      <c r="A122" s="112"/>
      <c r="B122" s="152" t="s">
        <v>212</v>
      </c>
      <c r="C122" s="213" t="s">
        <v>203</v>
      </c>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v>0</v>
      </c>
      <c r="AI122" s="137">
        <v>0</v>
      </c>
      <c r="AJ122" s="137">
        <v>0</v>
      </c>
      <c r="AK122" s="137">
        <v>0</v>
      </c>
      <c r="AL122" s="137">
        <v>0</v>
      </c>
      <c r="AM122" s="137">
        <v>0</v>
      </c>
      <c r="AN122" s="137">
        <v>0</v>
      </c>
      <c r="AO122" s="137">
        <v>0</v>
      </c>
      <c r="AP122" s="137">
        <v>0</v>
      </c>
      <c r="AQ122" s="137">
        <v>0</v>
      </c>
      <c r="AR122" s="137">
        <v>0</v>
      </c>
      <c r="AS122" s="137">
        <v>0</v>
      </c>
      <c r="AT122" s="137">
        <v>0</v>
      </c>
      <c r="AU122" s="137">
        <v>0</v>
      </c>
      <c r="AV122" s="137">
        <v>0</v>
      </c>
      <c r="AW122" s="137">
        <v>0</v>
      </c>
      <c r="AX122" s="137">
        <v>0</v>
      </c>
      <c r="AY122" s="137">
        <v>0</v>
      </c>
      <c r="AZ122" s="137">
        <v>0</v>
      </c>
      <c r="BA122" s="137">
        <v>0</v>
      </c>
      <c r="BB122" s="137">
        <v>0</v>
      </c>
      <c r="BC122" s="137">
        <v>0</v>
      </c>
      <c r="BD122" s="137">
        <v>0</v>
      </c>
      <c r="BE122" s="137">
        <v>0</v>
      </c>
      <c r="BF122" s="137">
        <v>0</v>
      </c>
      <c r="BG122" s="137">
        <v>0</v>
      </c>
      <c r="BH122" s="137">
        <v>0</v>
      </c>
      <c r="BI122" s="137">
        <v>0</v>
      </c>
      <c r="BJ122" s="137">
        <v>0.2888658681779217</v>
      </c>
      <c r="BK122" s="137">
        <v>0</v>
      </c>
      <c r="BL122" s="137">
        <v>0</v>
      </c>
      <c r="BM122" s="137">
        <v>0</v>
      </c>
      <c r="BN122" s="137">
        <v>0</v>
      </c>
      <c r="BO122" s="137">
        <v>0</v>
      </c>
      <c r="BP122" s="137">
        <v>0</v>
      </c>
      <c r="BQ122" s="137">
        <v>0</v>
      </c>
      <c r="BR122" s="137">
        <v>0</v>
      </c>
      <c r="BS122" s="137">
        <v>0</v>
      </c>
      <c r="BT122" s="137">
        <v>0</v>
      </c>
      <c r="BU122" s="137">
        <v>0</v>
      </c>
      <c r="BV122" s="137">
        <v>0</v>
      </c>
      <c r="BW122" s="137">
        <v>0</v>
      </c>
      <c r="BX122" s="133">
        <v>0</v>
      </c>
    </row>
    <row r="123" spans="1:76">
      <c r="A123" s="112"/>
      <c r="B123" s="38" t="s">
        <v>286</v>
      </c>
      <c r="C123" s="213" t="s">
        <v>201</v>
      </c>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v>1135.6063908385668</v>
      </c>
      <c r="AI123" s="137">
        <v>946.70410828781758</v>
      </c>
      <c r="AJ123" s="137">
        <v>924.11532564495712</v>
      </c>
      <c r="AK123" s="137">
        <v>976.42128926423231</v>
      </c>
      <c r="AL123" s="137">
        <v>983.9301061498619</v>
      </c>
      <c r="AM123" s="137">
        <v>970.95301263891906</v>
      </c>
      <c r="AN123" s="137">
        <v>1006.3458567234898</v>
      </c>
      <c r="AO123" s="137">
        <v>1061.8915054259423</v>
      </c>
      <c r="AP123" s="137">
        <v>1066.0164895480557</v>
      </c>
      <c r="AQ123" s="137">
        <v>1050.3727286811411</v>
      </c>
      <c r="AR123" s="137">
        <v>1027.2260575366352</v>
      </c>
      <c r="AS123" s="137">
        <v>1019.2498892761549</v>
      </c>
      <c r="AT123" s="137">
        <v>1222.0105697499162</v>
      </c>
      <c r="AU123" s="137">
        <v>1368.2042839143219</v>
      </c>
      <c r="AV123" s="137">
        <v>1584.0268676840651</v>
      </c>
      <c r="AW123" s="137">
        <v>1690.9156553745554</v>
      </c>
      <c r="AX123" s="137">
        <v>1478.803121279069</v>
      </c>
      <c r="AY123" s="137">
        <v>1571.6042654129515</v>
      </c>
      <c r="AZ123" s="137">
        <v>1662.1127103258243</v>
      </c>
      <c r="BA123" s="137">
        <v>1569.3519282450629</v>
      </c>
      <c r="BB123" s="137">
        <v>1509.3033129404853</v>
      </c>
      <c r="BC123" s="137">
        <v>1481.8062727936469</v>
      </c>
      <c r="BD123" s="137">
        <v>1650.8623322708711</v>
      </c>
      <c r="BE123" s="137">
        <v>1442.2773785891206</v>
      </c>
      <c r="BF123" s="137">
        <v>0</v>
      </c>
      <c r="BG123" s="137">
        <v>0</v>
      </c>
      <c r="BH123" s="137">
        <v>0</v>
      </c>
      <c r="BI123" s="137">
        <v>0</v>
      </c>
      <c r="BJ123" s="137">
        <v>0</v>
      </c>
      <c r="BK123" s="137">
        <v>0</v>
      </c>
      <c r="BL123" s="137">
        <v>0</v>
      </c>
      <c r="BM123" s="137">
        <v>0</v>
      </c>
      <c r="BN123" s="137">
        <v>0</v>
      </c>
      <c r="BO123" s="137">
        <v>0</v>
      </c>
      <c r="BP123" s="137">
        <v>0</v>
      </c>
      <c r="BQ123" s="137">
        <v>0</v>
      </c>
      <c r="BR123" s="137">
        <v>0</v>
      </c>
      <c r="BS123" s="137">
        <v>0</v>
      </c>
      <c r="BT123" s="137">
        <v>0</v>
      </c>
      <c r="BU123" s="137">
        <v>0</v>
      </c>
      <c r="BV123" s="137">
        <v>0</v>
      </c>
      <c r="BW123" s="137">
        <v>0</v>
      </c>
      <c r="BX123" s="133">
        <v>0</v>
      </c>
    </row>
    <row r="124" spans="1:76">
      <c r="A124" s="112"/>
      <c r="B124" s="36" t="s">
        <v>285</v>
      </c>
      <c r="C124" s="213" t="s">
        <v>201</v>
      </c>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v>0</v>
      </c>
      <c r="AI124" s="137">
        <v>0</v>
      </c>
      <c r="AJ124" s="137">
        <v>0</v>
      </c>
      <c r="AK124" s="137">
        <v>0</v>
      </c>
      <c r="AL124" s="137">
        <v>0</v>
      </c>
      <c r="AM124" s="137">
        <v>0</v>
      </c>
      <c r="AN124" s="137">
        <v>0</v>
      </c>
      <c r="AO124" s="137">
        <v>0</v>
      </c>
      <c r="AP124" s="137">
        <v>0</v>
      </c>
      <c r="AQ124" s="137">
        <v>0</v>
      </c>
      <c r="AR124" s="137">
        <v>0</v>
      </c>
      <c r="AS124" s="137">
        <v>0</v>
      </c>
      <c r="AT124" s="137">
        <v>0</v>
      </c>
      <c r="AU124" s="137">
        <v>0</v>
      </c>
      <c r="AV124" s="137">
        <v>0</v>
      </c>
      <c r="AW124" s="137">
        <v>0</v>
      </c>
      <c r="AX124" s="137">
        <v>0</v>
      </c>
      <c r="AY124" s="137">
        <v>0</v>
      </c>
      <c r="AZ124" s="137">
        <v>0</v>
      </c>
      <c r="BA124" s="137">
        <v>278.70134757624442</v>
      </c>
      <c r="BB124" s="137">
        <v>279.78772939701361</v>
      </c>
      <c r="BC124" s="137">
        <v>1081.6610637937843</v>
      </c>
      <c r="BD124" s="137">
        <v>2435.433226731363</v>
      </c>
      <c r="BE124" s="137">
        <v>2304.8294905219705</v>
      </c>
      <c r="BF124" s="137">
        <v>2278.9690137863513</v>
      </c>
      <c r="BG124" s="137">
        <v>2508.7226047380095</v>
      </c>
      <c r="BH124" s="137">
        <v>2491.3748067326187</v>
      </c>
      <c r="BI124" s="137">
        <v>2447.6483888719044</v>
      </c>
      <c r="BJ124" s="137">
        <v>2423.0560410515286</v>
      </c>
      <c r="BK124" s="137">
        <v>2418.6869423397334</v>
      </c>
      <c r="BL124" s="137">
        <v>3077.9753515625139</v>
      </c>
      <c r="BM124" s="137">
        <v>3038.3137180061813</v>
      </c>
      <c r="BN124" s="137">
        <v>2983.1598167225752</v>
      </c>
      <c r="BO124" s="137">
        <v>2282.601726034869</v>
      </c>
      <c r="BP124" s="137">
        <v>2240.9616698056584</v>
      </c>
      <c r="BQ124" s="137">
        <v>2191.5943159004728</v>
      </c>
      <c r="BR124" s="137">
        <v>2138.0750600000006</v>
      </c>
      <c r="BS124" s="137">
        <v>2090.0034404977391</v>
      </c>
      <c r="BT124" s="137">
        <v>2035.6634386503663</v>
      </c>
      <c r="BU124" s="137">
        <v>1967.1368138027854</v>
      </c>
      <c r="BV124" s="137">
        <v>1900.8648000177018</v>
      </c>
      <c r="BW124" s="137">
        <v>1848.2135250331546</v>
      </c>
      <c r="BX124" s="133">
        <v>1796.219405359451</v>
      </c>
    </row>
    <row r="125" spans="1:76" ht="24.75" customHeight="1">
      <c r="A125" s="110"/>
      <c r="B125" s="40" t="s">
        <v>284</v>
      </c>
      <c r="C125" s="112"/>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f t="shared" ref="AH125:BX125" si="5">SUM(AH80:AH124)-AH113-AH112-AH96-AH93-AH81</f>
        <v>43572.37181450762</v>
      </c>
      <c r="AI125" s="161">
        <f t="shared" si="5"/>
        <v>43047.944204042593</v>
      </c>
      <c r="AJ125" s="161">
        <f t="shared" si="5"/>
        <v>43407.419963165295</v>
      </c>
      <c r="AK125" s="161">
        <f t="shared" si="5"/>
        <v>46838.027914265658</v>
      </c>
      <c r="AL125" s="161">
        <f t="shared" si="5"/>
        <v>49277.477003296444</v>
      </c>
      <c r="AM125" s="161">
        <f t="shared" si="5"/>
        <v>51256.893142106906</v>
      </c>
      <c r="AN125" s="161">
        <f t="shared" si="5"/>
        <v>51628.468084450811</v>
      </c>
      <c r="AO125" s="161">
        <f t="shared" si="5"/>
        <v>53412.985306577983</v>
      </c>
      <c r="AP125" s="161">
        <f t="shared" si="5"/>
        <v>55391.21865747968</v>
      </c>
      <c r="AQ125" s="161">
        <f t="shared" si="5"/>
        <v>55565.934586306787</v>
      </c>
      <c r="AR125" s="161">
        <f t="shared" si="5"/>
        <v>54625.142658912147</v>
      </c>
      <c r="AS125" s="161">
        <f t="shared" si="5"/>
        <v>55306.295479909932</v>
      </c>
      <c r="AT125" s="161">
        <f t="shared" si="5"/>
        <v>57011.596868234788</v>
      </c>
      <c r="AU125" s="161">
        <f t="shared" si="5"/>
        <v>60287.453357779617</v>
      </c>
      <c r="AV125" s="161">
        <f t="shared" si="5"/>
        <v>64118.422220317188</v>
      </c>
      <c r="AW125" s="161">
        <f t="shared" si="5"/>
        <v>67362.92591709127</v>
      </c>
      <c r="AX125" s="161">
        <f t="shared" si="5"/>
        <v>68278.326178562216</v>
      </c>
      <c r="AY125" s="161">
        <f t="shared" si="5"/>
        <v>69039.318582005333</v>
      </c>
      <c r="AZ125" s="161">
        <f t="shared" si="5"/>
        <v>69812.037258462296</v>
      </c>
      <c r="BA125" s="161">
        <f t="shared" si="5"/>
        <v>71268.493776034971</v>
      </c>
      <c r="BB125" s="161">
        <f t="shared" si="5"/>
        <v>73089.324838856803</v>
      </c>
      <c r="BC125" s="161">
        <f t="shared" si="5"/>
        <v>76777.311486384584</v>
      </c>
      <c r="BD125" s="161">
        <f t="shared" si="5"/>
        <v>79454.489701608283</v>
      </c>
      <c r="BE125" s="161">
        <f t="shared" si="5"/>
        <v>83985.89253584035</v>
      </c>
      <c r="BF125" s="161">
        <f t="shared" si="5"/>
        <v>84628.097589755707</v>
      </c>
      <c r="BG125" s="161">
        <f t="shared" si="5"/>
        <v>86906.828524222874</v>
      </c>
      <c r="BH125" s="161">
        <f t="shared" si="5"/>
        <v>90305.94213651141</v>
      </c>
      <c r="BI125" s="161">
        <f t="shared" si="5"/>
        <v>93120.195741937729</v>
      </c>
      <c r="BJ125" s="161">
        <f t="shared" si="5"/>
        <v>93706.904560248717</v>
      </c>
      <c r="BK125" s="161">
        <f t="shared" si="5"/>
        <v>97227.85254432408</v>
      </c>
      <c r="BL125" s="161">
        <f t="shared" si="5"/>
        <v>103007.44885441993</v>
      </c>
      <c r="BM125" s="161">
        <f t="shared" si="5"/>
        <v>107326.80461465183</v>
      </c>
      <c r="BN125" s="161">
        <f t="shared" si="5"/>
        <v>108472.84835491402</v>
      </c>
      <c r="BO125" s="161">
        <f t="shared" si="5"/>
        <v>110672.15044260597</v>
      </c>
      <c r="BP125" s="161">
        <f t="shared" si="5"/>
        <v>114831.58913136613</v>
      </c>
      <c r="BQ125" s="161">
        <f t="shared" si="5"/>
        <v>113359.63438791363</v>
      </c>
      <c r="BR125" s="161">
        <f t="shared" si="5"/>
        <v>115190.33980410005</v>
      </c>
      <c r="BS125" s="161">
        <f t="shared" si="5"/>
        <v>116662.1014992658</v>
      </c>
      <c r="BT125" s="161">
        <f t="shared" si="5"/>
        <v>116501.02942575057</v>
      </c>
      <c r="BU125" s="161">
        <f t="shared" si="5"/>
        <v>116809.6465419567</v>
      </c>
      <c r="BV125" s="161">
        <f t="shared" si="5"/>
        <v>116998.63014414415</v>
      </c>
      <c r="BW125" s="161">
        <f t="shared" si="5"/>
        <v>116975.01631344615</v>
      </c>
      <c r="BX125" s="51">
        <f t="shared" si="5"/>
        <v>117006.21744721854</v>
      </c>
    </row>
    <row r="126" spans="1:76" ht="15.75">
      <c r="A126" s="110"/>
      <c r="B126" s="209" t="s">
        <v>283</v>
      </c>
      <c r="C126" s="36"/>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f t="shared" ref="AH126:BX126" si="6">AH125-AH97-AH123-AH87-AH104</f>
        <v>41555.018960383073</v>
      </c>
      <c r="AI126" s="161">
        <f t="shared" si="6"/>
        <v>41201.159571192657</v>
      </c>
      <c r="AJ126" s="161">
        <f t="shared" si="6"/>
        <v>41453.495467523542</v>
      </c>
      <c r="AK126" s="161">
        <f t="shared" si="6"/>
        <v>44468.591981556834</v>
      </c>
      <c r="AL126" s="161">
        <f t="shared" si="6"/>
        <v>46676.661499220492</v>
      </c>
      <c r="AM126" s="161">
        <f t="shared" si="6"/>
        <v>48408.861350203573</v>
      </c>
      <c r="AN126" s="161">
        <f t="shared" si="6"/>
        <v>48473.81144339875</v>
      </c>
      <c r="AO126" s="161">
        <f t="shared" si="6"/>
        <v>49883.924424630968</v>
      </c>
      <c r="AP126" s="161">
        <f t="shared" si="6"/>
        <v>51490.523395612545</v>
      </c>
      <c r="AQ126" s="161">
        <f t="shared" si="6"/>
        <v>51453.847378330291</v>
      </c>
      <c r="AR126" s="161">
        <f t="shared" si="6"/>
        <v>50546.156050259335</v>
      </c>
      <c r="AS126" s="161">
        <f t="shared" si="6"/>
        <v>50763.78765897463</v>
      </c>
      <c r="AT126" s="161">
        <f t="shared" si="6"/>
        <v>51882.72291843174</v>
      </c>
      <c r="AU126" s="161">
        <f t="shared" si="6"/>
        <v>55601.630944409655</v>
      </c>
      <c r="AV126" s="161">
        <f t="shared" si="6"/>
        <v>58772.450703075432</v>
      </c>
      <c r="AW126" s="161">
        <f t="shared" si="6"/>
        <v>61414.914207527785</v>
      </c>
      <c r="AX126" s="161">
        <f t="shared" si="6"/>
        <v>62527.207064846341</v>
      </c>
      <c r="AY126" s="161">
        <f t="shared" si="6"/>
        <v>63603.350932707879</v>
      </c>
      <c r="AZ126" s="161">
        <f t="shared" si="6"/>
        <v>64494.609794487398</v>
      </c>
      <c r="BA126" s="161">
        <f t="shared" si="6"/>
        <v>66220.506837842026</v>
      </c>
      <c r="BB126" s="161">
        <f t="shared" si="6"/>
        <v>68260.743694568882</v>
      </c>
      <c r="BC126" s="161">
        <f t="shared" si="6"/>
        <v>72053.342042276839</v>
      </c>
      <c r="BD126" s="161">
        <f t="shared" si="6"/>
        <v>74166.09870257607</v>
      </c>
      <c r="BE126" s="161">
        <f t="shared" si="6"/>
        <v>78742.739133959913</v>
      </c>
      <c r="BF126" s="161">
        <f t="shared" si="6"/>
        <v>81403.259464351053</v>
      </c>
      <c r="BG126" s="161">
        <f t="shared" si="6"/>
        <v>83942.302925696014</v>
      </c>
      <c r="BH126" s="161">
        <f t="shared" si="6"/>
        <v>87431.555813017258</v>
      </c>
      <c r="BI126" s="161">
        <f t="shared" si="6"/>
        <v>90274.695743824486</v>
      </c>
      <c r="BJ126" s="161">
        <f t="shared" si="6"/>
        <v>90710.483055895238</v>
      </c>
      <c r="BK126" s="161">
        <f t="shared" si="6"/>
        <v>94241.254821493349</v>
      </c>
      <c r="BL126" s="161">
        <f t="shared" si="6"/>
        <v>99941.111048067018</v>
      </c>
      <c r="BM126" s="161">
        <f t="shared" si="6"/>
        <v>104228.740351154</v>
      </c>
      <c r="BN126" s="161">
        <f t="shared" si="6"/>
        <v>105390.59272591221</v>
      </c>
      <c r="BO126" s="161">
        <f t="shared" si="6"/>
        <v>107683.20414577328</v>
      </c>
      <c r="BP126" s="161">
        <f t="shared" si="6"/>
        <v>111975.54519532139</v>
      </c>
      <c r="BQ126" s="161">
        <f t="shared" si="6"/>
        <v>112738.6426817832</v>
      </c>
      <c r="BR126" s="161">
        <f t="shared" si="6"/>
        <v>114572.28111413005</v>
      </c>
      <c r="BS126" s="161">
        <f t="shared" si="6"/>
        <v>116040.60139690404</v>
      </c>
      <c r="BT126" s="161">
        <f t="shared" si="6"/>
        <v>115874.57900949019</v>
      </c>
      <c r="BU126" s="161">
        <f t="shared" si="6"/>
        <v>116167.69490143811</v>
      </c>
      <c r="BV126" s="161">
        <f t="shared" si="6"/>
        <v>116555.84504211805</v>
      </c>
      <c r="BW126" s="161">
        <f t="shared" si="6"/>
        <v>116746.44222874673</v>
      </c>
      <c r="BX126" s="51">
        <f t="shared" si="6"/>
        <v>117006.21744721854</v>
      </c>
    </row>
    <row r="127" spans="1:76" ht="15.75">
      <c r="A127" s="110"/>
      <c r="B127" s="36"/>
      <c r="C127" s="36"/>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1"/>
      <c r="BF127" s="161"/>
      <c r="BG127" s="161"/>
      <c r="BH127" s="161"/>
      <c r="BI127" s="161"/>
      <c r="BJ127" s="161"/>
      <c r="BK127" s="161"/>
      <c r="BL127" s="161"/>
      <c r="BM127" s="161"/>
      <c r="BN127" s="161"/>
      <c r="BO127" s="161"/>
      <c r="BP127" s="161"/>
      <c r="BQ127" s="161"/>
      <c r="BR127" s="161"/>
      <c r="BS127" s="161"/>
      <c r="BT127" s="161"/>
      <c r="BU127" s="161"/>
      <c r="BV127" s="161"/>
      <c r="BW127" s="161"/>
      <c r="BX127" s="51"/>
    </row>
    <row r="128" spans="1:76" s="208" customFormat="1" ht="26.1" customHeight="1">
      <c r="A128" s="122"/>
      <c r="B128" s="40" t="s">
        <v>200</v>
      </c>
      <c r="C128" s="22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f t="shared" ref="AH128:BX128" si="7">SUM(AH16,AH76,AH125)</f>
        <v>74029.045068341322</v>
      </c>
      <c r="AI128" s="211">
        <f t="shared" si="7"/>
        <v>75060.676798860135</v>
      </c>
      <c r="AJ128" s="211">
        <f t="shared" si="7"/>
        <v>76277.050196653552</v>
      </c>
      <c r="AK128" s="211">
        <f t="shared" si="7"/>
        <v>84984.789780667139</v>
      </c>
      <c r="AL128" s="211">
        <f t="shared" si="7"/>
        <v>90908.507925666636</v>
      </c>
      <c r="AM128" s="211">
        <f t="shared" si="7"/>
        <v>97203.586293310073</v>
      </c>
      <c r="AN128" s="211">
        <f t="shared" si="7"/>
        <v>99483.881650100462</v>
      </c>
      <c r="AO128" s="211">
        <f t="shared" si="7"/>
        <v>102414.94646888884</v>
      </c>
      <c r="AP128" s="211">
        <f t="shared" si="7"/>
        <v>105960.14149246758</v>
      </c>
      <c r="AQ128" s="211">
        <f t="shared" si="7"/>
        <v>104392.69512869886</v>
      </c>
      <c r="AR128" s="211">
        <f t="shared" si="7"/>
        <v>99196.579382913333</v>
      </c>
      <c r="AS128" s="211">
        <f t="shared" si="7"/>
        <v>97855.600654349051</v>
      </c>
      <c r="AT128" s="211">
        <f t="shared" si="7"/>
        <v>101455.91411799358</v>
      </c>
      <c r="AU128" s="211">
        <f t="shared" si="7"/>
        <v>112500.49114343175</v>
      </c>
      <c r="AV128" s="211">
        <f t="shared" si="7"/>
        <v>124522.90512933925</v>
      </c>
      <c r="AW128" s="211">
        <f t="shared" si="7"/>
        <v>133138.15865553744</v>
      </c>
      <c r="AX128" s="211">
        <f t="shared" si="7"/>
        <v>135451.96416786243</v>
      </c>
      <c r="AY128" s="211">
        <f t="shared" si="7"/>
        <v>137584.72919224185</v>
      </c>
      <c r="AZ128" s="211">
        <f t="shared" si="7"/>
        <v>137214.94019441953</v>
      </c>
      <c r="BA128" s="211">
        <f t="shared" si="7"/>
        <v>136466.87176251685</v>
      </c>
      <c r="BB128" s="211">
        <f t="shared" si="7"/>
        <v>137525.60517445405</v>
      </c>
      <c r="BC128" s="211">
        <f t="shared" si="7"/>
        <v>141066.99629828584</v>
      </c>
      <c r="BD128" s="211">
        <f t="shared" si="7"/>
        <v>141138.59063873792</v>
      </c>
      <c r="BE128" s="211">
        <f t="shared" si="7"/>
        <v>146343.34531201739</v>
      </c>
      <c r="BF128" s="211">
        <f t="shared" si="7"/>
        <v>147395.64270211293</v>
      </c>
      <c r="BG128" s="211">
        <f t="shared" si="7"/>
        <v>138546.60768904345</v>
      </c>
      <c r="BH128" s="211">
        <f t="shared" si="7"/>
        <v>141042.38605565502</v>
      </c>
      <c r="BI128" s="211">
        <f t="shared" si="7"/>
        <v>143024.15107580728</v>
      </c>
      <c r="BJ128" s="211">
        <f t="shared" si="7"/>
        <v>143345.75378485423</v>
      </c>
      <c r="BK128" s="211">
        <f t="shared" si="7"/>
        <v>147489.44814515446</v>
      </c>
      <c r="BL128" s="211">
        <f t="shared" si="7"/>
        <v>154722.11360719719</v>
      </c>
      <c r="BM128" s="211">
        <f t="shared" si="7"/>
        <v>164429.00175713317</v>
      </c>
      <c r="BN128" s="211">
        <f t="shared" si="7"/>
        <v>165792.72664379841</v>
      </c>
      <c r="BO128" s="211">
        <f t="shared" si="7"/>
        <v>168824.1215441075</v>
      </c>
      <c r="BP128" s="211">
        <f t="shared" si="7"/>
        <v>174057.55008280737</v>
      </c>
      <c r="BQ128" s="211">
        <f t="shared" si="7"/>
        <v>167938.94453014815</v>
      </c>
      <c r="BR128" s="211">
        <f t="shared" si="7"/>
        <v>169785.75038445665</v>
      </c>
      <c r="BS128" s="211">
        <f t="shared" si="7"/>
        <v>171368.06662912798</v>
      </c>
      <c r="BT128" s="211">
        <f t="shared" si="7"/>
        <v>169556.50408770406</v>
      </c>
      <c r="BU128" s="211">
        <f t="shared" si="7"/>
        <v>167768.90017080124</v>
      </c>
      <c r="BV128" s="211">
        <f t="shared" si="7"/>
        <v>166213.06860451979</v>
      </c>
      <c r="BW128" s="211">
        <f t="shared" si="7"/>
        <v>164779.4340767992</v>
      </c>
      <c r="BX128" s="210">
        <f t="shared" si="7"/>
        <v>164355.70513404059</v>
      </c>
    </row>
    <row r="129" spans="1:76" ht="15.75">
      <c r="A129" s="110"/>
      <c r="B129" s="209" t="s">
        <v>283</v>
      </c>
      <c r="C129" s="36"/>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211">
        <f t="shared" ref="AH129:BX129" si="8">AH17+AH77+AH126</f>
        <v>60795.385452372051</v>
      </c>
      <c r="AI129" s="211">
        <f t="shared" si="8"/>
        <v>59106.464574685342</v>
      </c>
      <c r="AJ129" s="211">
        <f t="shared" si="8"/>
        <v>61175.57528626296</v>
      </c>
      <c r="AK129" s="211">
        <f t="shared" si="8"/>
        <v>68192.475011224888</v>
      </c>
      <c r="AL129" s="211">
        <f t="shared" si="8"/>
        <v>73006.031270646563</v>
      </c>
      <c r="AM129" s="211">
        <f t="shared" si="8"/>
        <v>78085.989346385351</v>
      </c>
      <c r="AN129" s="211">
        <f t="shared" si="8"/>
        <v>79606.459021147719</v>
      </c>
      <c r="AO129" s="211">
        <f t="shared" si="8"/>
        <v>82031.243937167281</v>
      </c>
      <c r="AP129" s="211">
        <f t="shared" si="8"/>
        <v>85213.857908029109</v>
      </c>
      <c r="AQ129" s="211">
        <f t="shared" si="8"/>
        <v>83819.315828231862</v>
      </c>
      <c r="AR129" s="211">
        <f t="shared" si="8"/>
        <v>79773.278243665816</v>
      </c>
      <c r="AS129" s="211">
        <f t="shared" si="8"/>
        <v>78355.948584936443</v>
      </c>
      <c r="AT129" s="211">
        <f t="shared" si="8"/>
        <v>81469.846745349656</v>
      </c>
      <c r="AU129" s="211">
        <f t="shared" si="8"/>
        <v>91922.942290873965</v>
      </c>
      <c r="AV129" s="211">
        <f t="shared" si="8"/>
        <v>100919.30457493869</v>
      </c>
      <c r="AW129" s="211">
        <f t="shared" si="8"/>
        <v>107616.58442148092</v>
      </c>
      <c r="AX129" s="211">
        <f t="shared" si="8"/>
        <v>109835.5625703836</v>
      </c>
      <c r="AY129" s="211">
        <f t="shared" si="8"/>
        <v>111878.73625185895</v>
      </c>
      <c r="AZ129" s="211">
        <f t="shared" si="8"/>
        <v>111492.82577545148</v>
      </c>
      <c r="BA129" s="211">
        <f t="shared" si="8"/>
        <v>110966.51052841882</v>
      </c>
      <c r="BB129" s="211">
        <f t="shared" si="8"/>
        <v>112102.2151927439</v>
      </c>
      <c r="BC129" s="211">
        <f t="shared" si="8"/>
        <v>115015.44296504499</v>
      </c>
      <c r="BD129" s="211">
        <f t="shared" si="8"/>
        <v>116418.6956391306</v>
      </c>
      <c r="BE129" s="211">
        <f t="shared" si="8"/>
        <v>121328.09993512301</v>
      </c>
      <c r="BF129" s="211">
        <f t="shared" si="8"/>
        <v>124873.48562766398</v>
      </c>
      <c r="BG129" s="211">
        <f t="shared" si="8"/>
        <v>128133.6430022908</v>
      </c>
      <c r="BH129" s="211">
        <f t="shared" si="8"/>
        <v>131630.50470291218</v>
      </c>
      <c r="BI129" s="211">
        <f t="shared" si="8"/>
        <v>134644.28681203097</v>
      </c>
      <c r="BJ129" s="211">
        <f t="shared" si="8"/>
        <v>135540.24343967671</v>
      </c>
      <c r="BK129" s="211">
        <f t="shared" si="8"/>
        <v>140159.57476839528</v>
      </c>
      <c r="BL129" s="211">
        <f t="shared" si="8"/>
        <v>147635.71078581456</v>
      </c>
      <c r="BM129" s="211">
        <f t="shared" si="8"/>
        <v>157625.9362109834</v>
      </c>
      <c r="BN129" s="211">
        <f t="shared" si="8"/>
        <v>159159.21895032766</v>
      </c>
      <c r="BO129" s="211">
        <f t="shared" si="8"/>
        <v>162497.88444580106</v>
      </c>
      <c r="BP129" s="211">
        <f t="shared" si="8"/>
        <v>167995.27020418894</v>
      </c>
      <c r="BQ129" s="211">
        <f t="shared" si="8"/>
        <v>167141.63375990186</v>
      </c>
      <c r="BR129" s="211">
        <f t="shared" si="8"/>
        <v>169045.14364777983</v>
      </c>
      <c r="BS129" s="211">
        <f t="shared" si="8"/>
        <v>170655.50622011369</v>
      </c>
      <c r="BT129" s="211">
        <f t="shared" si="8"/>
        <v>168860.45879289368</v>
      </c>
      <c r="BU129" s="211">
        <f t="shared" si="8"/>
        <v>167073.42701801949</v>
      </c>
      <c r="BV129" s="211">
        <f t="shared" si="8"/>
        <v>165728.5604341985</v>
      </c>
      <c r="BW129" s="211">
        <f t="shared" si="8"/>
        <v>164518.24086844901</v>
      </c>
      <c r="BX129" s="210">
        <f t="shared" si="8"/>
        <v>164329.50590471263</v>
      </c>
    </row>
    <row r="130" spans="1:76" ht="15.75">
      <c r="A130" s="110"/>
      <c r="B130" s="209"/>
      <c r="C130" s="36"/>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0"/>
    </row>
    <row r="131" spans="1:76" ht="15.75">
      <c r="A131" s="110"/>
      <c r="B131" s="209"/>
      <c r="C131" s="36"/>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211"/>
      <c r="BE131" s="211"/>
      <c r="BF131" s="211"/>
      <c r="BG131" s="211"/>
      <c r="BH131" s="211"/>
      <c r="BI131" s="211"/>
      <c r="BJ131" s="211"/>
      <c r="BK131" s="211"/>
      <c r="BL131" s="211"/>
      <c r="BM131" s="211"/>
      <c r="BN131" s="211"/>
      <c r="BO131" s="211"/>
      <c r="BP131" s="211"/>
      <c r="BQ131" s="211"/>
      <c r="BR131" s="211"/>
      <c r="BS131" s="211"/>
      <c r="BT131" s="211"/>
      <c r="BU131" s="211"/>
      <c r="BV131" s="211"/>
      <c r="BW131" s="211"/>
      <c r="BX131" s="210"/>
    </row>
    <row r="132" spans="1:76" s="208" customFormat="1" ht="15.75">
      <c r="A132" s="122"/>
      <c r="B132" s="203" t="s">
        <v>199</v>
      </c>
      <c r="C132" s="40"/>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44">
        <f t="shared" ref="AH132:BX132" si="9">SUM(AH133:AH135)</f>
        <v>48452.016527672124</v>
      </c>
      <c r="AI132" s="144">
        <f t="shared" si="9"/>
        <v>47384.592412362763</v>
      </c>
      <c r="AJ132" s="144">
        <f t="shared" si="9"/>
        <v>48593.347755805531</v>
      </c>
      <c r="AK132" s="144">
        <f t="shared" si="9"/>
        <v>51400.025764907114</v>
      </c>
      <c r="AL132" s="144">
        <f t="shared" si="9"/>
        <v>51971.313106325542</v>
      </c>
      <c r="AM132" s="144">
        <f t="shared" si="9"/>
        <v>54044.885191082634</v>
      </c>
      <c r="AN132" s="144">
        <f t="shared" si="9"/>
        <v>53763.222529551509</v>
      </c>
      <c r="AO132" s="144">
        <f t="shared" si="9"/>
        <v>54454.71592667426</v>
      </c>
      <c r="AP132" s="144">
        <f t="shared" si="9"/>
        <v>56487.449715681912</v>
      </c>
      <c r="AQ132" s="144">
        <f t="shared" si="9"/>
        <v>55919.356036948848</v>
      </c>
      <c r="AR132" s="144">
        <f t="shared" si="9"/>
        <v>53570.994898891877</v>
      </c>
      <c r="AS132" s="144">
        <f t="shared" si="9"/>
        <v>52721.015226626907</v>
      </c>
      <c r="AT132" s="144">
        <f t="shared" si="9"/>
        <v>53477.715559242359</v>
      </c>
      <c r="AU132" s="144">
        <f t="shared" si="9"/>
        <v>58225.787384032243</v>
      </c>
      <c r="AV132" s="144">
        <f t="shared" si="9"/>
        <v>60003.415176673414</v>
      </c>
      <c r="AW132" s="144">
        <f t="shared" si="9"/>
        <v>61961.045355151233</v>
      </c>
      <c r="AX132" s="144">
        <f t="shared" si="9"/>
        <v>61573.032833753037</v>
      </c>
      <c r="AY132" s="144">
        <f t="shared" si="9"/>
        <v>61463.073415817737</v>
      </c>
      <c r="AZ132" s="144">
        <f t="shared" si="9"/>
        <v>61436.776989759892</v>
      </c>
      <c r="BA132" s="144">
        <f t="shared" si="9"/>
        <v>62061.310981971947</v>
      </c>
      <c r="BB132" s="144">
        <f t="shared" si="9"/>
        <v>64164.67478416863</v>
      </c>
      <c r="BC132" s="144">
        <f t="shared" si="9"/>
        <v>66544.674437125504</v>
      </c>
      <c r="BD132" s="144">
        <f t="shared" si="9"/>
        <v>66541.166560983678</v>
      </c>
      <c r="BE132" s="144">
        <f t="shared" si="9"/>
        <v>70072.961760521735</v>
      </c>
      <c r="BF132" s="144">
        <f t="shared" si="9"/>
        <v>71741.147358777045</v>
      </c>
      <c r="BG132" s="144">
        <f t="shared" si="9"/>
        <v>73443.200834844014</v>
      </c>
      <c r="BH132" s="144">
        <f t="shared" si="9"/>
        <v>74155.122232976762</v>
      </c>
      <c r="BI132" s="144">
        <f t="shared" si="9"/>
        <v>75235.653646725157</v>
      </c>
      <c r="BJ132" s="144">
        <f t="shared" si="9"/>
        <v>75912.596683390861</v>
      </c>
      <c r="BK132" s="144">
        <f t="shared" si="9"/>
        <v>78757.776919135693</v>
      </c>
      <c r="BL132" s="144">
        <f t="shared" si="9"/>
        <v>82823.173849084109</v>
      </c>
      <c r="BM132" s="144">
        <f t="shared" si="9"/>
        <v>86450.449958669225</v>
      </c>
      <c r="BN132" s="144">
        <f t="shared" si="9"/>
        <v>86857.997332163781</v>
      </c>
      <c r="BO132" s="144">
        <f t="shared" si="9"/>
        <v>89745.320819978719</v>
      </c>
      <c r="BP132" s="144">
        <f t="shared" si="9"/>
        <v>93418.241249910599</v>
      </c>
      <c r="BQ132" s="144">
        <f t="shared" si="9"/>
        <v>93850.032799101071</v>
      </c>
      <c r="BR132" s="144">
        <f t="shared" si="9"/>
        <v>95445.792904415794</v>
      </c>
      <c r="BS132" s="144">
        <f t="shared" si="9"/>
        <v>97907.997527068059</v>
      </c>
      <c r="BT132" s="144">
        <f t="shared" si="9"/>
        <v>98977.882311918831</v>
      </c>
      <c r="BU132" s="144">
        <f t="shared" si="9"/>
        <v>100358.59213643559</v>
      </c>
      <c r="BV132" s="144">
        <f t="shared" si="9"/>
        <v>101668.88080160771</v>
      </c>
      <c r="BW132" s="144">
        <f t="shared" si="9"/>
        <v>102468.9662215779</v>
      </c>
      <c r="BX132" s="138">
        <f t="shared" si="9"/>
        <v>103164.14868835772</v>
      </c>
    </row>
    <row r="133" spans="1:76">
      <c r="A133" s="110"/>
      <c r="B133" s="142" t="s">
        <v>282</v>
      </c>
      <c r="C133" s="36"/>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7">
        <f t="shared" ref="AH133:BX133" si="10">SUMIF($C$6:$C$15,"(C)",AH$6:AH$15)</f>
        <v>9.3276690062800149</v>
      </c>
      <c r="AI133" s="137">
        <f t="shared" si="10"/>
        <v>7.9949339032692155</v>
      </c>
      <c r="AJ133" s="137">
        <f t="shared" si="10"/>
        <v>6.732884474368376</v>
      </c>
      <c r="AK133" s="137">
        <f t="shared" si="10"/>
        <v>6.1364602952791785</v>
      </c>
      <c r="AL133" s="137">
        <f t="shared" si="10"/>
        <v>5.7485984234041947</v>
      </c>
      <c r="AM133" s="137">
        <f t="shared" si="10"/>
        <v>5.5022880801917626</v>
      </c>
      <c r="AN133" s="137">
        <f t="shared" si="10"/>
        <v>5.2016274398722766</v>
      </c>
      <c r="AO133" s="137">
        <f t="shared" si="10"/>
        <v>2.4519919399868901</v>
      </c>
      <c r="AP133" s="137">
        <f t="shared" si="10"/>
        <v>4.7179726731285765</v>
      </c>
      <c r="AQ133" s="137">
        <f t="shared" si="10"/>
        <v>3.2054976429187967</v>
      </c>
      <c r="AR133" s="137">
        <f t="shared" si="10"/>
        <v>2.8343227199136538</v>
      </c>
      <c r="AS133" s="137">
        <f t="shared" si="10"/>
        <v>2.6353237950357205</v>
      </c>
      <c r="AT133" s="137">
        <f t="shared" si="10"/>
        <v>2.7861449533125828</v>
      </c>
      <c r="AU133" s="137">
        <f t="shared" si="10"/>
        <v>2.4959428811423776</v>
      </c>
      <c r="AV133" s="137">
        <f t="shared" si="10"/>
        <v>3.3092511590570273</v>
      </c>
      <c r="AW133" s="137">
        <f t="shared" si="10"/>
        <v>1.6150180690140394</v>
      </c>
      <c r="AX133" s="137">
        <f t="shared" si="10"/>
        <v>1.5961313568696862</v>
      </c>
      <c r="AY133" s="137">
        <f t="shared" si="10"/>
        <v>2.6691594238506191</v>
      </c>
      <c r="AZ133" s="137">
        <f t="shared" si="10"/>
        <v>2.2259609010150414</v>
      </c>
      <c r="BA133" s="137">
        <f t="shared" si="10"/>
        <v>2.2981458161448609</v>
      </c>
      <c r="BB133" s="137">
        <f t="shared" si="10"/>
        <v>2.5572352672973899</v>
      </c>
      <c r="BC133" s="137">
        <f t="shared" si="10"/>
        <v>1.9355152574877321</v>
      </c>
      <c r="BD133" s="137">
        <f t="shared" si="10"/>
        <v>2.021559329510366</v>
      </c>
      <c r="BE133" s="137">
        <f t="shared" si="10"/>
        <v>2.2168888580804835</v>
      </c>
      <c r="BF133" s="137">
        <f t="shared" si="10"/>
        <v>2.1390779069090531</v>
      </c>
      <c r="BG133" s="137">
        <f t="shared" si="10"/>
        <v>0</v>
      </c>
      <c r="BH133" s="137">
        <f t="shared" si="10"/>
        <v>0</v>
      </c>
      <c r="BI133" s="137">
        <f t="shared" si="10"/>
        <v>0</v>
      </c>
      <c r="BJ133" s="137">
        <f t="shared" si="10"/>
        <v>0</v>
      </c>
      <c r="BK133" s="137">
        <f t="shared" si="10"/>
        <v>0</v>
      </c>
      <c r="BL133" s="137">
        <f t="shared" si="10"/>
        <v>0</v>
      </c>
      <c r="BM133" s="137">
        <f t="shared" si="10"/>
        <v>0</v>
      </c>
      <c r="BN133" s="137">
        <f t="shared" si="10"/>
        <v>0</v>
      </c>
      <c r="BO133" s="137">
        <f t="shared" si="10"/>
        <v>0</v>
      </c>
      <c r="BP133" s="137">
        <f t="shared" si="10"/>
        <v>0</v>
      </c>
      <c r="BQ133" s="137">
        <f t="shared" si="10"/>
        <v>0</v>
      </c>
      <c r="BR133" s="137">
        <f t="shared" si="10"/>
        <v>0</v>
      </c>
      <c r="BS133" s="137">
        <f t="shared" si="10"/>
        <v>0</v>
      </c>
      <c r="BT133" s="137">
        <f t="shared" si="10"/>
        <v>0</v>
      </c>
      <c r="BU133" s="137">
        <f t="shared" si="10"/>
        <v>0</v>
      </c>
      <c r="BV133" s="137">
        <f t="shared" si="10"/>
        <v>0</v>
      </c>
      <c r="BW133" s="137">
        <f t="shared" si="10"/>
        <v>0</v>
      </c>
      <c r="BX133" s="133">
        <f t="shared" si="10"/>
        <v>0</v>
      </c>
    </row>
    <row r="134" spans="1:76">
      <c r="A134" s="110"/>
      <c r="B134" s="142" t="s">
        <v>281</v>
      </c>
      <c r="C134" s="36"/>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7">
        <f t="shared" ref="AH134:BX134" si="11">SUMIF($C$20:$C$75,"(C)",AH$20:AH$75)</f>
        <v>12364.18101880935</v>
      </c>
      <c r="AI134" s="137">
        <f t="shared" si="11"/>
        <v>11402.15361488212</v>
      </c>
      <c r="AJ134" s="137">
        <f t="shared" si="11"/>
        <v>12494.265803126</v>
      </c>
      <c r="AK134" s="137">
        <f t="shared" si="11"/>
        <v>13555.526018950155</v>
      </c>
      <c r="AL134" s="137">
        <f t="shared" si="11"/>
        <v>12432.248110096058</v>
      </c>
      <c r="AM134" s="137">
        <f t="shared" si="11"/>
        <v>13246.702877128006</v>
      </c>
      <c r="AN134" s="137">
        <f t="shared" si="11"/>
        <v>13485.618175756819</v>
      </c>
      <c r="AO134" s="137">
        <f t="shared" si="11"/>
        <v>13241.845187949712</v>
      </c>
      <c r="AP134" s="137">
        <f t="shared" si="11"/>
        <v>14009.197997511419</v>
      </c>
      <c r="AQ134" s="137">
        <f t="shared" si="11"/>
        <v>13541.371073855345</v>
      </c>
      <c r="AR134" s="137">
        <f t="shared" si="11"/>
        <v>12777.475189752578</v>
      </c>
      <c r="AS134" s="137">
        <f t="shared" si="11"/>
        <v>12008.880301595227</v>
      </c>
      <c r="AT134" s="137">
        <f t="shared" si="11"/>
        <v>12292.586576273114</v>
      </c>
      <c r="AU134" s="137">
        <f t="shared" si="11"/>
        <v>14439.361774917494</v>
      </c>
      <c r="AV134" s="137">
        <f t="shared" si="11"/>
        <v>15360.319409810121</v>
      </c>
      <c r="AW134" s="137">
        <f t="shared" si="11"/>
        <v>15976.636834058621</v>
      </c>
      <c r="AX134" s="137">
        <f t="shared" si="11"/>
        <v>15234.064573066325</v>
      </c>
      <c r="AY134" s="137">
        <f t="shared" si="11"/>
        <v>14542.441521635852</v>
      </c>
      <c r="AZ134" s="137">
        <f t="shared" si="11"/>
        <v>13411.922401498969</v>
      </c>
      <c r="BA134" s="137">
        <f t="shared" si="11"/>
        <v>12617.429001379794</v>
      </c>
      <c r="BB134" s="137">
        <f t="shared" si="11"/>
        <v>12595.133923672307</v>
      </c>
      <c r="BC134" s="137">
        <f t="shared" si="11"/>
        <v>12390.938386437712</v>
      </c>
      <c r="BD134" s="137">
        <f t="shared" si="11"/>
        <v>12301.494939654956</v>
      </c>
      <c r="BE134" s="137">
        <f t="shared" si="11"/>
        <v>12280.897569927536</v>
      </c>
      <c r="BF134" s="137">
        <f t="shared" si="11"/>
        <v>12156.710211978665</v>
      </c>
      <c r="BG134" s="137">
        <f t="shared" si="11"/>
        <v>12255.825768502773</v>
      </c>
      <c r="BH134" s="137">
        <f t="shared" si="11"/>
        <v>11928.432572807744</v>
      </c>
      <c r="BI134" s="137">
        <f t="shared" si="11"/>
        <v>11472.678251244488</v>
      </c>
      <c r="BJ134" s="137">
        <f t="shared" si="11"/>
        <v>11153.852700561927</v>
      </c>
      <c r="BK134" s="137">
        <f t="shared" si="11"/>
        <v>11276.033280656367</v>
      </c>
      <c r="BL134" s="137">
        <f t="shared" si="11"/>
        <v>11663.436168446187</v>
      </c>
      <c r="BM134" s="137">
        <f t="shared" si="11"/>
        <v>11991.540736689398</v>
      </c>
      <c r="BN134" s="137">
        <f t="shared" si="11"/>
        <v>11232.308387624089</v>
      </c>
      <c r="BO134" s="137">
        <f t="shared" si="11"/>
        <v>10878.040221788453</v>
      </c>
      <c r="BP134" s="137">
        <f t="shared" si="11"/>
        <v>9916.4463166492587</v>
      </c>
      <c r="BQ134" s="137">
        <f t="shared" si="11"/>
        <v>8686.2662906587047</v>
      </c>
      <c r="BR134" s="137">
        <f t="shared" si="11"/>
        <v>8006.558062772353</v>
      </c>
      <c r="BS134" s="137">
        <f t="shared" si="11"/>
        <v>8153.7410501384529</v>
      </c>
      <c r="BT134" s="137">
        <f t="shared" si="11"/>
        <v>8365.936884090188</v>
      </c>
      <c r="BU134" s="137">
        <f t="shared" si="11"/>
        <v>8313.4952205874506</v>
      </c>
      <c r="BV134" s="137">
        <f t="shared" si="11"/>
        <v>8087.1154976446269</v>
      </c>
      <c r="BW134" s="137">
        <f t="shared" si="11"/>
        <v>7947.2800073401604</v>
      </c>
      <c r="BX134" s="133">
        <f t="shared" si="11"/>
        <v>7823.2005227631926</v>
      </c>
    </row>
    <row r="135" spans="1:76">
      <c r="A135" s="110"/>
      <c r="B135" s="204" t="s">
        <v>280</v>
      </c>
      <c r="C135" s="36"/>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7">
        <f t="shared" ref="AH135:BX135" si="12">SUMIF($C$80:$C$124,"(C)",AH$80:AH$124)</f>
        <v>36078.507839856495</v>
      </c>
      <c r="AI135" s="137">
        <f t="shared" si="12"/>
        <v>35974.443863577377</v>
      </c>
      <c r="AJ135" s="137">
        <f t="shared" si="12"/>
        <v>36092.349068205163</v>
      </c>
      <c r="AK135" s="137">
        <f t="shared" si="12"/>
        <v>37838.363285661682</v>
      </c>
      <c r="AL135" s="137">
        <f t="shared" si="12"/>
        <v>39533.316397806084</v>
      </c>
      <c r="AM135" s="137">
        <f t="shared" si="12"/>
        <v>40792.680025874441</v>
      </c>
      <c r="AN135" s="137">
        <f t="shared" si="12"/>
        <v>40272.40272635482</v>
      </c>
      <c r="AO135" s="137">
        <f t="shared" si="12"/>
        <v>41210.418746784562</v>
      </c>
      <c r="AP135" s="137">
        <f t="shared" si="12"/>
        <v>42473.533745497363</v>
      </c>
      <c r="AQ135" s="137">
        <f t="shared" si="12"/>
        <v>42374.779465450585</v>
      </c>
      <c r="AR135" s="137">
        <f t="shared" si="12"/>
        <v>40790.685386419384</v>
      </c>
      <c r="AS135" s="137">
        <f t="shared" si="12"/>
        <v>40709.499601236646</v>
      </c>
      <c r="AT135" s="137">
        <f t="shared" si="12"/>
        <v>41182.342838015931</v>
      </c>
      <c r="AU135" s="137">
        <f t="shared" si="12"/>
        <v>43783.929666233606</v>
      </c>
      <c r="AV135" s="137">
        <f t="shared" si="12"/>
        <v>44639.786515704232</v>
      </c>
      <c r="AW135" s="137">
        <f t="shared" si="12"/>
        <v>45982.793503023597</v>
      </c>
      <c r="AX135" s="137">
        <f t="shared" si="12"/>
        <v>46337.372129329844</v>
      </c>
      <c r="AY135" s="137">
        <f t="shared" si="12"/>
        <v>46917.962734758032</v>
      </c>
      <c r="AZ135" s="137">
        <f t="shared" si="12"/>
        <v>48022.628627359911</v>
      </c>
      <c r="BA135" s="137">
        <f t="shared" si="12"/>
        <v>49441.583834776007</v>
      </c>
      <c r="BB135" s="137">
        <f t="shared" si="12"/>
        <v>51566.983625229026</v>
      </c>
      <c r="BC135" s="137">
        <f t="shared" si="12"/>
        <v>54151.800535430302</v>
      </c>
      <c r="BD135" s="137">
        <f t="shared" si="12"/>
        <v>54237.650061999215</v>
      </c>
      <c r="BE135" s="137">
        <f t="shared" si="12"/>
        <v>57789.847301736125</v>
      </c>
      <c r="BF135" s="137">
        <f t="shared" si="12"/>
        <v>59582.298068891469</v>
      </c>
      <c r="BG135" s="137">
        <f t="shared" si="12"/>
        <v>61187.375066341243</v>
      </c>
      <c r="BH135" s="137">
        <f t="shared" si="12"/>
        <v>62226.689660169017</v>
      </c>
      <c r="BI135" s="137">
        <f t="shared" si="12"/>
        <v>63762.975395480666</v>
      </c>
      <c r="BJ135" s="137">
        <f t="shared" si="12"/>
        <v>64758.743982828935</v>
      </c>
      <c r="BK135" s="137">
        <f t="shared" si="12"/>
        <v>67481.743638479325</v>
      </c>
      <c r="BL135" s="137">
        <f t="shared" si="12"/>
        <v>71159.737680637918</v>
      </c>
      <c r="BM135" s="137">
        <f t="shared" si="12"/>
        <v>74458.909221979833</v>
      </c>
      <c r="BN135" s="137">
        <f t="shared" si="12"/>
        <v>75625.688944539696</v>
      </c>
      <c r="BO135" s="137">
        <f t="shared" si="12"/>
        <v>78867.280598190264</v>
      </c>
      <c r="BP135" s="137">
        <f t="shared" si="12"/>
        <v>83501.794933261335</v>
      </c>
      <c r="BQ135" s="137">
        <f t="shared" si="12"/>
        <v>85163.766508442364</v>
      </c>
      <c r="BR135" s="137">
        <f t="shared" si="12"/>
        <v>87439.23484164344</v>
      </c>
      <c r="BS135" s="137">
        <f t="shared" si="12"/>
        <v>89754.2564769296</v>
      </c>
      <c r="BT135" s="137">
        <f t="shared" si="12"/>
        <v>90611.945427828643</v>
      </c>
      <c r="BU135" s="137">
        <f t="shared" si="12"/>
        <v>92045.096915848131</v>
      </c>
      <c r="BV135" s="137">
        <f t="shared" si="12"/>
        <v>93581.765303963082</v>
      </c>
      <c r="BW135" s="137">
        <f t="shared" si="12"/>
        <v>94521.686214237736</v>
      </c>
      <c r="BX135" s="133">
        <f t="shared" si="12"/>
        <v>95340.948165594527</v>
      </c>
    </row>
    <row r="136" spans="1:76" s="208" customFormat="1" ht="24.75" customHeight="1">
      <c r="A136" s="122"/>
      <c r="B136" s="205" t="s">
        <v>198</v>
      </c>
      <c r="C136" s="40"/>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44">
        <f t="shared" ref="AH136:BX136" si="13">SUM(AH137:AH139)</f>
        <v>12886.734857625259</v>
      </c>
      <c r="AI136" s="144">
        <f t="shared" si="13"/>
        <v>12085.723427105298</v>
      </c>
      <c r="AJ136" s="144">
        <f t="shared" si="13"/>
        <v>13211.165276658969</v>
      </c>
      <c r="AK136" s="144">
        <f t="shared" si="13"/>
        <v>18310.930247001259</v>
      </c>
      <c r="AL136" s="144">
        <f t="shared" si="13"/>
        <v>23125.502397815151</v>
      </c>
      <c r="AM136" s="144">
        <f t="shared" si="13"/>
        <v>26417.824549601599</v>
      </c>
      <c r="AN136" s="144">
        <f t="shared" si="13"/>
        <v>28542.128451547527</v>
      </c>
      <c r="AO136" s="144">
        <f t="shared" si="13"/>
        <v>30580.364552071092</v>
      </c>
      <c r="AP136" s="144">
        <f t="shared" si="13"/>
        <v>31817.896494758352</v>
      </c>
      <c r="AQ136" s="144">
        <f t="shared" si="13"/>
        <v>30830.655604597749</v>
      </c>
      <c r="AR136" s="144">
        <f t="shared" si="13"/>
        <v>28788.300848337152</v>
      </c>
      <c r="AS136" s="144">
        <f t="shared" si="13"/>
        <v>28774.361110840113</v>
      </c>
      <c r="AT136" s="144">
        <f t="shared" si="13"/>
        <v>31500.57315574208</v>
      </c>
      <c r="AU136" s="144">
        <f t="shared" si="13"/>
        <v>36025.396687377841</v>
      </c>
      <c r="AV136" s="144">
        <f t="shared" si="13"/>
        <v>43984.463019948533</v>
      </c>
      <c r="AW136" s="144">
        <f t="shared" si="13"/>
        <v>48455.709945625895</v>
      </c>
      <c r="AX136" s="144">
        <f t="shared" si="13"/>
        <v>50417.57209393115</v>
      </c>
      <c r="AY136" s="144">
        <f t="shared" si="13"/>
        <v>51116.940008616395</v>
      </c>
      <c r="AZ136" s="144">
        <f t="shared" si="13"/>
        <v>49557.852563666034</v>
      </c>
      <c r="BA136" s="144">
        <f t="shared" si="13"/>
        <v>47232.366505080601</v>
      </c>
      <c r="BB136" s="144">
        <f t="shared" si="13"/>
        <v>45537.657034123295</v>
      </c>
      <c r="BC136" s="144">
        <f t="shared" si="13"/>
        <v>43990.340459219995</v>
      </c>
      <c r="BD136" s="144">
        <f t="shared" si="13"/>
        <v>41307.829742440925</v>
      </c>
      <c r="BE136" s="144">
        <f t="shared" si="13"/>
        <v>42401.879776313348</v>
      </c>
      <c r="BF136" s="144">
        <f t="shared" si="13"/>
        <v>43155.195607201924</v>
      </c>
      <c r="BG136" s="144">
        <f t="shared" si="13"/>
        <v>43680.164086459961</v>
      </c>
      <c r="BH136" s="144">
        <f t="shared" si="13"/>
        <v>44471.326020345208</v>
      </c>
      <c r="BI136" s="144">
        <f t="shared" si="13"/>
        <v>44113.664744651083</v>
      </c>
      <c r="BJ136" s="144">
        <f t="shared" si="13"/>
        <v>44699.446254624272</v>
      </c>
      <c r="BK136" s="144">
        <f t="shared" si="13"/>
        <v>45208.840637014371</v>
      </c>
      <c r="BL136" s="144">
        <f t="shared" si="13"/>
        <v>46689.811585078874</v>
      </c>
      <c r="BM136" s="144">
        <f t="shared" si="13"/>
        <v>51877.969716466978</v>
      </c>
      <c r="BN136" s="144">
        <f t="shared" si="13"/>
        <v>52717.642307105561</v>
      </c>
      <c r="BO136" s="144">
        <f t="shared" si="13"/>
        <v>53038.85386171822</v>
      </c>
      <c r="BP136" s="144">
        <f t="shared" si="13"/>
        <v>53720.211968930933</v>
      </c>
      <c r="BQ136" s="144">
        <f t="shared" si="13"/>
        <v>47151.432968040608</v>
      </c>
      <c r="BR136" s="144">
        <f t="shared" si="13"/>
        <v>46163.023035161503</v>
      </c>
      <c r="BS136" s="144">
        <f t="shared" si="13"/>
        <v>45326.16463966779</v>
      </c>
      <c r="BT136" s="144">
        <f t="shared" si="13"/>
        <v>43591.143741413296</v>
      </c>
      <c r="BU136" s="144">
        <f t="shared" si="13"/>
        <v>41267.963598367351</v>
      </c>
      <c r="BV136" s="144">
        <f t="shared" si="13"/>
        <v>38797.901034344548</v>
      </c>
      <c r="BW136" s="144">
        <f t="shared" si="13"/>
        <v>36778.222974578646</v>
      </c>
      <c r="BX136" s="138">
        <f t="shared" si="13"/>
        <v>36007.783139629901</v>
      </c>
    </row>
    <row r="137" spans="1:76">
      <c r="A137" s="110"/>
      <c r="B137" s="142" t="s">
        <v>282</v>
      </c>
      <c r="C137" s="36"/>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7">
        <f t="shared" ref="AH137:BX137" si="14">SUMIF($C$6:$C$15,"(IR)",AH$6:AH$15)</f>
        <v>1408.5630452258547</v>
      </c>
      <c r="AI137" s="137">
        <f t="shared" si="14"/>
        <v>1272.0490792207647</v>
      </c>
      <c r="AJ137" s="137">
        <f t="shared" si="14"/>
        <v>1415.935955844702</v>
      </c>
      <c r="AK137" s="137">
        <f t="shared" si="14"/>
        <v>1848.9801851552388</v>
      </c>
      <c r="AL137" s="137">
        <f t="shared" si="14"/>
        <v>2325.7527172883106</v>
      </c>
      <c r="AM137" s="137">
        <f t="shared" si="14"/>
        <v>2620.1795915887787</v>
      </c>
      <c r="AN137" s="137">
        <f t="shared" si="14"/>
        <v>2838.9562077518171</v>
      </c>
      <c r="AO137" s="137">
        <f t="shared" si="14"/>
        <v>3052.8336607037886</v>
      </c>
      <c r="AP137" s="137">
        <f t="shared" si="14"/>
        <v>3151.3387230069711</v>
      </c>
      <c r="AQ137" s="137">
        <f t="shared" si="14"/>
        <v>3112.5771910581825</v>
      </c>
      <c r="AR137" s="137">
        <f t="shared" si="14"/>
        <v>3222.2841610405662</v>
      </c>
      <c r="AS137" s="137">
        <f t="shared" si="14"/>
        <v>3235.2810913942985</v>
      </c>
      <c r="AT137" s="137">
        <f t="shared" si="14"/>
        <v>3398.8811858059053</v>
      </c>
      <c r="AU137" s="137">
        <f t="shared" si="14"/>
        <v>4172.2386369071519</v>
      </c>
      <c r="AV137" s="137">
        <f t="shared" si="14"/>
        <v>5138.4867106746351</v>
      </c>
      <c r="AW137" s="137">
        <f t="shared" si="14"/>
        <v>5673.5069898515576</v>
      </c>
      <c r="AX137" s="137">
        <f t="shared" si="14"/>
        <v>5641.8003635962195</v>
      </c>
      <c r="AY137" s="137">
        <f t="shared" si="14"/>
        <v>5609.248202698258</v>
      </c>
      <c r="AZ137" s="137">
        <f t="shared" si="14"/>
        <v>5467.104239434706</v>
      </c>
      <c r="BA137" s="137">
        <f t="shared" si="14"/>
        <v>5281.9370182558423</v>
      </c>
      <c r="BB137" s="137">
        <f t="shared" si="14"/>
        <v>5234.847669206707</v>
      </c>
      <c r="BC137" s="137">
        <f t="shared" si="14"/>
        <v>5171.8478289260902</v>
      </c>
      <c r="BD137" s="137">
        <f t="shared" si="14"/>
        <v>4525.2906733976124</v>
      </c>
      <c r="BE137" s="137">
        <f t="shared" si="14"/>
        <v>4949.136160803947</v>
      </c>
      <c r="BF137" s="137">
        <f t="shared" si="14"/>
        <v>5270.9540966372133</v>
      </c>
      <c r="BG137" s="137">
        <f t="shared" si="14"/>
        <v>5249.940115620564</v>
      </c>
      <c r="BH137" s="137">
        <f t="shared" si="14"/>
        <v>4343.1109897773276</v>
      </c>
      <c r="BI137" s="137">
        <f t="shared" si="14"/>
        <v>3149.6481821498842</v>
      </c>
      <c r="BJ137" s="137">
        <f t="shared" si="14"/>
        <v>2479.8157646817726</v>
      </c>
      <c r="BK137" s="137">
        <f t="shared" si="14"/>
        <v>2029.9445925833284</v>
      </c>
      <c r="BL137" s="137">
        <f t="shared" si="14"/>
        <v>1659.04646879509</v>
      </c>
      <c r="BM137" s="137">
        <f t="shared" si="14"/>
        <v>974.29590923348655</v>
      </c>
      <c r="BN137" s="137">
        <f t="shared" si="14"/>
        <v>684.54719856158749</v>
      </c>
      <c r="BO137" s="137">
        <f t="shared" si="14"/>
        <v>479.04635354017307</v>
      </c>
      <c r="BP137" s="137">
        <f t="shared" si="14"/>
        <v>305.48045926290354</v>
      </c>
      <c r="BQ137" s="137">
        <f t="shared" si="14"/>
        <v>176.31906411584492</v>
      </c>
      <c r="BR137" s="137">
        <f t="shared" si="14"/>
        <v>122.54804670681816</v>
      </c>
      <c r="BS137" s="137">
        <f t="shared" si="14"/>
        <v>91.060306652508061</v>
      </c>
      <c r="BT137" s="137">
        <f t="shared" si="14"/>
        <v>69.59487854997893</v>
      </c>
      <c r="BU137" s="137">
        <f t="shared" si="14"/>
        <v>53.521512263172582</v>
      </c>
      <c r="BV137" s="137">
        <f t="shared" si="14"/>
        <v>41.723068295174393</v>
      </c>
      <c r="BW137" s="137">
        <f t="shared" si="14"/>
        <v>32.619123650781837</v>
      </c>
      <c r="BX137" s="133">
        <f t="shared" si="14"/>
        <v>26.199229327962801</v>
      </c>
    </row>
    <row r="138" spans="1:76">
      <c r="A138" s="110"/>
      <c r="B138" s="142" t="s">
        <v>281</v>
      </c>
      <c r="C138" s="36"/>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7">
        <f t="shared" ref="AH138:BX138" si="15">SUMIF($C$20:$C$75,"(IR)",AH$20:AH$75)</f>
        <v>6164.5853269353956</v>
      </c>
      <c r="AI138" s="137">
        <f t="shared" si="15"/>
        <v>5719.991340909055</v>
      </c>
      <c r="AJ138" s="137">
        <f t="shared" si="15"/>
        <v>6523.5394460259431</v>
      </c>
      <c r="AK138" s="137">
        <f t="shared" si="15"/>
        <v>9699.7538062780204</v>
      </c>
      <c r="AL138" s="137">
        <f t="shared" si="15"/>
        <v>13491.969963863685</v>
      </c>
      <c r="AM138" s="137">
        <f t="shared" si="15"/>
        <v>15949.549618335765</v>
      </c>
      <c r="AN138" s="137">
        <f t="shared" si="15"/>
        <v>17114.427402460882</v>
      </c>
      <c r="AO138" s="137">
        <f t="shared" si="15"/>
        <v>18335.917509399249</v>
      </c>
      <c r="AP138" s="137">
        <f t="shared" si="15"/>
        <v>19023.647374933782</v>
      </c>
      <c r="AQ138" s="137">
        <f t="shared" si="15"/>
        <v>17950.347496406157</v>
      </c>
      <c r="AR138" s="137">
        <f t="shared" si="15"/>
        <v>15248.510342312931</v>
      </c>
      <c r="AS138" s="137">
        <f t="shared" si="15"/>
        <v>14596.206217758456</v>
      </c>
      <c r="AT138" s="137">
        <f t="shared" si="15"/>
        <v>16372.536554603297</v>
      </c>
      <c r="AU138" s="137">
        <f t="shared" si="15"/>
        <v>20073.099956720482</v>
      </c>
      <c r="AV138" s="137">
        <f t="shared" si="15"/>
        <v>25084.977078538082</v>
      </c>
      <c r="AW138" s="137">
        <f t="shared" si="15"/>
        <v>27860.098429088393</v>
      </c>
      <c r="AX138" s="137">
        <f t="shared" si="15"/>
        <v>29486.026378950733</v>
      </c>
      <c r="AY138" s="137">
        <f t="shared" si="15"/>
        <v>30663.409909513248</v>
      </c>
      <c r="AZ138" s="137">
        <f t="shared" si="15"/>
        <v>30013.157716243008</v>
      </c>
      <c r="BA138" s="137">
        <f t="shared" si="15"/>
        <v>28385.880339997493</v>
      </c>
      <c r="BB138" s="137">
        <f t="shared" si="15"/>
        <v>27358.077691357365</v>
      </c>
      <c r="BC138" s="137">
        <f t="shared" si="15"/>
        <v>25900.931384271447</v>
      </c>
      <c r="BD138" s="137">
        <f t="shared" si="15"/>
        <v>23545.911439238011</v>
      </c>
      <c r="BE138" s="137">
        <f t="shared" si="15"/>
        <v>23392.354556627488</v>
      </c>
      <c r="BF138" s="137">
        <f t="shared" si="15"/>
        <v>23655.476143554562</v>
      </c>
      <c r="BG138" s="137">
        <f t="shared" si="15"/>
        <v>24168.648041927674</v>
      </c>
      <c r="BH138" s="137">
        <f t="shared" si="15"/>
        <v>24410.434340192092</v>
      </c>
      <c r="BI138" s="137">
        <f t="shared" si="15"/>
        <v>25062.926901789131</v>
      </c>
      <c r="BJ138" s="137">
        <f t="shared" si="15"/>
        <v>25649.740464660004</v>
      </c>
      <c r="BK138" s="137">
        <f t="shared" si="15"/>
        <v>26378.611985079151</v>
      </c>
      <c r="BL138" s="137">
        <f t="shared" si="15"/>
        <v>27303.925212157825</v>
      </c>
      <c r="BM138" s="137">
        <f t="shared" si="15"/>
        <v>32725.368375717961</v>
      </c>
      <c r="BN138" s="137">
        <f t="shared" si="15"/>
        <v>33907.261591296134</v>
      </c>
      <c r="BO138" s="137">
        <f t="shared" si="15"/>
        <v>34897.905765113828</v>
      </c>
      <c r="BP138" s="137">
        <f t="shared" si="15"/>
        <v>36501.826603784684</v>
      </c>
      <c r="BQ138" s="137">
        <f t="shared" si="15"/>
        <v>33043.783422349843</v>
      </c>
      <c r="BR138" s="137">
        <f t="shared" si="15"/>
        <v>32738.318361075406</v>
      </c>
      <c r="BS138" s="137">
        <f t="shared" si="15"/>
        <v>32608.388990217212</v>
      </c>
      <c r="BT138" s="137">
        <f t="shared" si="15"/>
        <v>31649.773294200968</v>
      </c>
      <c r="BU138" s="137">
        <f t="shared" si="15"/>
        <v>30123.387059385004</v>
      </c>
      <c r="BV138" s="137">
        <f t="shared" si="15"/>
        <v>28497.666635023037</v>
      </c>
      <c r="BW138" s="137">
        <f t="shared" si="15"/>
        <v>26982.760593013045</v>
      </c>
      <c r="BX138" s="133">
        <f t="shared" si="15"/>
        <v>26475.420446821619</v>
      </c>
    </row>
    <row r="139" spans="1:76">
      <c r="A139" s="110"/>
      <c r="B139" s="204" t="s">
        <v>280</v>
      </c>
      <c r="C139" s="36"/>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7">
        <f t="shared" ref="AH139:BX139" si="16">SUMIF($C$80:$C$124,"(IR)",AH$80:AH$124)</f>
        <v>5313.5864854640076</v>
      </c>
      <c r="AI139" s="137">
        <f t="shared" si="16"/>
        <v>5093.6830069754787</v>
      </c>
      <c r="AJ139" s="137">
        <f t="shared" si="16"/>
        <v>5271.6898747883242</v>
      </c>
      <c r="AK139" s="137">
        <f t="shared" si="16"/>
        <v>6762.1962555680002</v>
      </c>
      <c r="AL139" s="137">
        <f t="shared" si="16"/>
        <v>7307.7797166631572</v>
      </c>
      <c r="AM139" s="137">
        <f t="shared" si="16"/>
        <v>7848.0953396770556</v>
      </c>
      <c r="AN139" s="137">
        <f t="shared" si="16"/>
        <v>8588.7448413348284</v>
      </c>
      <c r="AO139" s="137">
        <f t="shared" si="16"/>
        <v>9191.6133819680545</v>
      </c>
      <c r="AP139" s="137">
        <f t="shared" si="16"/>
        <v>9642.9103968176005</v>
      </c>
      <c r="AQ139" s="137">
        <f t="shared" si="16"/>
        <v>9767.7309171334073</v>
      </c>
      <c r="AR139" s="137">
        <f t="shared" si="16"/>
        <v>10317.506344983654</v>
      </c>
      <c r="AS139" s="137">
        <f t="shared" si="16"/>
        <v>10942.873801687358</v>
      </c>
      <c r="AT139" s="137">
        <f t="shared" si="16"/>
        <v>11729.155415332874</v>
      </c>
      <c r="AU139" s="137">
        <f t="shared" si="16"/>
        <v>11780.058093750209</v>
      </c>
      <c r="AV139" s="137">
        <f t="shared" si="16"/>
        <v>13760.999230735813</v>
      </c>
      <c r="AW139" s="137">
        <f t="shared" si="16"/>
        <v>14922.104526685946</v>
      </c>
      <c r="AX139" s="137">
        <f t="shared" si="16"/>
        <v>15289.745351384197</v>
      </c>
      <c r="AY139" s="137">
        <f t="shared" si="16"/>
        <v>14844.281896404897</v>
      </c>
      <c r="AZ139" s="137">
        <f t="shared" si="16"/>
        <v>14077.590607988321</v>
      </c>
      <c r="BA139" s="137">
        <f t="shared" si="16"/>
        <v>13564.54914682727</v>
      </c>
      <c r="BB139" s="137">
        <f t="shared" si="16"/>
        <v>12944.731673559223</v>
      </c>
      <c r="BC139" s="137">
        <f t="shared" si="16"/>
        <v>12917.56124602246</v>
      </c>
      <c r="BD139" s="137">
        <f t="shared" si="16"/>
        <v>13236.6276298053</v>
      </c>
      <c r="BE139" s="137">
        <f t="shared" si="16"/>
        <v>14060.38905888191</v>
      </c>
      <c r="BF139" s="137">
        <f t="shared" si="16"/>
        <v>14228.765367010154</v>
      </c>
      <c r="BG139" s="137">
        <f t="shared" si="16"/>
        <v>14261.575928911721</v>
      </c>
      <c r="BH139" s="137">
        <f t="shared" si="16"/>
        <v>15717.780690375786</v>
      </c>
      <c r="BI139" s="137">
        <f t="shared" si="16"/>
        <v>15901.089660712065</v>
      </c>
      <c r="BJ139" s="137">
        <f t="shared" si="16"/>
        <v>16569.890025282497</v>
      </c>
      <c r="BK139" s="137">
        <f t="shared" si="16"/>
        <v>16800.284059351892</v>
      </c>
      <c r="BL139" s="137">
        <f t="shared" si="16"/>
        <v>17726.839904125958</v>
      </c>
      <c r="BM139" s="137">
        <f t="shared" si="16"/>
        <v>18178.305431515531</v>
      </c>
      <c r="BN139" s="137">
        <f t="shared" si="16"/>
        <v>18125.833517247844</v>
      </c>
      <c r="BO139" s="137">
        <f t="shared" si="16"/>
        <v>17661.901743064216</v>
      </c>
      <c r="BP139" s="137">
        <f t="shared" si="16"/>
        <v>16912.904905883344</v>
      </c>
      <c r="BQ139" s="137">
        <f t="shared" si="16"/>
        <v>13931.330481574918</v>
      </c>
      <c r="BR139" s="137">
        <f t="shared" si="16"/>
        <v>13302.156627379281</v>
      </c>
      <c r="BS139" s="137">
        <f t="shared" si="16"/>
        <v>12626.71534279807</v>
      </c>
      <c r="BT139" s="137">
        <f t="shared" si="16"/>
        <v>11871.775568662353</v>
      </c>
      <c r="BU139" s="137">
        <f t="shared" si="16"/>
        <v>11091.055026719168</v>
      </c>
      <c r="BV139" s="137">
        <f t="shared" si="16"/>
        <v>10258.511331026337</v>
      </c>
      <c r="BW139" s="137">
        <f t="shared" si="16"/>
        <v>9762.8432579148175</v>
      </c>
      <c r="BX139" s="133">
        <f t="shared" si="16"/>
        <v>9506.1634634803231</v>
      </c>
    </row>
    <row r="140" spans="1:76" s="208" customFormat="1" ht="24.75" customHeight="1">
      <c r="A140" s="122"/>
      <c r="B140" s="203" t="s">
        <v>197</v>
      </c>
      <c r="C140" s="40"/>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44">
        <f t="shared" ref="AH140:BX140" si="17">SUM(AH141:AH143)</f>
        <v>12690.293683043959</v>
      </c>
      <c r="AI140" s="144">
        <f t="shared" si="17"/>
        <v>15590.36095939207</v>
      </c>
      <c r="AJ140" s="144">
        <f t="shared" si="17"/>
        <v>14472.537164189054</v>
      </c>
      <c r="AK140" s="144">
        <f t="shared" si="17"/>
        <v>15273.833768758734</v>
      </c>
      <c r="AL140" s="144">
        <f t="shared" si="17"/>
        <v>15811.692421525937</v>
      </c>
      <c r="AM140" s="144">
        <f t="shared" si="17"/>
        <v>16740.876552625843</v>
      </c>
      <c r="AN140" s="144">
        <f t="shared" si="17"/>
        <v>17178.530669001393</v>
      </c>
      <c r="AO140" s="144">
        <f t="shared" si="17"/>
        <v>17379.865990143473</v>
      </c>
      <c r="AP140" s="144">
        <f t="shared" si="17"/>
        <v>17654.795282027328</v>
      </c>
      <c r="AQ140" s="144">
        <f t="shared" si="17"/>
        <v>17642.683487152248</v>
      </c>
      <c r="AR140" s="144">
        <f t="shared" si="17"/>
        <v>16837.28363568434</v>
      </c>
      <c r="AS140" s="144">
        <f t="shared" si="17"/>
        <v>16360.224316882015</v>
      </c>
      <c r="AT140" s="144">
        <f t="shared" si="17"/>
        <v>16477.625403009144</v>
      </c>
      <c r="AU140" s="144">
        <f t="shared" si="17"/>
        <v>18249.307072021656</v>
      </c>
      <c r="AV140" s="144">
        <f t="shared" si="17"/>
        <v>20535.026932717359</v>
      </c>
      <c r="AW140" s="144">
        <f t="shared" si="17"/>
        <v>22721.403354760303</v>
      </c>
      <c r="AX140" s="144">
        <f t="shared" si="17"/>
        <v>23461.359240178259</v>
      </c>
      <c r="AY140" s="144">
        <f t="shared" si="17"/>
        <v>25004.715767807695</v>
      </c>
      <c r="AZ140" s="144">
        <f t="shared" si="17"/>
        <v>26220.310640993528</v>
      </c>
      <c r="BA140" s="144">
        <f t="shared" si="17"/>
        <v>27173.194275464281</v>
      </c>
      <c r="BB140" s="144">
        <f t="shared" si="17"/>
        <v>27823.273356162113</v>
      </c>
      <c r="BC140" s="144">
        <f t="shared" si="17"/>
        <v>30531.981401940349</v>
      </c>
      <c r="BD140" s="144">
        <f t="shared" si="17"/>
        <v>33289.594335313341</v>
      </c>
      <c r="BE140" s="144">
        <f t="shared" si="17"/>
        <v>33868.503775182282</v>
      </c>
      <c r="BF140" s="144">
        <f t="shared" si="17"/>
        <v>32499.299736133962</v>
      </c>
      <c r="BG140" s="144">
        <f t="shared" si="17"/>
        <v>21423.242767739492</v>
      </c>
      <c r="BH140" s="144">
        <f t="shared" si="17"/>
        <v>22415.937802333039</v>
      </c>
      <c r="BI140" s="144">
        <f t="shared" si="17"/>
        <v>23674.832684431047</v>
      </c>
      <c r="BJ140" s="144">
        <f t="shared" si="17"/>
        <v>22733.710846839094</v>
      </c>
      <c r="BK140" s="144">
        <f t="shared" si="17"/>
        <v>23522.830589004334</v>
      </c>
      <c r="BL140" s="144">
        <f t="shared" si="17"/>
        <v>25209.128173034274</v>
      </c>
      <c r="BM140" s="144">
        <f t="shared" si="17"/>
        <v>26100.582081996989</v>
      </c>
      <c r="BN140" s="144">
        <f t="shared" si="17"/>
        <v>26217.087004529058</v>
      </c>
      <c r="BO140" s="144">
        <f t="shared" si="17"/>
        <v>26039.946862410528</v>
      </c>
      <c r="BP140" s="144">
        <f t="shared" si="17"/>
        <v>26919.096863965828</v>
      </c>
      <c r="BQ140" s="144">
        <f t="shared" si="17"/>
        <v>26937.478763006478</v>
      </c>
      <c r="BR140" s="144">
        <f t="shared" si="17"/>
        <v>28176.934444879196</v>
      </c>
      <c r="BS140" s="144">
        <f t="shared" si="17"/>
        <v>28133.904462392209</v>
      </c>
      <c r="BT140" s="144">
        <f t="shared" si="17"/>
        <v>26987.478034371929</v>
      </c>
      <c r="BU140" s="144">
        <f t="shared" si="17"/>
        <v>26142.344435998355</v>
      </c>
      <c r="BV140" s="144">
        <f t="shared" si="17"/>
        <v>25746.286768567577</v>
      </c>
      <c r="BW140" s="144">
        <f t="shared" si="17"/>
        <v>25532.244880642716</v>
      </c>
      <c r="BX140" s="138">
        <f t="shared" si="17"/>
        <v>25183.773306052928</v>
      </c>
    </row>
    <row r="141" spans="1:76">
      <c r="A141" s="110"/>
      <c r="B141" s="142" t="s">
        <v>282</v>
      </c>
      <c r="C141" s="36"/>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7">
        <f t="shared" ref="AH141:BX141" si="18">SUMIF($C$6:$C$15,"(NC / NIR)",AH$6:AH$15)</f>
        <v>8563.7889229230932</v>
      </c>
      <c r="AI141" s="137">
        <f t="shared" si="18"/>
        <v>11493.476321653945</v>
      </c>
      <c r="AJ141" s="137">
        <f t="shared" si="18"/>
        <v>10297.944249782247</v>
      </c>
      <c r="AK141" s="137">
        <f t="shared" si="18"/>
        <v>10770.538424826515</v>
      </c>
      <c r="AL141" s="137">
        <f t="shared" si="18"/>
        <v>10988.042166728799</v>
      </c>
      <c r="AM141" s="137">
        <f t="shared" si="18"/>
        <v>11482.304820347401</v>
      </c>
      <c r="AN141" s="137">
        <f t="shared" si="18"/>
        <v>11651.736197894857</v>
      </c>
      <c r="AO141" s="137">
        <f t="shared" si="18"/>
        <v>11513.759551122019</v>
      </c>
      <c r="AP141" s="137">
        <f t="shared" si="18"/>
        <v>11233.478842924958</v>
      </c>
      <c r="AQ141" s="137">
        <f t="shared" si="18"/>
        <v>10889.72796203307</v>
      </c>
      <c r="AR141" s="137">
        <f t="shared" si="18"/>
        <v>10090.796783178419</v>
      </c>
      <c r="AS141" s="137">
        <f t="shared" si="18"/>
        <v>9465.5710937323529</v>
      </c>
      <c r="AT141" s="137">
        <f t="shared" si="18"/>
        <v>8929.5432414934203</v>
      </c>
      <c r="AU141" s="137">
        <f t="shared" si="18"/>
        <v>9536.9181631163465</v>
      </c>
      <c r="AV141" s="137">
        <f t="shared" si="18"/>
        <v>10236.544292420116</v>
      </c>
      <c r="AW141" s="137">
        <f t="shared" si="18"/>
        <v>10750.58423061278</v>
      </c>
      <c r="AX141" s="137">
        <f t="shared" si="18"/>
        <v>10803.968072271855</v>
      </c>
      <c r="AY141" s="137">
        <f t="shared" si="18"/>
        <v>10980.026367704473</v>
      </c>
      <c r="AZ141" s="137">
        <f t="shared" si="18"/>
        <v>10987.91771289709</v>
      </c>
      <c r="BA141" s="137">
        <f t="shared" si="18"/>
        <v>11076.853426521864</v>
      </c>
      <c r="BB141" s="137">
        <f t="shared" si="18"/>
        <v>11258.644779483709</v>
      </c>
      <c r="BC141" s="137">
        <f t="shared" si="18"/>
        <v>12604.026229264346</v>
      </c>
      <c r="BD141" s="137">
        <f t="shared" si="18"/>
        <v>12986.027921451487</v>
      </c>
      <c r="BE141" s="137">
        <f t="shared" si="18"/>
        <v>12995.108728847206</v>
      </c>
      <c r="BF141" s="137">
        <f t="shared" si="18"/>
        <v>12972.63015412797</v>
      </c>
      <c r="BG141" s="137">
        <f t="shared" si="18"/>
        <v>1039.8795015858375</v>
      </c>
      <c r="BH141" s="137">
        <f t="shared" si="18"/>
        <v>1069.7077294382364</v>
      </c>
      <c r="BI141" s="137">
        <f t="shared" si="18"/>
        <v>1141.5560317305005</v>
      </c>
      <c r="BJ141" s="137">
        <f t="shared" si="18"/>
        <v>1170.1241457904803</v>
      </c>
      <c r="BK141" s="137">
        <f t="shared" si="18"/>
        <v>1215.0664696696665</v>
      </c>
      <c r="BL141" s="137">
        <f t="shared" si="18"/>
        <v>1260.4363593083485</v>
      </c>
      <c r="BM141" s="137">
        <f t="shared" si="18"/>
        <v>1324.7201575185729</v>
      </c>
      <c r="BN141" s="137">
        <f t="shared" si="18"/>
        <v>1319.2106155066779</v>
      </c>
      <c r="BO141" s="137">
        <f t="shared" si="18"/>
        <v>1396.2962172737678</v>
      </c>
      <c r="BP141" s="137">
        <f t="shared" si="18"/>
        <v>1453.4653075798078</v>
      </c>
      <c r="BQ141" s="137">
        <f t="shared" si="18"/>
        <v>1498.6958234709912</v>
      </c>
      <c r="BR141" s="137">
        <f t="shared" si="18"/>
        <v>1734.8715902733429</v>
      </c>
      <c r="BS141" s="137">
        <f t="shared" si="18"/>
        <v>1772.9918936555005</v>
      </c>
      <c r="BT141" s="137">
        <f t="shared" si="18"/>
        <v>1768.8491472533799</v>
      </c>
      <c r="BU141" s="137">
        <f t="shared" si="18"/>
        <v>1792.9923785698741</v>
      </c>
      <c r="BV141" s="137">
        <f t="shared" si="18"/>
        <v>1830.9362750861346</v>
      </c>
      <c r="BW141" s="137">
        <f t="shared" si="18"/>
        <v>1877.2856266929668</v>
      </c>
      <c r="BX141" s="133">
        <f t="shared" si="18"/>
        <v>1886.1378620611406</v>
      </c>
    </row>
    <row r="142" spans="1:76">
      <c r="A142" s="110"/>
      <c r="B142" s="142" t="s">
        <v>281</v>
      </c>
      <c r="C142" s="36"/>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7">
        <f t="shared" ref="AH142:BX142" si="19">SUMIF($C$20:$C$75,"(NC / NIR)",AH$20:AH$75)</f>
        <v>1946.2272709337383</v>
      </c>
      <c r="AI142" s="137">
        <f t="shared" si="19"/>
        <v>2117.0673042483745</v>
      </c>
      <c r="AJ142" s="137">
        <f t="shared" si="19"/>
        <v>2131.2118942350025</v>
      </c>
      <c r="AK142" s="137">
        <f t="shared" si="19"/>
        <v>2265.8269708962644</v>
      </c>
      <c r="AL142" s="137">
        <f t="shared" si="19"/>
        <v>2387.2693659699371</v>
      </c>
      <c r="AM142" s="137">
        <f t="shared" si="19"/>
        <v>2642.4539557230241</v>
      </c>
      <c r="AN142" s="137">
        <f t="shared" si="19"/>
        <v>2759.473954345397</v>
      </c>
      <c r="AO142" s="137">
        <f t="shared" si="19"/>
        <v>2855.1532611961075</v>
      </c>
      <c r="AP142" s="137">
        <f t="shared" si="19"/>
        <v>3146.5419239376342</v>
      </c>
      <c r="AQ142" s="137">
        <f t="shared" si="19"/>
        <v>3329.5313213963973</v>
      </c>
      <c r="AR142" s="137">
        <f t="shared" si="19"/>
        <v>3229.5359249967978</v>
      </c>
      <c r="AS142" s="137">
        <f t="shared" si="19"/>
        <v>3240.7311461637619</v>
      </c>
      <c r="AT142" s="137">
        <f t="shared" si="19"/>
        <v>3447.9835466297354</v>
      </c>
      <c r="AU142" s="137">
        <f t="shared" si="19"/>
        <v>3988.9233111095136</v>
      </c>
      <c r="AV142" s="137">
        <f t="shared" si="19"/>
        <v>4580.8461664200568</v>
      </c>
      <c r="AW142" s="137">
        <f t="shared" si="19"/>
        <v>5512.79123676581</v>
      </c>
      <c r="AX142" s="137">
        <f t="shared" si="19"/>
        <v>6006.1824700582401</v>
      </c>
      <c r="AY142" s="137">
        <f t="shared" si="19"/>
        <v>6747.6154492608357</v>
      </c>
      <c r="AZ142" s="137">
        <f t="shared" si="19"/>
        <v>7520.5749049823962</v>
      </c>
      <c r="BA142" s="137">
        <f t="shared" si="19"/>
        <v>7833.9800545107319</v>
      </c>
      <c r="BB142" s="137">
        <f t="shared" si="19"/>
        <v>7987.0190366098423</v>
      </c>
      <c r="BC142" s="137">
        <f t="shared" si="19"/>
        <v>8220.0054677441422</v>
      </c>
      <c r="BD142" s="137">
        <f t="shared" si="19"/>
        <v>8323.3544040580728</v>
      </c>
      <c r="BE142" s="137">
        <f t="shared" si="19"/>
        <v>8737.738871112786</v>
      </c>
      <c r="BF142" s="137">
        <f t="shared" si="19"/>
        <v>8709.6354281519216</v>
      </c>
      <c r="BG142" s="137">
        <f t="shared" si="19"/>
        <v>8925.4857371837224</v>
      </c>
      <c r="BH142" s="137">
        <f t="shared" si="19"/>
        <v>8984.7582869282123</v>
      </c>
      <c r="BI142" s="137">
        <f t="shared" si="19"/>
        <v>9077.1459669555315</v>
      </c>
      <c r="BJ142" s="137">
        <f t="shared" si="19"/>
        <v>9185.3161489113027</v>
      </c>
      <c r="BK142" s="137">
        <f t="shared" si="19"/>
        <v>9361.9392728418643</v>
      </c>
      <c r="BL142" s="137">
        <f t="shared" si="19"/>
        <v>9827.8205440698166</v>
      </c>
      <c r="BM142" s="137">
        <f t="shared" si="19"/>
        <v>10086.271963321944</v>
      </c>
      <c r="BN142" s="137">
        <f t="shared" si="19"/>
        <v>10176.550495895905</v>
      </c>
      <c r="BO142" s="137">
        <f t="shared" si="19"/>
        <v>10500.682543785297</v>
      </c>
      <c r="BP142" s="137">
        <f t="shared" si="19"/>
        <v>11048.742264164592</v>
      </c>
      <c r="BQ142" s="137">
        <f t="shared" si="19"/>
        <v>11174.245541639122</v>
      </c>
      <c r="BR142" s="137">
        <f t="shared" si="19"/>
        <v>11993.114519528677</v>
      </c>
      <c r="BS142" s="137">
        <f t="shared" si="19"/>
        <v>12079.782889198492</v>
      </c>
      <c r="BT142" s="137">
        <f t="shared" si="19"/>
        <v>11201.320457858963</v>
      </c>
      <c r="BU142" s="137">
        <f t="shared" si="19"/>
        <v>10675.857458039032</v>
      </c>
      <c r="BV142" s="137">
        <f t="shared" si="19"/>
        <v>10756.996984326672</v>
      </c>
      <c r="BW142" s="137">
        <f t="shared" si="19"/>
        <v>10964.47241265609</v>
      </c>
      <c r="BX142" s="133">
        <f t="shared" si="19"/>
        <v>11138.529625848136</v>
      </c>
    </row>
    <row r="143" spans="1:76">
      <c r="A143" s="110"/>
      <c r="B143" s="142" t="s">
        <v>280</v>
      </c>
      <c r="C143" s="36"/>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7">
        <f t="shared" ref="AH143:BX143" si="20">SUMIF($C$80:$C$124,"(NC / NIR)",AH$80:AH$124)</f>
        <v>2180.2774891871281</v>
      </c>
      <c r="AI143" s="137">
        <f t="shared" si="20"/>
        <v>1979.8173334897501</v>
      </c>
      <c r="AJ143" s="137">
        <f t="shared" si="20"/>
        <v>2043.3810201718043</v>
      </c>
      <c r="AK143" s="137">
        <f t="shared" si="20"/>
        <v>2237.4683730359548</v>
      </c>
      <c r="AL143" s="137">
        <f t="shared" si="20"/>
        <v>2436.3808888272019</v>
      </c>
      <c r="AM143" s="137">
        <f t="shared" si="20"/>
        <v>2616.117776555418</v>
      </c>
      <c r="AN143" s="137">
        <f t="shared" si="20"/>
        <v>2767.3205167611377</v>
      </c>
      <c r="AO143" s="137">
        <f t="shared" si="20"/>
        <v>3010.953177825349</v>
      </c>
      <c r="AP143" s="137">
        <f t="shared" si="20"/>
        <v>3274.7745151647355</v>
      </c>
      <c r="AQ143" s="137">
        <f t="shared" si="20"/>
        <v>3423.4242037227805</v>
      </c>
      <c r="AR143" s="137">
        <f t="shared" si="20"/>
        <v>3516.9509275091214</v>
      </c>
      <c r="AS143" s="137">
        <f t="shared" si="20"/>
        <v>3653.9220769859007</v>
      </c>
      <c r="AT143" s="137">
        <f t="shared" si="20"/>
        <v>4100.0986148859865</v>
      </c>
      <c r="AU143" s="137">
        <f t="shared" si="20"/>
        <v>4723.4655977957955</v>
      </c>
      <c r="AV143" s="137">
        <f t="shared" si="20"/>
        <v>5717.6364738771854</v>
      </c>
      <c r="AW143" s="137">
        <f t="shared" si="20"/>
        <v>6458.0278873817151</v>
      </c>
      <c r="AX143" s="137">
        <f t="shared" si="20"/>
        <v>6651.2086978481639</v>
      </c>
      <c r="AY143" s="137">
        <f t="shared" si="20"/>
        <v>7277.0739508423858</v>
      </c>
      <c r="AZ143" s="137">
        <f t="shared" si="20"/>
        <v>7711.818023114045</v>
      </c>
      <c r="BA143" s="137">
        <f t="shared" si="20"/>
        <v>8262.3607944316827</v>
      </c>
      <c r="BB143" s="137">
        <f t="shared" si="20"/>
        <v>8577.6095400685626</v>
      </c>
      <c r="BC143" s="137">
        <f t="shared" si="20"/>
        <v>9707.9497049318597</v>
      </c>
      <c r="BD143" s="137">
        <f t="shared" si="20"/>
        <v>11980.212009803781</v>
      </c>
      <c r="BE143" s="137">
        <f t="shared" si="20"/>
        <v>12135.656175222291</v>
      </c>
      <c r="BF143" s="137">
        <f t="shared" si="20"/>
        <v>10817.034153854071</v>
      </c>
      <c r="BG143" s="137">
        <f t="shared" si="20"/>
        <v>11457.877528969932</v>
      </c>
      <c r="BH143" s="137">
        <f t="shared" si="20"/>
        <v>12361.471785966591</v>
      </c>
      <c r="BI143" s="137">
        <f t="shared" si="20"/>
        <v>13456.130685745014</v>
      </c>
      <c r="BJ143" s="137">
        <f t="shared" si="20"/>
        <v>12378.27055213731</v>
      </c>
      <c r="BK143" s="137">
        <f t="shared" si="20"/>
        <v>12945.824846492804</v>
      </c>
      <c r="BL143" s="137">
        <f t="shared" si="20"/>
        <v>14120.871269656107</v>
      </c>
      <c r="BM143" s="137">
        <f t="shared" si="20"/>
        <v>14689.589961156471</v>
      </c>
      <c r="BN143" s="137">
        <f t="shared" si="20"/>
        <v>14721.325893126477</v>
      </c>
      <c r="BO143" s="137">
        <f t="shared" si="20"/>
        <v>14142.968101351466</v>
      </c>
      <c r="BP143" s="137">
        <f t="shared" si="20"/>
        <v>14416.889292221429</v>
      </c>
      <c r="BQ143" s="137">
        <f t="shared" si="20"/>
        <v>14264.537397896365</v>
      </c>
      <c r="BR143" s="137">
        <f t="shared" si="20"/>
        <v>14448.948335077175</v>
      </c>
      <c r="BS143" s="137">
        <f t="shared" si="20"/>
        <v>14281.129679538215</v>
      </c>
      <c r="BT143" s="137">
        <f t="shared" si="20"/>
        <v>14017.308429259585</v>
      </c>
      <c r="BU143" s="137">
        <f t="shared" si="20"/>
        <v>13673.494599389447</v>
      </c>
      <c r="BV143" s="137">
        <f t="shared" si="20"/>
        <v>13158.353509154771</v>
      </c>
      <c r="BW143" s="137">
        <f t="shared" si="20"/>
        <v>12690.486841293659</v>
      </c>
      <c r="BX143" s="133">
        <f t="shared" si="20"/>
        <v>12159.105818143653</v>
      </c>
    </row>
    <row r="144" spans="1:76" ht="15.75" thickBot="1">
      <c r="A144" s="132"/>
      <c r="B144" s="202"/>
      <c r="C144" s="33"/>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7"/>
    </row>
  </sheetData>
  <hyperlinks>
    <hyperlink ref="B1" location="Notes!A1" display="Information relating to this table can be found in the 'Notes' tab"/>
    <hyperlink ref="A1" location="Contents!A1" display="Contents page"/>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Notes</vt:lpstr>
      <vt:lpstr>GB benefits and Tax Credits</vt:lpstr>
      <vt:lpstr>Benefit summary table</vt:lpstr>
      <vt:lpstr>Table 1a</vt:lpstr>
      <vt:lpstr>Table 1b</vt:lpstr>
      <vt:lpstr>Table 1c</vt:lpstr>
      <vt:lpstr>Table 2a</vt:lpstr>
      <vt:lpstr>Table 2b</vt:lpstr>
      <vt:lpstr>Table 2c</vt:lpstr>
      <vt:lpstr>Table 3a</vt:lpstr>
      <vt:lpstr>Table 3b</vt:lpstr>
      <vt:lpstr>Table 3c</vt:lpstr>
      <vt:lpstr>Tax Credits and Child Benefit</vt:lpstr>
      <vt:lpstr>Bereavement benefits</vt:lpstr>
      <vt:lpstr>Carers Allowance</vt:lpstr>
      <vt:lpstr>Council Tax Benefit</vt:lpstr>
      <vt:lpstr>Disability benefits</vt:lpstr>
      <vt:lpstr>Housing Benefit</vt:lpstr>
      <vt:lpstr>Incapacity benefits</vt:lpstr>
      <vt:lpstr>Income Support</vt:lpstr>
      <vt:lpstr>Industrial injuries benefits</vt:lpstr>
      <vt:lpstr>New Deal &amp; Emp prog allowances</vt:lpstr>
      <vt:lpstr>Pension Credit</vt:lpstr>
      <vt:lpstr>Social Fund</vt:lpstr>
      <vt:lpstr>State Pension</vt:lpstr>
      <vt:lpstr>Unemployment benefits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Expenditure and caseload outturn and forecasts: Summer Budget 2015</dc:title>
  <dc:subject>Expenditure and caseload outturn and forecasts: Summer Budget 2015</dc:subject>
  <dc:creator/>
  <cp:lastModifiedBy/>
  <dcterms:created xsi:type="dcterms:W3CDTF">2015-09-23T14:43:31Z</dcterms:created>
  <dcterms:modified xsi:type="dcterms:W3CDTF">2015-09-28T11:26:53Z</dcterms:modified>
</cp:coreProperties>
</file>