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21" yWindow="60" windowWidth="15480" windowHeight="11640" activeTab="0"/>
  </bookViews>
  <sheets>
    <sheet name="QRC4 Form" sheetId="1" r:id="rId1"/>
    <sheet name="Data" sheetId="2" r:id="rId2"/>
  </sheets>
  <definedNames>
    <definedName name="ccc">#REF!</definedName>
    <definedName name="CONTACT">'QRC4 Form'!#REF!</definedName>
    <definedName name="datar">'Data'!$A$3:$AN$328</definedName>
    <definedName name="LAlist">'Data'!$B$3:$B$335</definedName>
    <definedName name="lanames">'Data'!$B$3:$B$328</definedName>
    <definedName name="_xlnm.Print_Area" localSheetId="0">'QRC4 Form'!$A$1:$L$90</definedName>
    <definedName name="_xlnm.Print_Titles" localSheetId="1">'Data'!$A:$C,'Data'!$1:$2</definedName>
    <definedName name="QRC4">'QRC4 Form'!#REF!</definedName>
    <definedName name="Table">'Data'!$A$3:$C$328</definedName>
  </definedNames>
  <calcPr fullCalcOnLoad="1" iterate="1" iterateCount="1" iterateDelta="0.001"/>
</workbook>
</file>

<file path=xl/sharedStrings.xml><?xml version="1.0" encoding="utf-8"?>
<sst xmlns="http://schemas.openxmlformats.org/spreadsheetml/2006/main" count="1089" uniqueCount="754">
  <si>
    <t>PART A</t>
  </si>
  <si>
    <t>£000</t>
  </si>
  <si>
    <t>%</t>
  </si>
  <si>
    <t>PART B</t>
  </si>
  <si>
    <t>MEMO ITEM:</t>
  </si>
  <si>
    <t>Receipts of non-domestic rates from non-domestic ratepayers, including rates on local authority properties.</t>
  </si>
  <si>
    <t xml:space="preserve"> Select your local authority's name from this list</t>
  </si>
  <si>
    <t>Adur</t>
  </si>
  <si>
    <t>E3831</t>
  </si>
  <si>
    <t>Allerdale</t>
  </si>
  <si>
    <t>E0931</t>
  </si>
  <si>
    <t>Amber Valley</t>
  </si>
  <si>
    <t>E1031</t>
  </si>
  <si>
    <t>Arun</t>
  </si>
  <si>
    <t>E3832</t>
  </si>
  <si>
    <t>Ashfield</t>
  </si>
  <si>
    <t>E3031</t>
  </si>
  <si>
    <t>Ashford</t>
  </si>
  <si>
    <t>E2231</t>
  </si>
  <si>
    <t>Aylesbury Vale</t>
  </si>
  <si>
    <t>E0431</t>
  </si>
  <si>
    <t>Babergh</t>
  </si>
  <si>
    <t>E3531</t>
  </si>
  <si>
    <t>Barking and Dagenham</t>
  </si>
  <si>
    <t>E5030</t>
  </si>
  <si>
    <t>Barnet</t>
  </si>
  <si>
    <t>E5031</t>
  </si>
  <si>
    <t>Barnsley</t>
  </si>
  <si>
    <t>E4401</t>
  </si>
  <si>
    <t>Barrow-in-Furness</t>
  </si>
  <si>
    <t>E0932</t>
  </si>
  <si>
    <t>Basildon</t>
  </si>
  <si>
    <t>E1531</t>
  </si>
  <si>
    <t>Basingstoke &amp; Deane</t>
  </si>
  <si>
    <t>E1731</t>
  </si>
  <si>
    <t>Bassetlaw</t>
  </si>
  <si>
    <t>E3032</t>
  </si>
  <si>
    <t>Bath &amp; North East Somerset</t>
  </si>
  <si>
    <t>E0101</t>
  </si>
  <si>
    <t>Bedford</t>
  </si>
  <si>
    <t>Bexley</t>
  </si>
  <si>
    <t>E5032</t>
  </si>
  <si>
    <t>Birmingham</t>
  </si>
  <si>
    <t>E4601</t>
  </si>
  <si>
    <t>Blaby</t>
  </si>
  <si>
    <t>E2431</t>
  </si>
  <si>
    <t>Blackburn with Darwen</t>
  </si>
  <si>
    <t>E2301</t>
  </si>
  <si>
    <t>Blackpool</t>
  </si>
  <si>
    <t>E2302</t>
  </si>
  <si>
    <t>Bolsover</t>
  </si>
  <si>
    <t>E1032</t>
  </si>
  <si>
    <t>Bolton</t>
  </si>
  <si>
    <t>E4201</t>
  </si>
  <si>
    <t>Boston</t>
  </si>
  <si>
    <t>E2531</t>
  </si>
  <si>
    <t>Bournemouth</t>
  </si>
  <si>
    <t>E1202</t>
  </si>
  <si>
    <t>Bracknell Forest</t>
  </si>
  <si>
    <t>E0301</t>
  </si>
  <si>
    <t>Bradford</t>
  </si>
  <si>
    <t>E4701</t>
  </si>
  <si>
    <t>Braintree</t>
  </si>
  <si>
    <t>E1532</t>
  </si>
  <si>
    <t>Breckland</t>
  </si>
  <si>
    <t>E2631</t>
  </si>
  <si>
    <t>Brent</t>
  </si>
  <si>
    <t>E5033</t>
  </si>
  <si>
    <t>Brentwood</t>
  </si>
  <si>
    <t>E1533</t>
  </si>
  <si>
    <t>Brighton &amp; Hove</t>
  </si>
  <si>
    <t>E1401</t>
  </si>
  <si>
    <t>Bristol</t>
  </si>
  <si>
    <t>E0102</t>
  </si>
  <si>
    <t>Broadland</t>
  </si>
  <si>
    <t>E2632</t>
  </si>
  <si>
    <t>Bromley</t>
  </si>
  <si>
    <t>E5034</t>
  </si>
  <si>
    <t>Bromsgrove</t>
  </si>
  <si>
    <t>E1831</t>
  </si>
  <si>
    <t>Broxbourne</t>
  </si>
  <si>
    <t>E1931</t>
  </si>
  <si>
    <t>Broxtowe</t>
  </si>
  <si>
    <t>E3033</t>
  </si>
  <si>
    <t>Burnley</t>
  </si>
  <si>
    <t>E2333</t>
  </si>
  <si>
    <t>Bury</t>
  </si>
  <si>
    <t>E4202</t>
  </si>
  <si>
    <t>Calderdale</t>
  </si>
  <si>
    <t>E4702</t>
  </si>
  <si>
    <t>Cambridge</t>
  </si>
  <si>
    <t>E0531</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</si>
  <si>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</si>
  <si>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</si>
  <si>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</si>
  <si>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</si>
  <si>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</si>
  <si>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</si>
  <si>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</si>
  <si>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</si>
  <si>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</si>
  <si>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</si>
  <si>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</si>
  <si>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</si>
  <si>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</si>
  <si>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</si>
  <si>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</si>
  <si>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</si>
  <si>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</si>
  <si>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</si>
  <si>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Chesterfield</t>
  </si>
  <si>
    <t>E1033</t>
  </si>
  <si>
    <t>Chichester</t>
  </si>
  <si>
    <t>E3833</t>
  </si>
  <si>
    <t>Chiltern</t>
  </si>
  <si>
    <t>E0432</t>
  </si>
  <si>
    <t>Chorley</t>
  </si>
  <si>
    <t>E2334</t>
  </si>
  <si>
    <t>Christchurch</t>
  </si>
  <si>
    <t>E1232</t>
  </si>
  <si>
    <t>City of London</t>
  </si>
  <si>
    <t>E5010</t>
  </si>
  <si>
    <t>Colchester</t>
  </si>
  <si>
    <t>E1536</t>
  </si>
  <si>
    <t>Copeland</t>
  </si>
  <si>
    <t>E0934</t>
  </si>
  <si>
    <t>Corby</t>
  </si>
  <si>
    <t>E2831</t>
  </si>
  <si>
    <t>Cotswold</t>
  </si>
  <si>
    <t>E1632</t>
  </si>
  <si>
    <t>Coventry</t>
  </si>
  <si>
    <t>E4602</t>
  </si>
  <si>
    <t>Craven</t>
  </si>
  <si>
    <t>E2731</t>
  </si>
  <si>
    <t>Crawley</t>
  </si>
  <si>
    <t>E3834</t>
  </si>
  <si>
    <t>Croydon</t>
  </si>
  <si>
    <t>E5035</t>
  </si>
  <si>
    <t>Dacorum</t>
  </si>
  <si>
    <t>E1932</t>
  </si>
  <si>
    <t>Darlington</t>
  </si>
  <si>
    <t>E1301</t>
  </si>
  <si>
    <t>Dartford</t>
  </si>
  <si>
    <t>E2233</t>
  </si>
  <si>
    <t>Daventry</t>
  </si>
  <si>
    <t>E2832</t>
  </si>
  <si>
    <t>Derby</t>
  </si>
  <si>
    <t>E1001</t>
  </si>
  <si>
    <t>Derbyshire Dales</t>
  </si>
  <si>
    <t>E1035</t>
  </si>
  <si>
    <t>Doncaster</t>
  </si>
  <si>
    <t>E4402</t>
  </si>
  <si>
    <t>Dover</t>
  </si>
  <si>
    <t>E2234</t>
  </si>
  <si>
    <t>Dudley</t>
  </si>
  <si>
    <t>E4603</t>
  </si>
  <si>
    <t>Durham</t>
  </si>
  <si>
    <t>Ealing</t>
  </si>
  <si>
    <t>E5036</t>
  </si>
  <si>
    <t>East Cambridgeshire</t>
  </si>
  <si>
    <t>E0532</t>
  </si>
  <si>
    <t>East Devon</t>
  </si>
  <si>
    <t>E1131</t>
  </si>
  <si>
    <t>East Dorset</t>
  </si>
  <si>
    <t>E1233</t>
  </si>
  <si>
    <t>East Hampshire</t>
  </si>
  <si>
    <t>E1732</t>
  </si>
  <si>
    <t>East Hertfordshire</t>
  </si>
  <si>
    <t>E1933</t>
  </si>
  <si>
    <t>East Lindsey</t>
  </si>
  <si>
    <t>E2532</t>
  </si>
  <si>
    <t>East Northamptonshire</t>
  </si>
  <si>
    <t>E2833</t>
  </si>
  <si>
    <t>East Riding of Yorkshire</t>
  </si>
  <si>
    <t>E2001</t>
  </si>
  <si>
    <t>East Staffordshire</t>
  </si>
  <si>
    <t>E3432</t>
  </si>
  <si>
    <t>Eastbourne</t>
  </si>
  <si>
    <t>E1432</t>
  </si>
  <si>
    <t>Eastleigh</t>
  </si>
  <si>
    <t>E1733</t>
  </si>
  <si>
    <t>Eden</t>
  </si>
  <si>
    <t>E0935</t>
  </si>
  <si>
    <t>Elmbridge</t>
  </si>
  <si>
    <t>E3631</t>
  </si>
  <si>
    <t>Enfield</t>
  </si>
  <si>
    <t>E5037</t>
  </si>
  <si>
    <t>Epping Forest</t>
  </si>
  <si>
    <t>E1537</t>
  </si>
  <si>
    <t>Epsom &amp; Ewell</t>
  </si>
  <si>
    <t>E3632</t>
  </si>
  <si>
    <t>Erewash</t>
  </si>
  <si>
    <t>E1036</t>
  </si>
  <si>
    <t>Exeter</t>
  </si>
  <si>
    <t>E1132</t>
  </si>
  <si>
    <t>Fareham</t>
  </si>
  <si>
    <t>E1734</t>
  </si>
  <si>
    <t>Fenland</t>
  </si>
  <si>
    <t>E0533</t>
  </si>
  <si>
    <t>Forest Heath</t>
  </si>
  <si>
    <t>E3532</t>
  </si>
  <si>
    <t>Forest of Dean</t>
  </si>
  <si>
    <t>E1633</t>
  </si>
  <si>
    <t>Fylde</t>
  </si>
  <si>
    <t>E2335</t>
  </si>
  <si>
    <t>Gateshead</t>
  </si>
  <si>
    <t>E4501</t>
  </si>
  <si>
    <t>Gedling</t>
  </si>
  <si>
    <t>E3034</t>
  </si>
  <si>
    <t>Gloucester</t>
  </si>
  <si>
    <t>E1634</t>
  </si>
  <si>
    <t>Gosport</t>
  </si>
  <si>
    <t>E1735</t>
  </si>
  <si>
    <t>Gravesham</t>
  </si>
  <si>
    <t>E2236</t>
  </si>
  <si>
    <t>Great Yarmouth</t>
  </si>
  <si>
    <t>E2633</t>
  </si>
  <si>
    <t>Greenwich</t>
  </si>
  <si>
    <t>E5012</t>
  </si>
  <si>
    <t>Guildford</t>
  </si>
  <si>
    <t>E3633</t>
  </si>
  <si>
    <t>Hackney</t>
  </si>
  <si>
    <t>E5013</t>
  </si>
  <si>
    <t>Halton</t>
  </si>
  <si>
    <t>E0601</t>
  </si>
  <si>
    <t>Hambleton</t>
  </si>
  <si>
    <t>E2732</t>
  </si>
  <si>
    <t>Hammersmith and Fulham</t>
  </si>
  <si>
    <t>E5014</t>
  </si>
  <si>
    <t>Harborough</t>
  </si>
  <si>
    <t>E2433</t>
  </si>
  <si>
    <t>Haringey</t>
  </si>
  <si>
    <t>E5038</t>
  </si>
  <si>
    <t>Harlow</t>
  </si>
  <si>
    <t>E1538</t>
  </si>
  <si>
    <t>Harrogate</t>
  </si>
  <si>
    <t>E2753</t>
  </si>
  <si>
    <t>Harrow</t>
  </si>
  <si>
    <t>E5039</t>
  </si>
  <si>
    <t>Hart</t>
  </si>
  <si>
    <t>E1736</t>
  </si>
  <si>
    <t>Hartlepool</t>
  </si>
  <si>
    <t>E0701</t>
  </si>
  <si>
    <t>Hastings</t>
  </si>
  <si>
    <t>E1433</t>
  </si>
  <si>
    <t>Havant</t>
  </si>
  <si>
    <t>E1737</t>
  </si>
  <si>
    <t>Havering</t>
  </si>
  <si>
    <t>E5040</t>
  </si>
  <si>
    <t>E1801</t>
  </si>
  <si>
    <t>Hertsmere</t>
  </si>
  <si>
    <t>E1934</t>
  </si>
  <si>
    <t>High Peak</t>
  </si>
  <si>
    <t>E1037</t>
  </si>
  <si>
    <t>Hillingdon</t>
  </si>
  <si>
    <t>E5041</t>
  </si>
  <si>
    <t>Hinckley and Bosworth</t>
  </si>
  <si>
    <t>E2434</t>
  </si>
  <si>
    <t>Horsham</t>
  </si>
  <si>
    <t>E3835</t>
  </si>
  <si>
    <t>Hounslow</t>
  </si>
  <si>
    <t>E5042</t>
  </si>
  <si>
    <t>Huntingdonshire</t>
  </si>
  <si>
    <t>E0551</t>
  </si>
  <si>
    <t>Hyndburn</t>
  </si>
  <si>
    <t>E2336</t>
  </si>
  <si>
    <t>Ipswich</t>
  </si>
  <si>
    <t>E3533</t>
  </si>
  <si>
    <t>Isle of Wight Council</t>
  </si>
  <si>
    <t>E2101</t>
  </si>
  <si>
    <t>Isles of Scilly</t>
  </si>
  <si>
    <t>E4001</t>
  </si>
  <si>
    <t>Islington</t>
  </si>
  <si>
    <t>E5015</t>
  </si>
  <si>
    <t>Kensington and Chelsea</t>
  </si>
  <si>
    <t>E5016</t>
  </si>
  <si>
    <t>Kettering</t>
  </si>
  <si>
    <t>E2834</t>
  </si>
  <si>
    <t>Kings Lynn and West Norfolk</t>
  </si>
  <si>
    <t>E2634</t>
  </si>
  <si>
    <t>Kingston upon Hull</t>
  </si>
  <si>
    <t>E2002</t>
  </si>
  <si>
    <t>Kingston upon Thames</t>
  </si>
  <si>
    <t>E5043</t>
  </si>
  <si>
    <t>Kirklees</t>
  </si>
  <si>
    <t>E4703</t>
  </si>
  <si>
    <t>Knowsley</t>
  </si>
  <si>
    <t>E4301</t>
  </si>
  <si>
    <t>Lambeth</t>
  </si>
  <si>
    <t>E5017</t>
  </si>
  <si>
    <t>Lancaster</t>
  </si>
  <si>
    <t>E2337</t>
  </si>
  <si>
    <t>Leeds</t>
  </si>
  <si>
    <t>E4704</t>
  </si>
  <si>
    <t>Leicester</t>
  </si>
  <si>
    <t>E2401</t>
  </si>
  <si>
    <t>Lewes</t>
  </si>
  <si>
    <t>E1435</t>
  </si>
  <si>
    <t>Lewisham</t>
  </si>
  <si>
    <t>E5018</t>
  </si>
  <si>
    <t>Lichfield</t>
  </si>
  <si>
    <t>E3433</t>
  </si>
  <si>
    <t>Lincoln</t>
  </si>
  <si>
    <t>E2533</t>
  </si>
  <si>
    <t>Liverpool</t>
  </si>
  <si>
    <t>E4302</t>
  </si>
  <si>
    <t>Luton</t>
  </si>
  <si>
    <t>E0201</t>
  </si>
  <si>
    <t>Maidstone</t>
  </si>
  <si>
    <t>E2237</t>
  </si>
  <si>
    <t>Maldon</t>
  </si>
  <si>
    <t>E1539</t>
  </si>
  <si>
    <t>Malvern Hills</t>
  </si>
  <si>
    <t>E1851</t>
  </si>
  <si>
    <t>Manchester</t>
  </si>
  <si>
    <t>E4203</t>
  </si>
  <si>
    <t>Mansfield</t>
  </si>
  <si>
    <t>E3035</t>
  </si>
  <si>
    <t>E2201</t>
  </si>
  <si>
    <t>Melton</t>
  </si>
  <si>
    <t>E2436</t>
  </si>
  <si>
    <t>Mendip</t>
  </si>
  <si>
    <t>E3331</t>
  </si>
  <si>
    <t>Merton</t>
  </si>
  <si>
    <t>E5044</t>
  </si>
  <si>
    <t>Mid Devon</t>
  </si>
  <si>
    <t>E1133</t>
  </si>
  <si>
    <t>Mid Suffolk</t>
  </si>
  <si>
    <t>E3534</t>
  </si>
  <si>
    <t>Mid Sussex</t>
  </si>
  <si>
    <t>E3836</t>
  </si>
  <si>
    <t>Middlesbrough</t>
  </si>
  <si>
    <t>E0702</t>
  </si>
  <si>
    <t>Milton Keynes</t>
  </si>
  <si>
    <t>E0401</t>
  </si>
  <si>
    <t>Mole Valley</t>
  </si>
  <si>
    <t>E3634</t>
  </si>
  <si>
    <t>New Forest</t>
  </si>
  <si>
    <t>E1738</t>
  </si>
  <si>
    <t>Newark and Sherwood</t>
  </si>
  <si>
    <t>E3036</t>
  </si>
  <si>
    <t>Newcastle upon Tyne</t>
  </si>
  <si>
    <t>E4502</t>
  </si>
  <si>
    <t>Newcastle-under-Lyme</t>
  </si>
  <si>
    <t>E3434</t>
  </si>
  <si>
    <t>Newham</t>
  </si>
  <si>
    <t>E5045</t>
  </si>
  <si>
    <t>North Devon</t>
  </si>
  <si>
    <t>E1134</t>
  </si>
  <si>
    <t>North Dorset</t>
  </si>
  <si>
    <t>E1234</t>
  </si>
  <si>
    <t>North East Derbyshire</t>
  </si>
  <si>
    <t>E1038</t>
  </si>
  <si>
    <t>North East Lincolnshire</t>
  </si>
  <si>
    <t>E2003</t>
  </si>
  <si>
    <t>North Hertfordshire</t>
  </si>
  <si>
    <t>E1935</t>
  </si>
  <si>
    <t>North Kesteven</t>
  </si>
  <si>
    <t>E2534</t>
  </si>
  <si>
    <t>North Lincolnshire</t>
  </si>
  <si>
    <t>E2004</t>
  </si>
  <si>
    <t>North Norfolk</t>
  </si>
  <si>
    <t>E2635</t>
  </si>
  <si>
    <t>North Somerset</t>
  </si>
  <si>
    <t>E0104</t>
  </si>
  <si>
    <t>North Tyneside</t>
  </si>
  <si>
    <t>E4503</t>
  </si>
  <si>
    <t>North Warwickshire</t>
  </si>
  <si>
    <t>E3731</t>
  </si>
  <si>
    <t>North West Leicestershire</t>
  </si>
  <si>
    <t>E2437</t>
  </si>
  <si>
    <t>Northampton</t>
  </si>
  <si>
    <t>E2835</t>
  </si>
  <si>
    <t>Norwich</t>
  </si>
  <si>
    <t>E2636</t>
  </si>
  <si>
    <t>Nottingham</t>
  </si>
  <si>
    <t>E3001</t>
  </si>
  <si>
    <t>Nuneaton and Bedworth</t>
  </si>
  <si>
    <t>E3732</t>
  </si>
  <si>
    <t>Oadby and Wigston</t>
  </si>
  <si>
    <t>E2438</t>
  </si>
  <si>
    <t>Oldham</t>
  </si>
  <si>
    <t>E4204</t>
  </si>
  <si>
    <t>Oxford</t>
  </si>
  <si>
    <t>E3132</t>
  </si>
  <si>
    <t>Pendle</t>
  </si>
  <si>
    <t>E2338</t>
  </si>
  <si>
    <t>Peterborough</t>
  </si>
  <si>
    <t>E0501</t>
  </si>
  <si>
    <t>Plymouth</t>
  </si>
  <si>
    <t>E1101</t>
  </si>
  <si>
    <t>Poole</t>
  </si>
  <si>
    <t>E1201</t>
  </si>
  <si>
    <t>Portsmouth</t>
  </si>
  <si>
    <t>E1701</t>
  </si>
  <si>
    <t>Preston</t>
  </si>
  <si>
    <t>E2339</t>
  </si>
  <si>
    <t>Purbeck</t>
  </si>
  <si>
    <t>E1236</t>
  </si>
  <si>
    <t>Reading</t>
  </si>
  <si>
    <t>E0303</t>
  </si>
  <si>
    <t>Redbridge</t>
  </si>
  <si>
    <t>E5046</t>
  </si>
  <si>
    <t>Redcar and Cleveland</t>
  </si>
  <si>
    <t>E0703</t>
  </si>
  <si>
    <t>Redditch</t>
  </si>
  <si>
    <t>E1835</t>
  </si>
  <si>
    <t>Reigate and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</si>
  <si>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</si>
  <si>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</si>
  <si>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</si>
  <si>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</si>
  <si>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</si>
  <si>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</si>
  <si>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</si>
  <si>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</si>
  <si>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</si>
  <si>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</si>
  <si>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</si>
  <si>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</si>
  <si>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</si>
  <si>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</si>
  <si>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</si>
  <si>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</si>
  <si>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</si>
  <si>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</si>
  <si>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</si>
  <si>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</si>
  <si>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</si>
  <si>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</si>
  <si>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</si>
  <si>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</si>
  <si>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</si>
  <si>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</si>
  <si>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</si>
  <si>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</si>
  <si>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</si>
  <si>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</si>
  <si>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</si>
  <si>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</si>
  <si>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</si>
  <si>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</si>
  <si>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</si>
  <si>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</si>
  <si>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</si>
  <si>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</si>
  <si>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</si>
  <si>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</si>
  <si>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</si>
  <si>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</si>
  <si>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</si>
  <si>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</si>
  <si>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</si>
  <si>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</si>
  <si>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</si>
  <si>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Slough</t>
  </si>
  <si>
    <t>E0304</t>
  </si>
  <si>
    <t>Solihull</t>
  </si>
  <si>
    <t>E4605</t>
  </si>
  <si>
    <t>South Bucks</t>
  </si>
  <si>
    <t>E0434</t>
  </si>
  <si>
    <t>South Cambridgeshire</t>
  </si>
  <si>
    <t>E0536</t>
  </si>
  <si>
    <t>South Derbyshire</t>
  </si>
  <si>
    <t>E1039</t>
  </si>
  <si>
    <t>South Gloucestershire</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</si>
  <si>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</si>
  <si>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</si>
  <si>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</si>
  <si>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</si>
  <si>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</si>
  <si>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</si>
  <si>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</si>
  <si>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</si>
  <si>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</si>
  <si>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</si>
  <si>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</si>
  <si>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</si>
  <si>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</si>
  <si>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</si>
  <si>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</si>
  <si>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</si>
  <si>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</si>
  <si>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</si>
  <si>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</si>
  <si>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</si>
  <si>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</si>
  <si>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</si>
  <si>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</si>
  <si>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Southampton</t>
  </si>
  <si>
    <t>E1702</t>
  </si>
  <si>
    <t>Southend-on-Sea</t>
  </si>
  <si>
    <t>E1501</t>
  </si>
  <si>
    <t>Southwark</t>
  </si>
  <si>
    <t>E5019</t>
  </si>
  <si>
    <t>Spelthorne</t>
  </si>
  <si>
    <t>E3637</t>
  </si>
  <si>
    <t>St Albans</t>
  </si>
  <si>
    <t>E1936</t>
  </si>
  <si>
    <t>St Edmundsbury</t>
  </si>
  <si>
    <t>E3535</t>
  </si>
  <si>
    <t>St Helens</t>
  </si>
  <si>
    <t>E4303</t>
  </si>
  <si>
    <t>Stafford</t>
  </si>
  <si>
    <t>E3436</t>
  </si>
  <si>
    <t>Staffordshire Moorlands</t>
  </si>
  <si>
    <t>E3437</t>
  </si>
  <si>
    <t>Stevenage</t>
  </si>
  <si>
    <t>E1937</t>
  </si>
  <si>
    <t>Stockport</t>
  </si>
  <si>
    <t>E4207</t>
  </si>
  <si>
    <t>Stockton-on-Tees</t>
  </si>
  <si>
    <t>E0704</t>
  </si>
  <si>
    <t>Stoke-on-Trent</t>
  </si>
  <si>
    <t>E3401</t>
  </si>
  <si>
    <t>Stratford-on-Avon</t>
  </si>
  <si>
    <t>E3734</t>
  </si>
  <si>
    <t>Stroud</t>
  </si>
  <si>
    <t>E1635</t>
  </si>
  <si>
    <t>Suffolk Coastal</t>
  </si>
  <si>
    <t>E3536</t>
  </si>
  <si>
    <t>Sunderland</t>
  </si>
  <si>
    <t>E4505</t>
  </si>
  <si>
    <t>Surrey Heath</t>
  </si>
  <si>
    <t>E3638</t>
  </si>
  <si>
    <t>Sutton</t>
  </si>
  <si>
    <t>E5048</t>
  </si>
  <si>
    <t>Swale</t>
  </si>
  <si>
    <t>E2241</t>
  </si>
  <si>
    <t>Swindon</t>
  </si>
  <si>
    <t>E3901</t>
  </si>
  <si>
    <t>Tameside</t>
  </si>
  <si>
    <t>E4208</t>
  </si>
  <si>
    <t>Tamworth</t>
  </si>
  <si>
    <t>E3439</t>
  </si>
  <si>
    <t>Tandridge</t>
  </si>
  <si>
    <t>E3639</t>
  </si>
  <si>
    <t>Taunton Deane</t>
  </si>
  <si>
    <t>E3333</t>
  </si>
  <si>
    <t>Teignbridge</t>
  </si>
  <si>
    <t>E1137</t>
  </si>
  <si>
    <t>Telford and the Wrekin</t>
  </si>
  <si>
    <t>E3201</t>
  </si>
  <si>
    <t>Tendring</t>
  </si>
  <si>
    <t>E1542</t>
  </si>
  <si>
    <t>Test Valley</t>
  </si>
  <si>
    <t>E1742</t>
  </si>
  <si>
    <t>Tewkesbury</t>
  </si>
  <si>
    <t>E1636</t>
  </si>
  <si>
    <t>Thanet</t>
  </si>
  <si>
    <t>E2242</t>
  </si>
  <si>
    <t>Three Rivers</t>
  </si>
  <si>
    <t>E1938</t>
  </si>
  <si>
    <t>Thurrock</t>
  </si>
  <si>
    <t>E1502</t>
  </si>
  <si>
    <t>Tonbridge and Malling</t>
  </si>
  <si>
    <t>E2243</t>
  </si>
  <si>
    <t>Torbay</t>
  </si>
  <si>
    <t>E1102</t>
  </si>
  <si>
    <t>Torridge</t>
  </si>
  <si>
    <t>E1139</t>
  </si>
  <si>
    <t>Tower Hamlets</t>
  </si>
  <si>
    <t>E5020</t>
  </si>
  <si>
    <t>Trafford</t>
  </si>
  <si>
    <t>E4209</t>
  </si>
  <si>
    <t>Tunbridge Wells</t>
  </si>
  <si>
    <t>E2244</t>
  </si>
  <si>
    <t>Uttlesford</t>
  </si>
  <si>
    <t>E1544</t>
  </si>
  <si>
    <t>Vale of White Horse</t>
  </si>
  <si>
    <t>E3134</t>
  </si>
  <si>
    <t>Wakefield</t>
  </si>
  <si>
    <t>E4705</t>
  </si>
  <si>
    <t>Walsall</t>
  </si>
  <si>
    <t>E4606</t>
  </si>
  <si>
    <t>Waltham Forest</t>
  </si>
  <si>
    <t>E5049</t>
  </si>
  <si>
    <t>Wandsworth</t>
  </si>
  <si>
    <t>E5021</t>
  </si>
  <si>
    <t>Warrington</t>
  </si>
  <si>
    <t>E0602</t>
  </si>
  <si>
    <t>Warwick</t>
  </si>
  <si>
    <t>E3735</t>
  </si>
  <si>
    <t>Watford</t>
  </si>
  <si>
    <t>E1939</t>
  </si>
  <si>
    <t>Waveney</t>
  </si>
  <si>
    <t>E3537</t>
  </si>
  <si>
    <t>Waverley</t>
  </si>
  <si>
    <t>E3640</t>
  </si>
  <si>
    <t>Wealden</t>
  </si>
  <si>
    <t>E1437</t>
  </si>
  <si>
    <t>Wellingborough</t>
  </si>
  <si>
    <t>E2837</t>
  </si>
  <si>
    <t>Welwyn Hatfield</t>
  </si>
  <si>
    <t>E1940</t>
  </si>
  <si>
    <t>West Berkshire</t>
  </si>
  <si>
    <t>E0302</t>
  </si>
  <si>
    <t>West Devon</t>
  </si>
  <si>
    <t>E1140</t>
  </si>
  <si>
    <t>West Dorset</t>
  </si>
  <si>
    <t>E1237</t>
  </si>
  <si>
    <t>West Lancashire</t>
  </si>
  <si>
    <t>E2343</t>
  </si>
  <si>
    <t>West Lindsey</t>
  </si>
  <si>
    <t>E2537</t>
  </si>
  <si>
    <t>West Oxfordshire</t>
  </si>
  <si>
    <t>E3135</t>
  </si>
  <si>
    <t>West Somerset</t>
  </si>
  <si>
    <t>E3335</t>
  </si>
  <si>
    <t>Westminster</t>
  </si>
  <si>
    <t>E5022</t>
  </si>
  <si>
    <t>Weymouth and Portland</t>
  </si>
  <si>
    <t>E1238</t>
  </si>
  <si>
    <t>Wigan</t>
  </si>
  <si>
    <t>E4210</t>
  </si>
  <si>
    <t>Winchester</t>
  </si>
  <si>
    <t>E1743</t>
  </si>
  <si>
    <t>Windsor and Maidenhead</t>
  </si>
  <si>
    <t>E0305</t>
  </si>
  <si>
    <t>Wirral</t>
  </si>
  <si>
    <t>E4305</t>
  </si>
  <si>
    <t>Woking</t>
  </si>
  <si>
    <t>E3641</t>
  </si>
  <si>
    <t>Wokingham</t>
  </si>
  <si>
    <t>E0306</t>
  </si>
  <si>
    <t>Wolverhampton</t>
  </si>
  <si>
    <t>E4607</t>
  </si>
  <si>
    <t>Worcester</t>
  </si>
  <si>
    <t>E1837</t>
  </si>
  <si>
    <t>Worthing</t>
  </si>
  <si>
    <t>E3837</t>
  </si>
  <si>
    <t>Wychavon</t>
  </si>
  <si>
    <t>E1838</t>
  </si>
  <si>
    <t>Wycombe</t>
  </si>
  <si>
    <t>E0435</t>
  </si>
  <si>
    <t>Wyre</t>
  </si>
  <si>
    <t>E2344</t>
  </si>
  <si>
    <t>Wyre Forest</t>
  </si>
  <si>
    <t>E1839</t>
  </si>
  <si>
    <t>York</t>
  </si>
  <si>
    <t>E2701</t>
  </si>
  <si>
    <t>Receipts of council taxes from council tax payers (net of refunds), and receipts of Crown (MOD) contributions in aid of council taxes.</t>
  </si>
  <si>
    <t xml:space="preserve">Council </t>
  </si>
  <si>
    <t>Tax</t>
  </si>
  <si>
    <t>National Non</t>
  </si>
  <si>
    <t>Domestic Rates</t>
  </si>
  <si>
    <t xml:space="preserve">SECTION II: COMMUNITY CHARGES </t>
  </si>
  <si>
    <t>SECTION III: COUNCIL TAX ARREARS INFORMATION</t>
  </si>
  <si>
    <t>Herefordshire</t>
  </si>
  <si>
    <t>Medway</t>
  </si>
  <si>
    <t xml:space="preserve"> to which the receipts relate</t>
  </si>
  <si>
    <t>net of refunds made in respect of those years</t>
  </si>
  <si>
    <t xml:space="preserve"> which the receipts relate (Line 3 + Line 6 + Line 7)</t>
  </si>
  <si>
    <t>Central Bedfordshire UA</t>
  </si>
  <si>
    <t>Cheshire East UA</t>
  </si>
  <si>
    <t>Cheshire West and Chester UA</t>
  </si>
  <si>
    <t>Cornwall UA</t>
  </si>
  <si>
    <t>Northumberland UA</t>
  </si>
  <si>
    <t>Shropshire UA</t>
  </si>
  <si>
    <t>Wiltshire UA</t>
  </si>
  <si>
    <t>E0202</t>
  </si>
  <si>
    <t>E0203</t>
  </si>
  <si>
    <t>E0603</t>
  </si>
  <si>
    <t>E0604</t>
  </si>
  <si>
    <t>E0801</t>
  </si>
  <si>
    <t>E1302</t>
  </si>
  <si>
    <t>E2901</t>
  </si>
  <si>
    <t>E3202</t>
  </si>
  <si>
    <t>E3902</t>
  </si>
  <si>
    <r>
      <t xml:space="preserve">This section deals with arrears for council tax only. Information in this section is gross arrears and </t>
    </r>
    <r>
      <rPr>
        <b/>
        <u val="single"/>
        <sz val="12"/>
        <rFont val="Arial"/>
        <family val="2"/>
      </rPr>
      <t>includes</t>
    </r>
    <r>
      <rPr>
        <sz val="12"/>
        <rFont val="Arial"/>
        <family val="2"/>
      </rPr>
      <t xml:space="preserve"> administration and court costs.</t>
    </r>
  </si>
  <si>
    <t>SECTION I : COUNCIL TAX AND NON-DOMESTIC RATES - TOTAL RECEIPTS IN THE PERIOD 1 APRIL 2012 TO 31 MARCH 2013</t>
  </si>
  <si>
    <t xml:space="preserve"> credits carried forward in respect of those years on 31 March 2013</t>
  </si>
  <si>
    <r>
      <t xml:space="preserve">9 </t>
    </r>
    <r>
      <rPr>
        <sz val="12"/>
        <rFont val="Arial"/>
        <family val="2"/>
      </rPr>
      <t>Receipts collected between April 2012 - June 2012 (Quarter 1)</t>
    </r>
  </si>
  <si>
    <r>
      <t xml:space="preserve">11 </t>
    </r>
    <r>
      <rPr>
        <sz val="12"/>
        <rFont val="Arial"/>
        <family val="2"/>
      </rPr>
      <t>Receipts collected between October 2012 - December 2012 (Quarter 3)</t>
    </r>
  </si>
  <si>
    <r>
      <t xml:space="preserve">12 </t>
    </r>
    <r>
      <rPr>
        <sz val="12"/>
        <rFont val="Arial"/>
        <family val="2"/>
      </rPr>
      <t>Receipts collected between January 2013 - March 2013 (Quarter 4)</t>
    </r>
  </si>
  <si>
    <r>
      <t>25 Total Arrears outstanding as at 31 March 2013</t>
    </r>
    <r>
      <rPr>
        <sz val="12"/>
        <rFont val="Arial"/>
        <family val="2"/>
      </rPr>
      <t xml:space="preserve"> (line 21 + line 24) </t>
    </r>
  </si>
  <si>
    <r>
      <t xml:space="preserve">10 </t>
    </r>
    <r>
      <rPr>
        <sz val="12"/>
        <rFont val="Arial"/>
        <family val="2"/>
      </rPr>
      <t>Receipts collected between July 2012 - September 2012 (Quarter 2)</t>
    </r>
  </si>
  <si>
    <t>Council tax benefit transferred to Collection Fund in 2012-13</t>
  </si>
  <si>
    <t>Community Charge Arrears</t>
  </si>
  <si>
    <t>Amount of court and admin costs included above</t>
  </si>
  <si>
    <r>
      <t>26</t>
    </r>
    <r>
      <rPr>
        <sz val="12"/>
        <rFont val="Arial"/>
        <family val="2"/>
      </rPr>
      <t xml:space="preserve"> The amount of court and administration costs included in line 25.</t>
    </r>
  </si>
  <si>
    <t>SD</t>
  </si>
  <si>
    <t>OLB</t>
  </si>
  <si>
    <t>Met</t>
  </si>
  <si>
    <t>UA</t>
  </si>
  <si>
    <t>ILB</t>
  </si>
  <si>
    <t>Inner London</t>
  </si>
  <si>
    <t>Outer London</t>
  </si>
  <si>
    <t>All London</t>
  </si>
  <si>
    <t>Unitary Aurthorities</t>
  </si>
  <si>
    <t>Shire Districts</t>
  </si>
  <si>
    <t>All England</t>
  </si>
  <si>
    <t>Metropolitan Districts</t>
  </si>
  <si>
    <t>Estimated NCD in respect of 2012-13 council tax</t>
  </si>
  <si>
    <t>Prepayments collected in previous years iro 2012-13 council tax</t>
  </si>
  <si>
    <t>Receipts of 2012-13 council tax collected in 2012-13</t>
  </si>
  <si>
    <t>Council tax in-year collection rate</t>
  </si>
  <si>
    <t>Council tax receipts - April 2012 - June 2012</t>
  </si>
  <si>
    <t>Council tax receipts - July 2012- Sept 2012</t>
  </si>
  <si>
    <t>Council tax receipts - Oct 2012- Dec 2012</t>
  </si>
  <si>
    <t>Council tax receipts - Jan 2013- March 2013</t>
  </si>
  <si>
    <t>Receipt of community charge
 in 2012-13</t>
  </si>
  <si>
    <t>Council tax arrears for 2011-12 and earlier b/f 1 Apr 2012</t>
  </si>
  <si>
    <t>Council tax net adjustments to NCD for 2011-12 and earlier</t>
  </si>
  <si>
    <t>Council tax arrears relating to 2011-12 &amp; earlier before write off</t>
  </si>
  <si>
    <t>Council tax receipts collected in 2012-13 relating to arrears for 2011-12 and earlier</t>
  </si>
  <si>
    <t>Council tax relating to 2011-12 and earlier written off in 2012-13</t>
  </si>
  <si>
    <t>Amounts uncollected in 12-13</t>
  </si>
  <si>
    <t>Council tax arrears relating to 2011-12 &amp; earlier at 31 March 2013</t>
  </si>
  <si>
    <t>Council tax written off in 2012-13 relating to 2012-13 only</t>
  </si>
  <si>
    <t>Council tax - Total arrears for 2012-13 outstanding as at 31 March 2013</t>
  </si>
  <si>
    <t>Total arrears relating to all years outstanding as at 31-03-13</t>
  </si>
  <si>
    <t>QUARTERLY RETURN OF COUNCIL TAXES AND NON-DOMESTIC RATES QRC4 2012-13</t>
  </si>
  <si>
    <t>Estimated NCD in respect of 2012-13 NNDR</t>
  </si>
  <si>
    <t>Prepayments collected in previous years iro 2012-13 NNDR</t>
  </si>
  <si>
    <t>Receipts of 2012-13 NNDR collected in 2012-13</t>
  </si>
  <si>
    <t>Total receipts of 2011-12 council tax up to 31 March 2013</t>
  </si>
  <si>
    <t>Total receipts of 2012-13 NNDR up to 31 March 2013</t>
  </si>
  <si>
    <t>NNDR in-year collection rate</t>
  </si>
  <si>
    <t xml:space="preserve">Receipts of previous years' NNDR received in 2012-13 </t>
  </si>
  <si>
    <t>Total receipts of council tax in 2012-13 irrespective of year</t>
  </si>
  <si>
    <t>Receipts of 2013-14 council tax received before 1 April 13</t>
  </si>
  <si>
    <t xml:space="preserve">Receipts of previous years council tax received 
in 2012-13 </t>
  </si>
  <si>
    <t>Receipts of 2013-14 NNDR received before 1 April 2013</t>
  </si>
  <si>
    <t>Total receipt of NNDR in 2012-13 irrespective of year</t>
  </si>
  <si>
    <t>NNDR receipts - April 2012 - June 2012</t>
  </si>
  <si>
    <t>NNDR receipts - July 2012- Sept 2012</t>
  </si>
  <si>
    <t>NNDR receipts - Oct 2012- Dec 2012</t>
  </si>
  <si>
    <t>NNDR receipts - Jan 2013- March 2013</t>
  </si>
  <si>
    <r>
      <t xml:space="preserve">Amounts in Parts A and B should </t>
    </r>
    <r>
      <rPr>
        <u val="single"/>
        <sz val="12"/>
        <rFont val="Arial"/>
        <family val="2"/>
      </rPr>
      <t>not</t>
    </r>
    <r>
      <rPr>
        <sz val="12"/>
        <rFont val="Arial"/>
        <family val="2"/>
      </rPr>
      <t xml:space="preserve"> include for council tax: council tax benefit (whether paid for by central government or a local authority) </t>
    </r>
  </si>
  <si>
    <r>
      <t xml:space="preserve">Amounts for council tax and non domestic rates should </t>
    </r>
    <r>
      <rPr>
        <u val="single"/>
        <sz val="12"/>
        <rFont val="Arial"/>
        <family val="2"/>
      </rPr>
      <t>not</t>
    </r>
    <r>
      <rPr>
        <sz val="12"/>
        <rFont val="Arial"/>
        <family val="2"/>
      </rPr>
      <t xml:space="preserve"> include amounts received and payable to the general fund in respect of court costs and penalties.</t>
    </r>
  </si>
  <si>
    <t>1 Estimated net collectable debit in respect of 2012-13 (Council tax figure is net of benefit)</t>
  </si>
  <si>
    <t>3 Estimated 2012-13 receipts collected in 2012-13, net of refunds granted in respect of 2012-13 only</t>
  </si>
  <si>
    <t>4 Total 2012-13 receipts, net of refunds granted in respect of 2012-13 only (Line 2 + Line 3)</t>
  </si>
  <si>
    <t>5 In-year collection rate for 2012-13 (Line 4/Line 1 x 100, to 2 decimal places)</t>
  </si>
  <si>
    <t xml:space="preserve">6 Estimated receipts of previous years council taxes or non-domestic rates received in 2012-13 only, </t>
  </si>
  <si>
    <t xml:space="preserve">8 Total estimated receipts of council taxes or non-domestic rates in 2012-13, irrespective of year to </t>
  </si>
  <si>
    <t>Receipts of council taxes and non domestic rate collected during 2012-13, broken down by quarter, irrespective of the financial year (previous, current or future years)</t>
  </si>
  <si>
    <t xml:space="preserve">13 Estimated net amount of council tax benefit transferred to the Collection Fund during 2012-13  </t>
  </si>
  <si>
    <t>in respect of 2012-13 council taxes</t>
  </si>
  <si>
    <t>14 Receipts of community charge in 2012-13 from community charge payers, net of refunds</t>
  </si>
  <si>
    <t>15 Estimated community charge write offs in 2012-13 (if available)</t>
  </si>
  <si>
    <t xml:space="preserve">22 Amounts uncollected in 2012-13 (Net collectable debit for 2012-13 less receipts relating to12-13) (line1 col1 minus line4 col1 plus costs) </t>
  </si>
  <si>
    <t>23 Write offs made in 2012-13 relating to 2012-13 only</t>
  </si>
  <si>
    <t xml:space="preserve">24 Total arrears in respect of 2012-13 outstanding as at 31 March 2013 (line 22 - line 23) </t>
  </si>
  <si>
    <t>2 Prepayments-cash receipts collected in previous years in respect of 2012-13</t>
  </si>
  <si>
    <t>16 Arrears for 2011-12 and earlier years brought forward on 1 April 2012</t>
  </si>
  <si>
    <t xml:space="preserve">18 Arrears relating to 2011-12 and earlier years before write-offs in 2012-13 (line 16 + line 17) </t>
  </si>
  <si>
    <t>19 Amount of receipts collected in 2012-13 relating to arrears for 2011-12 or earlier years (Not including refunds)</t>
  </si>
  <si>
    <t>20 Amounts relating to 2011-12 and earlier years written-off in 2012-13</t>
  </si>
  <si>
    <t>21 Arrears relating to 2011-12 and earlier years as at 31 March 2013 (line 18 - line 19 - line 20)</t>
  </si>
  <si>
    <t>17 Net adjustments made in 2012-13 to arrears included in the net collectable debit for 2011-12 and earlier years, which are</t>
  </si>
  <si>
    <t xml:space="preserve"> included in line 16 i.e. adjustments that change the arrears figure either up or down. (Only include refunds relating to arrears).</t>
  </si>
  <si>
    <r>
      <t xml:space="preserve">7 </t>
    </r>
    <r>
      <rPr>
        <sz val="12"/>
        <rFont val="Arial"/>
        <family val="2"/>
      </rPr>
      <t xml:space="preserve">Estimated receipts of 2013-14 council taxes or non-domestic rates, received before 1 April 2013 and any other </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</si>
</sst>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0.0"/>
    <numFmt numFmtId="167" formatCode="0_)"/>
    <numFmt numFmtId="168" formatCode="0.0_)"/>
    <numFmt numFmtId="169" formatCode="_-* #,##0_-;\-* #,##0_-;_-* &quot;-&quot;??_-;_-@_-"/>
    <numFmt numFmtId="170" formatCode="0.00_)"/>
    <numFmt numFmtId="171" formatCode="0.0000"/>
    <numFmt numFmtId="172" formatCode="0.000"/>
    <numFmt numFmtId="173" formatCode="_-* #,##0.0_-;\-* #,##0.0_-;_-* &quot;-&quot;??_-;_-@_-"/>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38">
    <font>
      <sz val="10"/>
      <name val="Arial"/>
      <family val="0"/>
    </font>
    <font>
      <b/>
      <sz val="12"/>
      <name val="Arial"/>
      <family val="2"/>
    </font>
    <font>
      <b/>
      <sz val="10"/>
      <name val="Arial"/>
      <family val="2"/>
    </font>
    <font>
      <sz val="11"/>
      <name val="Arial"/>
      <family val="2"/>
    </font>
    <font>
      <sz val="14"/>
      <name val="Arial"/>
      <family val="2"/>
    </font>
    <font>
      <sz val="12"/>
      <name val="Arial"/>
      <family val="2"/>
    </font>
    <font>
      <b/>
      <i/>
      <sz val="12"/>
      <name val="Arial"/>
      <family val="2"/>
    </font>
    <font>
      <sz val="12"/>
      <name val="Times New Roman"/>
      <family val="1"/>
    </font>
    <font>
      <i/>
      <sz val="12"/>
      <name val="Arial"/>
      <family val="2"/>
    </font>
    <font>
      <b/>
      <u val="single"/>
      <sz val="12"/>
      <name val="Arial"/>
      <family val="2"/>
    </font>
    <font>
      <sz val="10"/>
      <color indexed="8"/>
      <name val="Arial"/>
      <family val="2"/>
    </font>
    <font>
      <u val="single"/>
      <sz val="9"/>
      <color indexed="12"/>
      <name val="Arial"/>
      <family val="0"/>
    </font>
    <font>
      <b/>
      <sz val="14"/>
      <name val="Arial"/>
      <family val="2"/>
    </font>
    <font>
      <b/>
      <u val="single"/>
      <sz val="18"/>
      <color indexed="8"/>
      <name val="Arial"/>
      <family val="2"/>
    </font>
    <font>
      <sz val="12"/>
      <color indexed="8"/>
      <name val="Arial"/>
      <family val="2"/>
    </font>
    <font>
      <sz val="16"/>
      <color indexed="8"/>
      <name val="Arial"/>
      <family val="2"/>
    </font>
    <font>
      <b/>
      <sz val="12"/>
      <color indexed="8"/>
      <name val="Arial"/>
      <family val="2"/>
    </font>
    <font>
      <b/>
      <sz val="10"/>
      <color indexed="8"/>
      <name val="Arial"/>
      <family val="0"/>
    </font>
    <font>
      <sz val="16"/>
      <name val="Arial"/>
      <family val="2"/>
    </font>
    <font>
      <b/>
      <sz val="16"/>
      <name val="Arial"/>
      <family val="2"/>
    </font>
    <font>
      <b/>
      <sz val="14"/>
      <color indexed="8"/>
      <name val="Arial"/>
      <family val="2"/>
    </font>
    <font>
      <b/>
      <sz val="12"/>
      <color indexed="10"/>
      <name val="Arial"/>
      <family val="2"/>
    </font>
    <font>
      <b/>
      <sz val="13"/>
      <name val="Arial"/>
      <family val="2"/>
    </font>
    <font>
      <sz val="10"/>
      <color indexed="42"/>
      <name val="Arial"/>
      <family val="0"/>
    </font>
    <font>
      <sz val="14"/>
      <color indexed="8"/>
      <name val="Arial"/>
      <family val="2"/>
    </font>
    <font>
      <b/>
      <u val="single"/>
      <sz val="16"/>
      <color indexed="8"/>
      <name val="Arial"/>
      <family val="2"/>
    </font>
    <font>
      <u val="single"/>
      <sz val="14"/>
      <color indexed="8"/>
      <name val="Arial"/>
      <family val="2"/>
    </font>
    <font>
      <sz val="8"/>
      <name val="MS Shell Dlg"/>
      <family val="2"/>
    </font>
    <font>
      <sz val="8"/>
      <color indexed="8"/>
      <name val="Arial"/>
      <family val="2"/>
    </font>
    <font>
      <b/>
      <u val="single"/>
      <sz val="12"/>
      <color indexed="8"/>
      <name val="Arial"/>
      <family val="2"/>
    </font>
    <font>
      <u val="single"/>
      <sz val="7.5"/>
      <color indexed="36"/>
      <name val="Arial"/>
      <family val="0"/>
    </font>
    <font>
      <sz val="14"/>
      <color indexed="12"/>
      <name val="Arial"/>
      <family val="0"/>
    </font>
    <font>
      <sz val="10"/>
      <color indexed="9"/>
      <name val="Arial"/>
      <family val="0"/>
    </font>
    <font>
      <sz val="8"/>
      <color indexed="9"/>
      <name val="Arial"/>
      <family val="0"/>
    </font>
    <font>
      <sz val="14"/>
      <color indexed="9"/>
      <name val="Arial"/>
      <family val="0"/>
    </font>
    <font>
      <b/>
      <sz val="14"/>
      <color indexed="10"/>
      <name val="Arial"/>
      <family val="2"/>
    </font>
    <font>
      <sz val="16"/>
      <color indexed="10"/>
      <name val="Arial"/>
      <family val="0"/>
    </font>
    <font>
      <u val="single"/>
      <sz val="12"/>
      <name val="Arial"/>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s>
  <borders count="23">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17">
    <xf numFmtId="0" fontId="0" fillId="0" borderId="0" xfId="0" applyAlignment="1">
      <alignment/>
    </xf>
    <xf numFmtId="0" fontId="4" fillId="0" borderId="0" xfId="0" applyFont="1" applyAlignment="1">
      <alignment/>
    </xf>
    <xf numFmtId="0" fontId="1" fillId="2" borderId="1" xfId="0" applyFont="1" applyFill="1" applyBorder="1" applyAlignment="1" applyProtection="1">
      <alignment horizontal="left"/>
      <protection/>
    </xf>
    <xf numFmtId="0" fontId="5" fillId="2" borderId="0" xfId="0" applyFont="1" applyFill="1" applyBorder="1" applyAlignment="1" applyProtection="1">
      <alignment horizontal="left"/>
      <protection/>
    </xf>
    <xf numFmtId="0" fontId="1" fillId="2" borderId="0" xfId="0" applyFont="1" applyFill="1" applyBorder="1" applyAlignment="1" applyProtection="1">
      <alignment horizontal="left"/>
      <protection/>
    </xf>
    <xf numFmtId="2" fontId="1" fillId="2" borderId="0" xfId="0" applyNumberFormat="1" applyFont="1" applyFill="1" applyBorder="1" applyAlignment="1" applyProtection="1" quotePrefix="1">
      <alignment horizontal="center"/>
      <protection/>
    </xf>
    <xf numFmtId="0" fontId="5" fillId="0" borderId="0" xfId="0" applyFont="1" applyAlignment="1">
      <alignment/>
    </xf>
    <xf numFmtId="0" fontId="5" fillId="2" borderId="1" xfId="0" applyFont="1" applyFill="1" applyBorder="1" applyAlignment="1" applyProtection="1">
      <alignment horizontal="left"/>
      <protection/>
    </xf>
    <xf numFmtId="0" fontId="5" fillId="0" borderId="0" xfId="0" applyFont="1" applyAlignment="1">
      <alignment horizontal="left"/>
    </xf>
    <xf numFmtId="0" fontId="0" fillId="0" borderId="2" xfId="0" applyBorder="1" applyAlignment="1">
      <alignment/>
    </xf>
    <xf numFmtId="0" fontId="0" fillId="0" borderId="0" xfId="0" applyBorder="1" applyAlignment="1">
      <alignment/>
    </xf>
    <xf numFmtId="0" fontId="2" fillId="2" borderId="0" xfId="0" applyFont="1" applyFill="1" applyBorder="1" applyAlignment="1" applyProtection="1">
      <alignment horizontal="centerContinuous"/>
      <protection locked="0"/>
    </xf>
    <xf numFmtId="0" fontId="2" fillId="2" borderId="3" xfId="0" applyFont="1" applyFill="1" applyBorder="1" applyAlignment="1" applyProtection="1">
      <alignment horizontal="centerContinuous"/>
      <protection locked="0"/>
    </xf>
    <xf numFmtId="0" fontId="5" fillId="2" borderId="1" xfId="0" applyFont="1" applyFill="1" applyBorder="1" applyAlignment="1">
      <alignment horizontal="left"/>
    </xf>
    <xf numFmtId="0" fontId="14" fillId="2" borderId="1" xfId="0" applyFont="1" applyFill="1" applyBorder="1" applyAlignment="1">
      <alignment horizontal="centerContinuous"/>
    </xf>
    <xf numFmtId="0" fontId="15" fillId="2" borderId="0" xfId="0" applyFont="1" applyFill="1" applyBorder="1" applyAlignment="1">
      <alignment horizontal="centerContinuous"/>
    </xf>
    <xf numFmtId="0" fontId="5" fillId="2" borderId="0" xfId="0" applyFont="1" applyFill="1" applyBorder="1" applyAlignment="1" applyProtection="1">
      <alignment vertical="center"/>
      <protection/>
    </xf>
    <xf numFmtId="0" fontId="5" fillId="2" borderId="0" xfId="0" applyFont="1" applyFill="1" applyBorder="1" applyAlignment="1" applyProtection="1">
      <alignment/>
      <protection/>
    </xf>
    <xf numFmtId="0" fontId="0" fillId="0" borderId="0" xfId="0" applyFont="1" applyAlignment="1">
      <alignment/>
    </xf>
    <xf numFmtId="0" fontId="0" fillId="0" borderId="0" xfId="0" applyFont="1" applyAlignment="1">
      <alignment horizontal="center"/>
    </xf>
    <xf numFmtId="0" fontId="14" fillId="2" borderId="0" xfId="0" applyFont="1" applyFill="1" applyBorder="1" applyAlignment="1" applyProtection="1">
      <alignment horizontal="centerContinuous"/>
      <protection locked="0"/>
    </xf>
    <xf numFmtId="0" fontId="15" fillId="2" borderId="0" xfId="0" applyFont="1" applyFill="1" applyBorder="1" applyAlignment="1" applyProtection="1">
      <alignment horizontal="centerContinuous"/>
      <protection locked="0"/>
    </xf>
    <xf numFmtId="0" fontId="1" fillId="2" borderId="0" xfId="0" applyFont="1" applyFill="1" applyBorder="1" applyAlignment="1" applyProtection="1">
      <alignment horizontal="centerContinuous"/>
      <protection locked="0"/>
    </xf>
    <xf numFmtId="0" fontId="0" fillId="0" borderId="0" xfId="0" applyFill="1" applyBorder="1" applyAlignment="1">
      <alignment/>
    </xf>
    <xf numFmtId="0" fontId="0" fillId="0" borderId="0" xfId="0" applyFill="1" applyAlignment="1">
      <alignment/>
    </xf>
    <xf numFmtId="0" fontId="0" fillId="0" borderId="0" xfId="0" applyFont="1" applyFill="1" applyAlignment="1">
      <alignment/>
    </xf>
    <xf numFmtId="0" fontId="2" fillId="2" borderId="0" xfId="0" applyFont="1" applyFill="1" applyBorder="1" applyAlignment="1" applyProtection="1" quotePrefix="1">
      <alignment horizontal="centerContinuous"/>
      <protection locked="0"/>
    </xf>
    <xf numFmtId="0" fontId="1" fillId="2" borderId="1" xfId="0" applyFont="1" applyFill="1" applyBorder="1" applyAlignment="1" applyProtection="1">
      <alignment horizontal="left" vertical="center"/>
      <protection/>
    </xf>
    <xf numFmtId="0" fontId="5" fillId="2" borderId="0" xfId="0" applyFont="1" applyFill="1" applyBorder="1" applyAlignment="1" applyProtection="1">
      <alignment vertical="center"/>
      <protection/>
    </xf>
    <xf numFmtId="0" fontId="0" fillId="2" borderId="4" xfId="0" applyFill="1" applyBorder="1" applyAlignment="1" applyProtection="1">
      <alignment vertical="center"/>
      <protection/>
    </xf>
    <xf numFmtId="0" fontId="0" fillId="0" borderId="0" xfId="0" applyAlignment="1">
      <alignment vertical="center"/>
    </xf>
    <xf numFmtId="0" fontId="5" fillId="2" borderId="0" xfId="0" applyFont="1" applyFill="1" applyBorder="1" applyAlignment="1" applyProtection="1">
      <alignment/>
      <protection/>
    </xf>
    <xf numFmtId="0" fontId="0" fillId="2" borderId="4" xfId="0" applyFill="1" applyBorder="1" applyAlignment="1" applyProtection="1">
      <alignment/>
      <protection/>
    </xf>
    <xf numFmtId="0" fontId="5" fillId="2" borderId="4" xfId="0" applyFont="1" applyFill="1" applyBorder="1" applyAlignment="1" applyProtection="1">
      <alignment horizontal="center"/>
      <protection/>
    </xf>
    <xf numFmtId="0" fontId="5" fillId="2" borderId="1" xfId="0" applyFont="1" applyFill="1" applyBorder="1" applyAlignment="1" applyProtection="1">
      <alignment horizontal="left" vertical="top"/>
      <protection/>
    </xf>
    <xf numFmtId="0" fontId="5" fillId="2" borderId="1" xfId="0" applyFont="1" applyFill="1" applyBorder="1" applyAlignment="1" applyProtection="1">
      <alignment horizontal="left" vertical="center"/>
      <protection/>
    </xf>
    <xf numFmtId="0" fontId="1" fillId="2" borderId="0" xfId="0" applyFont="1" applyFill="1" applyBorder="1" applyAlignment="1" applyProtection="1">
      <alignment vertical="center"/>
      <protection/>
    </xf>
    <xf numFmtId="0" fontId="10" fillId="2" borderId="0" xfId="0" applyFont="1" applyFill="1" applyBorder="1" applyAlignment="1">
      <alignment/>
    </xf>
    <xf numFmtId="0" fontId="5" fillId="2" borderId="0" xfId="0" applyFont="1" applyFill="1" applyBorder="1" applyAlignment="1">
      <alignment/>
    </xf>
    <xf numFmtId="0" fontId="5" fillId="2" borderId="0" xfId="0" applyFont="1" applyFill="1" applyBorder="1" applyAlignment="1" applyProtection="1">
      <alignment/>
      <protection locked="0"/>
    </xf>
    <xf numFmtId="0" fontId="10" fillId="2" borderId="0" xfId="0" applyFont="1" applyFill="1" applyBorder="1" applyAlignment="1" applyProtection="1">
      <alignment/>
      <protection locked="0"/>
    </xf>
    <xf numFmtId="0" fontId="0" fillId="2" borderId="1" xfId="0" applyFill="1" applyBorder="1" applyAlignment="1">
      <alignment/>
    </xf>
    <xf numFmtId="0" fontId="0" fillId="2" borderId="0" xfId="0" applyFill="1" applyBorder="1" applyAlignment="1" applyProtection="1">
      <alignment/>
      <protection locked="0"/>
    </xf>
    <xf numFmtId="0" fontId="2" fillId="2" borderId="1" xfId="0" applyFont="1" applyFill="1" applyBorder="1" applyAlignment="1">
      <alignment/>
    </xf>
    <xf numFmtId="0" fontId="0" fillId="2" borderId="5" xfId="0" applyFill="1" applyBorder="1" applyAlignment="1">
      <alignment/>
    </xf>
    <xf numFmtId="0" fontId="0" fillId="2" borderId="3" xfId="0" applyFill="1" applyBorder="1" applyAlignment="1">
      <alignment/>
    </xf>
    <xf numFmtId="2" fontId="1" fillId="2" borderId="0" xfId="0" applyNumberFormat="1" applyFont="1" applyFill="1" applyBorder="1" applyAlignment="1" applyProtection="1">
      <alignment/>
      <protection/>
    </xf>
    <xf numFmtId="0" fontId="1" fillId="2" borderId="0" xfId="0" applyFont="1" applyFill="1" applyBorder="1" applyAlignment="1" applyProtection="1">
      <alignment/>
      <protection/>
    </xf>
    <xf numFmtId="0" fontId="6" fillId="2" borderId="0" xfId="0" applyFont="1" applyFill="1" applyBorder="1" applyAlignment="1" applyProtection="1">
      <alignment/>
      <protection/>
    </xf>
    <xf numFmtId="0" fontId="21" fillId="2" borderId="0" xfId="0" applyFont="1" applyFill="1" applyBorder="1" applyAlignment="1" applyProtection="1">
      <alignment/>
      <protection/>
    </xf>
    <xf numFmtId="0" fontId="3" fillId="2" borderId="0" xfId="0" applyFont="1" applyFill="1" applyBorder="1" applyAlignment="1" applyProtection="1">
      <alignment/>
      <protection/>
    </xf>
    <xf numFmtId="0" fontId="0" fillId="0" borderId="0" xfId="0" applyBorder="1" applyAlignment="1">
      <alignment/>
    </xf>
    <xf numFmtId="0" fontId="5" fillId="0" borderId="0" xfId="0" applyFont="1" applyAlignment="1">
      <alignment/>
    </xf>
    <xf numFmtId="0" fontId="17" fillId="2" borderId="0" xfId="0" applyFont="1" applyFill="1" applyBorder="1" applyAlignment="1" applyProtection="1">
      <alignment horizontal="center" vertical="center"/>
      <protection/>
    </xf>
    <xf numFmtId="0" fontId="5"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right" vertical="center"/>
      <protection/>
    </xf>
    <xf numFmtId="0" fontId="7" fillId="2" borderId="0" xfId="0" applyFont="1" applyFill="1" applyBorder="1" applyAlignment="1" applyProtection="1">
      <alignment vertical="center"/>
      <protection/>
    </xf>
    <xf numFmtId="164" fontId="1" fillId="2" borderId="0" xfId="0" applyNumberFormat="1" applyFont="1" applyFill="1" applyBorder="1" applyAlignment="1" applyProtection="1">
      <alignment horizontal="center" vertical="center"/>
      <protection/>
    </xf>
    <xf numFmtId="0" fontId="12" fillId="2" borderId="1" xfId="0" applyFont="1" applyFill="1" applyBorder="1" applyAlignment="1" applyProtection="1">
      <alignment horizontal="left" vertical="center"/>
      <protection/>
    </xf>
    <xf numFmtId="6" fontId="1" fillId="2" borderId="0" xfId="0" applyNumberFormat="1" applyFont="1" applyFill="1" applyBorder="1" applyAlignment="1" applyProtection="1" quotePrefix="1">
      <alignment horizontal="center" vertical="center"/>
      <protection/>
    </xf>
    <xf numFmtId="2" fontId="1" fillId="2" borderId="0" xfId="0" applyNumberFormat="1" applyFont="1" applyFill="1" applyBorder="1" applyAlignment="1" applyProtection="1">
      <alignment vertical="center"/>
      <protection/>
    </xf>
    <xf numFmtId="0" fontId="5" fillId="2" borderId="1"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1"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8" fillId="2" borderId="1" xfId="0" applyFont="1" applyFill="1" applyBorder="1" applyAlignment="1" applyProtection="1">
      <alignment horizontal="left" vertical="center"/>
      <protection/>
    </xf>
    <xf numFmtId="164" fontId="5" fillId="2" borderId="0" xfId="0" applyNumberFormat="1" applyFont="1" applyFill="1" applyBorder="1" applyAlignment="1" applyProtection="1">
      <alignment horizontal="left" vertical="center"/>
      <protection/>
    </xf>
    <xf numFmtId="0" fontId="1" fillId="2" borderId="6" xfId="0" applyFont="1" applyFill="1" applyBorder="1" applyAlignment="1" applyProtection="1">
      <alignment horizontal="left"/>
      <protection/>
    </xf>
    <xf numFmtId="0" fontId="1" fillId="2" borderId="7" xfId="0" applyFont="1" applyFill="1" applyBorder="1" applyAlignment="1">
      <alignment horizontal="left"/>
    </xf>
    <xf numFmtId="0" fontId="0" fillId="2" borderId="8" xfId="0" applyFill="1" applyBorder="1" applyAlignment="1" applyProtection="1">
      <alignment/>
      <protection/>
    </xf>
    <xf numFmtId="0" fontId="5" fillId="2" borderId="0" xfId="0" applyFont="1" applyFill="1" applyBorder="1" applyAlignment="1">
      <alignment vertical="center"/>
    </xf>
    <xf numFmtId="0" fontId="0" fillId="3" borderId="6" xfId="0" applyFill="1" applyBorder="1" applyAlignment="1">
      <alignment horizontal="center"/>
    </xf>
    <xf numFmtId="0" fontId="2" fillId="3" borderId="7" xfId="0" applyFont="1" applyFill="1" applyBorder="1" applyAlignment="1">
      <alignment/>
    </xf>
    <xf numFmtId="0" fontId="0" fillId="3" borderId="7" xfId="0" applyFill="1" applyBorder="1" applyAlignment="1">
      <alignment/>
    </xf>
    <xf numFmtId="0" fontId="0" fillId="3" borderId="7" xfId="0" applyFill="1" applyBorder="1" applyAlignment="1" applyProtection="1">
      <alignment/>
      <protection locked="0"/>
    </xf>
    <xf numFmtId="0" fontId="23" fillId="3" borderId="7" xfId="0" applyFont="1" applyFill="1" applyBorder="1" applyAlignment="1" applyProtection="1">
      <alignment/>
      <protection locked="0"/>
    </xf>
    <xf numFmtId="0" fontId="22" fillId="2" borderId="6" xfId="0" applyFont="1" applyFill="1" applyBorder="1" applyAlignment="1" applyProtection="1">
      <alignment horizontal="center" vertical="center"/>
      <protection/>
    </xf>
    <xf numFmtId="0" fontId="22" fillId="2" borderId="7" xfId="0" applyFont="1" applyFill="1" applyBorder="1" applyAlignment="1" applyProtection="1">
      <alignment horizontal="center" vertical="center"/>
      <protection/>
    </xf>
    <xf numFmtId="0" fontId="22" fillId="2" borderId="8" xfId="0" applyFont="1" applyFill="1" applyBorder="1" applyAlignment="1" applyProtection="1">
      <alignment horizontal="center" vertical="center"/>
      <protection/>
    </xf>
    <xf numFmtId="0" fontId="13" fillId="3"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20" fillId="3" borderId="5" xfId="0" applyFont="1" applyFill="1" applyBorder="1" applyAlignment="1">
      <alignment horizontal="center" vertical="center"/>
    </xf>
    <xf numFmtId="0" fontId="6" fillId="2" borderId="0" xfId="0" applyFont="1" applyFill="1" applyBorder="1" applyAlignment="1" applyProtection="1">
      <alignment horizontal="left" vertical="center" indent="1"/>
      <protection/>
    </xf>
    <xf numFmtId="0" fontId="5" fillId="2" borderId="0" xfId="0" applyFont="1" applyFill="1" applyBorder="1" applyAlignment="1" applyProtection="1">
      <alignment horizontal="left" vertical="center" indent="1"/>
      <protection/>
    </xf>
    <xf numFmtId="164" fontId="1" fillId="2" borderId="0" xfId="0" applyNumberFormat="1" applyFont="1" applyFill="1" applyBorder="1" applyAlignment="1" applyProtection="1">
      <alignment horizontal="left" vertical="center"/>
      <protection/>
    </xf>
    <xf numFmtId="0" fontId="5" fillId="2" borderId="0" xfId="0" applyFont="1" applyFill="1" applyBorder="1" applyAlignment="1" applyProtection="1">
      <alignment horizontal="left" indent="1"/>
      <protection/>
    </xf>
    <xf numFmtId="0" fontId="5" fillId="2" borderId="0" xfId="0" applyFont="1" applyFill="1" applyBorder="1" applyAlignment="1" applyProtection="1">
      <alignment horizontal="left" indent="1"/>
      <protection/>
    </xf>
    <xf numFmtId="0" fontId="5" fillId="2" borderId="0" xfId="0" applyFont="1" applyFill="1" applyBorder="1" applyAlignment="1">
      <alignment horizontal="left" indent="1"/>
    </xf>
    <xf numFmtId="0" fontId="5" fillId="2" borderId="0" xfId="0" applyFont="1" applyFill="1" applyBorder="1" applyAlignment="1" applyProtection="1">
      <alignment horizontal="left" vertical="top" indent="1"/>
      <protection/>
    </xf>
    <xf numFmtId="0" fontId="5" fillId="2" borderId="1" xfId="0" applyFont="1" applyFill="1" applyBorder="1" applyAlignment="1" applyProtection="1">
      <alignment vertical="center"/>
      <protection/>
    </xf>
    <xf numFmtId="0" fontId="5" fillId="2" borderId="0" xfId="0" applyFont="1" applyFill="1" applyBorder="1" applyAlignment="1">
      <alignment vertical="center" wrapText="1"/>
    </xf>
    <xf numFmtId="0" fontId="1" fillId="2" borderId="7" xfId="0" applyFont="1" applyFill="1" applyBorder="1" applyAlignment="1" applyProtection="1">
      <alignment horizontal="left"/>
      <protection/>
    </xf>
    <xf numFmtId="0" fontId="12" fillId="2" borderId="0"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top"/>
      <protection/>
    </xf>
    <xf numFmtId="0" fontId="0" fillId="0" borderId="0" xfId="0" applyFont="1" applyFill="1" applyBorder="1" applyAlignment="1">
      <alignment/>
    </xf>
    <xf numFmtId="0" fontId="0" fillId="0" borderId="0" xfId="0" applyFont="1" applyFill="1" applyBorder="1" applyAlignment="1">
      <alignment horizontal="center"/>
    </xf>
    <xf numFmtId="0" fontId="1" fillId="2" borderId="7" xfId="0" applyFont="1" applyFill="1" applyBorder="1" applyAlignment="1" applyProtection="1">
      <alignment vertical="center"/>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22" fillId="0" borderId="0" xfId="0" applyFont="1" applyFill="1" applyBorder="1" applyAlignment="1" applyProtection="1">
      <alignment horizontal="center" vertical="center"/>
      <protection/>
    </xf>
    <xf numFmtId="0" fontId="3" fillId="0" borderId="0" xfId="0" applyFont="1" applyFill="1" applyBorder="1" applyAlignment="1" applyProtection="1">
      <alignment/>
      <protection/>
    </xf>
    <xf numFmtId="0" fontId="4" fillId="0" borderId="0" xfId="0" applyFont="1" applyFill="1" applyBorder="1" applyAlignment="1">
      <alignment/>
    </xf>
    <xf numFmtId="0" fontId="0" fillId="0" borderId="0" xfId="0" applyFill="1" applyBorder="1" applyAlignment="1">
      <alignment vertical="center"/>
    </xf>
    <xf numFmtId="0" fontId="28" fillId="3" borderId="9" xfId="0" applyFont="1" applyFill="1" applyBorder="1" applyAlignment="1">
      <alignment horizontal="right" vertical="center"/>
    </xf>
    <xf numFmtId="0" fontId="14" fillId="2" borderId="0" xfId="0" applyFont="1" applyFill="1" applyBorder="1" applyAlignment="1">
      <alignment horizontal="centerContinuous"/>
    </xf>
    <xf numFmtId="0" fontId="5" fillId="2" borderId="0" xfId="0" applyFont="1" applyFill="1" applyBorder="1" applyAlignment="1">
      <alignment horizontal="left"/>
    </xf>
    <xf numFmtId="0" fontId="16" fillId="2" borderId="0" xfId="0" applyFont="1" applyFill="1" applyBorder="1" applyAlignment="1" applyProtection="1">
      <alignment horizontal="center" vertical="center"/>
      <protection/>
    </xf>
    <xf numFmtId="0" fontId="0" fillId="2" borderId="0" xfId="0" applyFill="1" applyBorder="1" applyAlignment="1">
      <alignment/>
    </xf>
    <xf numFmtId="0" fontId="29" fillId="2" borderId="0" xfId="0" applyFont="1" applyFill="1" applyBorder="1" applyAlignment="1" applyProtection="1">
      <alignment horizontal="center" vertical="center"/>
      <protection/>
    </xf>
    <xf numFmtId="0" fontId="10" fillId="2" borderId="8" xfId="0" applyFont="1" applyFill="1" applyBorder="1" applyAlignment="1">
      <alignment/>
    </xf>
    <xf numFmtId="0" fontId="5" fillId="2" borderId="4" xfId="0" applyFont="1" applyFill="1" applyBorder="1" applyAlignment="1" applyProtection="1">
      <alignment/>
      <protection locked="0"/>
    </xf>
    <xf numFmtId="0" fontId="10" fillId="2" borderId="4" xfId="0" applyFont="1" applyFill="1" applyBorder="1" applyAlignment="1" applyProtection="1">
      <alignment/>
      <protection locked="0"/>
    </xf>
    <xf numFmtId="0" fontId="2" fillId="2" borderId="4" xfId="0" applyFont="1" applyFill="1" applyBorder="1" applyAlignment="1" applyProtection="1">
      <alignment horizontal="centerContinuous"/>
      <protection locked="0"/>
    </xf>
    <xf numFmtId="0" fontId="2" fillId="2" borderId="9" xfId="0" applyFont="1" applyFill="1" applyBorder="1" applyAlignment="1" applyProtection="1">
      <alignment horizontal="centerContinuous"/>
      <protection locked="0"/>
    </xf>
    <xf numFmtId="0" fontId="14" fillId="2" borderId="6" xfId="0" applyFont="1" applyFill="1" applyBorder="1" applyAlignment="1">
      <alignment horizontal="centerContinuous"/>
    </xf>
    <xf numFmtId="0" fontId="26" fillId="3" borderId="0" xfId="0" applyFont="1" applyFill="1" applyBorder="1" applyAlignment="1">
      <alignment vertical="center"/>
    </xf>
    <xf numFmtId="0" fontId="31" fillId="3" borderId="0" xfId="20" applyFont="1" applyFill="1" applyBorder="1" applyAlignment="1">
      <alignment vertical="center"/>
    </xf>
    <xf numFmtId="0" fontId="26" fillId="3" borderId="4" xfId="0" applyFont="1" applyFill="1" applyBorder="1" applyAlignment="1">
      <alignment vertical="center"/>
    </xf>
    <xf numFmtId="0" fontId="24" fillId="3" borderId="0" xfId="0" applyFont="1" applyFill="1" applyBorder="1" applyAlignment="1">
      <alignment horizontal="right" vertical="center"/>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Alignment="1">
      <alignment horizontal="center"/>
    </xf>
    <xf numFmtId="3"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0" fillId="0" borderId="0" xfId="0" applyFont="1" applyFill="1" applyAlignment="1">
      <alignment horizontal="center"/>
    </xf>
    <xf numFmtId="0" fontId="20" fillId="3" borderId="3" xfId="0" applyFont="1" applyFill="1" applyBorder="1" applyAlignment="1">
      <alignment vertical="center"/>
    </xf>
    <xf numFmtId="0" fontId="28" fillId="3" borderId="8" xfId="0" applyFont="1" applyFill="1" applyBorder="1" applyAlignment="1">
      <alignment horizontal="right" vertical="center"/>
    </xf>
    <xf numFmtId="0" fontId="0" fillId="4" borderId="1" xfId="0" applyFont="1" applyFill="1" applyBorder="1" applyAlignment="1">
      <alignment horizontal="center"/>
    </xf>
    <xf numFmtId="0" fontId="0" fillId="4" borderId="11" xfId="0" applyFont="1" applyFill="1" applyBorder="1" applyAlignment="1">
      <alignment/>
    </xf>
    <xf numFmtId="0" fontId="32" fillId="0" borderId="2" xfId="0" applyFont="1" applyFill="1" applyBorder="1" applyAlignment="1">
      <alignment/>
    </xf>
    <xf numFmtId="0" fontId="32" fillId="0" borderId="0" xfId="0" applyFont="1" applyFill="1" applyBorder="1" applyAlignment="1">
      <alignment/>
    </xf>
    <xf numFmtId="0" fontId="32" fillId="0" borderId="0" xfId="0" applyFont="1" applyFill="1" applyBorder="1" applyAlignment="1">
      <alignment horizontal="center" vertical="center"/>
    </xf>
    <xf numFmtId="0" fontId="32" fillId="0" borderId="0" xfId="0" applyFont="1" applyAlignment="1">
      <alignment/>
    </xf>
    <xf numFmtId="0" fontId="32" fillId="0" borderId="0" xfId="0" applyFont="1" applyFill="1" applyAlignment="1">
      <alignment/>
    </xf>
    <xf numFmtId="0" fontId="32" fillId="0" borderId="0" xfId="0" applyFont="1" applyFill="1" applyAlignment="1">
      <alignment horizontal="left" indent="1"/>
    </xf>
    <xf numFmtId="0" fontId="33" fillId="0" borderId="0" xfId="0" applyFont="1" applyAlignment="1">
      <alignment horizontal="center"/>
    </xf>
    <xf numFmtId="0" fontId="34" fillId="0" borderId="0" xfId="0" applyFont="1" applyFill="1" applyAlignment="1">
      <alignment/>
    </xf>
    <xf numFmtId="0" fontId="32" fillId="0" borderId="0" xfId="0" applyFont="1" applyAlignment="1">
      <alignment vertical="center"/>
    </xf>
    <xf numFmtId="3" fontId="1" fillId="2" borderId="0" xfId="0" applyNumberFormat="1" applyFont="1" applyFill="1" applyBorder="1" applyAlignment="1" applyProtection="1">
      <alignment horizontal="right" vertical="center" indent="1"/>
      <protection/>
    </xf>
    <xf numFmtId="0" fontId="18" fillId="2" borderId="0" xfId="0" applyFont="1" applyFill="1" applyBorder="1" applyAlignment="1" applyProtection="1">
      <alignment horizontal="right" vertical="center" indent="1"/>
      <protection/>
    </xf>
    <xf numFmtId="164" fontId="1" fillId="2" borderId="0" xfId="0" applyNumberFormat="1" applyFont="1" applyFill="1" applyBorder="1" applyAlignment="1" applyProtection="1">
      <alignment horizontal="right" vertical="center" indent="1"/>
      <protection/>
    </xf>
    <xf numFmtId="2" fontId="1" fillId="2" borderId="0" xfId="0" applyNumberFormat="1" applyFont="1" applyFill="1" applyBorder="1" applyAlignment="1" applyProtection="1">
      <alignment horizontal="right" vertical="center" indent="1"/>
      <protection/>
    </xf>
    <xf numFmtId="0" fontId="5" fillId="2" borderId="0" xfId="0" applyFont="1" applyFill="1" applyBorder="1" applyAlignment="1" applyProtection="1">
      <alignment horizontal="right" vertical="center" indent="1"/>
      <protection/>
    </xf>
    <xf numFmtId="3" fontId="5" fillId="2" borderId="0" xfId="0" applyNumberFormat="1" applyFont="1" applyFill="1" applyBorder="1" applyAlignment="1" applyProtection="1">
      <alignment horizontal="right" vertical="center" indent="1"/>
      <protection/>
    </xf>
    <xf numFmtId="0" fontId="0" fillId="0" borderId="0" xfId="0" applyAlignment="1">
      <alignment wrapText="1"/>
    </xf>
    <xf numFmtId="0" fontId="35" fillId="0" borderId="0" xfId="0" applyFont="1" applyFill="1" applyBorder="1" applyAlignment="1">
      <alignment horizontal="center" vertical="center"/>
    </xf>
    <xf numFmtId="3" fontId="35" fillId="0" borderId="0" xfId="0" applyNumberFormat="1" applyFont="1" applyFill="1" applyBorder="1" applyAlignment="1">
      <alignment horizontal="center" vertical="center"/>
    </xf>
    <xf numFmtId="2" fontId="1" fillId="2" borderId="0" xfId="0" applyNumberFormat="1" applyFont="1" applyFill="1" applyBorder="1" applyAlignment="1" applyProtection="1" quotePrefix="1">
      <alignment horizontal="center" vertical="center"/>
      <protection/>
    </xf>
    <xf numFmtId="0" fontId="1" fillId="2" borderId="5" xfId="0" applyFont="1" applyFill="1" applyBorder="1" applyAlignment="1" applyProtection="1">
      <alignment horizontal="left" vertical="center"/>
      <protection/>
    </xf>
    <xf numFmtId="0" fontId="5" fillId="2" borderId="3"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5" fillId="2" borderId="3" xfId="0" applyFont="1" applyFill="1" applyBorder="1" applyAlignment="1">
      <alignment/>
    </xf>
    <xf numFmtId="0" fontId="5" fillId="2" borderId="3" xfId="0" applyFont="1" applyFill="1" applyBorder="1" applyAlignment="1" applyProtection="1">
      <alignment/>
      <protection/>
    </xf>
    <xf numFmtId="49" fontId="18" fillId="2" borderId="3" xfId="0" applyNumberFormat="1" applyFont="1" applyFill="1" applyBorder="1" applyAlignment="1" applyProtection="1">
      <alignment horizontal="center" vertical="center"/>
      <protection locked="0"/>
    </xf>
    <xf numFmtId="0" fontId="0" fillId="2" borderId="9" xfId="0" applyFill="1" applyBorder="1" applyAlignment="1" applyProtection="1">
      <alignment vertical="center"/>
      <protection/>
    </xf>
    <xf numFmtId="0" fontId="36" fillId="0" borderId="0" xfId="0" applyFont="1" applyAlignment="1">
      <alignment/>
    </xf>
    <xf numFmtId="3" fontId="0" fillId="0" borderId="0" xfId="0" applyNumberFormat="1" applyAlignment="1">
      <alignment/>
    </xf>
    <xf numFmtId="165" fontId="0" fillId="0" borderId="0" xfId="0" applyNumberFormat="1" applyAlignment="1">
      <alignment/>
    </xf>
    <xf numFmtId="0" fontId="0" fillId="0" borderId="0" xfId="0" applyAlignment="1">
      <alignment horizontal="center"/>
    </xf>
    <xf numFmtId="2" fontId="5" fillId="2" borderId="0" xfId="0" applyNumberFormat="1" applyFont="1" applyFill="1" applyBorder="1" applyAlignment="1" applyProtection="1">
      <alignment horizontal="right" vertical="center" indent="1"/>
      <protection/>
    </xf>
    <xf numFmtId="2" fontId="1" fillId="2" borderId="0" xfId="0" applyNumberFormat="1" applyFont="1" applyFill="1" applyBorder="1" applyAlignment="1" applyProtection="1" quotePrefix="1">
      <alignment horizontal="right" vertical="center" indent="1"/>
      <protection/>
    </xf>
    <xf numFmtId="164" fontId="5" fillId="2" borderId="0" xfId="0" applyNumberFormat="1" applyFont="1" applyFill="1" applyBorder="1" applyAlignment="1" applyProtection="1">
      <alignment horizontal="right" vertical="center" indent="1"/>
      <protection/>
    </xf>
    <xf numFmtId="3" fontId="4" fillId="5" borderId="12" xfId="0" applyNumberFormat="1" applyFont="1" applyFill="1" applyBorder="1" applyAlignment="1">
      <alignment horizontal="right" vertical="center" indent="1"/>
    </xf>
    <xf numFmtId="166" fontId="4" fillId="5" borderId="12" xfId="0" applyNumberFormat="1" applyFont="1" applyFill="1" applyBorder="1" applyAlignment="1">
      <alignment horizontal="right" vertical="center" indent="1"/>
    </xf>
    <xf numFmtId="0" fontId="2" fillId="4" borderId="0" xfId="0" applyFont="1" applyFill="1" applyBorder="1" applyAlignment="1">
      <alignment horizontal="right" vertical="center"/>
    </xf>
    <xf numFmtId="0" fontId="2" fillId="4" borderId="2" xfId="0" applyFont="1" applyFill="1" applyBorder="1" applyAlignment="1">
      <alignment horizontal="right" vertical="center"/>
    </xf>
    <xf numFmtId="3" fontId="2" fillId="4" borderId="13" xfId="0" applyNumberFormat="1" applyFont="1" applyFill="1" applyBorder="1" applyAlignment="1">
      <alignment horizontal="right" vertical="center"/>
    </xf>
    <xf numFmtId="3" fontId="2" fillId="4" borderId="14" xfId="0" applyNumberFormat="1" applyFont="1" applyFill="1" applyBorder="1" applyAlignment="1">
      <alignment/>
    </xf>
    <xf numFmtId="0" fontId="0" fillId="4" borderId="15" xfId="0" applyFont="1" applyFill="1" applyBorder="1" applyAlignment="1">
      <alignment horizontal="center"/>
    </xf>
    <xf numFmtId="0" fontId="0" fillId="4" borderId="11" xfId="0" applyFont="1" applyFill="1" applyBorder="1" applyAlignment="1">
      <alignment horizontal="center"/>
    </xf>
    <xf numFmtId="0" fontId="0" fillId="4" borderId="16" xfId="0" applyFont="1" applyFill="1" applyBorder="1" applyAlignment="1">
      <alignment horizontal="center"/>
    </xf>
    <xf numFmtId="0" fontId="0" fillId="0" borderId="0" xfId="0" applyAlignment="1">
      <alignment horizontal="center" wrapText="1"/>
    </xf>
    <xf numFmtId="3" fontId="2" fillId="4" borderId="15" xfId="0" applyNumberFormat="1" applyFont="1" applyFill="1" applyBorder="1" applyAlignment="1">
      <alignment/>
    </xf>
    <xf numFmtId="3" fontId="2" fillId="4" borderId="11" xfId="0" applyNumberFormat="1" applyFont="1" applyFill="1" applyBorder="1" applyAlignment="1">
      <alignment/>
    </xf>
    <xf numFmtId="3" fontId="2" fillId="4" borderId="16" xfId="0" applyNumberFormat="1" applyFont="1" applyFill="1" applyBorder="1" applyAlignment="1">
      <alignment/>
    </xf>
    <xf numFmtId="0" fontId="0" fillId="3" borderId="0" xfId="0" applyFill="1" applyAlignment="1">
      <alignment horizontal="center"/>
    </xf>
    <xf numFmtId="0" fontId="0" fillId="3" borderId="0" xfId="0" applyFill="1" applyAlignment="1">
      <alignment horizontal="right" wrapText="1"/>
    </xf>
    <xf numFmtId="0" fontId="0" fillId="3" borderId="0" xfId="0" applyFill="1" applyAlignment="1">
      <alignment/>
    </xf>
    <xf numFmtId="0" fontId="0" fillId="3" borderId="15" xfId="0" applyFill="1" applyBorder="1" applyAlignment="1">
      <alignment/>
    </xf>
    <xf numFmtId="0" fontId="0" fillId="3" borderId="11" xfId="0" applyFill="1" applyBorder="1" applyAlignment="1">
      <alignment/>
    </xf>
    <xf numFmtId="0" fontId="0" fillId="3" borderId="16" xfId="0" applyFill="1" applyBorder="1" applyAlignment="1">
      <alignment/>
    </xf>
    <xf numFmtId="0" fontId="0" fillId="3" borderId="0" xfId="0" applyFill="1" applyAlignment="1">
      <alignment wrapText="1"/>
    </xf>
    <xf numFmtId="3" fontId="2" fillId="6" borderId="0" xfId="21" applyNumberFormat="1" applyFont="1" applyFill="1" applyBorder="1" applyAlignment="1">
      <alignment horizontal="center"/>
      <protection/>
    </xf>
    <xf numFmtId="0" fontId="0" fillId="3" borderId="15" xfId="0" applyFont="1" applyFill="1" applyBorder="1" applyAlignment="1">
      <alignment horizontal="center"/>
    </xf>
    <xf numFmtId="0" fontId="0" fillId="3" borderId="16" xfId="0" applyFont="1" applyFill="1" applyBorder="1" applyAlignment="1">
      <alignment horizontal="center"/>
    </xf>
    <xf numFmtId="3" fontId="0" fillId="3" borderId="17" xfId="0" applyNumberFormat="1" applyFont="1" applyFill="1" applyBorder="1" applyAlignment="1">
      <alignment horizontal="center"/>
    </xf>
    <xf numFmtId="0" fontId="0" fillId="3" borderId="18"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0" fontId="0" fillId="7" borderId="0" xfId="0" applyFill="1" applyAlignment="1">
      <alignment horizontal="right" wrapText="1"/>
    </xf>
    <xf numFmtId="165" fontId="0" fillId="7" borderId="0" xfId="0" applyNumberFormat="1" applyFill="1" applyAlignment="1">
      <alignment horizontal="right" wrapText="1"/>
    </xf>
    <xf numFmtId="0" fontId="0" fillId="8" borderId="0" xfId="0" applyFill="1" applyAlignment="1">
      <alignment horizontal="right" wrapText="1"/>
    </xf>
    <xf numFmtId="165" fontId="0" fillId="8" borderId="0" xfId="0" applyNumberFormat="1" applyFill="1" applyAlignment="1">
      <alignment horizontal="right" wrapText="1"/>
    </xf>
    <xf numFmtId="165" fontId="2" fillId="8" borderId="15" xfId="0" applyNumberFormat="1" applyFont="1" applyFill="1" applyBorder="1" applyAlignment="1">
      <alignment/>
    </xf>
    <xf numFmtId="165" fontId="2" fillId="8" borderId="11" xfId="0" applyNumberFormat="1" applyFont="1" applyFill="1" applyBorder="1" applyAlignment="1">
      <alignment/>
    </xf>
    <xf numFmtId="165" fontId="2" fillId="8" borderId="16" xfId="0" applyNumberFormat="1" applyFont="1" applyFill="1" applyBorder="1" applyAlignment="1">
      <alignment/>
    </xf>
    <xf numFmtId="165" fontId="0" fillId="0" borderId="0" xfId="0" applyNumberFormat="1" applyAlignment="1">
      <alignment horizont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12" fillId="7" borderId="22" xfId="0" applyFont="1" applyFill="1" applyBorder="1" applyAlignment="1">
      <alignment horizontal="center" vertical="center"/>
    </xf>
    <xf numFmtId="0" fontId="1" fillId="2" borderId="0" xfId="0" applyFont="1" applyFill="1" applyBorder="1" applyAlignment="1" applyProtection="1">
      <alignment vertical="center"/>
      <protection/>
    </xf>
    <xf numFmtId="0" fontId="0" fillId="0" borderId="0" xfId="0" applyBorder="1" applyAlignment="1">
      <alignment/>
    </xf>
    <xf numFmtId="0" fontId="1" fillId="2" borderId="0" xfId="0" applyFont="1" applyFill="1" applyBorder="1" applyAlignment="1" applyProtection="1">
      <alignment horizontal="left" vertical="top" wrapText="1"/>
      <protection/>
    </xf>
    <xf numFmtId="0" fontId="5" fillId="2"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19" fillId="3" borderId="7" xfId="0" applyFont="1" applyFill="1" applyBorder="1" applyAlignment="1">
      <alignment horizontal="center" vertical="center"/>
    </xf>
    <xf numFmtId="0" fontId="2" fillId="3" borderId="7" xfId="0" applyFont="1" applyFill="1" applyBorder="1" applyAlignment="1">
      <alignment horizontal="center" vertical="center"/>
    </xf>
    <xf numFmtId="0" fontId="25" fillId="3" borderId="1" xfId="0" applyFont="1" applyFill="1" applyBorder="1" applyAlignment="1">
      <alignment horizontal="center"/>
    </xf>
    <xf numFmtId="0" fontId="25" fillId="3" borderId="0" xfId="0" applyFont="1" applyFill="1" applyBorder="1" applyAlignment="1">
      <alignment horizontal="center"/>
    </xf>
    <xf numFmtId="0" fontId="25" fillId="3" borderId="4" xfId="0" applyFont="1" applyFill="1" applyBorder="1" applyAlignment="1">
      <alignment horizontal="center"/>
    </xf>
    <xf numFmtId="0" fontId="12" fillId="9" borderId="20" xfId="0" applyFont="1" applyFill="1" applyBorder="1" applyAlignment="1" applyProtection="1">
      <alignment horizontal="center" vertical="center"/>
      <protection/>
    </xf>
    <xf numFmtId="0" fontId="12" fillId="9" borderId="21" xfId="0" applyFont="1" applyFill="1" applyBorder="1" applyAlignment="1" applyProtection="1">
      <alignment horizontal="center" vertical="center"/>
      <protection/>
    </xf>
    <xf numFmtId="0" fontId="12" fillId="9" borderId="22" xfId="0" applyFont="1" applyFill="1" applyBorder="1" applyAlignment="1" applyProtection="1">
      <alignment horizontal="center" vertic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10-11 Data (200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1181100</xdr:colOff>
      <xdr:row>8</xdr:row>
      <xdr:rowOff>123825</xdr:rowOff>
    </xdr:from>
    <xdr:to>
      <xdr:col>4</xdr:col>
      <xdr:colOff>57150</xdr:colOff>
      <xdr:row>8</xdr:row>
      <xdr:rowOff>123825</xdr:rowOff>
    </xdr:to>
    <xdr:sp>
      <xdr:nvSpPr>
        <xdr:cNvPr id="1" name="Line 1"/>
        <xdr:cNvSpPr>
          <a:spLocks/>
        </xdr:cNvSpPr>
      </xdr:nvSpPr>
      <xdr:spPr>
        <a:xfrm>
          <a:off x="5172075" y="1943100"/>
          <a:ext cx="590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104775</xdr:rowOff>
    </xdr:from>
    <xdr:to>
      <xdr:col>1</xdr:col>
      <xdr:colOff>1676400</xdr:colOff>
      <xdr:row>4</xdr:row>
      <xdr:rowOff>152400</xdr:rowOff>
    </xdr:to>
    <xdr:pic>
      <xdr:nvPicPr>
        <xdr:cNvPr id="2" name="Picture 64"/>
        <xdr:cNvPicPr preferRelativeResize="1">
          <a:picLocks noChangeAspect="1"/>
        </xdr:cNvPicPr>
      </xdr:nvPicPr>
      <xdr:blipFill>
        <a:blip r:embed="rId1"/>
        <a:stretch>
          <a:fillRect/>
        </a:stretch>
      </xdr:blipFill>
      <xdr:spPr>
        <a:xfrm>
          <a:off x="0" y="104775"/>
          <a:ext cx="191452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91"/>
  <sheetViews>
    <sheetView showGridLines="0" tabSelected="1" zoomScale="75" zoomScaleNormal="75" zoomScaleSheetLayoutView="75" workbookViewId="0" topLeftCell="A1">
      <selection activeCell="B7" sqref="B7"/>
    </sheetView>
  </sheetViews>
  <sheetFormatPr defaultColWidth="9.140625" defaultRowHeight="12.75"/>
  <cols>
    <col min="1" max="1" width="3.57421875" style="8" customWidth="1"/>
    <col min="2" max="2" width="30.57421875" style="6" customWidth="1"/>
    <col min="3" max="4" width="25.7109375" style="6" customWidth="1"/>
    <col min="5" max="5" width="6.7109375" style="6" customWidth="1"/>
    <col min="6" max="6" width="25.7109375" style="6" customWidth="1"/>
    <col min="7" max="7" width="7.7109375" style="6" customWidth="1"/>
    <col min="8" max="8" width="5.7109375" style="6" customWidth="1"/>
    <col min="9" max="9" width="24.00390625" style="6" customWidth="1"/>
    <col min="10" max="10" width="2.57421875" style="6" customWidth="1"/>
    <col min="11" max="11" width="22.57421875" style="6" customWidth="1"/>
    <col min="12" max="12" width="5.7109375" style="10" customWidth="1"/>
    <col min="13" max="13" width="5.7109375" style="23" customWidth="1"/>
    <col min="14" max="14" width="5.7109375" style="136" customWidth="1"/>
    <col min="15" max="15" width="15.57421875" style="136" bestFit="1" customWidth="1"/>
    <col min="16" max="16" width="9.140625" style="136" customWidth="1"/>
  </cols>
  <sheetData>
    <row r="1" spans="1:16" s="9" customFormat="1" ht="20.25">
      <c r="A1" s="71"/>
      <c r="B1" s="72"/>
      <c r="C1" s="209"/>
      <c r="D1" s="210"/>
      <c r="E1" s="210"/>
      <c r="F1" s="210"/>
      <c r="G1" s="73"/>
      <c r="H1" s="73"/>
      <c r="I1" s="75">
        <v>333</v>
      </c>
      <c r="J1" s="74"/>
      <c r="K1" s="74"/>
      <c r="L1" s="130"/>
      <c r="M1" s="23"/>
      <c r="N1" s="133"/>
      <c r="O1" s="133"/>
      <c r="P1" s="133"/>
    </row>
    <row r="2" spans="1:16" s="10" customFormat="1" ht="20.25">
      <c r="A2" s="211"/>
      <c r="B2" s="212"/>
      <c r="C2" s="212"/>
      <c r="D2" s="212"/>
      <c r="E2" s="212"/>
      <c r="F2" s="212"/>
      <c r="G2" s="212"/>
      <c r="H2" s="212"/>
      <c r="I2" s="212"/>
      <c r="J2" s="212"/>
      <c r="K2" s="212"/>
      <c r="L2" s="213"/>
      <c r="M2" s="23"/>
      <c r="N2" s="134"/>
      <c r="O2" s="134"/>
      <c r="P2" s="134"/>
    </row>
    <row r="3" spans="1:16" s="10" customFormat="1" ht="20.25">
      <c r="A3" s="211" t="s">
        <v>712</v>
      </c>
      <c r="B3" s="212"/>
      <c r="C3" s="212"/>
      <c r="D3" s="212"/>
      <c r="E3" s="212"/>
      <c r="F3" s="212"/>
      <c r="G3" s="212"/>
      <c r="H3" s="212"/>
      <c r="I3" s="212"/>
      <c r="J3" s="212"/>
      <c r="K3" s="212"/>
      <c r="L3" s="213"/>
      <c r="M3" s="23"/>
      <c r="N3" s="134"/>
      <c r="O3" s="150"/>
      <c r="P3" s="134"/>
    </row>
    <row r="4" spans="1:16" s="81" customFormat="1" ht="23.25">
      <c r="A4" s="79"/>
      <c r="B4" s="117"/>
      <c r="C4" s="117"/>
      <c r="D4" s="120"/>
      <c r="E4" s="118"/>
      <c r="F4" s="117"/>
      <c r="G4" s="117"/>
      <c r="H4" s="117"/>
      <c r="I4" s="117"/>
      <c r="J4" s="117"/>
      <c r="K4" s="117"/>
      <c r="L4" s="119"/>
      <c r="M4"/>
      <c r="N4" s="135"/>
      <c r="O4" s="150"/>
      <c r="P4" s="135"/>
    </row>
    <row r="5" spans="1:16" s="81" customFormat="1" ht="18.75" thickBot="1">
      <c r="A5" s="82"/>
      <c r="B5" s="129"/>
      <c r="C5" s="129"/>
      <c r="D5" s="129"/>
      <c r="E5" s="129"/>
      <c r="F5" s="129"/>
      <c r="G5" s="129"/>
      <c r="H5" s="129"/>
      <c r="I5" s="129"/>
      <c r="J5" s="129"/>
      <c r="K5" s="129"/>
      <c r="L5" s="105"/>
      <c r="M5" s="80"/>
      <c r="N5" s="135"/>
      <c r="O5" s="149"/>
      <c r="P5" s="135"/>
    </row>
    <row r="6" spans="1:16" s="81" customFormat="1" ht="13.5" customHeight="1">
      <c r="A6" s="116"/>
      <c r="B6" s="106"/>
      <c r="C6" s="15"/>
      <c r="D6" s="15"/>
      <c r="E6" s="15"/>
      <c r="F6" s="15"/>
      <c r="G6" s="15"/>
      <c r="H6" s="15"/>
      <c r="I6" s="15"/>
      <c r="J6" s="37"/>
      <c r="K6" s="37"/>
      <c r="L6" s="111"/>
      <c r="M6" s="80"/>
      <c r="N6" s="135"/>
      <c r="O6" s="149"/>
      <c r="P6" s="135"/>
    </row>
    <row r="7" spans="1:16" ht="13.5" customHeight="1">
      <c r="A7" s="13"/>
      <c r="B7" s="107"/>
      <c r="C7" s="39"/>
      <c r="D7" s="39"/>
      <c r="E7" s="39"/>
      <c r="F7" s="39"/>
      <c r="G7" s="39"/>
      <c r="H7" s="39"/>
      <c r="I7" s="39"/>
      <c r="J7" s="39"/>
      <c r="K7" s="39"/>
      <c r="L7" s="112"/>
      <c r="M7"/>
      <c r="O7" s="137"/>
      <c r="P7" s="138"/>
    </row>
    <row r="8" spans="1:16" ht="13.5" customHeight="1">
      <c r="A8" s="14"/>
      <c r="B8" s="106"/>
      <c r="C8" s="20"/>
      <c r="D8" s="20"/>
      <c r="E8" s="20"/>
      <c r="F8" s="20"/>
      <c r="G8" s="21"/>
      <c r="H8" s="21"/>
      <c r="I8" s="21"/>
      <c r="J8" s="40"/>
      <c r="K8" s="40"/>
      <c r="L8" s="113"/>
      <c r="M8"/>
      <c r="O8" s="137"/>
      <c r="P8" s="137"/>
    </row>
    <row r="9" spans="1:16" s="10" customFormat="1" ht="13.5" customHeight="1">
      <c r="A9" s="41"/>
      <c r="B9" s="109"/>
      <c r="C9" s="110" t="s">
        <v>6</v>
      </c>
      <c r="D9" s="108"/>
      <c r="E9" s="53"/>
      <c r="F9" s="53"/>
      <c r="G9" s="42"/>
      <c r="H9" s="11"/>
      <c r="I9" s="11"/>
      <c r="J9" s="11"/>
      <c r="K9" s="11"/>
      <c r="L9" s="114"/>
      <c r="M9"/>
      <c r="N9" s="136"/>
      <c r="O9" s="134"/>
      <c r="P9" s="134"/>
    </row>
    <row r="10" spans="1:16" s="10" customFormat="1" ht="13.5" customHeight="1">
      <c r="A10" s="41"/>
      <c r="B10" s="109"/>
      <c r="C10" s="108"/>
      <c r="D10" s="108"/>
      <c r="E10" s="109"/>
      <c r="F10" s="53"/>
      <c r="G10" s="42"/>
      <c r="H10" s="11"/>
      <c r="I10" s="11"/>
      <c r="J10" s="11"/>
      <c r="K10" s="11"/>
      <c r="L10" s="114"/>
      <c r="M10"/>
      <c r="N10" s="136"/>
      <c r="O10" s="134"/>
      <c r="P10" s="134"/>
    </row>
    <row r="11" spans="1:16" s="10" customFormat="1" ht="13.5" customHeight="1">
      <c r="A11" s="43"/>
      <c r="B11" s="109"/>
      <c r="C11" s="108"/>
      <c r="D11" s="108"/>
      <c r="E11" s="53"/>
      <c r="F11" s="53"/>
      <c r="G11" s="22"/>
      <c r="H11" s="26"/>
      <c r="I11" s="11"/>
      <c r="J11" s="11"/>
      <c r="K11" s="11"/>
      <c r="L11" s="114"/>
      <c r="M11"/>
      <c r="N11" s="136"/>
      <c r="O11" s="134"/>
      <c r="P11" s="134"/>
    </row>
    <row r="12" spans="1:16" s="10" customFormat="1" ht="13.5" customHeight="1">
      <c r="A12" s="43"/>
      <c r="B12" s="109"/>
      <c r="C12" s="108"/>
      <c r="D12" s="108"/>
      <c r="E12" s="53"/>
      <c r="F12" s="53"/>
      <c r="G12" s="11"/>
      <c r="H12" s="11"/>
      <c r="I12" s="11"/>
      <c r="J12" s="11"/>
      <c r="K12" s="11"/>
      <c r="L12" s="114"/>
      <c r="M12"/>
      <c r="N12" s="136"/>
      <c r="O12" s="134"/>
      <c r="P12" s="134"/>
    </row>
    <row r="13" spans="1:16" s="10" customFormat="1" ht="13.5" customHeight="1" thickBot="1">
      <c r="A13" s="44"/>
      <c r="B13" s="45"/>
      <c r="C13" s="45"/>
      <c r="D13" s="45"/>
      <c r="E13" s="45"/>
      <c r="F13" s="45"/>
      <c r="G13" s="45"/>
      <c r="H13" s="45"/>
      <c r="I13" s="12"/>
      <c r="J13" s="12"/>
      <c r="K13" s="12"/>
      <c r="L13" s="115"/>
      <c r="M13"/>
      <c r="N13" s="136"/>
      <c r="O13" s="134"/>
      <c r="P13" s="134"/>
    </row>
    <row r="14" spans="1:16" s="10" customFormat="1" ht="17.25" customHeight="1">
      <c r="A14" s="76"/>
      <c r="B14" s="98" t="s">
        <v>670</v>
      </c>
      <c r="C14" s="77"/>
      <c r="D14" s="77"/>
      <c r="E14" s="77"/>
      <c r="F14" s="77"/>
      <c r="G14" s="77"/>
      <c r="H14" s="77"/>
      <c r="I14" s="77"/>
      <c r="J14" s="77"/>
      <c r="K14" s="77"/>
      <c r="L14" s="78"/>
      <c r="M14"/>
      <c r="N14" s="136"/>
      <c r="O14" s="134"/>
      <c r="P14" s="134"/>
    </row>
    <row r="15" spans="1:16" s="10" customFormat="1" ht="15.75">
      <c r="A15" s="35"/>
      <c r="B15" s="54" t="s">
        <v>641</v>
      </c>
      <c r="C15" s="56"/>
      <c r="D15" s="56"/>
      <c r="E15" s="56"/>
      <c r="F15" s="56"/>
      <c r="G15" s="16"/>
      <c r="H15" s="16"/>
      <c r="I15" s="57"/>
      <c r="J15" s="57"/>
      <c r="K15" s="57"/>
      <c r="L15" s="29"/>
      <c r="M15"/>
      <c r="N15" s="136"/>
      <c r="O15" s="134"/>
      <c r="P15" s="134"/>
    </row>
    <row r="16" spans="1:16" ht="16.5">
      <c r="A16" s="35"/>
      <c r="B16" s="54" t="s">
        <v>5</v>
      </c>
      <c r="C16" s="54"/>
      <c r="D16" s="54"/>
      <c r="E16" s="54"/>
      <c r="F16" s="54"/>
      <c r="G16" s="16"/>
      <c r="H16" s="16"/>
      <c r="I16" s="57"/>
      <c r="J16" s="57"/>
      <c r="K16" s="57"/>
      <c r="L16" s="29"/>
      <c r="M16" s="101"/>
      <c r="N16" s="137"/>
      <c r="O16" s="137"/>
      <c r="P16" s="137"/>
    </row>
    <row r="17" spans="1:16" ht="16.5">
      <c r="A17" s="27"/>
      <c r="B17" s="54" t="s">
        <v>729</v>
      </c>
      <c r="C17" s="56"/>
      <c r="D17" s="56"/>
      <c r="E17" s="56"/>
      <c r="F17" s="56"/>
      <c r="G17" s="16"/>
      <c r="H17" s="16"/>
      <c r="I17" s="57"/>
      <c r="J17" s="57"/>
      <c r="K17" s="57"/>
      <c r="L17" s="29"/>
      <c r="M17" s="101"/>
      <c r="N17" s="137"/>
      <c r="O17" s="137"/>
      <c r="P17" s="137"/>
    </row>
    <row r="18" spans="1:13" ht="15.75">
      <c r="A18" s="27"/>
      <c r="B18" s="54" t="s">
        <v>730</v>
      </c>
      <c r="C18" s="54"/>
      <c r="D18" s="54"/>
      <c r="E18" s="54"/>
      <c r="F18" s="56"/>
      <c r="G18" s="16"/>
      <c r="H18" s="16"/>
      <c r="I18" s="57"/>
      <c r="J18" s="57"/>
      <c r="K18" s="57"/>
      <c r="L18" s="29"/>
      <c r="M18" s="102"/>
    </row>
    <row r="19" spans="1:13" ht="15.75">
      <c r="A19" s="27"/>
      <c r="B19" s="54"/>
      <c r="C19" s="54"/>
      <c r="D19" s="54"/>
      <c r="E19" s="54"/>
      <c r="F19" s="56"/>
      <c r="G19" s="16"/>
      <c r="H19" s="16"/>
      <c r="I19" s="57"/>
      <c r="J19" s="57"/>
      <c r="K19" s="57"/>
      <c r="L19" s="29"/>
      <c r="M19" s="102"/>
    </row>
    <row r="20" spans="1:13" ht="15.75">
      <c r="A20" s="35"/>
      <c r="B20" s="54"/>
      <c r="C20" s="54"/>
      <c r="D20" s="54"/>
      <c r="E20" s="54"/>
      <c r="F20" s="56"/>
      <c r="G20" s="16"/>
      <c r="H20" s="16"/>
      <c r="I20" s="57" t="s">
        <v>642</v>
      </c>
      <c r="J20" s="57"/>
      <c r="K20" s="57" t="s">
        <v>644</v>
      </c>
      <c r="L20" s="29"/>
      <c r="M20" s="102"/>
    </row>
    <row r="21" spans="1:13" ht="15.75">
      <c r="A21" s="35"/>
      <c r="B21" s="54"/>
      <c r="C21" s="54"/>
      <c r="D21" s="54"/>
      <c r="E21" s="54"/>
      <c r="F21" s="28"/>
      <c r="G21" s="28"/>
      <c r="H21" s="28"/>
      <c r="I21" s="57" t="s">
        <v>643</v>
      </c>
      <c r="J21" s="57"/>
      <c r="K21" s="57" t="s">
        <v>645</v>
      </c>
      <c r="L21" s="29"/>
      <c r="M21" s="102"/>
    </row>
    <row r="22" spans="1:13" ht="18.75" thickBot="1">
      <c r="A22" s="58"/>
      <c r="B22" s="93" t="s">
        <v>0</v>
      </c>
      <c r="C22" s="28"/>
      <c r="D22" s="28"/>
      <c r="E22" s="28"/>
      <c r="F22" s="28"/>
      <c r="G22" s="28"/>
      <c r="H22" s="28"/>
      <c r="I22" s="59" t="s">
        <v>1</v>
      </c>
      <c r="J22" s="57"/>
      <c r="K22" s="59" t="s">
        <v>1</v>
      </c>
      <c r="L22" s="29"/>
      <c r="M22" s="102"/>
    </row>
    <row r="23" spans="1:13" ht="19.5" customHeight="1" thickBot="1">
      <c r="A23" s="27"/>
      <c r="B23" s="63" t="s">
        <v>731</v>
      </c>
      <c r="C23" s="54"/>
      <c r="D23" s="54"/>
      <c r="E23" s="54"/>
      <c r="F23" s="57"/>
      <c r="G23" s="57"/>
      <c r="H23" s="57"/>
      <c r="I23" s="166">
        <f>VLOOKUP('QRC4 Form'!$I$1,Data!$A$3:$AP$335,4,FALSE)</f>
        <v>22982221</v>
      </c>
      <c r="J23" s="142"/>
      <c r="K23" s="166">
        <f>VLOOKUP('QRC4 Form'!$I$1,Data!$A$3:$AP$335,31,FALSE)</f>
        <v>22381163.53</v>
      </c>
      <c r="L23" s="29"/>
      <c r="M23" s="100"/>
    </row>
    <row r="24" spans="1:13" ht="16.5" thickBot="1">
      <c r="A24" s="27"/>
      <c r="B24" s="55"/>
      <c r="C24" s="55"/>
      <c r="D24" s="55"/>
      <c r="E24" s="55"/>
      <c r="F24" s="55"/>
      <c r="G24" s="16"/>
      <c r="H24" s="28"/>
      <c r="I24" s="142"/>
      <c r="J24" s="142"/>
      <c r="K24" s="142"/>
      <c r="L24" s="29"/>
      <c r="M24" s="100"/>
    </row>
    <row r="25" spans="1:13" ht="18.75" thickBot="1">
      <c r="A25" s="27"/>
      <c r="B25" s="54" t="s">
        <v>745</v>
      </c>
      <c r="C25" s="54"/>
      <c r="D25" s="54"/>
      <c r="E25" s="54"/>
      <c r="F25" s="16"/>
      <c r="G25" s="16"/>
      <c r="H25" s="28"/>
      <c r="I25" s="166">
        <f>VLOOKUP('QRC4 Form'!$I$1,Data!$A$3:$AP$335,5,FALSE)</f>
        <v>324922.28</v>
      </c>
      <c r="J25" s="142"/>
      <c r="K25" s="166">
        <f>VLOOKUP('QRC4 Form'!$I$1,Data!$A$3:$AP$335,32,FALSE)</f>
        <v>283717.33</v>
      </c>
      <c r="L25" s="29"/>
      <c r="M25" s="100"/>
    </row>
    <row r="26" spans="1:13" ht="16.5" thickBot="1">
      <c r="A26" s="35"/>
      <c r="B26" s="54"/>
      <c r="C26" s="54"/>
      <c r="D26" s="54"/>
      <c r="E26" s="54"/>
      <c r="F26" s="16"/>
      <c r="G26" s="16"/>
      <c r="H26" s="28"/>
      <c r="I26" s="142"/>
      <c r="J26" s="142"/>
      <c r="K26" s="142"/>
      <c r="L26" s="29"/>
      <c r="M26" s="100"/>
    </row>
    <row r="27" spans="1:13" ht="18.75" thickBot="1">
      <c r="A27" s="27"/>
      <c r="B27" s="54" t="s">
        <v>732</v>
      </c>
      <c r="C27" s="54"/>
      <c r="D27" s="54"/>
      <c r="E27" s="54"/>
      <c r="F27" s="16"/>
      <c r="G27" s="16"/>
      <c r="H27" s="28"/>
      <c r="I27" s="166">
        <f>VLOOKUP('QRC4 Form'!$I$1,Data!$A$3:$AP$335,6,FALSE)</f>
        <v>22052610.74</v>
      </c>
      <c r="J27" s="142"/>
      <c r="K27" s="166">
        <f>VLOOKUP('QRC4 Form'!$I$1,Data!$A$3:$AP$335,33,FALSE)</f>
        <v>21589775.060000002</v>
      </c>
      <c r="L27" s="29"/>
      <c r="M27" s="100"/>
    </row>
    <row r="28" spans="1:13" ht="16.5" thickBot="1">
      <c r="A28" s="27"/>
      <c r="B28" s="54"/>
      <c r="C28" s="54"/>
      <c r="D28" s="54"/>
      <c r="E28" s="54"/>
      <c r="F28" s="16"/>
      <c r="G28" s="16"/>
      <c r="H28" s="28"/>
      <c r="I28" s="142"/>
      <c r="J28" s="142"/>
      <c r="K28" s="142"/>
      <c r="L28" s="29"/>
      <c r="M28" s="100"/>
    </row>
    <row r="29" spans="1:13" ht="18.75" thickBot="1">
      <c r="A29" s="35"/>
      <c r="B29" s="54" t="s">
        <v>733</v>
      </c>
      <c r="C29" s="54"/>
      <c r="D29" s="54"/>
      <c r="E29" s="54"/>
      <c r="F29" s="16"/>
      <c r="G29" s="16"/>
      <c r="H29" s="28"/>
      <c r="I29" s="166">
        <f>VLOOKUP('QRC4 Form'!$I$1,Data!$A$3:$AP$335,7,FALSE)</f>
        <v>22377543.01</v>
      </c>
      <c r="J29" s="142"/>
      <c r="K29" s="166">
        <f>VLOOKUP('QRC4 Form'!$I$1,Data!$A$3:$AP$335,34,FALSE)</f>
        <v>21873494.380000003</v>
      </c>
      <c r="L29" s="29"/>
      <c r="M29" s="100"/>
    </row>
    <row r="30" spans="1:13" ht="20.25">
      <c r="A30" s="61"/>
      <c r="B30" s="62"/>
      <c r="C30" s="62"/>
      <c r="D30" s="62"/>
      <c r="E30" s="62"/>
      <c r="F30" s="28"/>
      <c r="G30" s="28"/>
      <c r="H30" s="28"/>
      <c r="I30" s="143"/>
      <c r="J30" s="144"/>
      <c r="K30" s="143"/>
      <c r="L30" s="29"/>
      <c r="M30" s="100"/>
    </row>
    <row r="31" spans="1:13" ht="16.5" thickBot="1">
      <c r="A31" s="27"/>
      <c r="B31" s="62"/>
      <c r="C31" s="62"/>
      <c r="D31" s="62"/>
      <c r="E31" s="62"/>
      <c r="F31" s="28"/>
      <c r="G31" s="28"/>
      <c r="H31" s="28"/>
      <c r="I31" s="163" t="s">
        <v>2</v>
      </c>
      <c r="J31" s="165"/>
      <c r="K31" s="163" t="s">
        <v>2</v>
      </c>
      <c r="L31" s="29"/>
      <c r="M31" s="100"/>
    </row>
    <row r="32" spans="1:13" ht="18.75" thickBot="1">
      <c r="A32" s="27"/>
      <c r="B32" s="63" t="s">
        <v>734</v>
      </c>
      <c r="C32" s="63"/>
      <c r="D32" s="63"/>
      <c r="E32" s="63"/>
      <c r="F32" s="28"/>
      <c r="G32" s="28"/>
      <c r="H32" s="28"/>
      <c r="I32" s="167">
        <f>VLOOKUP('QRC4 Form'!$I$1,Data!$A$3:$AP$335,8,FALSE)</f>
        <v>97.36893144487647</v>
      </c>
      <c r="J32" s="142"/>
      <c r="K32" s="167">
        <f>VLOOKUP('QRC4 Form'!$I$1,Data!$A$3:$AP$335,35,FALSE)</f>
        <v>97.73171243166374</v>
      </c>
      <c r="L32" s="29"/>
      <c r="M32" s="100"/>
    </row>
    <row r="33" spans="1:13" ht="15.75">
      <c r="A33" s="35"/>
      <c r="B33" s="83"/>
      <c r="C33" s="64"/>
      <c r="D33" s="64"/>
      <c r="E33" s="64"/>
      <c r="F33" s="28"/>
      <c r="G33" s="28"/>
      <c r="H33" s="28"/>
      <c r="I33" s="145"/>
      <c r="J33" s="144"/>
      <c r="K33" s="145"/>
      <c r="L33" s="29"/>
      <c r="M33" s="100"/>
    </row>
    <row r="34" spans="1:13" ht="16.5" thickBot="1">
      <c r="A34" s="35"/>
      <c r="B34" s="28"/>
      <c r="C34" s="28"/>
      <c r="D34" s="28"/>
      <c r="E34" s="28"/>
      <c r="F34" s="28"/>
      <c r="G34" s="28"/>
      <c r="H34" s="28"/>
      <c r="I34" s="151" t="s">
        <v>1</v>
      </c>
      <c r="J34" s="57"/>
      <c r="K34" s="151" t="s">
        <v>1</v>
      </c>
      <c r="L34" s="29"/>
      <c r="M34" s="100"/>
    </row>
    <row r="35" spans="1:13" ht="18.75" thickBot="1">
      <c r="A35" s="27"/>
      <c r="B35" s="4" t="s">
        <v>735</v>
      </c>
      <c r="C35" s="54"/>
      <c r="D35" s="54"/>
      <c r="E35" s="54"/>
      <c r="F35" s="28"/>
      <c r="G35" s="28"/>
      <c r="H35" s="28"/>
      <c r="I35" s="166">
        <f>VLOOKUP('QRC4 Form'!$I$1,Data!$A$3:$AP$335,9,FALSE)</f>
        <v>391956.94000000006</v>
      </c>
      <c r="J35" s="142"/>
      <c r="K35" s="166">
        <f>VLOOKUP('QRC4 Form'!$I$1,Data!$A$3:$AP$335,36,FALSE)</f>
        <v>-253028.38</v>
      </c>
      <c r="L35" s="29"/>
      <c r="M35" s="100"/>
    </row>
    <row r="36" spans="1:13" ht="16.5" thickBot="1">
      <c r="A36" s="35"/>
      <c r="B36" s="89" t="s">
        <v>651</v>
      </c>
      <c r="C36" s="16"/>
      <c r="D36" s="16"/>
      <c r="E36" s="16"/>
      <c r="F36" s="28"/>
      <c r="G36" s="28"/>
      <c r="H36" s="28"/>
      <c r="I36" s="145"/>
      <c r="J36" s="144"/>
      <c r="K36" s="145"/>
      <c r="L36" s="29"/>
      <c r="M36" s="100"/>
    </row>
    <row r="37" spans="1:13" ht="18.75" thickBot="1">
      <c r="A37" s="27"/>
      <c r="B37" s="47" t="s">
        <v>753</v>
      </c>
      <c r="C37" s="16"/>
      <c r="D37" s="16"/>
      <c r="E37" s="16"/>
      <c r="F37" s="28"/>
      <c r="G37" s="28"/>
      <c r="H37" s="28"/>
      <c r="I37" s="166">
        <f>VLOOKUP('QRC4 Form'!$I$1,Data!$A$3:$AP$335,10,FALSE)</f>
        <v>314326.48</v>
      </c>
      <c r="J37" s="142"/>
      <c r="K37" s="166">
        <f>VLOOKUP('QRC4 Form'!$I$1,Data!$A$3:$AP$335,37,FALSE)</f>
        <v>295339.42</v>
      </c>
      <c r="L37" s="29"/>
      <c r="M37" s="100"/>
    </row>
    <row r="38" spans="1:13" ht="16.5" thickBot="1">
      <c r="A38" s="27"/>
      <c r="B38" s="89" t="s">
        <v>671</v>
      </c>
      <c r="C38" s="16"/>
      <c r="D38" s="16"/>
      <c r="E38" s="16"/>
      <c r="F38" s="28"/>
      <c r="G38" s="28"/>
      <c r="H38" s="28"/>
      <c r="I38" s="145"/>
      <c r="J38" s="144"/>
      <c r="K38" s="145"/>
      <c r="L38" s="29"/>
      <c r="M38" s="100"/>
    </row>
    <row r="39" spans="1:13" ht="18.75" thickBot="1">
      <c r="A39" s="35"/>
      <c r="B39" s="36" t="s">
        <v>736</v>
      </c>
      <c r="C39" s="16"/>
      <c r="D39" s="16"/>
      <c r="E39" s="16"/>
      <c r="F39" s="28"/>
      <c r="G39" s="28"/>
      <c r="H39" s="28"/>
      <c r="I39" s="166">
        <f>VLOOKUP('QRC4 Form'!$I$1,Data!$A$3:$AP$335,11,FALSE)</f>
        <v>22758893</v>
      </c>
      <c r="J39" s="142"/>
      <c r="K39" s="166">
        <f>VLOOKUP('QRC4 Form'!$I$1,Data!$A$3:$AP$335,38,FALSE)</f>
        <v>21632086.59</v>
      </c>
      <c r="L39" s="29"/>
      <c r="M39" s="100"/>
    </row>
    <row r="40" spans="1:13" ht="15.75">
      <c r="A40" s="27"/>
      <c r="B40" s="84" t="s">
        <v>652</v>
      </c>
      <c r="C40" s="28"/>
      <c r="D40" s="28"/>
      <c r="E40" s="28"/>
      <c r="F40" s="28"/>
      <c r="G40" s="28"/>
      <c r="H40" s="28"/>
      <c r="I40" s="145"/>
      <c r="J40" s="144"/>
      <c r="K40" s="145"/>
      <c r="L40" s="29"/>
      <c r="M40" s="100"/>
    </row>
    <row r="41" spans="1:13" ht="15.75">
      <c r="A41" s="27"/>
      <c r="B41" s="28"/>
      <c r="C41" s="28"/>
      <c r="D41" s="28"/>
      <c r="E41" s="28"/>
      <c r="F41" s="28"/>
      <c r="G41" s="28"/>
      <c r="H41" s="28"/>
      <c r="I41" s="145"/>
      <c r="J41" s="144"/>
      <c r="K41" s="145"/>
      <c r="L41" s="29"/>
      <c r="M41" s="100"/>
    </row>
    <row r="42" spans="1:13" ht="18">
      <c r="A42" s="58"/>
      <c r="B42" s="93" t="s">
        <v>3</v>
      </c>
      <c r="C42" s="28"/>
      <c r="D42" s="28"/>
      <c r="E42" s="28"/>
      <c r="F42" s="28"/>
      <c r="G42" s="28"/>
      <c r="H42" s="28"/>
      <c r="I42" s="145"/>
      <c r="J42" s="144"/>
      <c r="K42" s="145"/>
      <c r="L42" s="29"/>
      <c r="M42" s="100"/>
    </row>
    <row r="43" spans="1:13" ht="15.75">
      <c r="A43" s="65"/>
      <c r="B43" s="94" t="s">
        <v>737</v>
      </c>
      <c r="C43" s="28"/>
      <c r="D43" s="28"/>
      <c r="E43" s="28"/>
      <c r="F43" s="28"/>
      <c r="G43" s="28"/>
      <c r="H43" s="28"/>
      <c r="I43" s="145"/>
      <c r="J43" s="144"/>
      <c r="K43" s="145"/>
      <c r="L43" s="29"/>
      <c r="M43" s="100"/>
    </row>
    <row r="44" spans="1:13" ht="15.75">
      <c r="A44" s="65"/>
      <c r="B44" s="94" t="s">
        <v>650</v>
      </c>
      <c r="C44" s="28"/>
      <c r="D44" s="28"/>
      <c r="E44" s="28"/>
      <c r="F44" s="28"/>
      <c r="G44" s="28"/>
      <c r="H44" s="28"/>
      <c r="I44" s="145"/>
      <c r="J44" s="144"/>
      <c r="K44" s="145"/>
      <c r="L44" s="29"/>
      <c r="M44" s="100"/>
    </row>
    <row r="45" spans="1:16" ht="16.5" thickBot="1">
      <c r="A45" s="65"/>
      <c r="B45" s="94"/>
      <c r="C45" s="28"/>
      <c r="D45" s="28"/>
      <c r="E45" s="28"/>
      <c r="F45" s="28"/>
      <c r="G45" s="28"/>
      <c r="H45" s="28"/>
      <c r="I45" s="164" t="s">
        <v>1</v>
      </c>
      <c r="J45" s="144"/>
      <c r="K45" s="164" t="s">
        <v>1</v>
      </c>
      <c r="L45" s="29"/>
      <c r="M45" s="100"/>
      <c r="P45" s="139"/>
    </row>
    <row r="46" spans="1:13" ht="18.75" thickBot="1">
      <c r="A46" s="27"/>
      <c r="B46" s="85" t="s">
        <v>672</v>
      </c>
      <c r="C46" s="66"/>
      <c r="D46" s="66"/>
      <c r="E46" s="66"/>
      <c r="F46" s="28"/>
      <c r="G46" s="28"/>
      <c r="H46" s="28"/>
      <c r="I46" s="166">
        <f>VLOOKUP('QRC4 Form'!$I$1,Data!$A$3:$AP$335,12,FALSE)</f>
        <v>6672486.63</v>
      </c>
      <c r="J46" s="142"/>
      <c r="K46" s="166">
        <f>VLOOKUP('QRC4 Form'!$I$1,Data!$A$3:$AP$335,39,FALSE)</f>
        <v>7180088.41</v>
      </c>
      <c r="L46" s="29"/>
      <c r="M46" s="100"/>
    </row>
    <row r="47" spans="1:13" ht="16.5" thickBot="1">
      <c r="A47" s="27"/>
      <c r="B47" s="16"/>
      <c r="C47" s="16"/>
      <c r="D47" s="16"/>
      <c r="E47" s="16"/>
      <c r="F47" s="28"/>
      <c r="G47" s="28"/>
      <c r="H47" s="28"/>
      <c r="I47" s="145"/>
      <c r="J47" s="144"/>
      <c r="K47" s="145"/>
      <c r="L47" s="29"/>
      <c r="M47" s="100"/>
    </row>
    <row r="48" spans="1:13" ht="18.75" thickBot="1">
      <c r="A48" s="27"/>
      <c r="B48" s="85" t="s">
        <v>676</v>
      </c>
      <c r="C48" s="66"/>
      <c r="D48" s="66"/>
      <c r="E48" s="66"/>
      <c r="F48" s="28"/>
      <c r="G48" s="28"/>
      <c r="H48" s="28"/>
      <c r="I48" s="166">
        <f>VLOOKUP('QRC4 Form'!$I$1,Data!$A$3:$AP$335,13,FALSE)</f>
        <v>6420910.22</v>
      </c>
      <c r="J48" s="142"/>
      <c r="K48" s="166">
        <f>VLOOKUP('QRC4 Form'!$I$1,Data!$A$3:$AP$335,40,FALSE)</f>
        <v>6173007.4399999995</v>
      </c>
      <c r="L48" s="29"/>
      <c r="M48" s="100"/>
    </row>
    <row r="49" spans="1:13" ht="16.5" thickBot="1">
      <c r="A49" s="61"/>
      <c r="B49" s="16"/>
      <c r="C49" s="16"/>
      <c r="D49" s="16"/>
      <c r="E49" s="16"/>
      <c r="F49" s="28"/>
      <c r="G49" s="28"/>
      <c r="H49" s="28"/>
      <c r="I49" s="145"/>
      <c r="J49" s="144"/>
      <c r="K49" s="145"/>
      <c r="L49" s="29"/>
      <c r="M49" s="100"/>
    </row>
    <row r="50" spans="1:13" ht="18.75" thickBot="1">
      <c r="A50" s="27"/>
      <c r="B50" s="85" t="s">
        <v>673</v>
      </c>
      <c r="C50" s="66"/>
      <c r="D50" s="66"/>
      <c r="E50" s="66"/>
      <c r="F50" s="28"/>
      <c r="G50" s="28"/>
      <c r="H50" s="28"/>
      <c r="I50" s="166">
        <f>VLOOKUP('QRC4 Form'!$I$1,Data!$A$3:$AP$335,14,FALSE)</f>
        <v>6458346.290000001</v>
      </c>
      <c r="J50" s="142"/>
      <c r="K50" s="166">
        <f>VLOOKUP('QRC4 Form'!$I$1,Data!$A$3:$AP$335,41,FALSE)</f>
        <v>5968509.22</v>
      </c>
      <c r="L50" s="29"/>
      <c r="M50" s="100"/>
    </row>
    <row r="51" spans="1:13" ht="16.5" thickBot="1">
      <c r="A51" s="27"/>
      <c r="B51" s="16"/>
      <c r="C51" s="16"/>
      <c r="D51" s="16"/>
      <c r="E51" s="16"/>
      <c r="F51" s="28"/>
      <c r="G51" s="28"/>
      <c r="H51" s="28"/>
      <c r="I51" s="145"/>
      <c r="J51" s="144"/>
      <c r="K51" s="145"/>
      <c r="L51" s="29"/>
      <c r="M51" s="100"/>
    </row>
    <row r="52" spans="1:13" ht="18.75" thickBot="1">
      <c r="A52" s="27"/>
      <c r="B52" s="85" t="s">
        <v>674</v>
      </c>
      <c r="C52" s="66"/>
      <c r="D52" s="66"/>
      <c r="E52" s="66"/>
      <c r="F52" s="28"/>
      <c r="G52" s="28"/>
      <c r="H52" s="28"/>
      <c r="I52" s="166">
        <f>VLOOKUP('QRC4 Form'!$I$1,Data!$A$3:$AP$335,15,FALSE)</f>
        <v>3207148.52</v>
      </c>
      <c r="J52" s="142"/>
      <c r="K52" s="166">
        <f>VLOOKUP('QRC4 Form'!$I$1,Data!$A$3:$AP$335,42,FALSE)</f>
        <v>2310481.86</v>
      </c>
      <c r="L52" s="29"/>
      <c r="M52" s="100"/>
    </row>
    <row r="53" spans="1:13" ht="15.75">
      <c r="A53" s="27"/>
      <c r="B53" s="28"/>
      <c r="C53" s="28"/>
      <c r="D53" s="28"/>
      <c r="E53" s="28"/>
      <c r="F53" s="28"/>
      <c r="G53" s="28"/>
      <c r="H53" s="28"/>
      <c r="I53" s="145"/>
      <c r="J53" s="144"/>
      <c r="K53" s="145"/>
      <c r="L53" s="29"/>
      <c r="M53" s="100"/>
    </row>
    <row r="54" spans="1:13" ht="16.5" thickBot="1">
      <c r="A54" s="27"/>
      <c r="B54" s="63" t="s">
        <v>4</v>
      </c>
      <c r="C54" s="28"/>
      <c r="D54" s="28"/>
      <c r="E54" s="28"/>
      <c r="F54" s="28"/>
      <c r="G54" s="28"/>
      <c r="H54" s="28"/>
      <c r="I54" s="164" t="s">
        <v>1</v>
      </c>
      <c r="J54" s="144"/>
      <c r="K54" s="145"/>
      <c r="L54" s="29"/>
      <c r="M54" s="100"/>
    </row>
    <row r="55" spans="1:13" ht="18.75" thickBot="1">
      <c r="A55" s="27"/>
      <c r="B55" s="36" t="s">
        <v>738</v>
      </c>
      <c r="C55" s="28"/>
      <c r="D55" s="28"/>
      <c r="E55" s="28"/>
      <c r="F55" s="28"/>
      <c r="G55" s="28"/>
      <c r="H55" s="28"/>
      <c r="I55" s="166">
        <f>VLOOKUP('QRC4 Form'!$I$1,Data!$A$3:$AP$335,16,FALSE)</f>
        <v>4174233.31</v>
      </c>
      <c r="J55" s="144"/>
      <c r="K55" s="145"/>
      <c r="L55" s="29"/>
      <c r="M55" s="99"/>
    </row>
    <row r="56" spans="1:13" ht="15.75">
      <c r="A56" s="27"/>
      <c r="B56" s="16" t="s">
        <v>739</v>
      </c>
      <c r="C56" s="28"/>
      <c r="D56" s="28"/>
      <c r="E56" s="28"/>
      <c r="F56" s="28"/>
      <c r="G56" s="28"/>
      <c r="H56" s="28"/>
      <c r="I56" s="28"/>
      <c r="J56" s="28"/>
      <c r="K56" s="60"/>
      <c r="L56" s="29"/>
      <c r="M56" s="99"/>
    </row>
    <row r="57" spans="1:13" ht="16.5" thickBot="1">
      <c r="A57" s="27"/>
      <c r="B57" s="16"/>
      <c r="C57" s="28"/>
      <c r="D57" s="28"/>
      <c r="E57" s="28"/>
      <c r="F57" s="28"/>
      <c r="G57" s="28"/>
      <c r="H57" s="28"/>
      <c r="I57" s="28"/>
      <c r="J57" s="28"/>
      <c r="K57" s="60"/>
      <c r="L57" s="29"/>
      <c r="M57" s="99"/>
    </row>
    <row r="58" spans="1:13" ht="18.75" thickBot="1">
      <c r="A58" s="214" t="s">
        <v>646</v>
      </c>
      <c r="B58" s="215"/>
      <c r="C58" s="215"/>
      <c r="D58" s="215"/>
      <c r="E58" s="215"/>
      <c r="F58" s="215"/>
      <c r="G58" s="215"/>
      <c r="H58" s="215"/>
      <c r="I58" s="215"/>
      <c r="J58" s="215"/>
      <c r="K58" s="215"/>
      <c r="L58" s="216"/>
      <c r="M58" s="100"/>
    </row>
    <row r="59" spans="1:13" ht="16.5" thickBot="1">
      <c r="A59" s="2"/>
      <c r="B59" s="17"/>
      <c r="C59" s="17"/>
      <c r="D59" s="17"/>
      <c r="E59" s="17"/>
      <c r="F59" s="31"/>
      <c r="G59" s="31"/>
      <c r="H59" s="46"/>
      <c r="I59" s="17"/>
      <c r="J59" s="17"/>
      <c r="K59" s="59" t="s">
        <v>1</v>
      </c>
      <c r="L59" s="32"/>
      <c r="M59" s="100"/>
    </row>
    <row r="60" spans="1:13" ht="23.25" customHeight="1" thickBot="1">
      <c r="A60" s="7"/>
      <c r="B60" s="47" t="s">
        <v>740</v>
      </c>
      <c r="C60" s="17"/>
      <c r="D60" s="17"/>
      <c r="E60" s="17"/>
      <c r="F60" s="17"/>
      <c r="G60" s="17"/>
      <c r="H60" s="46"/>
      <c r="I60" s="31"/>
      <c r="J60" s="31"/>
      <c r="K60" s="166">
        <f>VLOOKUP('QRC4 Form'!$I$1,Data!$A$3:$AP$335,17,FALSE)</f>
        <v>323.04</v>
      </c>
      <c r="L60" s="32"/>
      <c r="M60" s="100"/>
    </row>
    <row r="61" spans="1:16" ht="16.5" thickBot="1">
      <c r="A61" s="7"/>
      <c r="B61" s="17"/>
      <c r="C61" s="17"/>
      <c r="D61" s="17"/>
      <c r="E61" s="17"/>
      <c r="F61" s="31"/>
      <c r="G61" s="31"/>
      <c r="H61" s="46"/>
      <c r="I61" s="17"/>
      <c r="J61" s="17"/>
      <c r="K61" s="146"/>
      <c r="L61" s="32"/>
      <c r="M61" s="100"/>
      <c r="P61" s="137"/>
    </row>
    <row r="62" spans="1:15" ht="18.75" thickBot="1">
      <c r="A62" s="7"/>
      <c r="B62" s="47" t="s">
        <v>741</v>
      </c>
      <c r="C62" s="17"/>
      <c r="D62" s="17"/>
      <c r="E62" s="17"/>
      <c r="F62" s="17"/>
      <c r="G62" s="17"/>
      <c r="H62" s="46"/>
      <c r="I62" s="17"/>
      <c r="J62" s="17"/>
      <c r="K62" s="166">
        <f>VLOOKUP('QRC4 Form'!$I$1,Data!$A$3:$AP$335,18,FALSE)</f>
        <v>1</v>
      </c>
      <c r="L62" s="32"/>
      <c r="N62" s="137"/>
      <c r="O62" s="137"/>
    </row>
    <row r="63" spans="1:16" ht="18.75" thickBot="1">
      <c r="A63" s="2"/>
      <c r="B63" s="48"/>
      <c r="C63" s="48"/>
      <c r="D63" s="48"/>
      <c r="E63" s="48"/>
      <c r="F63" s="31"/>
      <c r="G63" s="31"/>
      <c r="H63" s="46"/>
      <c r="I63" s="47"/>
      <c r="J63" s="47"/>
      <c r="K63" s="47"/>
      <c r="L63" s="32"/>
      <c r="M63" s="103"/>
      <c r="N63" s="140"/>
      <c r="O63" s="140"/>
      <c r="P63" s="137"/>
    </row>
    <row r="64" spans="1:16" s="1" customFormat="1" ht="18.75" thickBot="1">
      <c r="A64" s="201" t="s">
        <v>647</v>
      </c>
      <c r="B64" s="202"/>
      <c r="C64" s="202"/>
      <c r="D64" s="202"/>
      <c r="E64" s="202"/>
      <c r="F64" s="202"/>
      <c r="G64" s="202"/>
      <c r="H64" s="202"/>
      <c r="I64" s="202"/>
      <c r="J64" s="202"/>
      <c r="K64" s="202"/>
      <c r="L64" s="203"/>
      <c r="M64" s="23"/>
      <c r="N64" s="137"/>
      <c r="O64" s="137"/>
      <c r="P64" s="140"/>
    </row>
    <row r="65" spans="1:16" ht="18">
      <c r="A65" s="67"/>
      <c r="B65" s="92"/>
      <c r="C65" s="68"/>
      <c r="D65" s="68"/>
      <c r="E65" s="68"/>
      <c r="F65" s="68"/>
      <c r="G65" s="68"/>
      <c r="H65" s="68"/>
      <c r="I65" s="68"/>
      <c r="J65" s="68"/>
      <c r="K65" s="68"/>
      <c r="L65" s="69"/>
      <c r="M65" s="103"/>
      <c r="N65" s="140"/>
      <c r="O65" s="140"/>
      <c r="P65" s="137"/>
    </row>
    <row r="66" spans="1:16" s="1" customFormat="1" ht="18">
      <c r="A66" s="90"/>
      <c r="B66" s="16" t="s">
        <v>669</v>
      </c>
      <c r="C66" s="16"/>
      <c r="D66" s="91"/>
      <c r="E66" s="91"/>
      <c r="F66" s="91"/>
      <c r="G66" s="91"/>
      <c r="H66" s="91"/>
      <c r="I66" s="91"/>
      <c r="J66" s="91"/>
      <c r="K66" s="91"/>
      <c r="L66" s="33"/>
      <c r="M66" s="23"/>
      <c r="N66" s="137"/>
      <c r="O66" s="137"/>
      <c r="P66" s="136"/>
    </row>
    <row r="67" spans="1:12" ht="16.5" thickBot="1">
      <c r="A67" s="13"/>
      <c r="B67" s="31"/>
      <c r="C67" s="31"/>
      <c r="D67" s="31"/>
      <c r="E67" s="31"/>
      <c r="F67" s="31"/>
      <c r="G67" s="38"/>
      <c r="H67" s="31"/>
      <c r="I67" s="31"/>
      <c r="J67" s="31"/>
      <c r="K67" s="5" t="s">
        <v>1</v>
      </c>
      <c r="L67" s="32"/>
    </row>
    <row r="68" spans="1:12" ht="18.75" thickBot="1">
      <c r="A68" s="35"/>
      <c r="B68" s="36" t="s">
        <v>746</v>
      </c>
      <c r="C68" s="16"/>
      <c r="D68" s="16"/>
      <c r="E68" s="16"/>
      <c r="F68" s="28"/>
      <c r="G68" s="70"/>
      <c r="H68" s="28"/>
      <c r="I68" s="28"/>
      <c r="J68" s="28"/>
      <c r="K68" s="166">
        <f>VLOOKUP('QRC4 Form'!$I$1,Data!$A$3:$AP$335,19,FALSE)</f>
        <v>2343545.94</v>
      </c>
      <c r="L68" s="29"/>
    </row>
    <row r="69" spans="1:12" ht="16.5" thickBot="1">
      <c r="A69" s="7"/>
      <c r="B69" s="47"/>
      <c r="C69" s="47"/>
      <c r="D69" s="47"/>
      <c r="E69" s="47"/>
      <c r="F69" s="31"/>
      <c r="G69" s="38"/>
      <c r="H69" s="31"/>
      <c r="I69" s="31"/>
      <c r="J69" s="31"/>
      <c r="K69" s="142"/>
      <c r="L69" s="32"/>
    </row>
    <row r="70" spans="1:12" ht="18.75" thickBot="1">
      <c r="A70" s="34"/>
      <c r="B70" s="206" t="s">
        <v>751</v>
      </c>
      <c r="C70" s="207"/>
      <c r="D70" s="207"/>
      <c r="E70" s="207"/>
      <c r="F70" s="207"/>
      <c r="G70" s="207"/>
      <c r="H70" s="208"/>
      <c r="I70" s="208"/>
      <c r="J70" s="31"/>
      <c r="K70" s="166">
        <f>VLOOKUP('QRC4 Form'!$I$1,Data!$A$3:$AP$335,20,FALSE)</f>
        <v>-21958.239999999998</v>
      </c>
      <c r="L70" s="32"/>
    </row>
    <row r="71" spans="1:15" ht="15">
      <c r="A71" s="34"/>
      <c r="B71" s="95" t="s">
        <v>752</v>
      </c>
      <c r="C71" s="95"/>
      <c r="D71" s="95"/>
      <c r="E71" s="95"/>
      <c r="F71" s="95"/>
      <c r="G71" s="95"/>
      <c r="H71" s="31"/>
      <c r="I71" s="31"/>
      <c r="J71" s="31"/>
      <c r="K71" s="147"/>
      <c r="L71" s="32"/>
      <c r="M71" s="104"/>
      <c r="N71" s="141"/>
      <c r="O71" s="141"/>
    </row>
    <row r="72" spans="1:16" s="30" customFormat="1" ht="16.5" thickBot="1">
      <c r="A72" s="7"/>
      <c r="B72" s="3"/>
      <c r="C72" s="86"/>
      <c r="D72" s="86"/>
      <c r="E72" s="86"/>
      <c r="F72" s="87"/>
      <c r="G72" s="88"/>
      <c r="H72" s="31"/>
      <c r="I72" s="31"/>
      <c r="J72" s="31"/>
      <c r="K72" s="142"/>
      <c r="L72" s="32"/>
      <c r="M72" s="23"/>
      <c r="N72" s="136"/>
      <c r="O72" s="136"/>
      <c r="P72" s="136"/>
    </row>
    <row r="73" spans="1:12" ht="18.75" thickBot="1">
      <c r="A73" s="35"/>
      <c r="B73" s="36" t="s">
        <v>747</v>
      </c>
      <c r="C73" s="36"/>
      <c r="D73" s="36"/>
      <c r="E73" s="36"/>
      <c r="F73" s="36"/>
      <c r="G73" s="38"/>
      <c r="H73" s="31"/>
      <c r="I73" s="31"/>
      <c r="J73" s="31"/>
      <c r="K73" s="166">
        <f>VLOOKUP('QRC4 Form'!$I$1,Data!$A$3:$AP$335,21,FALSE)</f>
        <v>2321587.56</v>
      </c>
      <c r="L73" s="32"/>
    </row>
    <row r="74" spans="1:12" ht="16.5" thickBot="1">
      <c r="A74" s="35"/>
      <c r="B74" s="16"/>
      <c r="C74" s="16"/>
      <c r="D74" s="16"/>
      <c r="E74" s="16"/>
      <c r="F74" s="28"/>
      <c r="G74" s="38"/>
      <c r="H74" s="31"/>
      <c r="I74" s="31"/>
      <c r="J74" s="31"/>
      <c r="K74" s="142"/>
      <c r="L74" s="32"/>
    </row>
    <row r="75" spans="1:12" ht="18.75" thickBot="1">
      <c r="A75" s="35"/>
      <c r="B75" s="204" t="s">
        <v>748</v>
      </c>
      <c r="C75" s="205"/>
      <c r="D75" s="205"/>
      <c r="E75" s="205"/>
      <c r="F75" s="205"/>
      <c r="G75" s="205"/>
      <c r="H75" s="205"/>
      <c r="I75" s="205"/>
      <c r="J75" s="31"/>
      <c r="K75" s="166">
        <f>VLOOKUP('QRC4 Form'!$I$1,Data!$A$3:$AP$335,22,FALSE)</f>
        <v>474257.56</v>
      </c>
      <c r="L75" s="32"/>
    </row>
    <row r="76" spans="1:12" ht="16.5" thickBot="1">
      <c r="A76" s="7"/>
      <c r="B76" s="86"/>
      <c r="C76" s="49"/>
      <c r="D76" s="49"/>
      <c r="E76" s="49"/>
      <c r="F76" s="47"/>
      <c r="G76" s="38"/>
      <c r="H76" s="31"/>
      <c r="I76" s="31"/>
      <c r="J76" s="31"/>
      <c r="K76" s="147"/>
      <c r="L76" s="32"/>
    </row>
    <row r="77" spans="1:12" ht="18.75" thickBot="1">
      <c r="A77" s="7"/>
      <c r="B77" s="47" t="s">
        <v>749</v>
      </c>
      <c r="C77" s="17"/>
      <c r="D77" s="17"/>
      <c r="E77" s="17"/>
      <c r="F77" s="31"/>
      <c r="G77" s="38"/>
      <c r="H77" s="31"/>
      <c r="I77" s="31"/>
      <c r="J77" s="31"/>
      <c r="K77" s="166">
        <f>VLOOKUP('QRC4 Form'!$I$1,Data!$A$3:$AP$335,23,FALSE)</f>
        <v>162433.7</v>
      </c>
      <c r="L77" s="32"/>
    </row>
    <row r="78" spans="1:12" ht="16.5" thickBot="1">
      <c r="A78" s="2"/>
      <c r="B78" s="17"/>
      <c r="C78" s="17"/>
      <c r="D78" s="17"/>
      <c r="E78" s="17"/>
      <c r="F78" s="31"/>
      <c r="G78" s="38"/>
      <c r="H78" s="31"/>
      <c r="I78" s="31"/>
      <c r="J78" s="31"/>
      <c r="K78" s="142"/>
      <c r="L78" s="32"/>
    </row>
    <row r="79" spans="1:12" ht="18.75" thickBot="1">
      <c r="A79" s="7"/>
      <c r="B79" s="36" t="s">
        <v>750</v>
      </c>
      <c r="C79" s="47"/>
      <c r="D79" s="47"/>
      <c r="E79" s="47"/>
      <c r="F79" s="47"/>
      <c r="G79" s="38"/>
      <c r="H79" s="31"/>
      <c r="I79" s="31"/>
      <c r="J79" s="31"/>
      <c r="K79" s="166">
        <f>VLOOKUP('QRC4 Form'!$I$1,Data!$A$3:$AP$335,24,FALSE)</f>
        <v>1684895.95</v>
      </c>
      <c r="L79" s="32"/>
    </row>
    <row r="80" spans="1:12" ht="16.5" thickBot="1">
      <c r="A80" s="7"/>
      <c r="B80" s="36"/>
      <c r="C80" s="47"/>
      <c r="D80" s="47"/>
      <c r="E80" s="47"/>
      <c r="F80" s="47"/>
      <c r="G80" s="38"/>
      <c r="H80" s="47"/>
      <c r="I80" s="31"/>
      <c r="J80" s="31"/>
      <c r="K80" s="142"/>
      <c r="L80" s="32"/>
    </row>
    <row r="81" spans="1:12" ht="18.75" thickBot="1">
      <c r="A81" s="7"/>
      <c r="B81" s="47" t="s">
        <v>742</v>
      </c>
      <c r="C81" s="17"/>
      <c r="D81" s="17"/>
      <c r="E81" s="17"/>
      <c r="F81" s="31"/>
      <c r="G81" s="38"/>
      <c r="H81" s="31"/>
      <c r="I81" s="31"/>
      <c r="J81" s="31"/>
      <c r="K81" s="166">
        <f>VLOOKUP('QRC4 Form'!$I$1,Data!$A$3:$AP$335,25,FALSE)</f>
        <v>697942.59</v>
      </c>
      <c r="L81" s="32"/>
    </row>
    <row r="82" spans="1:12" ht="16.5" thickBot="1">
      <c r="A82" s="7"/>
      <c r="B82" s="17"/>
      <c r="C82" s="50"/>
      <c r="D82" s="50"/>
      <c r="E82" s="50"/>
      <c r="F82" s="31"/>
      <c r="G82" s="38"/>
      <c r="H82" s="31"/>
      <c r="I82" s="31"/>
      <c r="J82" s="31"/>
      <c r="K82" s="142"/>
      <c r="L82" s="32"/>
    </row>
    <row r="83" spans="1:12" ht="18.75" thickBot="1">
      <c r="A83" s="7"/>
      <c r="B83" s="47" t="s">
        <v>743</v>
      </c>
      <c r="C83" s="17"/>
      <c r="D83" s="17"/>
      <c r="E83" s="17"/>
      <c r="F83" s="31"/>
      <c r="G83" s="38"/>
      <c r="H83" s="31"/>
      <c r="I83" s="31"/>
      <c r="J83" s="31"/>
      <c r="K83" s="166">
        <f>VLOOKUP('QRC4 Form'!$I$1,Data!$A$3:$AP$335,26,FALSE)</f>
        <v>7076.9</v>
      </c>
      <c r="L83" s="32"/>
    </row>
    <row r="84" spans="1:12" ht="15.75" thickBot="1">
      <c r="A84" s="7"/>
      <c r="B84" s="17"/>
      <c r="C84" s="17"/>
      <c r="D84" s="17"/>
      <c r="E84" s="17"/>
      <c r="F84" s="31"/>
      <c r="G84" s="38"/>
      <c r="H84" s="31"/>
      <c r="I84" s="31"/>
      <c r="J84" s="31"/>
      <c r="K84" s="147"/>
      <c r="L84" s="32"/>
    </row>
    <row r="85" spans="1:12" ht="18.75" thickBot="1">
      <c r="A85" s="7"/>
      <c r="B85" s="4" t="s">
        <v>744</v>
      </c>
      <c r="C85" s="3"/>
      <c r="D85" s="3"/>
      <c r="E85" s="3"/>
      <c r="F85" s="31"/>
      <c r="G85" s="38"/>
      <c r="H85" s="31"/>
      <c r="I85" s="31"/>
      <c r="J85" s="31"/>
      <c r="K85" s="166">
        <f>VLOOKUP('QRC4 Form'!$I$1,Data!$A$3:$AP$335,27,FALSE)</f>
        <v>690865.69</v>
      </c>
      <c r="L85" s="32"/>
    </row>
    <row r="86" spans="1:12" ht="15.75" thickBot="1">
      <c r="A86" s="7"/>
      <c r="B86" s="17"/>
      <c r="C86" s="17"/>
      <c r="D86" s="17"/>
      <c r="E86" s="17"/>
      <c r="F86" s="31"/>
      <c r="G86" s="38"/>
      <c r="H86" s="31"/>
      <c r="I86" s="31"/>
      <c r="J86" s="31"/>
      <c r="K86" s="147"/>
      <c r="L86" s="32"/>
    </row>
    <row r="87" spans="1:12" ht="18.75" thickBot="1">
      <c r="A87" s="7"/>
      <c r="B87" s="4" t="s">
        <v>675</v>
      </c>
      <c r="C87" s="3"/>
      <c r="D87" s="3"/>
      <c r="E87" s="3"/>
      <c r="F87" s="31"/>
      <c r="G87" s="38"/>
      <c r="H87" s="31"/>
      <c r="I87" s="31"/>
      <c r="J87" s="31"/>
      <c r="K87" s="166">
        <f>VLOOKUP('QRC4 Form'!$I$1,Data!$A$3:$AP$335,28,FALSE)</f>
        <v>2375760.6399999997</v>
      </c>
      <c r="L87" s="32"/>
    </row>
    <row r="88" spans="1:12" ht="16.5" thickBot="1">
      <c r="A88" s="2"/>
      <c r="B88" s="47"/>
      <c r="C88" s="47"/>
      <c r="D88" s="47"/>
      <c r="E88" s="47"/>
      <c r="F88" s="31"/>
      <c r="G88" s="38"/>
      <c r="H88" s="31"/>
      <c r="I88" s="31"/>
      <c r="J88" s="31"/>
      <c r="K88" s="147"/>
      <c r="L88" s="32"/>
    </row>
    <row r="89" spans="1:12" ht="18.75" thickBot="1">
      <c r="A89" s="27"/>
      <c r="B89" s="36" t="s">
        <v>680</v>
      </c>
      <c r="C89" s="16"/>
      <c r="D89" s="16"/>
      <c r="E89" s="16"/>
      <c r="F89" s="28"/>
      <c r="G89" s="38"/>
      <c r="H89" s="28"/>
      <c r="I89" s="31"/>
      <c r="J89" s="31"/>
      <c r="K89" s="166">
        <f>VLOOKUP('QRC4 Form'!$I$1,Data!$A$3:$AP$335,29,FALSE)</f>
        <v>209228.86</v>
      </c>
      <c r="L89" s="29"/>
    </row>
    <row r="90" spans="1:12" ht="21" thickBot="1">
      <c r="A90" s="152"/>
      <c r="B90" s="153"/>
      <c r="C90" s="153"/>
      <c r="D90" s="153"/>
      <c r="E90" s="153"/>
      <c r="F90" s="154"/>
      <c r="G90" s="155"/>
      <c r="H90" s="154"/>
      <c r="I90" s="156"/>
      <c r="J90" s="156"/>
      <c r="K90" s="157"/>
      <c r="L90" s="158"/>
    </row>
    <row r="91" spans="2:16" ht="20.25">
      <c r="B91" s="52"/>
      <c r="C91" s="52"/>
      <c r="D91" s="52"/>
      <c r="E91" s="52"/>
      <c r="F91" s="52"/>
      <c r="G91" s="52"/>
      <c r="H91" s="52"/>
      <c r="I91" s="52"/>
      <c r="J91" s="52"/>
      <c r="K91" s="52"/>
      <c r="L91" s="51"/>
      <c r="N91" s="159"/>
      <c r="O91" s="159"/>
      <c r="P91" s="159"/>
    </row>
  </sheetData>
  <sheetProtection/>
  <mergeCells count="7">
    <mergeCell ref="A64:L64"/>
    <mergeCell ref="B75:I75"/>
    <mergeCell ref="B70:I70"/>
    <mergeCell ref="C1:F1"/>
    <mergeCell ref="A2:L2"/>
    <mergeCell ref="A3:L3"/>
    <mergeCell ref="A58:L58"/>
  </mergeCells>
  <dataValidations count="1">
    <dataValidation type="custom" allowBlank="1" showInputMessage="1" showErrorMessage="1" errorTitle="Value is negative or too high" error="The net collectable debit figure cannot be negative.&#10;If the amount is not negative please ensure it has been entered as pounds thousands" sqref="I23 K50 K23 K25 K27 K29 K32 K35 K37 K39 K46 K48 K89 I55 I27 I29 I32 I35 I37 I39 I46 I48 I50 I52 I25 K60 K62 K68 K70 K73 K75 K77 K79 K81 K83 K85 K87 K52">
      <formula1>P23=0</formula1>
    </dataValidation>
  </dataValidations>
  <printOptions horizontalCentered="1" verticalCentered="1"/>
  <pageMargins left="0.1968503937007874" right="0.1968503937007874" top="0.3937007874015748" bottom="0.3937007874015748" header="0.1968503937007874" footer="0.1968503937007874"/>
  <pageSetup fitToHeight="1" fitToWidth="1" horizontalDpi="600" verticalDpi="600" orientation="portrait" paperSize="9" scale="51" r:id="rId3"/>
  <ignoredErrors>
    <ignoredError sqref="I22 K22 I34 K34 I45 K45 I54 K59 K67" numberStoredAsText="1"/>
  </ignoredError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Y400"/>
  <sheetViews>
    <sheetView workbookViewId="0" topLeftCell="A1">
      <pane xSplit="2" ySplit="2" topLeftCell="C3" activePane="bottomRight" state="frozen"/>
      <selection pane="topLeft" activeCell="A1" sqref="A1"/>
      <selection pane="topRight" activeCell="C1" sqref="C1"/>
      <selection pane="bottomLeft" activeCell="A10" sqref="A10"/>
      <selection pane="bottomRight" activeCell="C3" sqref="C3"/>
    </sheetView>
  </sheetViews>
  <sheetFormatPr defaultColWidth="9.140625" defaultRowHeight="12.75"/>
  <cols>
    <col min="1" max="1" width="6.421875" style="18" customWidth="1"/>
    <col min="2" max="2" width="30.8515625" style="18" customWidth="1"/>
    <col min="3" max="3" width="12.421875" style="19" customWidth="1"/>
    <col min="4" max="7" width="14.28125" style="0" customWidth="1"/>
    <col min="8" max="8" width="14.28125" style="161" customWidth="1"/>
    <col min="9" max="21" width="14.28125" style="0" customWidth="1"/>
    <col min="22" max="22" width="15.57421875" style="0" customWidth="1"/>
    <col min="23" max="29" width="14.28125" style="0" customWidth="1"/>
    <col min="30" max="30" width="9.140625" style="24" customWidth="1"/>
    <col min="31" max="34" width="14.28125" style="0" customWidth="1"/>
    <col min="35" max="35" width="14.28125" style="161" customWidth="1"/>
    <col min="36" max="42" width="14.28125" style="0" customWidth="1"/>
    <col min="43" max="43" width="4.57421875" style="24" customWidth="1"/>
    <col min="44" max="44" width="9.140625" style="162" customWidth="1"/>
  </cols>
  <sheetData>
    <row r="1" spans="1:44" ht="12.75">
      <c r="A1" s="189">
        <v>1</v>
      </c>
      <c r="B1" s="190">
        <v>2</v>
      </c>
      <c r="C1" s="187">
        <v>3</v>
      </c>
      <c r="D1" s="19">
        <v>4</v>
      </c>
      <c r="E1" s="162">
        <f>+D1+1</f>
        <v>5</v>
      </c>
      <c r="F1" s="162">
        <f aca="true" t="shared" si="0" ref="F1:AR1">+E1+1</f>
        <v>6</v>
      </c>
      <c r="G1" s="162">
        <f t="shared" si="0"/>
        <v>7</v>
      </c>
      <c r="H1" s="200">
        <f t="shared" si="0"/>
        <v>8</v>
      </c>
      <c r="I1" s="162">
        <f t="shared" si="0"/>
        <v>9</v>
      </c>
      <c r="J1" s="162">
        <f t="shared" si="0"/>
        <v>10</v>
      </c>
      <c r="K1" s="162">
        <f t="shared" si="0"/>
        <v>11</v>
      </c>
      <c r="L1" s="162">
        <f t="shared" si="0"/>
        <v>12</v>
      </c>
      <c r="M1" s="162">
        <f t="shared" si="0"/>
        <v>13</v>
      </c>
      <c r="N1" s="162">
        <f t="shared" si="0"/>
        <v>14</v>
      </c>
      <c r="O1" s="162">
        <f t="shared" si="0"/>
        <v>15</v>
      </c>
      <c r="P1" s="162">
        <f t="shared" si="0"/>
        <v>16</v>
      </c>
      <c r="Q1" s="162">
        <f t="shared" si="0"/>
        <v>17</v>
      </c>
      <c r="R1" s="162">
        <f t="shared" si="0"/>
        <v>18</v>
      </c>
      <c r="S1" s="162">
        <f t="shared" si="0"/>
        <v>19</v>
      </c>
      <c r="T1" s="162">
        <f t="shared" si="0"/>
        <v>20</v>
      </c>
      <c r="U1" s="162">
        <f t="shared" si="0"/>
        <v>21</v>
      </c>
      <c r="V1" s="162">
        <f t="shared" si="0"/>
        <v>22</v>
      </c>
      <c r="W1" s="162">
        <f t="shared" si="0"/>
        <v>23</v>
      </c>
      <c r="X1" s="162">
        <f t="shared" si="0"/>
        <v>24</v>
      </c>
      <c r="Y1" s="162">
        <f t="shared" si="0"/>
        <v>25</v>
      </c>
      <c r="Z1" s="162">
        <f t="shared" si="0"/>
        <v>26</v>
      </c>
      <c r="AA1" s="162">
        <f t="shared" si="0"/>
        <v>27</v>
      </c>
      <c r="AB1" s="162">
        <f t="shared" si="0"/>
        <v>28</v>
      </c>
      <c r="AC1" s="162">
        <f t="shared" si="0"/>
        <v>29</v>
      </c>
      <c r="AD1" s="179">
        <f t="shared" si="0"/>
        <v>30</v>
      </c>
      <c r="AE1" s="162">
        <f t="shared" si="0"/>
        <v>31</v>
      </c>
      <c r="AF1" s="162">
        <f t="shared" si="0"/>
        <v>32</v>
      </c>
      <c r="AG1" s="162">
        <f t="shared" si="0"/>
        <v>33</v>
      </c>
      <c r="AH1" s="162">
        <f t="shared" si="0"/>
        <v>34</v>
      </c>
      <c r="AI1" s="200">
        <f t="shared" si="0"/>
        <v>35</v>
      </c>
      <c r="AJ1" s="162">
        <f t="shared" si="0"/>
        <v>36</v>
      </c>
      <c r="AK1" s="162">
        <f t="shared" si="0"/>
        <v>37</v>
      </c>
      <c r="AL1" s="162">
        <f t="shared" si="0"/>
        <v>38</v>
      </c>
      <c r="AM1" s="162">
        <f t="shared" si="0"/>
        <v>39</v>
      </c>
      <c r="AN1" s="162">
        <f t="shared" si="0"/>
        <v>40</v>
      </c>
      <c r="AO1" s="162">
        <f t="shared" si="0"/>
        <v>41</v>
      </c>
      <c r="AP1" s="162">
        <f t="shared" si="0"/>
        <v>42</v>
      </c>
      <c r="AQ1" s="179">
        <f t="shared" si="0"/>
        <v>43</v>
      </c>
      <c r="AR1" s="162">
        <f t="shared" si="0"/>
        <v>44</v>
      </c>
    </row>
    <row r="2" spans="1:51" ht="76.5">
      <c r="A2" s="191"/>
      <c r="B2" s="192"/>
      <c r="C2" s="188"/>
      <c r="D2" s="193" t="s">
        <v>693</v>
      </c>
      <c r="E2" s="193" t="s">
        <v>694</v>
      </c>
      <c r="F2" s="193" t="s">
        <v>695</v>
      </c>
      <c r="G2" s="193" t="s">
        <v>716</v>
      </c>
      <c r="H2" s="194" t="s">
        <v>696</v>
      </c>
      <c r="I2" s="193" t="s">
        <v>722</v>
      </c>
      <c r="J2" s="193" t="s">
        <v>721</v>
      </c>
      <c r="K2" s="193" t="s">
        <v>720</v>
      </c>
      <c r="L2" s="193" t="s">
        <v>697</v>
      </c>
      <c r="M2" s="193" t="s">
        <v>698</v>
      </c>
      <c r="N2" s="193" t="s">
        <v>699</v>
      </c>
      <c r="O2" s="193" t="s">
        <v>700</v>
      </c>
      <c r="P2" s="193" t="s">
        <v>677</v>
      </c>
      <c r="Q2" s="193" t="s">
        <v>701</v>
      </c>
      <c r="R2" s="193" t="s">
        <v>678</v>
      </c>
      <c r="S2" s="193" t="s">
        <v>702</v>
      </c>
      <c r="T2" s="193" t="s">
        <v>703</v>
      </c>
      <c r="U2" s="193" t="s">
        <v>704</v>
      </c>
      <c r="V2" s="193" t="s">
        <v>705</v>
      </c>
      <c r="W2" s="193" t="s">
        <v>706</v>
      </c>
      <c r="X2" s="193" t="s">
        <v>708</v>
      </c>
      <c r="Y2" s="193" t="s">
        <v>707</v>
      </c>
      <c r="Z2" s="193" t="s">
        <v>709</v>
      </c>
      <c r="AA2" s="193" t="s">
        <v>710</v>
      </c>
      <c r="AB2" s="193" t="s">
        <v>711</v>
      </c>
      <c r="AC2" s="193" t="s">
        <v>679</v>
      </c>
      <c r="AD2" s="180"/>
      <c r="AE2" s="195" t="s">
        <v>713</v>
      </c>
      <c r="AF2" s="195" t="s">
        <v>714</v>
      </c>
      <c r="AG2" s="195" t="s">
        <v>715</v>
      </c>
      <c r="AH2" s="195" t="s">
        <v>717</v>
      </c>
      <c r="AI2" s="196" t="s">
        <v>718</v>
      </c>
      <c r="AJ2" s="195" t="s">
        <v>719</v>
      </c>
      <c r="AK2" s="195" t="s">
        <v>723</v>
      </c>
      <c r="AL2" s="195" t="s">
        <v>724</v>
      </c>
      <c r="AM2" s="195" t="s">
        <v>725</v>
      </c>
      <c r="AN2" s="195" t="s">
        <v>726</v>
      </c>
      <c r="AO2" s="195" t="s">
        <v>727</v>
      </c>
      <c r="AP2" s="195" t="s">
        <v>728</v>
      </c>
      <c r="AQ2" s="185"/>
      <c r="AR2" s="175"/>
      <c r="AS2" s="148"/>
      <c r="AT2" s="148"/>
      <c r="AU2" s="148"/>
      <c r="AV2" s="148"/>
      <c r="AW2" s="148"/>
      <c r="AX2" s="148"/>
      <c r="AY2" s="148"/>
    </row>
    <row r="3" spans="1:44" ht="12.75">
      <c r="A3" s="131">
        <v>1</v>
      </c>
      <c r="B3" s="132" t="s">
        <v>7</v>
      </c>
      <c r="C3" s="172" t="s">
        <v>8</v>
      </c>
      <c r="D3" s="160">
        <v>31041</v>
      </c>
      <c r="E3" s="160">
        <v>585</v>
      </c>
      <c r="F3" s="160">
        <v>29747</v>
      </c>
      <c r="G3" s="160">
        <v>30332</v>
      </c>
      <c r="H3" s="161">
        <v>97.72</v>
      </c>
      <c r="I3" s="160">
        <v>521</v>
      </c>
      <c r="J3" s="160">
        <v>566</v>
      </c>
      <c r="K3" s="160">
        <v>30834</v>
      </c>
      <c r="L3" s="160">
        <v>9079</v>
      </c>
      <c r="M3" s="160">
        <v>8822</v>
      </c>
      <c r="N3" s="160">
        <v>8829</v>
      </c>
      <c r="O3" s="160">
        <v>4104</v>
      </c>
      <c r="P3" s="160">
        <v>5243</v>
      </c>
      <c r="Q3" s="160">
        <v>0</v>
      </c>
      <c r="R3" s="160">
        <v>0</v>
      </c>
      <c r="S3" s="160">
        <v>2004</v>
      </c>
      <c r="T3" s="160">
        <v>125</v>
      </c>
      <c r="U3" s="160">
        <v>2129</v>
      </c>
      <c r="V3" s="160">
        <v>764</v>
      </c>
      <c r="W3" s="160">
        <v>167</v>
      </c>
      <c r="X3" s="160">
        <v>1198</v>
      </c>
      <c r="Y3" s="160">
        <v>830</v>
      </c>
      <c r="Z3" s="160">
        <v>4</v>
      </c>
      <c r="AA3" s="160">
        <v>826</v>
      </c>
      <c r="AB3" s="160">
        <v>2024</v>
      </c>
      <c r="AC3" s="160">
        <v>155</v>
      </c>
      <c r="AD3" s="181"/>
      <c r="AE3" s="160">
        <v>15305</v>
      </c>
      <c r="AF3" s="160">
        <v>179</v>
      </c>
      <c r="AG3" s="160">
        <v>14619</v>
      </c>
      <c r="AH3" s="160">
        <v>14798</v>
      </c>
      <c r="AI3" s="161">
        <v>96.69</v>
      </c>
      <c r="AJ3" s="160">
        <v>-39</v>
      </c>
      <c r="AK3" s="160">
        <v>733</v>
      </c>
      <c r="AL3" s="160">
        <v>15313</v>
      </c>
      <c r="AM3" s="160">
        <v>4491</v>
      </c>
      <c r="AN3" s="160">
        <v>4949</v>
      </c>
      <c r="AO3" s="160">
        <v>4152</v>
      </c>
      <c r="AP3" s="160">
        <v>1721</v>
      </c>
      <c r="AQ3" s="181"/>
      <c r="AR3" s="186" t="s">
        <v>681</v>
      </c>
    </row>
    <row r="4" spans="1:44" ht="12.75">
      <c r="A4" s="131">
        <v>2</v>
      </c>
      <c r="B4" s="132" t="s">
        <v>9</v>
      </c>
      <c r="C4" s="173" t="s">
        <v>10</v>
      </c>
      <c r="D4" s="160">
        <v>43442</v>
      </c>
      <c r="E4" s="160">
        <v>358</v>
      </c>
      <c r="F4" s="160">
        <v>42063</v>
      </c>
      <c r="G4" s="160">
        <v>42421</v>
      </c>
      <c r="H4" s="161">
        <v>97.65</v>
      </c>
      <c r="I4" s="160">
        <v>754</v>
      </c>
      <c r="J4" s="160">
        <v>635</v>
      </c>
      <c r="K4" s="160">
        <v>43452</v>
      </c>
      <c r="L4" s="160">
        <v>12404</v>
      </c>
      <c r="M4" s="160">
        <v>12433</v>
      </c>
      <c r="N4" s="160">
        <v>12341</v>
      </c>
      <c r="O4" s="160">
        <v>6274</v>
      </c>
      <c r="P4" s="160">
        <v>7261</v>
      </c>
      <c r="Q4" s="160">
        <v>0</v>
      </c>
      <c r="R4" s="160">
        <v>0</v>
      </c>
      <c r="S4" s="160">
        <v>2847</v>
      </c>
      <c r="T4" s="160">
        <v>1</v>
      </c>
      <c r="U4" s="160">
        <v>2848</v>
      </c>
      <c r="V4" s="160">
        <v>1039</v>
      </c>
      <c r="W4" s="160">
        <v>49</v>
      </c>
      <c r="X4" s="160">
        <v>1760</v>
      </c>
      <c r="Y4" s="160">
        <v>1087</v>
      </c>
      <c r="Z4" s="160">
        <v>5</v>
      </c>
      <c r="AA4" s="160">
        <v>1082</v>
      </c>
      <c r="AB4" s="160">
        <v>2842</v>
      </c>
      <c r="AC4" s="160">
        <v>222</v>
      </c>
      <c r="AD4" s="181"/>
      <c r="AE4" s="160">
        <v>26258</v>
      </c>
      <c r="AF4" s="160">
        <v>109</v>
      </c>
      <c r="AG4" s="160">
        <v>25518</v>
      </c>
      <c r="AH4" s="160">
        <v>25627</v>
      </c>
      <c r="AI4" s="161">
        <v>97.6</v>
      </c>
      <c r="AJ4" s="160">
        <v>-350</v>
      </c>
      <c r="AK4" s="160">
        <v>95</v>
      </c>
      <c r="AL4" s="160">
        <v>25263</v>
      </c>
      <c r="AM4" s="160">
        <v>8126</v>
      </c>
      <c r="AN4" s="160">
        <v>7404</v>
      </c>
      <c r="AO4" s="160">
        <v>7179</v>
      </c>
      <c r="AP4" s="160">
        <v>2554</v>
      </c>
      <c r="AQ4" s="181"/>
      <c r="AR4" s="186" t="s">
        <v>681</v>
      </c>
    </row>
    <row r="5" spans="1:44" ht="12.75">
      <c r="A5" s="131">
        <v>3</v>
      </c>
      <c r="B5" s="132" t="s">
        <v>11</v>
      </c>
      <c r="C5" s="173" t="s">
        <v>12</v>
      </c>
      <c r="D5" s="160">
        <v>53850</v>
      </c>
      <c r="E5" s="160">
        <v>932</v>
      </c>
      <c r="F5" s="160">
        <v>52299</v>
      </c>
      <c r="G5" s="160">
        <v>53231</v>
      </c>
      <c r="H5" s="161">
        <v>98.85</v>
      </c>
      <c r="I5" s="160">
        <v>470</v>
      </c>
      <c r="J5" s="160">
        <v>926</v>
      </c>
      <c r="K5" s="160">
        <v>53695</v>
      </c>
      <c r="L5" s="160">
        <v>15952</v>
      </c>
      <c r="M5" s="160">
        <v>15427</v>
      </c>
      <c r="N5" s="160">
        <v>15617</v>
      </c>
      <c r="O5" s="160">
        <v>6699</v>
      </c>
      <c r="P5" s="160">
        <v>8442</v>
      </c>
      <c r="Q5" s="160">
        <v>0</v>
      </c>
      <c r="R5" s="160">
        <v>0</v>
      </c>
      <c r="S5" s="160">
        <v>695</v>
      </c>
      <c r="T5" s="160">
        <v>132</v>
      </c>
      <c r="U5" s="160">
        <v>827</v>
      </c>
      <c r="V5" s="160">
        <v>568</v>
      </c>
      <c r="W5" s="160">
        <v>108</v>
      </c>
      <c r="X5" s="160">
        <v>151</v>
      </c>
      <c r="Y5" s="160">
        <v>567</v>
      </c>
      <c r="Z5" s="160">
        <v>0</v>
      </c>
      <c r="AA5" s="160">
        <v>567</v>
      </c>
      <c r="AB5" s="160">
        <v>718</v>
      </c>
      <c r="AC5" s="160">
        <v>0</v>
      </c>
      <c r="AD5" s="181"/>
      <c r="AE5" s="160">
        <v>30029</v>
      </c>
      <c r="AF5" s="160">
        <v>205</v>
      </c>
      <c r="AG5" s="160">
        <v>29523</v>
      </c>
      <c r="AH5" s="160">
        <v>29728</v>
      </c>
      <c r="AI5" s="161">
        <v>99</v>
      </c>
      <c r="AJ5" s="160">
        <v>-700</v>
      </c>
      <c r="AK5" s="160">
        <v>200</v>
      </c>
      <c r="AL5" s="160">
        <v>29023</v>
      </c>
      <c r="AM5" s="160">
        <v>8854</v>
      </c>
      <c r="AN5" s="160">
        <v>9605</v>
      </c>
      <c r="AO5" s="160">
        <v>8016</v>
      </c>
      <c r="AP5" s="160">
        <v>2548</v>
      </c>
      <c r="AQ5" s="181"/>
      <c r="AR5" s="186" t="s">
        <v>681</v>
      </c>
    </row>
    <row r="6" spans="1:44" ht="12.75">
      <c r="A6" s="131">
        <v>4</v>
      </c>
      <c r="B6" s="132" t="s">
        <v>13</v>
      </c>
      <c r="C6" s="173" t="s">
        <v>14</v>
      </c>
      <c r="D6" s="160">
        <v>83235</v>
      </c>
      <c r="E6" s="160">
        <v>541</v>
      </c>
      <c r="F6" s="160">
        <v>81151</v>
      </c>
      <c r="G6" s="160">
        <v>81692</v>
      </c>
      <c r="H6" s="161">
        <v>98.15</v>
      </c>
      <c r="I6" s="160">
        <v>1005</v>
      </c>
      <c r="J6" s="160">
        <v>427</v>
      </c>
      <c r="K6" s="160">
        <v>82583</v>
      </c>
      <c r="L6" s="160">
        <v>24646</v>
      </c>
      <c r="M6" s="160">
        <v>23667</v>
      </c>
      <c r="N6" s="160">
        <v>24204</v>
      </c>
      <c r="O6" s="160">
        <v>10066</v>
      </c>
      <c r="P6" s="160">
        <v>12329</v>
      </c>
      <c r="Q6" s="160">
        <v>0</v>
      </c>
      <c r="R6" s="160">
        <v>0</v>
      </c>
      <c r="S6" s="160">
        <v>3556</v>
      </c>
      <c r="T6" s="160">
        <v>-337</v>
      </c>
      <c r="U6" s="160">
        <v>3219</v>
      </c>
      <c r="V6" s="160">
        <v>1139</v>
      </c>
      <c r="W6" s="160">
        <v>176</v>
      </c>
      <c r="X6" s="160">
        <v>1904</v>
      </c>
      <c r="Y6" s="160">
        <v>1686</v>
      </c>
      <c r="Z6" s="160">
        <v>3</v>
      </c>
      <c r="AA6" s="160">
        <v>1683</v>
      </c>
      <c r="AB6" s="160">
        <v>3587</v>
      </c>
      <c r="AC6" s="160">
        <v>311</v>
      </c>
      <c r="AD6" s="181"/>
      <c r="AE6" s="160">
        <v>30759</v>
      </c>
      <c r="AF6" s="160">
        <v>85</v>
      </c>
      <c r="AG6" s="160">
        <v>30295</v>
      </c>
      <c r="AH6" s="160">
        <v>30380</v>
      </c>
      <c r="AI6" s="161">
        <v>98.77</v>
      </c>
      <c r="AJ6" s="160">
        <v>-704</v>
      </c>
      <c r="AK6" s="160">
        <v>161</v>
      </c>
      <c r="AL6" s="160">
        <v>29752</v>
      </c>
      <c r="AM6" s="160">
        <v>8126</v>
      </c>
      <c r="AN6" s="160">
        <v>9311</v>
      </c>
      <c r="AO6" s="160">
        <v>7894</v>
      </c>
      <c r="AP6" s="160">
        <v>4421</v>
      </c>
      <c r="AQ6" s="181"/>
      <c r="AR6" s="186" t="s">
        <v>681</v>
      </c>
    </row>
    <row r="7" spans="1:44" ht="12.75">
      <c r="A7" s="131">
        <v>5</v>
      </c>
      <c r="B7" s="132" t="s">
        <v>15</v>
      </c>
      <c r="C7" s="173" t="s">
        <v>16</v>
      </c>
      <c r="D7" s="160">
        <v>46913</v>
      </c>
      <c r="E7" s="160">
        <v>704</v>
      </c>
      <c r="F7" s="160">
        <v>44965</v>
      </c>
      <c r="G7" s="160">
        <v>45669</v>
      </c>
      <c r="H7" s="161">
        <v>97.35</v>
      </c>
      <c r="I7" s="160">
        <v>1046</v>
      </c>
      <c r="J7" s="160">
        <v>595</v>
      </c>
      <c r="K7" s="160">
        <v>46606</v>
      </c>
      <c r="L7" s="160">
        <v>13527</v>
      </c>
      <c r="M7" s="160">
        <v>13278</v>
      </c>
      <c r="N7" s="160">
        <v>13017</v>
      </c>
      <c r="O7" s="160">
        <v>6784</v>
      </c>
      <c r="P7" s="160">
        <v>10767</v>
      </c>
      <c r="Q7" s="160">
        <v>0</v>
      </c>
      <c r="R7" s="160">
        <v>0</v>
      </c>
      <c r="S7" s="160">
        <v>3389</v>
      </c>
      <c r="T7" s="160">
        <v>55</v>
      </c>
      <c r="U7" s="160">
        <v>3444</v>
      </c>
      <c r="V7" s="160">
        <v>1048</v>
      </c>
      <c r="W7" s="160">
        <v>311</v>
      </c>
      <c r="X7" s="160">
        <v>2085</v>
      </c>
      <c r="Y7" s="160">
        <v>1357</v>
      </c>
      <c r="Z7" s="160">
        <v>6</v>
      </c>
      <c r="AA7" s="160">
        <v>1351</v>
      </c>
      <c r="AB7" s="160">
        <v>3436</v>
      </c>
      <c r="AC7" s="160">
        <v>586</v>
      </c>
      <c r="AD7" s="181"/>
      <c r="AE7" s="160">
        <v>32043</v>
      </c>
      <c r="AF7" s="160">
        <v>95</v>
      </c>
      <c r="AG7" s="160">
        <v>31277</v>
      </c>
      <c r="AH7" s="160">
        <v>31372</v>
      </c>
      <c r="AI7" s="161">
        <v>97.91</v>
      </c>
      <c r="AJ7" s="160">
        <v>-77</v>
      </c>
      <c r="AK7" s="160">
        <v>201</v>
      </c>
      <c r="AL7" s="160">
        <v>31401</v>
      </c>
      <c r="AM7" s="160">
        <v>10000</v>
      </c>
      <c r="AN7" s="160">
        <v>8654</v>
      </c>
      <c r="AO7" s="160">
        <v>8779</v>
      </c>
      <c r="AP7" s="160">
        <v>3968</v>
      </c>
      <c r="AQ7" s="181"/>
      <c r="AR7" s="186" t="s">
        <v>681</v>
      </c>
    </row>
    <row r="8" spans="1:44" ht="12.75">
      <c r="A8" s="131">
        <v>6</v>
      </c>
      <c r="B8" s="132" t="s">
        <v>17</v>
      </c>
      <c r="C8" s="173" t="s">
        <v>18</v>
      </c>
      <c r="D8" s="160">
        <v>58208</v>
      </c>
      <c r="E8" s="160">
        <v>817</v>
      </c>
      <c r="F8" s="160">
        <v>56263</v>
      </c>
      <c r="G8" s="160">
        <v>57080</v>
      </c>
      <c r="H8" s="161">
        <v>98.06</v>
      </c>
      <c r="I8" s="160">
        <v>598</v>
      </c>
      <c r="J8" s="160">
        <v>795</v>
      </c>
      <c r="K8" s="160">
        <v>57656</v>
      </c>
      <c r="L8" s="160">
        <v>22370</v>
      </c>
      <c r="M8" s="160">
        <v>16683</v>
      </c>
      <c r="N8" s="160">
        <v>16595</v>
      </c>
      <c r="O8" s="160">
        <v>2008</v>
      </c>
      <c r="P8" s="160">
        <v>7898</v>
      </c>
      <c r="Q8" s="160">
        <v>0</v>
      </c>
      <c r="R8" s="160">
        <v>0</v>
      </c>
      <c r="S8" s="160">
        <v>3388</v>
      </c>
      <c r="T8" s="160">
        <v>-167</v>
      </c>
      <c r="U8" s="160">
        <v>3221</v>
      </c>
      <c r="V8" s="160">
        <v>898</v>
      </c>
      <c r="W8" s="160">
        <v>125</v>
      </c>
      <c r="X8" s="160">
        <v>2198</v>
      </c>
      <c r="Y8" s="160">
        <v>1244</v>
      </c>
      <c r="Z8" s="160">
        <v>-22</v>
      </c>
      <c r="AA8" s="160">
        <v>1266</v>
      </c>
      <c r="AB8" s="160">
        <v>3464</v>
      </c>
      <c r="AC8" s="160">
        <v>423</v>
      </c>
      <c r="AD8" s="181"/>
      <c r="AE8" s="160">
        <v>44600</v>
      </c>
      <c r="AF8" s="160">
        <v>484</v>
      </c>
      <c r="AG8" s="160">
        <v>43708</v>
      </c>
      <c r="AH8" s="160">
        <v>44192</v>
      </c>
      <c r="AI8" s="161">
        <v>99.09</v>
      </c>
      <c r="AJ8" s="160">
        <v>-7</v>
      </c>
      <c r="AK8" s="160">
        <v>248</v>
      </c>
      <c r="AL8" s="160">
        <v>43949</v>
      </c>
      <c r="AM8" s="160">
        <v>16459</v>
      </c>
      <c r="AN8" s="160">
        <v>12094</v>
      </c>
      <c r="AO8" s="160">
        <v>12524</v>
      </c>
      <c r="AP8" s="160">
        <v>2872</v>
      </c>
      <c r="AQ8" s="181"/>
      <c r="AR8" s="186" t="s">
        <v>681</v>
      </c>
    </row>
    <row r="9" spans="1:44" ht="12.75">
      <c r="A9" s="131">
        <v>7</v>
      </c>
      <c r="B9" s="132" t="s">
        <v>19</v>
      </c>
      <c r="C9" s="173" t="s">
        <v>20</v>
      </c>
      <c r="D9" s="160">
        <v>94562</v>
      </c>
      <c r="E9" s="160">
        <v>1037</v>
      </c>
      <c r="F9" s="160">
        <v>92260</v>
      </c>
      <c r="G9" s="160">
        <v>93297</v>
      </c>
      <c r="H9" s="161">
        <v>98.66</v>
      </c>
      <c r="I9" s="160">
        <v>863</v>
      </c>
      <c r="J9" s="160">
        <v>874</v>
      </c>
      <c r="K9" s="160">
        <v>93997</v>
      </c>
      <c r="L9" s="160">
        <v>28056</v>
      </c>
      <c r="M9" s="160">
        <v>26811</v>
      </c>
      <c r="N9" s="160">
        <v>28399</v>
      </c>
      <c r="O9" s="160">
        <v>10731</v>
      </c>
      <c r="P9" s="160">
        <v>9280</v>
      </c>
      <c r="Q9" s="160">
        <v>0</v>
      </c>
      <c r="R9" s="160">
        <v>0</v>
      </c>
      <c r="S9" s="160">
        <v>3318</v>
      </c>
      <c r="T9" s="160">
        <v>-707</v>
      </c>
      <c r="U9" s="160">
        <v>2611</v>
      </c>
      <c r="V9" s="160">
        <v>863</v>
      </c>
      <c r="W9" s="160">
        <v>196</v>
      </c>
      <c r="X9" s="160">
        <v>1552</v>
      </c>
      <c r="Y9" s="160">
        <v>1824</v>
      </c>
      <c r="Z9" s="160">
        <v>28</v>
      </c>
      <c r="AA9" s="160">
        <v>1796</v>
      </c>
      <c r="AB9" s="160">
        <v>3348</v>
      </c>
      <c r="AC9" s="160">
        <v>625</v>
      </c>
      <c r="AD9" s="181"/>
      <c r="AE9" s="160">
        <v>46107</v>
      </c>
      <c r="AF9" s="160">
        <v>1094</v>
      </c>
      <c r="AG9" s="160">
        <v>44736</v>
      </c>
      <c r="AH9" s="160">
        <v>45830</v>
      </c>
      <c r="AI9" s="161">
        <v>99.4</v>
      </c>
      <c r="AJ9" s="160">
        <v>217</v>
      </c>
      <c r="AK9" s="160">
        <v>837</v>
      </c>
      <c r="AL9" s="160">
        <v>45790</v>
      </c>
      <c r="AM9" s="160">
        <v>15034</v>
      </c>
      <c r="AN9" s="160">
        <v>13594</v>
      </c>
      <c r="AO9" s="160">
        <v>13023</v>
      </c>
      <c r="AP9" s="160">
        <v>4139</v>
      </c>
      <c r="AQ9" s="181"/>
      <c r="AR9" s="186" t="s">
        <v>681</v>
      </c>
    </row>
    <row r="10" spans="1:44" ht="12.75">
      <c r="A10" s="131">
        <v>8</v>
      </c>
      <c r="B10" s="132" t="s">
        <v>21</v>
      </c>
      <c r="C10" s="173" t="s">
        <v>22</v>
      </c>
      <c r="D10" s="160">
        <v>44890</v>
      </c>
      <c r="E10" s="160">
        <v>505</v>
      </c>
      <c r="F10" s="160">
        <v>43630</v>
      </c>
      <c r="G10" s="160">
        <v>44135</v>
      </c>
      <c r="H10" s="161">
        <v>98.32</v>
      </c>
      <c r="I10" s="160">
        <v>301</v>
      </c>
      <c r="J10" s="160">
        <v>361</v>
      </c>
      <c r="K10" s="160">
        <v>44292</v>
      </c>
      <c r="L10" s="160">
        <v>13222</v>
      </c>
      <c r="M10" s="160">
        <v>15125</v>
      </c>
      <c r="N10" s="160">
        <v>12791</v>
      </c>
      <c r="O10" s="160">
        <v>3154</v>
      </c>
      <c r="P10" s="160">
        <v>5433</v>
      </c>
      <c r="Q10" s="160">
        <v>0</v>
      </c>
      <c r="R10" s="160">
        <v>0</v>
      </c>
      <c r="S10" s="160">
        <v>1121</v>
      </c>
      <c r="T10" s="160">
        <v>-174</v>
      </c>
      <c r="U10" s="160">
        <v>947</v>
      </c>
      <c r="V10" s="160">
        <v>269</v>
      </c>
      <c r="W10" s="160">
        <v>49</v>
      </c>
      <c r="X10" s="160">
        <v>629</v>
      </c>
      <c r="Y10" s="160">
        <v>788</v>
      </c>
      <c r="Z10" s="160">
        <v>2</v>
      </c>
      <c r="AA10" s="160">
        <v>786</v>
      </c>
      <c r="AB10" s="160">
        <v>1415</v>
      </c>
      <c r="AC10" s="160">
        <v>69</v>
      </c>
      <c r="AD10" s="181"/>
      <c r="AE10" s="160">
        <v>21886</v>
      </c>
      <c r="AF10" s="160">
        <v>34</v>
      </c>
      <c r="AG10" s="160">
        <v>21397</v>
      </c>
      <c r="AH10" s="160">
        <v>21431</v>
      </c>
      <c r="AI10" s="161">
        <v>97.92</v>
      </c>
      <c r="AJ10" s="160">
        <v>42</v>
      </c>
      <c r="AK10" s="160">
        <v>22</v>
      </c>
      <c r="AL10" s="160">
        <v>21461</v>
      </c>
      <c r="AM10" s="160">
        <v>6480</v>
      </c>
      <c r="AN10" s="160">
        <v>7781</v>
      </c>
      <c r="AO10" s="160">
        <v>5988</v>
      </c>
      <c r="AP10" s="160">
        <v>1212</v>
      </c>
      <c r="AQ10" s="181"/>
      <c r="AR10" s="186" t="s">
        <v>681</v>
      </c>
    </row>
    <row r="11" spans="1:44" ht="12.75">
      <c r="A11" s="131">
        <v>9</v>
      </c>
      <c r="B11" s="132" t="s">
        <v>23</v>
      </c>
      <c r="C11" s="173" t="s">
        <v>24</v>
      </c>
      <c r="D11" s="160">
        <v>52266</v>
      </c>
      <c r="E11" s="160">
        <v>1088</v>
      </c>
      <c r="F11" s="160">
        <v>48325</v>
      </c>
      <c r="G11" s="160">
        <v>49421</v>
      </c>
      <c r="H11" s="161">
        <v>94.56</v>
      </c>
      <c r="I11" s="160">
        <v>1398</v>
      </c>
      <c r="J11" s="160">
        <v>1478</v>
      </c>
      <c r="K11" s="160">
        <v>51201</v>
      </c>
      <c r="L11" s="160">
        <v>14760</v>
      </c>
      <c r="M11" s="160">
        <v>14314</v>
      </c>
      <c r="N11" s="160">
        <v>14391</v>
      </c>
      <c r="O11" s="160">
        <v>7736</v>
      </c>
      <c r="P11" s="160">
        <v>20228</v>
      </c>
      <c r="Q11" s="160">
        <v>0</v>
      </c>
      <c r="R11" s="160">
        <v>0</v>
      </c>
      <c r="S11" s="160">
        <v>16021</v>
      </c>
      <c r="T11" s="160">
        <v>-408</v>
      </c>
      <c r="U11" s="160">
        <v>15613</v>
      </c>
      <c r="V11" s="160">
        <v>1398</v>
      </c>
      <c r="W11" s="160">
        <v>1275</v>
      </c>
      <c r="X11" s="160">
        <v>12940</v>
      </c>
      <c r="Y11" s="160">
        <v>2853</v>
      </c>
      <c r="Z11" s="160">
        <v>15</v>
      </c>
      <c r="AA11" s="160">
        <v>2838</v>
      </c>
      <c r="AB11" s="160">
        <v>15778</v>
      </c>
      <c r="AC11" s="160">
        <v>2176</v>
      </c>
      <c r="AD11" s="181"/>
      <c r="AE11" s="160">
        <v>56048</v>
      </c>
      <c r="AF11" s="160">
        <v>574</v>
      </c>
      <c r="AG11" s="160">
        <v>52723</v>
      </c>
      <c r="AH11" s="160">
        <v>53297</v>
      </c>
      <c r="AI11" s="161">
        <v>95.09</v>
      </c>
      <c r="AJ11" s="160">
        <v>1828</v>
      </c>
      <c r="AK11" s="160">
        <v>429</v>
      </c>
      <c r="AL11" s="160">
        <v>54980</v>
      </c>
      <c r="AM11" s="160">
        <v>19417</v>
      </c>
      <c r="AN11" s="160">
        <v>13785</v>
      </c>
      <c r="AO11" s="160">
        <v>13937</v>
      </c>
      <c r="AP11" s="160">
        <v>7841</v>
      </c>
      <c r="AQ11" s="181"/>
      <c r="AR11" s="186" t="s">
        <v>682</v>
      </c>
    </row>
    <row r="12" spans="1:44" ht="12.75">
      <c r="A12" s="131">
        <v>10</v>
      </c>
      <c r="B12" s="132" t="s">
        <v>25</v>
      </c>
      <c r="C12" s="173" t="s">
        <v>26</v>
      </c>
      <c r="D12" s="160">
        <v>175718</v>
      </c>
      <c r="E12" s="160">
        <v>3187</v>
      </c>
      <c r="F12" s="160">
        <v>166741</v>
      </c>
      <c r="G12" s="160">
        <v>169928</v>
      </c>
      <c r="H12" s="161">
        <v>96.7</v>
      </c>
      <c r="I12" s="160">
        <v>3438</v>
      </c>
      <c r="J12" s="160">
        <v>2670</v>
      </c>
      <c r="K12" s="160">
        <v>172849</v>
      </c>
      <c r="L12" s="160">
        <v>50898</v>
      </c>
      <c r="M12" s="160">
        <v>47769</v>
      </c>
      <c r="N12" s="160">
        <v>47115</v>
      </c>
      <c r="O12" s="160">
        <v>27067</v>
      </c>
      <c r="P12" s="160">
        <v>31838</v>
      </c>
      <c r="Q12" s="160">
        <v>0</v>
      </c>
      <c r="R12" s="160">
        <v>0</v>
      </c>
      <c r="S12" s="160">
        <v>25129</v>
      </c>
      <c r="T12" s="160">
        <v>620</v>
      </c>
      <c r="U12" s="160">
        <v>25749</v>
      </c>
      <c r="V12" s="160">
        <v>3816</v>
      </c>
      <c r="W12" s="160">
        <v>10</v>
      </c>
      <c r="X12" s="160">
        <v>21923</v>
      </c>
      <c r="Y12" s="160">
        <v>6848</v>
      </c>
      <c r="Z12" s="160">
        <v>0</v>
      </c>
      <c r="AA12" s="160">
        <v>6848</v>
      </c>
      <c r="AB12" s="160">
        <v>28771</v>
      </c>
      <c r="AC12" s="160">
        <v>2762</v>
      </c>
      <c r="AD12" s="181"/>
      <c r="AE12" s="160">
        <v>111464</v>
      </c>
      <c r="AF12" s="160">
        <v>573</v>
      </c>
      <c r="AG12" s="160">
        <v>106019</v>
      </c>
      <c r="AH12" s="160">
        <v>106592</v>
      </c>
      <c r="AI12" s="161">
        <v>95.63</v>
      </c>
      <c r="AJ12" s="160">
        <v>-909</v>
      </c>
      <c r="AK12" s="160">
        <v>279</v>
      </c>
      <c r="AL12" s="160">
        <v>105389</v>
      </c>
      <c r="AM12" s="160">
        <v>36119</v>
      </c>
      <c r="AN12" s="160">
        <v>29438</v>
      </c>
      <c r="AO12" s="160">
        <v>30176</v>
      </c>
      <c r="AP12" s="160">
        <v>9656</v>
      </c>
      <c r="AQ12" s="181"/>
      <c r="AR12" s="186" t="s">
        <v>682</v>
      </c>
    </row>
    <row r="13" spans="1:44" ht="12.75">
      <c r="A13" s="131">
        <v>11</v>
      </c>
      <c r="B13" s="132" t="s">
        <v>27</v>
      </c>
      <c r="C13" s="173" t="s">
        <v>28</v>
      </c>
      <c r="D13" s="160">
        <v>81297</v>
      </c>
      <c r="E13" s="160">
        <v>991</v>
      </c>
      <c r="F13" s="160">
        <v>77325</v>
      </c>
      <c r="G13" s="160">
        <v>78316</v>
      </c>
      <c r="H13" s="161">
        <v>96.33</v>
      </c>
      <c r="I13" s="160">
        <v>1620</v>
      </c>
      <c r="J13" s="160">
        <v>658</v>
      </c>
      <c r="K13" s="160">
        <v>79603</v>
      </c>
      <c r="L13" s="160">
        <v>21873</v>
      </c>
      <c r="M13" s="160">
        <v>20971</v>
      </c>
      <c r="N13" s="160">
        <v>20873</v>
      </c>
      <c r="O13" s="160">
        <v>15886</v>
      </c>
      <c r="P13" s="160">
        <v>19843</v>
      </c>
      <c r="Q13" s="160">
        <v>0</v>
      </c>
      <c r="R13" s="160">
        <v>0</v>
      </c>
      <c r="S13" s="160">
        <v>8863</v>
      </c>
      <c r="T13" s="160">
        <v>197</v>
      </c>
      <c r="U13" s="160">
        <v>9060</v>
      </c>
      <c r="V13" s="160">
        <v>2111</v>
      </c>
      <c r="W13" s="160">
        <v>590</v>
      </c>
      <c r="X13" s="160">
        <v>6359</v>
      </c>
      <c r="Y13" s="160">
        <v>3217</v>
      </c>
      <c r="Z13" s="160">
        <v>-21</v>
      </c>
      <c r="AA13" s="160">
        <v>3238</v>
      </c>
      <c r="AB13" s="160">
        <v>9597</v>
      </c>
      <c r="AC13" s="160">
        <v>0</v>
      </c>
      <c r="AD13" s="181"/>
      <c r="AE13" s="160">
        <v>52857</v>
      </c>
      <c r="AF13" s="160">
        <v>319</v>
      </c>
      <c r="AG13" s="160">
        <v>51124</v>
      </c>
      <c r="AH13" s="160">
        <v>51443</v>
      </c>
      <c r="AI13" s="161">
        <v>97.32</v>
      </c>
      <c r="AJ13" s="160">
        <v>2440</v>
      </c>
      <c r="AK13" s="160">
        <v>287</v>
      </c>
      <c r="AL13" s="160">
        <v>53851</v>
      </c>
      <c r="AM13" s="160">
        <v>14682</v>
      </c>
      <c r="AN13" s="160">
        <v>14202</v>
      </c>
      <c r="AO13" s="160">
        <v>12752</v>
      </c>
      <c r="AP13" s="160">
        <v>12215</v>
      </c>
      <c r="AQ13" s="181"/>
      <c r="AR13" s="186" t="s">
        <v>683</v>
      </c>
    </row>
    <row r="14" spans="1:44" ht="12.75">
      <c r="A14" s="131">
        <v>12</v>
      </c>
      <c r="B14" s="132" t="s">
        <v>29</v>
      </c>
      <c r="C14" s="173" t="s">
        <v>30</v>
      </c>
      <c r="D14" s="160">
        <v>27937</v>
      </c>
      <c r="E14" s="160">
        <v>511</v>
      </c>
      <c r="F14" s="160">
        <v>26525</v>
      </c>
      <c r="G14" s="160">
        <v>27036</v>
      </c>
      <c r="H14" s="161">
        <v>96.77</v>
      </c>
      <c r="I14" s="160">
        <v>653</v>
      </c>
      <c r="J14" s="160">
        <v>426</v>
      </c>
      <c r="K14" s="160">
        <v>27604</v>
      </c>
      <c r="L14" s="160">
        <v>7908</v>
      </c>
      <c r="M14" s="160">
        <v>8048</v>
      </c>
      <c r="N14" s="160">
        <v>7422</v>
      </c>
      <c r="O14" s="160">
        <v>4226</v>
      </c>
      <c r="P14" s="160">
        <v>6411</v>
      </c>
      <c r="Q14" s="160">
        <v>0</v>
      </c>
      <c r="R14" s="160">
        <v>0</v>
      </c>
      <c r="S14" s="160">
        <v>3443</v>
      </c>
      <c r="T14" s="160">
        <v>105</v>
      </c>
      <c r="U14" s="160">
        <v>3548</v>
      </c>
      <c r="V14" s="160">
        <v>1015</v>
      </c>
      <c r="W14" s="160">
        <v>210</v>
      </c>
      <c r="X14" s="160">
        <v>2323</v>
      </c>
      <c r="Y14" s="160">
        <v>979</v>
      </c>
      <c r="Z14" s="160">
        <v>0</v>
      </c>
      <c r="AA14" s="160">
        <v>979</v>
      </c>
      <c r="AB14" s="160">
        <v>3302</v>
      </c>
      <c r="AC14" s="160">
        <v>253</v>
      </c>
      <c r="AD14" s="181"/>
      <c r="AE14" s="160">
        <v>22713</v>
      </c>
      <c r="AF14" s="160">
        <v>647</v>
      </c>
      <c r="AG14" s="160">
        <v>21615</v>
      </c>
      <c r="AH14" s="160">
        <v>22262</v>
      </c>
      <c r="AI14" s="161">
        <v>98.01</v>
      </c>
      <c r="AJ14" s="160">
        <v>66</v>
      </c>
      <c r="AK14" s="160">
        <v>704</v>
      </c>
      <c r="AL14" s="160">
        <v>22385</v>
      </c>
      <c r="AM14" s="160">
        <v>6850</v>
      </c>
      <c r="AN14" s="160">
        <v>6467</v>
      </c>
      <c r="AO14" s="160">
        <v>6049</v>
      </c>
      <c r="AP14" s="160">
        <v>3019</v>
      </c>
      <c r="AQ14" s="181"/>
      <c r="AR14" s="186" t="s">
        <v>681</v>
      </c>
    </row>
    <row r="15" spans="1:44" ht="12.75">
      <c r="A15" s="131">
        <v>13</v>
      </c>
      <c r="B15" s="132" t="s">
        <v>31</v>
      </c>
      <c r="C15" s="173" t="s">
        <v>32</v>
      </c>
      <c r="D15" s="160">
        <v>83069</v>
      </c>
      <c r="E15" s="160">
        <v>766</v>
      </c>
      <c r="F15" s="160">
        <v>80497</v>
      </c>
      <c r="G15" s="160">
        <v>81263</v>
      </c>
      <c r="H15" s="161">
        <v>97.83</v>
      </c>
      <c r="I15" s="160">
        <v>835</v>
      </c>
      <c r="J15" s="160">
        <v>746</v>
      </c>
      <c r="K15" s="160">
        <v>82078</v>
      </c>
      <c r="L15" s="160">
        <v>23665</v>
      </c>
      <c r="M15" s="160">
        <v>22691</v>
      </c>
      <c r="N15" s="160">
        <v>22926</v>
      </c>
      <c r="O15" s="160">
        <v>12796</v>
      </c>
      <c r="P15" s="160">
        <v>17301</v>
      </c>
      <c r="Q15" s="160">
        <v>0</v>
      </c>
      <c r="R15" s="160">
        <v>0</v>
      </c>
      <c r="S15" s="160">
        <v>5504</v>
      </c>
      <c r="T15" s="160">
        <v>193</v>
      </c>
      <c r="U15" s="160">
        <v>5697</v>
      </c>
      <c r="V15" s="160">
        <v>1752</v>
      </c>
      <c r="W15" s="160">
        <v>534</v>
      </c>
      <c r="X15" s="160">
        <v>3411</v>
      </c>
      <c r="Y15" s="160">
        <v>2000</v>
      </c>
      <c r="Z15" s="160">
        <v>4</v>
      </c>
      <c r="AA15" s="160">
        <v>1996</v>
      </c>
      <c r="AB15" s="160">
        <v>5407</v>
      </c>
      <c r="AC15" s="160">
        <v>194</v>
      </c>
      <c r="AD15" s="181"/>
      <c r="AE15" s="160">
        <v>78523</v>
      </c>
      <c r="AF15" s="160">
        <v>542</v>
      </c>
      <c r="AG15" s="160">
        <v>76779</v>
      </c>
      <c r="AH15" s="160">
        <v>77321</v>
      </c>
      <c r="AI15" s="161">
        <v>98.47</v>
      </c>
      <c r="AJ15" s="160">
        <v>-911</v>
      </c>
      <c r="AK15" s="160">
        <v>259</v>
      </c>
      <c r="AL15" s="160">
        <v>76127</v>
      </c>
      <c r="AM15" s="160">
        <v>23736</v>
      </c>
      <c r="AN15" s="160">
        <v>21308</v>
      </c>
      <c r="AO15" s="160">
        <v>24490</v>
      </c>
      <c r="AP15" s="160">
        <v>6593</v>
      </c>
      <c r="AQ15" s="181"/>
      <c r="AR15" s="186" t="s">
        <v>681</v>
      </c>
    </row>
    <row r="16" spans="1:44" ht="12.75">
      <c r="A16" s="131">
        <v>14</v>
      </c>
      <c r="B16" s="132" t="s">
        <v>33</v>
      </c>
      <c r="C16" s="173" t="s">
        <v>34</v>
      </c>
      <c r="D16" s="160">
        <v>82983</v>
      </c>
      <c r="E16" s="160">
        <v>845</v>
      </c>
      <c r="F16" s="160">
        <v>80911</v>
      </c>
      <c r="G16" s="160">
        <v>81756</v>
      </c>
      <c r="H16" s="161">
        <v>98.52</v>
      </c>
      <c r="I16" s="160">
        <v>842</v>
      </c>
      <c r="J16" s="160">
        <v>795</v>
      </c>
      <c r="K16" s="160">
        <v>82548</v>
      </c>
      <c r="L16" s="160">
        <v>23926</v>
      </c>
      <c r="M16" s="160">
        <v>23220</v>
      </c>
      <c r="N16" s="160">
        <v>22519</v>
      </c>
      <c r="O16" s="160">
        <v>12883</v>
      </c>
      <c r="P16" s="160">
        <v>8069</v>
      </c>
      <c r="Q16" s="160">
        <v>0</v>
      </c>
      <c r="R16" s="160">
        <v>0</v>
      </c>
      <c r="S16" s="160">
        <v>3451</v>
      </c>
      <c r="T16" s="160">
        <v>97</v>
      </c>
      <c r="U16" s="160">
        <v>3548</v>
      </c>
      <c r="V16" s="160">
        <v>1284</v>
      </c>
      <c r="W16" s="160">
        <v>421</v>
      </c>
      <c r="X16" s="160">
        <v>1843</v>
      </c>
      <c r="Y16" s="160">
        <v>1341</v>
      </c>
      <c r="Z16" s="160">
        <v>37</v>
      </c>
      <c r="AA16" s="160">
        <v>1304</v>
      </c>
      <c r="AB16" s="160">
        <v>3147</v>
      </c>
      <c r="AC16" s="160">
        <v>192</v>
      </c>
      <c r="AD16" s="181"/>
      <c r="AE16" s="160">
        <v>70991</v>
      </c>
      <c r="AF16" s="160">
        <v>621</v>
      </c>
      <c r="AG16" s="160">
        <v>69517</v>
      </c>
      <c r="AH16" s="160">
        <v>70138</v>
      </c>
      <c r="AI16" s="161">
        <v>98.8</v>
      </c>
      <c r="AJ16" s="160">
        <v>-807</v>
      </c>
      <c r="AK16" s="160">
        <v>522</v>
      </c>
      <c r="AL16" s="160">
        <v>69232</v>
      </c>
      <c r="AM16" s="160">
        <v>21609</v>
      </c>
      <c r="AN16" s="160">
        <v>19445</v>
      </c>
      <c r="AO16" s="160">
        <v>18628</v>
      </c>
      <c r="AP16" s="160">
        <v>9550</v>
      </c>
      <c r="AQ16" s="181"/>
      <c r="AR16" s="186" t="s">
        <v>681</v>
      </c>
    </row>
    <row r="17" spans="1:44" ht="12.75">
      <c r="A17" s="131">
        <v>15</v>
      </c>
      <c r="B17" s="132" t="s">
        <v>35</v>
      </c>
      <c r="C17" s="173" t="s">
        <v>36</v>
      </c>
      <c r="D17" s="160">
        <v>50184</v>
      </c>
      <c r="E17" s="160">
        <v>465</v>
      </c>
      <c r="F17" s="160">
        <v>48350</v>
      </c>
      <c r="G17" s="160">
        <v>48815</v>
      </c>
      <c r="H17" s="161">
        <v>97.27</v>
      </c>
      <c r="I17" s="160">
        <v>830</v>
      </c>
      <c r="J17" s="160">
        <v>430</v>
      </c>
      <c r="K17" s="160">
        <v>49610</v>
      </c>
      <c r="L17" s="160">
        <v>12532</v>
      </c>
      <c r="M17" s="160">
        <v>13480</v>
      </c>
      <c r="N17" s="160">
        <v>13407</v>
      </c>
      <c r="O17" s="160">
        <v>10191</v>
      </c>
      <c r="P17" s="160">
        <v>9037</v>
      </c>
      <c r="Q17" s="160">
        <v>0</v>
      </c>
      <c r="R17" s="160">
        <v>0</v>
      </c>
      <c r="S17" s="160">
        <v>3829</v>
      </c>
      <c r="T17" s="160">
        <v>-146</v>
      </c>
      <c r="U17" s="160">
        <v>3683</v>
      </c>
      <c r="V17" s="160">
        <v>831</v>
      </c>
      <c r="W17" s="160">
        <v>119</v>
      </c>
      <c r="X17" s="160">
        <v>2733</v>
      </c>
      <c r="Y17" s="160">
        <v>1612</v>
      </c>
      <c r="Z17" s="160">
        <v>4</v>
      </c>
      <c r="AA17" s="160">
        <v>1608</v>
      </c>
      <c r="AB17" s="160">
        <v>4341</v>
      </c>
      <c r="AC17" s="160">
        <v>367</v>
      </c>
      <c r="AD17" s="181"/>
      <c r="AE17" s="160">
        <v>39229</v>
      </c>
      <c r="AF17" s="160">
        <v>535</v>
      </c>
      <c r="AG17" s="160">
        <v>38179</v>
      </c>
      <c r="AH17" s="160">
        <v>38714</v>
      </c>
      <c r="AI17" s="161">
        <v>98.69</v>
      </c>
      <c r="AJ17" s="160">
        <v>-1173</v>
      </c>
      <c r="AK17" s="160">
        <v>196</v>
      </c>
      <c r="AL17" s="160">
        <v>37202</v>
      </c>
      <c r="AM17" s="160">
        <v>11706</v>
      </c>
      <c r="AN17" s="160">
        <v>11601</v>
      </c>
      <c r="AO17" s="160">
        <v>10499</v>
      </c>
      <c r="AP17" s="160">
        <v>3396</v>
      </c>
      <c r="AQ17" s="181"/>
      <c r="AR17" s="186" t="s">
        <v>681</v>
      </c>
    </row>
    <row r="18" spans="1:44" ht="12.75">
      <c r="A18" s="131">
        <v>16</v>
      </c>
      <c r="B18" s="132" t="s">
        <v>37</v>
      </c>
      <c r="C18" s="173" t="s">
        <v>38</v>
      </c>
      <c r="D18" s="160">
        <v>85353</v>
      </c>
      <c r="E18" s="160">
        <v>953</v>
      </c>
      <c r="F18" s="160">
        <v>83459</v>
      </c>
      <c r="G18" s="160">
        <v>84412</v>
      </c>
      <c r="H18" s="161">
        <v>98.9</v>
      </c>
      <c r="I18" s="160">
        <v>862</v>
      </c>
      <c r="J18" s="160">
        <v>888</v>
      </c>
      <c r="K18" s="160">
        <v>85209</v>
      </c>
      <c r="L18" s="160">
        <v>24988</v>
      </c>
      <c r="M18" s="160">
        <v>24629</v>
      </c>
      <c r="N18" s="160">
        <v>24662</v>
      </c>
      <c r="O18" s="160">
        <v>10930</v>
      </c>
      <c r="P18" s="160">
        <v>10572</v>
      </c>
      <c r="Q18" s="160">
        <v>0</v>
      </c>
      <c r="R18" s="160">
        <v>0</v>
      </c>
      <c r="S18" s="160">
        <v>3215</v>
      </c>
      <c r="T18" s="160">
        <v>58</v>
      </c>
      <c r="U18" s="160">
        <v>3273</v>
      </c>
      <c r="V18" s="160">
        <v>861</v>
      </c>
      <c r="W18" s="160">
        <v>159</v>
      </c>
      <c r="X18" s="160">
        <v>2253</v>
      </c>
      <c r="Y18" s="160">
        <v>941</v>
      </c>
      <c r="Z18" s="160">
        <v>8</v>
      </c>
      <c r="AA18" s="160">
        <v>933</v>
      </c>
      <c r="AB18" s="160">
        <v>3186</v>
      </c>
      <c r="AC18" s="160">
        <v>224</v>
      </c>
      <c r="AD18" s="181"/>
      <c r="AE18" s="160">
        <v>62275</v>
      </c>
      <c r="AF18" s="160">
        <v>963</v>
      </c>
      <c r="AG18" s="160">
        <v>60019</v>
      </c>
      <c r="AH18" s="160">
        <v>60982</v>
      </c>
      <c r="AI18" s="161">
        <v>97.92</v>
      </c>
      <c r="AJ18" s="160">
        <v>-962</v>
      </c>
      <c r="AK18" s="160">
        <v>685</v>
      </c>
      <c r="AL18" s="160">
        <v>59742</v>
      </c>
      <c r="AM18" s="160">
        <v>20004</v>
      </c>
      <c r="AN18" s="160">
        <v>16958</v>
      </c>
      <c r="AO18" s="160">
        <v>16585</v>
      </c>
      <c r="AP18" s="160">
        <v>6195</v>
      </c>
      <c r="AQ18" s="181"/>
      <c r="AR18" s="186" t="s">
        <v>684</v>
      </c>
    </row>
    <row r="19" spans="1:44" ht="12.75">
      <c r="A19" s="131">
        <v>17</v>
      </c>
      <c r="B19" s="132" t="s">
        <v>39</v>
      </c>
      <c r="C19" s="173" t="s">
        <v>660</v>
      </c>
      <c r="D19" s="160">
        <v>78459</v>
      </c>
      <c r="E19" s="160">
        <v>568</v>
      </c>
      <c r="F19" s="160">
        <v>76056</v>
      </c>
      <c r="G19" s="160">
        <v>76624</v>
      </c>
      <c r="H19" s="161">
        <v>97.66</v>
      </c>
      <c r="I19" s="160">
        <v>1400</v>
      </c>
      <c r="J19" s="160">
        <v>494</v>
      </c>
      <c r="K19" s="160">
        <v>77950</v>
      </c>
      <c r="L19" s="160">
        <v>20676</v>
      </c>
      <c r="M19" s="160">
        <v>19956</v>
      </c>
      <c r="N19" s="160">
        <v>20648</v>
      </c>
      <c r="O19" s="160">
        <v>16670</v>
      </c>
      <c r="P19" s="160">
        <v>12191</v>
      </c>
      <c r="Q19" s="160">
        <v>0</v>
      </c>
      <c r="R19" s="160">
        <v>0</v>
      </c>
      <c r="S19" s="160">
        <v>6663</v>
      </c>
      <c r="T19" s="160">
        <v>35</v>
      </c>
      <c r="U19" s="160">
        <v>6698</v>
      </c>
      <c r="V19" s="160">
        <v>1524</v>
      </c>
      <c r="W19" s="160">
        <v>236</v>
      </c>
      <c r="X19" s="160">
        <v>4938</v>
      </c>
      <c r="Y19" s="160">
        <v>2027</v>
      </c>
      <c r="Z19" s="160">
        <v>23</v>
      </c>
      <c r="AA19" s="160">
        <v>2004</v>
      </c>
      <c r="AB19" s="160">
        <v>6942</v>
      </c>
      <c r="AC19" s="160">
        <v>604</v>
      </c>
      <c r="AD19" s="181"/>
      <c r="AE19" s="160">
        <v>60871</v>
      </c>
      <c r="AF19" s="160">
        <v>326</v>
      </c>
      <c r="AG19" s="160">
        <v>59436</v>
      </c>
      <c r="AH19" s="160">
        <v>59762</v>
      </c>
      <c r="AI19" s="161">
        <v>98.18</v>
      </c>
      <c r="AJ19" s="160">
        <v>394</v>
      </c>
      <c r="AK19" s="160">
        <v>111</v>
      </c>
      <c r="AL19" s="160">
        <v>59941</v>
      </c>
      <c r="AM19" s="160">
        <v>19448</v>
      </c>
      <c r="AN19" s="160">
        <v>15096</v>
      </c>
      <c r="AO19" s="160">
        <v>15289</v>
      </c>
      <c r="AP19" s="160">
        <v>10108</v>
      </c>
      <c r="AQ19" s="181"/>
      <c r="AR19" s="186" t="s">
        <v>684</v>
      </c>
    </row>
    <row r="20" spans="1:44" ht="12.75">
      <c r="A20" s="131">
        <v>18</v>
      </c>
      <c r="B20" s="132" t="s">
        <v>40</v>
      </c>
      <c r="C20" s="173" t="s">
        <v>41</v>
      </c>
      <c r="D20" s="160">
        <v>106703</v>
      </c>
      <c r="E20" s="160">
        <v>1895</v>
      </c>
      <c r="F20" s="160">
        <v>100678</v>
      </c>
      <c r="G20" s="160">
        <v>102573</v>
      </c>
      <c r="H20" s="161">
        <v>96.13</v>
      </c>
      <c r="I20" s="160">
        <v>1800</v>
      </c>
      <c r="J20" s="160">
        <v>-24</v>
      </c>
      <c r="K20" s="160">
        <v>102454</v>
      </c>
      <c r="L20" s="160">
        <v>30610</v>
      </c>
      <c r="M20" s="160">
        <v>29897</v>
      </c>
      <c r="N20" s="160">
        <v>30258</v>
      </c>
      <c r="O20" s="160">
        <v>11689</v>
      </c>
      <c r="P20" s="160">
        <v>16502</v>
      </c>
      <c r="Q20" s="160">
        <v>0</v>
      </c>
      <c r="R20" s="160">
        <v>0</v>
      </c>
      <c r="S20" s="160">
        <v>18208</v>
      </c>
      <c r="T20" s="160">
        <v>-632</v>
      </c>
      <c r="U20" s="160">
        <v>17576</v>
      </c>
      <c r="V20" s="160">
        <v>2045</v>
      </c>
      <c r="W20" s="160">
        <v>633</v>
      </c>
      <c r="X20" s="160">
        <v>14898</v>
      </c>
      <c r="Y20" s="160">
        <v>4409</v>
      </c>
      <c r="Z20" s="160">
        <v>30</v>
      </c>
      <c r="AA20" s="160">
        <v>4379</v>
      </c>
      <c r="AB20" s="160">
        <v>19277</v>
      </c>
      <c r="AC20" s="160">
        <v>1868</v>
      </c>
      <c r="AD20" s="181"/>
      <c r="AE20" s="160">
        <v>67439</v>
      </c>
      <c r="AF20" s="160">
        <v>461</v>
      </c>
      <c r="AG20" s="160">
        <v>65835</v>
      </c>
      <c r="AH20" s="160">
        <v>66296</v>
      </c>
      <c r="AI20" s="161">
        <v>98.31</v>
      </c>
      <c r="AJ20" s="160">
        <v>-2107</v>
      </c>
      <c r="AK20" s="160">
        <v>700</v>
      </c>
      <c r="AL20" s="160">
        <v>64428</v>
      </c>
      <c r="AM20" s="160">
        <v>21509</v>
      </c>
      <c r="AN20" s="160">
        <v>17140</v>
      </c>
      <c r="AO20" s="160">
        <v>18889</v>
      </c>
      <c r="AP20" s="160">
        <v>6890</v>
      </c>
      <c r="AQ20" s="181"/>
      <c r="AR20" s="186" t="s">
        <v>682</v>
      </c>
    </row>
    <row r="21" spans="1:44" ht="12.75">
      <c r="A21" s="131">
        <v>19</v>
      </c>
      <c r="B21" s="132" t="s">
        <v>42</v>
      </c>
      <c r="C21" s="173" t="s">
        <v>43</v>
      </c>
      <c r="D21" s="160">
        <v>279455</v>
      </c>
      <c r="E21" s="160">
        <v>2055.87</v>
      </c>
      <c r="F21" s="160">
        <v>264432.05</v>
      </c>
      <c r="G21" s="160">
        <v>266487.92</v>
      </c>
      <c r="H21" s="161">
        <v>95.36</v>
      </c>
      <c r="I21" s="160">
        <v>9126.43</v>
      </c>
      <c r="J21" s="160">
        <v>2575.26</v>
      </c>
      <c r="K21" s="160">
        <v>276133.74</v>
      </c>
      <c r="L21" s="160">
        <v>76912.23</v>
      </c>
      <c r="M21" s="160">
        <v>78429.64</v>
      </c>
      <c r="N21" s="160">
        <v>82426.7</v>
      </c>
      <c r="O21" s="160">
        <v>38365.17</v>
      </c>
      <c r="P21" s="160">
        <v>100725.73</v>
      </c>
      <c r="Q21" s="160">
        <v>0.04</v>
      </c>
      <c r="R21" s="160">
        <v>0</v>
      </c>
      <c r="S21" s="160">
        <v>98669.84</v>
      </c>
      <c r="T21" s="160">
        <v>-6705.13</v>
      </c>
      <c r="U21" s="160">
        <v>91964.71</v>
      </c>
      <c r="V21" s="160">
        <v>8468.98</v>
      </c>
      <c r="W21" s="160">
        <v>8461.16</v>
      </c>
      <c r="X21" s="160">
        <v>75034.57</v>
      </c>
      <c r="Y21" s="160">
        <v>23496.88</v>
      </c>
      <c r="Z21" s="160">
        <v>46.64</v>
      </c>
      <c r="AA21" s="160">
        <v>23450.24</v>
      </c>
      <c r="AB21" s="160">
        <v>98484.81</v>
      </c>
      <c r="AC21" s="160">
        <v>7775.94</v>
      </c>
      <c r="AD21" s="181"/>
      <c r="AE21" s="160">
        <v>409972.54</v>
      </c>
      <c r="AF21" s="160">
        <v>2306.37</v>
      </c>
      <c r="AG21" s="160">
        <v>389454.95</v>
      </c>
      <c r="AH21" s="160">
        <v>391761.31</v>
      </c>
      <c r="AI21" s="161">
        <v>95.56</v>
      </c>
      <c r="AJ21" s="160">
        <v>-2193.72</v>
      </c>
      <c r="AK21" s="160">
        <v>2401.69</v>
      </c>
      <c r="AL21" s="160">
        <v>389662.92</v>
      </c>
      <c r="AM21" s="160">
        <v>138557</v>
      </c>
      <c r="AN21" s="160">
        <v>105829.45</v>
      </c>
      <c r="AO21" s="160">
        <v>105883.14</v>
      </c>
      <c r="AP21" s="160">
        <v>39393.34</v>
      </c>
      <c r="AQ21" s="181"/>
      <c r="AR21" s="186" t="s">
        <v>683</v>
      </c>
    </row>
    <row r="22" spans="1:44" ht="12.75">
      <c r="A22" s="131">
        <v>20</v>
      </c>
      <c r="B22" s="132" t="s">
        <v>44</v>
      </c>
      <c r="C22" s="173" t="s">
        <v>45</v>
      </c>
      <c r="D22" s="160">
        <v>44155</v>
      </c>
      <c r="E22" s="160">
        <v>0</v>
      </c>
      <c r="F22" s="160">
        <v>42853</v>
      </c>
      <c r="G22" s="160">
        <v>42853</v>
      </c>
      <c r="H22" s="161">
        <v>97.05</v>
      </c>
      <c r="I22" s="160">
        <v>729</v>
      </c>
      <c r="J22" s="160">
        <v>0</v>
      </c>
      <c r="K22" s="160">
        <v>43582</v>
      </c>
      <c r="L22" s="160">
        <v>13608</v>
      </c>
      <c r="M22" s="160">
        <v>12153</v>
      </c>
      <c r="N22" s="160">
        <v>16659</v>
      </c>
      <c r="O22" s="160">
        <v>1162</v>
      </c>
      <c r="P22" s="160">
        <v>4567</v>
      </c>
      <c r="Q22" s="160">
        <v>0</v>
      </c>
      <c r="R22" s="160">
        <v>1</v>
      </c>
      <c r="S22" s="160">
        <v>1258</v>
      </c>
      <c r="T22" s="160">
        <v>762</v>
      </c>
      <c r="U22" s="160">
        <v>2020</v>
      </c>
      <c r="V22" s="160">
        <v>728</v>
      </c>
      <c r="W22" s="160">
        <v>83</v>
      </c>
      <c r="X22" s="160">
        <v>1209</v>
      </c>
      <c r="Y22" s="160">
        <v>1304</v>
      </c>
      <c r="Z22" s="160">
        <v>2</v>
      </c>
      <c r="AA22" s="160">
        <v>1302</v>
      </c>
      <c r="AB22" s="160">
        <v>2511</v>
      </c>
      <c r="AC22" s="160">
        <v>0</v>
      </c>
      <c r="AD22" s="181"/>
      <c r="AE22" s="160">
        <v>40965</v>
      </c>
      <c r="AF22" s="160">
        <v>0</v>
      </c>
      <c r="AG22" s="160">
        <v>39646</v>
      </c>
      <c r="AH22" s="160">
        <v>39646</v>
      </c>
      <c r="AI22" s="161">
        <v>96.78</v>
      </c>
      <c r="AJ22" s="160">
        <v>127</v>
      </c>
      <c r="AK22" s="160">
        <v>0</v>
      </c>
      <c r="AL22" s="160">
        <v>39773</v>
      </c>
      <c r="AM22" s="160">
        <v>13746</v>
      </c>
      <c r="AN22" s="160">
        <v>11072</v>
      </c>
      <c r="AO22" s="160">
        <v>14190</v>
      </c>
      <c r="AP22" s="160">
        <v>765</v>
      </c>
      <c r="AQ22" s="181"/>
      <c r="AR22" s="186" t="s">
        <v>681</v>
      </c>
    </row>
    <row r="23" spans="1:44" ht="12.75">
      <c r="A23" s="131">
        <v>21</v>
      </c>
      <c r="B23" s="132" t="s">
        <v>46</v>
      </c>
      <c r="C23" s="173" t="s">
        <v>47</v>
      </c>
      <c r="D23" s="160">
        <v>44984</v>
      </c>
      <c r="E23" s="160">
        <v>450</v>
      </c>
      <c r="F23" s="160">
        <v>43084</v>
      </c>
      <c r="G23" s="160">
        <v>43534</v>
      </c>
      <c r="H23" s="161">
        <v>96.78</v>
      </c>
      <c r="I23" s="160">
        <v>290</v>
      </c>
      <c r="J23" s="160">
        <v>475</v>
      </c>
      <c r="K23" s="160">
        <v>43849</v>
      </c>
      <c r="L23" s="160">
        <v>12421</v>
      </c>
      <c r="M23" s="160">
        <v>12218</v>
      </c>
      <c r="N23" s="160">
        <v>12101</v>
      </c>
      <c r="O23" s="160">
        <v>7109</v>
      </c>
      <c r="P23" s="160">
        <v>14417</v>
      </c>
      <c r="Q23" s="160">
        <v>0</v>
      </c>
      <c r="R23" s="160">
        <v>0</v>
      </c>
      <c r="S23" s="160">
        <v>5839</v>
      </c>
      <c r="T23" s="160">
        <v>4</v>
      </c>
      <c r="U23" s="160">
        <v>5843</v>
      </c>
      <c r="V23" s="160">
        <v>943</v>
      </c>
      <c r="W23" s="160">
        <v>518</v>
      </c>
      <c r="X23" s="160">
        <v>4382</v>
      </c>
      <c r="Y23" s="160">
        <v>1638</v>
      </c>
      <c r="Z23" s="160">
        <v>13</v>
      </c>
      <c r="AA23" s="160">
        <v>1625</v>
      </c>
      <c r="AB23" s="160">
        <v>6007</v>
      </c>
      <c r="AC23" s="160">
        <v>188</v>
      </c>
      <c r="AD23" s="181"/>
      <c r="AE23" s="160">
        <v>47075</v>
      </c>
      <c r="AF23" s="160">
        <v>106</v>
      </c>
      <c r="AG23" s="160">
        <v>45695</v>
      </c>
      <c r="AH23" s="160">
        <v>45801</v>
      </c>
      <c r="AI23" s="161">
        <v>97.29</v>
      </c>
      <c r="AJ23" s="160">
        <v>-902</v>
      </c>
      <c r="AK23" s="160">
        <v>148</v>
      </c>
      <c r="AL23" s="160">
        <v>44941</v>
      </c>
      <c r="AM23" s="160">
        <v>17542</v>
      </c>
      <c r="AN23" s="160">
        <v>15356</v>
      </c>
      <c r="AO23" s="160">
        <v>11758</v>
      </c>
      <c r="AP23" s="160">
        <v>285</v>
      </c>
      <c r="AQ23" s="181"/>
      <c r="AR23" s="186" t="s">
        <v>684</v>
      </c>
    </row>
    <row r="24" spans="1:44" ht="12.75">
      <c r="A24" s="131">
        <v>22</v>
      </c>
      <c r="B24" s="132" t="s">
        <v>48</v>
      </c>
      <c r="C24" s="173" t="s">
        <v>49</v>
      </c>
      <c r="D24" s="160">
        <v>50684</v>
      </c>
      <c r="E24" s="160">
        <v>495</v>
      </c>
      <c r="F24" s="160">
        <v>47888</v>
      </c>
      <c r="G24" s="160">
        <v>48383</v>
      </c>
      <c r="H24" s="161">
        <v>95.46</v>
      </c>
      <c r="I24" s="160">
        <v>1795</v>
      </c>
      <c r="J24" s="160">
        <v>595</v>
      </c>
      <c r="K24" s="160">
        <v>50278</v>
      </c>
      <c r="L24" s="160">
        <v>14927</v>
      </c>
      <c r="M24" s="160">
        <v>14498</v>
      </c>
      <c r="N24" s="160">
        <v>14124</v>
      </c>
      <c r="O24" s="160">
        <v>6729</v>
      </c>
      <c r="P24" s="160">
        <v>19845</v>
      </c>
      <c r="Q24" s="160">
        <v>0</v>
      </c>
      <c r="R24" s="160">
        <v>0</v>
      </c>
      <c r="S24" s="160">
        <v>7134</v>
      </c>
      <c r="T24" s="160">
        <v>364</v>
      </c>
      <c r="U24" s="160">
        <v>7498</v>
      </c>
      <c r="V24" s="160">
        <v>1795</v>
      </c>
      <c r="W24" s="160">
        <v>1062</v>
      </c>
      <c r="X24" s="160">
        <v>4641</v>
      </c>
      <c r="Y24" s="160">
        <v>3530</v>
      </c>
      <c r="Z24" s="160">
        <v>160</v>
      </c>
      <c r="AA24" s="160">
        <v>3370</v>
      </c>
      <c r="AB24" s="160">
        <v>8011</v>
      </c>
      <c r="AC24" s="160">
        <v>556</v>
      </c>
      <c r="AD24" s="181"/>
      <c r="AE24" s="160">
        <v>49653</v>
      </c>
      <c r="AF24" s="160">
        <v>294</v>
      </c>
      <c r="AG24" s="160">
        <v>46504</v>
      </c>
      <c r="AH24" s="160">
        <v>46798</v>
      </c>
      <c r="AI24" s="161">
        <v>94.25</v>
      </c>
      <c r="AJ24" s="160">
        <v>-795</v>
      </c>
      <c r="AK24" s="160">
        <v>215</v>
      </c>
      <c r="AL24" s="160">
        <v>45924</v>
      </c>
      <c r="AM24" s="160">
        <v>16095</v>
      </c>
      <c r="AN24" s="160">
        <v>12227</v>
      </c>
      <c r="AO24" s="160">
        <v>11865</v>
      </c>
      <c r="AP24" s="160">
        <v>5737</v>
      </c>
      <c r="AQ24" s="181"/>
      <c r="AR24" s="186" t="s">
        <v>684</v>
      </c>
    </row>
    <row r="25" spans="1:44" ht="12.75">
      <c r="A25" s="131">
        <v>23</v>
      </c>
      <c r="B25" s="132" t="s">
        <v>50</v>
      </c>
      <c r="C25" s="173" t="s">
        <v>51</v>
      </c>
      <c r="D25" s="160">
        <v>29685</v>
      </c>
      <c r="E25" s="160">
        <v>575</v>
      </c>
      <c r="F25" s="160">
        <v>28459</v>
      </c>
      <c r="G25" s="160">
        <v>29034</v>
      </c>
      <c r="H25" s="161">
        <v>97.81</v>
      </c>
      <c r="I25" s="160">
        <v>410</v>
      </c>
      <c r="J25" s="160">
        <v>622</v>
      </c>
      <c r="K25" s="160">
        <v>29491</v>
      </c>
      <c r="L25" s="160">
        <v>8669</v>
      </c>
      <c r="M25" s="160">
        <v>8505</v>
      </c>
      <c r="N25" s="160">
        <v>8422</v>
      </c>
      <c r="O25" s="160">
        <v>3895</v>
      </c>
      <c r="P25" s="160">
        <v>6685</v>
      </c>
      <c r="Q25" s="160">
        <v>0</v>
      </c>
      <c r="R25" s="160">
        <v>0</v>
      </c>
      <c r="S25" s="160">
        <v>1347</v>
      </c>
      <c r="T25" s="160">
        <v>102</v>
      </c>
      <c r="U25" s="160">
        <v>1449</v>
      </c>
      <c r="V25" s="160">
        <v>611</v>
      </c>
      <c r="W25" s="160">
        <v>130</v>
      </c>
      <c r="X25" s="160">
        <v>708</v>
      </c>
      <c r="Y25" s="160">
        <v>689</v>
      </c>
      <c r="Z25" s="160">
        <v>9</v>
      </c>
      <c r="AA25" s="160">
        <v>680</v>
      </c>
      <c r="AB25" s="160">
        <v>1388</v>
      </c>
      <c r="AC25" s="160">
        <v>98</v>
      </c>
      <c r="AD25" s="181"/>
      <c r="AE25" s="160">
        <v>20494</v>
      </c>
      <c r="AF25" s="160">
        <v>124</v>
      </c>
      <c r="AG25" s="160">
        <v>20187</v>
      </c>
      <c r="AH25" s="160">
        <v>20311</v>
      </c>
      <c r="AI25" s="161">
        <v>99.11</v>
      </c>
      <c r="AJ25" s="160">
        <v>-169</v>
      </c>
      <c r="AK25" s="160">
        <v>214</v>
      </c>
      <c r="AL25" s="160">
        <v>20232</v>
      </c>
      <c r="AM25" s="160">
        <v>6402</v>
      </c>
      <c r="AN25" s="160">
        <v>6479</v>
      </c>
      <c r="AO25" s="160">
        <v>5220</v>
      </c>
      <c r="AP25" s="160">
        <v>2131</v>
      </c>
      <c r="AQ25" s="181"/>
      <c r="AR25" s="186" t="s">
        <v>681</v>
      </c>
    </row>
    <row r="26" spans="1:44" ht="12.75">
      <c r="A26" s="131">
        <v>24</v>
      </c>
      <c r="B26" s="132" t="s">
        <v>52</v>
      </c>
      <c r="C26" s="173" t="s">
        <v>53</v>
      </c>
      <c r="D26" s="160">
        <v>96162.5</v>
      </c>
      <c r="E26" s="160">
        <v>1344.36</v>
      </c>
      <c r="F26" s="160">
        <v>91364.23</v>
      </c>
      <c r="G26" s="160">
        <v>92708.58</v>
      </c>
      <c r="H26" s="161">
        <v>96.41</v>
      </c>
      <c r="I26" s="160">
        <v>2334.08</v>
      </c>
      <c r="J26" s="160">
        <v>1372.99</v>
      </c>
      <c r="K26" s="160">
        <v>95071.3</v>
      </c>
      <c r="L26" s="160">
        <v>27669.4</v>
      </c>
      <c r="M26" s="160">
        <v>27142.58</v>
      </c>
      <c r="N26" s="160">
        <v>27270.62</v>
      </c>
      <c r="O26" s="160">
        <v>12988.7</v>
      </c>
      <c r="P26" s="160">
        <v>23997.28</v>
      </c>
      <c r="Q26" s="160">
        <v>0</v>
      </c>
      <c r="R26" s="160">
        <v>0</v>
      </c>
      <c r="S26" s="160">
        <v>8867.96</v>
      </c>
      <c r="T26" s="160">
        <v>183.89</v>
      </c>
      <c r="U26" s="160">
        <v>9051.85</v>
      </c>
      <c r="V26" s="160">
        <v>2700.93</v>
      </c>
      <c r="W26" s="160">
        <v>296.59</v>
      </c>
      <c r="X26" s="160">
        <v>6054.33</v>
      </c>
      <c r="Y26" s="160">
        <v>3907.71</v>
      </c>
      <c r="Z26" s="160">
        <v>12.81</v>
      </c>
      <c r="AA26" s="160">
        <v>3894.9</v>
      </c>
      <c r="AB26" s="160">
        <v>9949.23</v>
      </c>
      <c r="AC26" s="160">
        <v>1084.3</v>
      </c>
      <c r="AD26" s="181"/>
      <c r="AE26" s="160">
        <v>87806.33</v>
      </c>
      <c r="AF26" s="160">
        <v>1548.13</v>
      </c>
      <c r="AG26" s="160">
        <v>82866.26</v>
      </c>
      <c r="AH26" s="160">
        <v>84414.39</v>
      </c>
      <c r="AI26" s="161">
        <v>96.14</v>
      </c>
      <c r="AJ26" s="160">
        <v>-1226.99</v>
      </c>
      <c r="AK26" s="160">
        <v>1446.73</v>
      </c>
      <c r="AL26" s="160">
        <v>83086</v>
      </c>
      <c r="AM26" s="160">
        <v>26048.41</v>
      </c>
      <c r="AN26" s="160">
        <v>24651.99</v>
      </c>
      <c r="AO26" s="160">
        <v>22722.08</v>
      </c>
      <c r="AP26" s="160">
        <v>9663.52</v>
      </c>
      <c r="AQ26" s="181"/>
      <c r="AR26" s="186" t="s">
        <v>683</v>
      </c>
    </row>
    <row r="27" spans="1:44" ht="12.75">
      <c r="A27" s="131">
        <v>25</v>
      </c>
      <c r="B27" s="132" t="s">
        <v>54</v>
      </c>
      <c r="C27" s="173" t="s">
        <v>55</v>
      </c>
      <c r="D27" s="160">
        <v>23879</v>
      </c>
      <c r="E27" s="160">
        <v>375</v>
      </c>
      <c r="F27" s="160">
        <v>22560</v>
      </c>
      <c r="G27" s="160">
        <v>22935</v>
      </c>
      <c r="H27" s="161">
        <v>96.05</v>
      </c>
      <c r="I27" s="160">
        <v>587</v>
      </c>
      <c r="J27" s="160">
        <v>403</v>
      </c>
      <c r="K27" s="160">
        <v>23550</v>
      </c>
      <c r="L27" s="160">
        <v>6813</v>
      </c>
      <c r="M27" s="160">
        <v>6607</v>
      </c>
      <c r="N27" s="160">
        <v>6541</v>
      </c>
      <c r="O27" s="160">
        <v>3589</v>
      </c>
      <c r="P27" s="160">
        <v>4758</v>
      </c>
      <c r="Q27" s="160">
        <v>0</v>
      </c>
      <c r="R27" s="160">
        <v>0</v>
      </c>
      <c r="S27" s="160">
        <v>2623</v>
      </c>
      <c r="T27" s="160">
        <v>-48</v>
      </c>
      <c r="U27" s="160">
        <v>2575</v>
      </c>
      <c r="V27" s="160">
        <v>587</v>
      </c>
      <c r="W27" s="160">
        <v>182</v>
      </c>
      <c r="X27" s="160">
        <v>1806</v>
      </c>
      <c r="Y27" s="160">
        <v>1003</v>
      </c>
      <c r="Z27" s="160">
        <v>2</v>
      </c>
      <c r="AA27" s="160">
        <v>1001</v>
      </c>
      <c r="AB27" s="160">
        <v>2807</v>
      </c>
      <c r="AC27" s="160">
        <v>197</v>
      </c>
      <c r="AD27" s="181"/>
      <c r="AE27" s="160">
        <v>18797</v>
      </c>
      <c r="AF27" s="160">
        <v>94</v>
      </c>
      <c r="AG27" s="160">
        <v>18210</v>
      </c>
      <c r="AH27" s="160">
        <v>18304</v>
      </c>
      <c r="AI27" s="161">
        <v>97.38</v>
      </c>
      <c r="AJ27" s="160">
        <v>-282</v>
      </c>
      <c r="AK27" s="160">
        <v>85</v>
      </c>
      <c r="AL27" s="160">
        <v>18013</v>
      </c>
      <c r="AM27" s="160">
        <v>6078</v>
      </c>
      <c r="AN27" s="160">
        <v>4813</v>
      </c>
      <c r="AO27" s="160">
        <v>4782</v>
      </c>
      <c r="AP27" s="160">
        <v>2340</v>
      </c>
      <c r="AQ27" s="181"/>
      <c r="AR27" s="186" t="s">
        <v>681</v>
      </c>
    </row>
    <row r="28" spans="1:44" ht="12.75">
      <c r="A28" s="131">
        <v>26</v>
      </c>
      <c r="B28" s="132" t="s">
        <v>56</v>
      </c>
      <c r="C28" s="173" t="s">
        <v>57</v>
      </c>
      <c r="D28" s="160">
        <v>84455</v>
      </c>
      <c r="E28" s="160">
        <v>1503</v>
      </c>
      <c r="F28" s="160">
        <v>80407</v>
      </c>
      <c r="G28" s="160">
        <v>81910</v>
      </c>
      <c r="H28" s="161">
        <v>96.99</v>
      </c>
      <c r="I28" s="160">
        <v>1907</v>
      </c>
      <c r="J28" s="160">
        <v>1097</v>
      </c>
      <c r="K28" s="160">
        <v>83411</v>
      </c>
      <c r="L28" s="160">
        <v>23582</v>
      </c>
      <c r="M28" s="160">
        <v>22945</v>
      </c>
      <c r="N28" s="160">
        <v>23332</v>
      </c>
      <c r="O28" s="160">
        <v>13552</v>
      </c>
      <c r="P28" s="160">
        <v>16386</v>
      </c>
      <c r="Q28" s="160">
        <v>0</v>
      </c>
      <c r="R28" s="160">
        <v>0</v>
      </c>
      <c r="S28" s="160">
        <v>10982</v>
      </c>
      <c r="T28" s="160">
        <v>53</v>
      </c>
      <c r="U28" s="160">
        <v>11035</v>
      </c>
      <c r="V28" s="160">
        <v>2167</v>
      </c>
      <c r="W28" s="160">
        <v>902</v>
      </c>
      <c r="X28" s="160">
        <v>7966</v>
      </c>
      <c r="Y28" s="160">
        <v>2756</v>
      </c>
      <c r="Z28" s="160">
        <v>6</v>
      </c>
      <c r="AA28" s="160">
        <v>2750</v>
      </c>
      <c r="AB28" s="160">
        <v>10716</v>
      </c>
      <c r="AC28" s="160">
        <v>0</v>
      </c>
      <c r="AD28" s="181"/>
      <c r="AE28" s="160">
        <v>65519</v>
      </c>
      <c r="AF28" s="160">
        <v>1807</v>
      </c>
      <c r="AG28" s="160">
        <v>62836</v>
      </c>
      <c r="AH28" s="160">
        <v>64643</v>
      </c>
      <c r="AI28" s="161">
        <v>98.66</v>
      </c>
      <c r="AJ28" s="160">
        <v>-1538</v>
      </c>
      <c r="AK28" s="160">
        <v>211</v>
      </c>
      <c r="AL28" s="160">
        <v>61509</v>
      </c>
      <c r="AM28" s="160">
        <v>19750</v>
      </c>
      <c r="AN28" s="160">
        <v>18096</v>
      </c>
      <c r="AO28" s="160">
        <v>18086</v>
      </c>
      <c r="AP28" s="160">
        <v>5577</v>
      </c>
      <c r="AQ28" s="181"/>
      <c r="AR28" s="186" t="s">
        <v>684</v>
      </c>
    </row>
    <row r="29" spans="1:44" ht="12.75">
      <c r="A29" s="131">
        <v>27</v>
      </c>
      <c r="B29" s="132" t="s">
        <v>58</v>
      </c>
      <c r="C29" s="173" t="s">
        <v>59</v>
      </c>
      <c r="D29" s="160">
        <v>55625</v>
      </c>
      <c r="E29" s="160">
        <v>432</v>
      </c>
      <c r="F29" s="160">
        <v>53858</v>
      </c>
      <c r="G29" s="160">
        <v>54290</v>
      </c>
      <c r="H29" s="161">
        <v>97.6</v>
      </c>
      <c r="I29" s="160">
        <v>1257</v>
      </c>
      <c r="J29" s="160">
        <v>491</v>
      </c>
      <c r="K29" s="160">
        <v>55606</v>
      </c>
      <c r="L29" s="160">
        <v>15931</v>
      </c>
      <c r="M29" s="160">
        <v>15983</v>
      </c>
      <c r="N29" s="160">
        <v>15980</v>
      </c>
      <c r="O29" s="160">
        <v>7712</v>
      </c>
      <c r="P29" s="160">
        <v>5780</v>
      </c>
      <c r="Q29" s="160">
        <v>0</v>
      </c>
      <c r="R29" s="160">
        <v>0</v>
      </c>
      <c r="S29" s="160">
        <v>2625</v>
      </c>
      <c r="T29" s="160">
        <v>-88</v>
      </c>
      <c r="U29" s="160">
        <v>2537</v>
      </c>
      <c r="V29" s="160">
        <v>1227</v>
      </c>
      <c r="W29" s="160">
        <v>105</v>
      </c>
      <c r="X29" s="160">
        <v>1205</v>
      </c>
      <c r="Y29" s="160">
        <v>1405</v>
      </c>
      <c r="Z29" s="160">
        <v>7</v>
      </c>
      <c r="AA29" s="160">
        <v>1398</v>
      </c>
      <c r="AB29" s="160">
        <v>2603</v>
      </c>
      <c r="AC29" s="160">
        <v>164</v>
      </c>
      <c r="AD29" s="181"/>
      <c r="AE29" s="160">
        <v>55529</v>
      </c>
      <c r="AF29" s="160">
        <v>641</v>
      </c>
      <c r="AG29" s="160">
        <v>53356</v>
      </c>
      <c r="AH29" s="160">
        <v>53997</v>
      </c>
      <c r="AI29" s="161">
        <v>97.24</v>
      </c>
      <c r="AJ29" s="160">
        <v>-2265</v>
      </c>
      <c r="AK29" s="160">
        <v>1001</v>
      </c>
      <c r="AL29" s="160">
        <v>52092</v>
      </c>
      <c r="AM29" s="160">
        <v>19722</v>
      </c>
      <c r="AN29" s="160">
        <v>15157</v>
      </c>
      <c r="AO29" s="160">
        <v>13738</v>
      </c>
      <c r="AP29" s="160">
        <v>3475</v>
      </c>
      <c r="AQ29" s="181"/>
      <c r="AR29" s="186" t="s">
        <v>684</v>
      </c>
    </row>
    <row r="30" spans="1:44" ht="12.75">
      <c r="A30" s="131">
        <v>28</v>
      </c>
      <c r="B30" s="132" t="s">
        <v>60</v>
      </c>
      <c r="C30" s="173" t="s">
        <v>61</v>
      </c>
      <c r="D30" s="160">
        <v>153765</v>
      </c>
      <c r="E30" s="160">
        <v>1044</v>
      </c>
      <c r="F30" s="160">
        <v>145754</v>
      </c>
      <c r="G30" s="160">
        <v>146798</v>
      </c>
      <c r="H30" s="161">
        <v>95.47</v>
      </c>
      <c r="I30" s="160">
        <v>5921</v>
      </c>
      <c r="J30" s="160">
        <v>1181</v>
      </c>
      <c r="K30" s="160">
        <v>152856</v>
      </c>
      <c r="L30" s="160">
        <v>42169</v>
      </c>
      <c r="M30" s="160">
        <v>39808</v>
      </c>
      <c r="N30" s="160">
        <v>40353</v>
      </c>
      <c r="O30" s="160">
        <v>30526</v>
      </c>
      <c r="P30" s="160">
        <v>39798</v>
      </c>
      <c r="Q30" s="160">
        <v>0</v>
      </c>
      <c r="R30" s="160">
        <v>0</v>
      </c>
      <c r="S30" s="160">
        <v>26611</v>
      </c>
      <c r="T30" s="160">
        <v>20</v>
      </c>
      <c r="U30" s="160">
        <v>26631</v>
      </c>
      <c r="V30" s="160">
        <v>7073</v>
      </c>
      <c r="W30" s="160">
        <v>2077</v>
      </c>
      <c r="X30" s="160">
        <v>17481</v>
      </c>
      <c r="Y30" s="160">
        <v>8122</v>
      </c>
      <c r="Z30" s="160">
        <v>-101</v>
      </c>
      <c r="AA30" s="160">
        <v>8223</v>
      </c>
      <c r="AB30" s="160">
        <v>25704</v>
      </c>
      <c r="AC30" s="160">
        <v>4234</v>
      </c>
      <c r="AD30" s="181"/>
      <c r="AE30" s="160">
        <v>140297</v>
      </c>
      <c r="AF30" s="160">
        <v>283</v>
      </c>
      <c r="AG30" s="160">
        <v>135516</v>
      </c>
      <c r="AH30" s="160">
        <v>135799</v>
      </c>
      <c r="AI30" s="161">
        <v>96.79</v>
      </c>
      <c r="AJ30" s="160">
        <v>500</v>
      </c>
      <c r="AK30" s="160">
        <v>442</v>
      </c>
      <c r="AL30" s="160">
        <v>136458</v>
      </c>
      <c r="AM30" s="160">
        <v>47435</v>
      </c>
      <c r="AN30" s="160">
        <v>32762</v>
      </c>
      <c r="AO30" s="160">
        <v>33035</v>
      </c>
      <c r="AP30" s="160">
        <v>23226</v>
      </c>
      <c r="AQ30" s="181"/>
      <c r="AR30" s="186" t="s">
        <v>683</v>
      </c>
    </row>
    <row r="31" spans="1:44" ht="12.75">
      <c r="A31" s="131">
        <v>29</v>
      </c>
      <c r="B31" s="132" t="s">
        <v>62</v>
      </c>
      <c r="C31" s="173" t="s">
        <v>63</v>
      </c>
      <c r="D31" s="160">
        <v>70630</v>
      </c>
      <c r="E31" s="160">
        <v>1004</v>
      </c>
      <c r="F31" s="160">
        <v>68660</v>
      </c>
      <c r="G31" s="160">
        <v>69664</v>
      </c>
      <c r="H31" s="161">
        <v>98.63</v>
      </c>
      <c r="I31" s="160">
        <v>1001</v>
      </c>
      <c r="J31" s="160">
        <v>880</v>
      </c>
      <c r="K31" s="160">
        <v>70541</v>
      </c>
      <c r="L31" s="160">
        <v>21936</v>
      </c>
      <c r="M31" s="160">
        <v>20414</v>
      </c>
      <c r="N31" s="160">
        <v>20038</v>
      </c>
      <c r="O31" s="160">
        <v>8153</v>
      </c>
      <c r="P31" s="160">
        <v>9649</v>
      </c>
      <c r="Q31" s="160">
        <v>0</v>
      </c>
      <c r="R31" s="160">
        <v>0</v>
      </c>
      <c r="S31" s="160">
        <v>859</v>
      </c>
      <c r="T31" s="160">
        <v>456</v>
      </c>
      <c r="U31" s="160">
        <v>1315</v>
      </c>
      <c r="V31" s="160">
        <v>1117</v>
      </c>
      <c r="W31" s="160">
        <v>92</v>
      </c>
      <c r="X31" s="160">
        <v>106</v>
      </c>
      <c r="Y31" s="160">
        <v>1199</v>
      </c>
      <c r="Z31" s="160">
        <v>26</v>
      </c>
      <c r="AA31" s="160">
        <v>1173</v>
      </c>
      <c r="AB31" s="160">
        <v>1279</v>
      </c>
      <c r="AC31" s="160">
        <v>233</v>
      </c>
      <c r="AD31" s="181"/>
      <c r="AE31" s="160">
        <v>38729</v>
      </c>
      <c r="AF31" s="160">
        <v>293</v>
      </c>
      <c r="AG31" s="160">
        <v>37931</v>
      </c>
      <c r="AH31" s="160">
        <v>38224</v>
      </c>
      <c r="AI31" s="161">
        <v>98.7</v>
      </c>
      <c r="AJ31" s="160">
        <v>-554</v>
      </c>
      <c r="AK31" s="160">
        <v>160</v>
      </c>
      <c r="AL31" s="160">
        <v>37537</v>
      </c>
      <c r="AM31" s="160">
        <v>11929</v>
      </c>
      <c r="AN31" s="160">
        <v>11773</v>
      </c>
      <c r="AO31" s="160">
        <v>10619</v>
      </c>
      <c r="AP31" s="160">
        <v>3216</v>
      </c>
      <c r="AQ31" s="181"/>
      <c r="AR31" s="186" t="s">
        <v>681</v>
      </c>
    </row>
    <row r="32" spans="1:44" ht="12.75">
      <c r="A32" s="131">
        <v>30</v>
      </c>
      <c r="B32" s="132" t="s">
        <v>64</v>
      </c>
      <c r="C32" s="173" t="s">
        <v>65</v>
      </c>
      <c r="D32" s="160">
        <v>55397</v>
      </c>
      <c r="E32" s="160">
        <v>779</v>
      </c>
      <c r="F32" s="160">
        <v>53616</v>
      </c>
      <c r="G32" s="160">
        <v>54395</v>
      </c>
      <c r="H32" s="161">
        <v>98.19</v>
      </c>
      <c r="I32" s="160">
        <v>555</v>
      </c>
      <c r="J32" s="160">
        <v>674</v>
      </c>
      <c r="K32" s="160">
        <v>54845</v>
      </c>
      <c r="L32" s="160">
        <v>16006</v>
      </c>
      <c r="M32" s="160">
        <v>15258</v>
      </c>
      <c r="N32" s="160">
        <v>15613</v>
      </c>
      <c r="O32" s="160">
        <v>7968</v>
      </c>
      <c r="P32" s="160">
        <v>8799</v>
      </c>
      <c r="Q32" s="160">
        <v>0</v>
      </c>
      <c r="R32" s="160">
        <v>0</v>
      </c>
      <c r="S32" s="160">
        <v>3707</v>
      </c>
      <c r="T32" s="160">
        <v>172</v>
      </c>
      <c r="U32" s="160">
        <v>3879</v>
      </c>
      <c r="V32" s="160">
        <v>848</v>
      </c>
      <c r="W32" s="160">
        <v>481</v>
      </c>
      <c r="X32" s="160">
        <v>2550</v>
      </c>
      <c r="Y32" s="160">
        <v>1073</v>
      </c>
      <c r="Z32" s="160">
        <v>59</v>
      </c>
      <c r="AA32" s="160">
        <v>1014</v>
      </c>
      <c r="AB32" s="160">
        <v>3564</v>
      </c>
      <c r="AC32" s="160">
        <v>0</v>
      </c>
      <c r="AD32" s="181"/>
      <c r="AE32" s="160">
        <v>28501</v>
      </c>
      <c r="AF32" s="160">
        <v>281</v>
      </c>
      <c r="AG32" s="160">
        <v>27791</v>
      </c>
      <c r="AH32" s="160">
        <v>28072</v>
      </c>
      <c r="AI32" s="161">
        <v>98.49</v>
      </c>
      <c r="AJ32" s="160">
        <v>275</v>
      </c>
      <c r="AK32" s="160">
        <v>42</v>
      </c>
      <c r="AL32" s="160">
        <v>28108</v>
      </c>
      <c r="AM32" s="160">
        <v>8539</v>
      </c>
      <c r="AN32" s="160">
        <v>8829</v>
      </c>
      <c r="AO32" s="160">
        <v>7940</v>
      </c>
      <c r="AP32" s="160">
        <v>2800</v>
      </c>
      <c r="AQ32" s="181"/>
      <c r="AR32" s="186" t="s">
        <v>681</v>
      </c>
    </row>
    <row r="33" spans="1:44" ht="12.75">
      <c r="A33" s="131">
        <v>31</v>
      </c>
      <c r="B33" s="132" t="s">
        <v>66</v>
      </c>
      <c r="C33" s="173" t="s">
        <v>67</v>
      </c>
      <c r="D33" s="160">
        <v>103850</v>
      </c>
      <c r="E33" s="160">
        <v>3414</v>
      </c>
      <c r="F33" s="160">
        <v>96151</v>
      </c>
      <c r="G33" s="160">
        <v>99565</v>
      </c>
      <c r="H33" s="161">
        <v>95.87</v>
      </c>
      <c r="I33" s="160">
        <v>3168</v>
      </c>
      <c r="J33" s="160">
        <v>2978</v>
      </c>
      <c r="K33" s="160">
        <v>102297</v>
      </c>
      <c r="L33" s="160">
        <v>30604</v>
      </c>
      <c r="M33" s="160">
        <v>27918</v>
      </c>
      <c r="N33" s="160">
        <v>28909</v>
      </c>
      <c r="O33" s="160">
        <v>14866</v>
      </c>
      <c r="P33" s="160">
        <v>35898</v>
      </c>
      <c r="Q33" s="160">
        <v>0</v>
      </c>
      <c r="R33" s="160">
        <v>0</v>
      </c>
      <c r="S33" s="160">
        <v>23801</v>
      </c>
      <c r="T33" s="160">
        <v>175</v>
      </c>
      <c r="U33" s="160">
        <v>23976</v>
      </c>
      <c r="V33" s="160">
        <v>3568</v>
      </c>
      <c r="W33" s="160">
        <v>-13</v>
      </c>
      <c r="X33" s="160">
        <v>20421</v>
      </c>
      <c r="Y33" s="160">
        <v>4939</v>
      </c>
      <c r="Z33" s="160">
        <v>3</v>
      </c>
      <c r="AA33" s="160">
        <v>4936</v>
      </c>
      <c r="AB33" s="160">
        <v>25357</v>
      </c>
      <c r="AC33" s="160">
        <v>3616</v>
      </c>
      <c r="AD33" s="181"/>
      <c r="AE33" s="160">
        <v>107004</v>
      </c>
      <c r="AF33" s="160">
        <v>420</v>
      </c>
      <c r="AG33" s="160">
        <v>103596</v>
      </c>
      <c r="AH33" s="160">
        <v>104016</v>
      </c>
      <c r="AI33" s="161">
        <v>97.21</v>
      </c>
      <c r="AJ33" s="160">
        <v>-1691</v>
      </c>
      <c r="AK33" s="160">
        <v>315</v>
      </c>
      <c r="AL33" s="160">
        <v>102220</v>
      </c>
      <c r="AM33" s="160">
        <v>29594</v>
      </c>
      <c r="AN33" s="160">
        <v>29224</v>
      </c>
      <c r="AO33" s="160">
        <v>31659</v>
      </c>
      <c r="AP33" s="160">
        <v>11743</v>
      </c>
      <c r="AQ33" s="181"/>
      <c r="AR33" s="186" t="s">
        <v>682</v>
      </c>
    </row>
    <row r="34" spans="1:44" ht="12.75">
      <c r="A34" s="131">
        <v>32</v>
      </c>
      <c r="B34" s="132" t="s">
        <v>68</v>
      </c>
      <c r="C34" s="173" t="s">
        <v>69</v>
      </c>
      <c r="D34" s="160">
        <v>45036</v>
      </c>
      <c r="E34" s="160">
        <v>395</v>
      </c>
      <c r="F34" s="160">
        <v>43774</v>
      </c>
      <c r="G34" s="160">
        <v>44169</v>
      </c>
      <c r="H34" s="161">
        <v>98.07</v>
      </c>
      <c r="I34" s="160">
        <v>1385</v>
      </c>
      <c r="J34" s="160">
        <v>357</v>
      </c>
      <c r="K34" s="160">
        <v>45516</v>
      </c>
      <c r="L34" s="160">
        <v>13441</v>
      </c>
      <c r="M34" s="160">
        <v>13554</v>
      </c>
      <c r="N34" s="160">
        <v>12631</v>
      </c>
      <c r="O34" s="160">
        <v>5890</v>
      </c>
      <c r="P34" s="160">
        <v>4176</v>
      </c>
      <c r="Q34" s="160">
        <v>0</v>
      </c>
      <c r="R34" s="160">
        <v>0</v>
      </c>
      <c r="S34" s="160">
        <v>2452</v>
      </c>
      <c r="T34" s="160">
        <v>1128</v>
      </c>
      <c r="U34" s="160">
        <v>3580</v>
      </c>
      <c r="V34" s="160">
        <v>1636</v>
      </c>
      <c r="W34" s="160">
        <v>246</v>
      </c>
      <c r="X34" s="160">
        <v>1698</v>
      </c>
      <c r="Y34" s="160">
        <v>823</v>
      </c>
      <c r="Z34" s="160">
        <v>7</v>
      </c>
      <c r="AA34" s="160">
        <v>816</v>
      </c>
      <c r="AB34" s="160">
        <v>2514</v>
      </c>
      <c r="AC34" s="160">
        <v>89</v>
      </c>
      <c r="AD34" s="181"/>
      <c r="AE34" s="160">
        <v>29832</v>
      </c>
      <c r="AF34" s="160">
        <v>321</v>
      </c>
      <c r="AG34" s="160">
        <v>28118</v>
      </c>
      <c r="AH34" s="160">
        <v>28439</v>
      </c>
      <c r="AI34" s="161">
        <v>95.33</v>
      </c>
      <c r="AJ34" s="160">
        <v>1533</v>
      </c>
      <c r="AK34" s="160">
        <v>40</v>
      </c>
      <c r="AL34" s="160">
        <v>29691</v>
      </c>
      <c r="AM34" s="160">
        <v>8996</v>
      </c>
      <c r="AN34" s="160">
        <v>7700</v>
      </c>
      <c r="AO34" s="160">
        <v>8509</v>
      </c>
      <c r="AP34" s="160">
        <v>4486</v>
      </c>
      <c r="AQ34" s="181"/>
      <c r="AR34" s="186" t="s">
        <v>681</v>
      </c>
    </row>
    <row r="35" spans="1:44" ht="12.75">
      <c r="A35" s="131">
        <v>33</v>
      </c>
      <c r="B35" s="132" t="s">
        <v>70</v>
      </c>
      <c r="C35" s="173" t="s">
        <v>71</v>
      </c>
      <c r="D35" s="160">
        <v>117428</v>
      </c>
      <c r="E35" s="160">
        <v>1692</v>
      </c>
      <c r="F35" s="160">
        <v>112989</v>
      </c>
      <c r="G35" s="160">
        <v>114681</v>
      </c>
      <c r="H35" s="161">
        <v>97.66</v>
      </c>
      <c r="I35" s="160">
        <v>1780</v>
      </c>
      <c r="J35" s="160">
        <v>1406</v>
      </c>
      <c r="K35" s="160">
        <v>116175</v>
      </c>
      <c r="L35" s="160">
        <v>33503</v>
      </c>
      <c r="M35" s="160">
        <v>32691</v>
      </c>
      <c r="N35" s="160">
        <v>32695</v>
      </c>
      <c r="O35" s="160">
        <v>17286</v>
      </c>
      <c r="P35" s="160">
        <v>24534</v>
      </c>
      <c r="Q35" s="160">
        <v>0</v>
      </c>
      <c r="R35" s="160">
        <v>0</v>
      </c>
      <c r="S35" s="160">
        <v>15778</v>
      </c>
      <c r="T35" s="160">
        <v>-39</v>
      </c>
      <c r="U35" s="160">
        <v>15739</v>
      </c>
      <c r="V35" s="160">
        <v>2720</v>
      </c>
      <c r="W35" s="160">
        <v>1009</v>
      </c>
      <c r="X35" s="160">
        <v>12010</v>
      </c>
      <c r="Y35" s="160">
        <v>3168</v>
      </c>
      <c r="Z35" s="160">
        <v>39</v>
      </c>
      <c r="AA35" s="160">
        <v>3129</v>
      </c>
      <c r="AB35" s="160">
        <v>15139</v>
      </c>
      <c r="AC35" s="160">
        <v>2081</v>
      </c>
      <c r="AD35" s="181"/>
      <c r="AE35" s="160">
        <v>103213</v>
      </c>
      <c r="AF35" s="160">
        <v>1928</v>
      </c>
      <c r="AG35" s="160">
        <v>99556</v>
      </c>
      <c r="AH35" s="160">
        <v>101484</v>
      </c>
      <c r="AI35" s="161">
        <v>98.32</v>
      </c>
      <c r="AJ35" s="160">
        <v>-2314</v>
      </c>
      <c r="AK35" s="160">
        <v>1102</v>
      </c>
      <c r="AL35" s="160">
        <v>98344</v>
      </c>
      <c r="AM35" s="160">
        <v>33858</v>
      </c>
      <c r="AN35" s="160">
        <v>27339</v>
      </c>
      <c r="AO35" s="160">
        <v>27150</v>
      </c>
      <c r="AP35" s="160">
        <v>9997</v>
      </c>
      <c r="AQ35" s="181"/>
      <c r="AR35" s="186" t="s">
        <v>684</v>
      </c>
    </row>
    <row r="36" spans="1:44" ht="12.75">
      <c r="A36" s="131">
        <v>34</v>
      </c>
      <c r="B36" s="132" t="s">
        <v>72</v>
      </c>
      <c r="C36" s="173" t="s">
        <v>73</v>
      </c>
      <c r="D36" s="160">
        <v>177501</v>
      </c>
      <c r="E36" s="160">
        <v>1753</v>
      </c>
      <c r="F36" s="160">
        <v>169617</v>
      </c>
      <c r="G36" s="160">
        <v>171370</v>
      </c>
      <c r="H36" s="161">
        <v>96.55</v>
      </c>
      <c r="I36" s="160">
        <v>3314</v>
      </c>
      <c r="J36" s="160">
        <v>2506</v>
      </c>
      <c r="K36" s="160">
        <v>175437</v>
      </c>
      <c r="L36" s="160">
        <v>49204</v>
      </c>
      <c r="M36" s="160">
        <v>49966</v>
      </c>
      <c r="N36" s="160">
        <v>51053</v>
      </c>
      <c r="O36" s="160">
        <v>25214</v>
      </c>
      <c r="P36" s="160">
        <v>40203</v>
      </c>
      <c r="Q36" s="160">
        <v>0</v>
      </c>
      <c r="R36" s="160">
        <v>0</v>
      </c>
      <c r="S36" s="160">
        <v>11470</v>
      </c>
      <c r="T36" s="160">
        <v>-680</v>
      </c>
      <c r="U36" s="160">
        <v>10790</v>
      </c>
      <c r="V36" s="160">
        <v>3926</v>
      </c>
      <c r="W36" s="160">
        <v>1910</v>
      </c>
      <c r="X36" s="160">
        <v>4954</v>
      </c>
      <c r="Y36" s="160">
        <v>7037</v>
      </c>
      <c r="Z36" s="160">
        <v>300</v>
      </c>
      <c r="AA36" s="160">
        <v>6737</v>
      </c>
      <c r="AB36" s="160">
        <v>11691</v>
      </c>
      <c r="AC36" s="160">
        <v>1540</v>
      </c>
      <c r="AD36" s="181"/>
      <c r="AE36" s="160">
        <v>201690</v>
      </c>
      <c r="AF36" s="160">
        <v>2552</v>
      </c>
      <c r="AG36" s="160">
        <v>194548</v>
      </c>
      <c r="AH36" s="160">
        <v>197100</v>
      </c>
      <c r="AI36" s="161">
        <v>97.72</v>
      </c>
      <c r="AJ36" s="160">
        <v>-4297</v>
      </c>
      <c r="AK36" s="160">
        <v>797</v>
      </c>
      <c r="AL36" s="160">
        <v>191048</v>
      </c>
      <c r="AM36" s="160">
        <v>58972</v>
      </c>
      <c r="AN36" s="160">
        <v>59968</v>
      </c>
      <c r="AO36" s="160">
        <v>53694</v>
      </c>
      <c r="AP36" s="160">
        <v>18414</v>
      </c>
      <c r="AQ36" s="181"/>
      <c r="AR36" s="186" t="s">
        <v>684</v>
      </c>
    </row>
    <row r="37" spans="1:44" ht="12.75">
      <c r="A37" s="131">
        <v>35</v>
      </c>
      <c r="B37" s="132" t="s">
        <v>74</v>
      </c>
      <c r="C37" s="173" t="s">
        <v>75</v>
      </c>
      <c r="D37" s="160">
        <v>62975</v>
      </c>
      <c r="E37" s="160">
        <v>483</v>
      </c>
      <c r="F37" s="160">
        <v>61830</v>
      </c>
      <c r="G37" s="160">
        <v>62313</v>
      </c>
      <c r="H37" s="161">
        <v>98.95</v>
      </c>
      <c r="I37" s="160">
        <v>174</v>
      </c>
      <c r="J37" s="160">
        <v>533</v>
      </c>
      <c r="K37" s="160">
        <v>62537</v>
      </c>
      <c r="L37" s="160">
        <v>18444</v>
      </c>
      <c r="M37" s="160">
        <v>16878</v>
      </c>
      <c r="N37" s="160">
        <v>17952</v>
      </c>
      <c r="O37" s="160">
        <v>9263</v>
      </c>
      <c r="P37" s="160">
        <v>6350</v>
      </c>
      <c r="Q37" s="160">
        <v>0</v>
      </c>
      <c r="R37" s="160">
        <v>0</v>
      </c>
      <c r="S37" s="160">
        <v>1024</v>
      </c>
      <c r="T37" s="160">
        <v>-517</v>
      </c>
      <c r="U37" s="160">
        <v>507</v>
      </c>
      <c r="V37" s="160">
        <v>98</v>
      </c>
      <c r="W37" s="160">
        <v>93</v>
      </c>
      <c r="X37" s="160">
        <v>316</v>
      </c>
      <c r="Y37" s="160">
        <v>697</v>
      </c>
      <c r="Z37" s="160">
        <v>9</v>
      </c>
      <c r="AA37" s="160">
        <v>688</v>
      </c>
      <c r="AB37" s="160">
        <v>1004</v>
      </c>
      <c r="AC37" s="160">
        <v>53</v>
      </c>
      <c r="AD37" s="181"/>
      <c r="AE37" s="160">
        <v>28500</v>
      </c>
      <c r="AF37" s="160">
        <v>212</v>
      </c>
      <c r="AG37" s="160">
        <v>28029</v>
      </c>
      <c r="AH37" s="160">
        <v>28241</v>
      </c>
      <c r="AI37" s="161">
        <v>99.09</v>
      </c>
      <c r="AJ37" s="160">
        <v>-377</v>
      </c>
      <c r="AK37" s="160">
        <v>227</v>
      </c>
      <c r="AL37" s="160">
        <v>27879</v>
      </c>
      <c r="AM37" s="160">
        <v>9133</v>
      </c>
      <c r="AN37" s="160">
        <v>9065</v>
      </c>
      <c r="AO37" s="160">
        <v>7317</v>
      </c>
      <c r="AP37" s="160">
        <v>2364</v>
      </c>
      <c r="AQ37" s="181"/>
      <c r="AR37" s="186" t="s">
        <v>681</v>
      </c>
    </row>
    <row r="38" spans="1:44" ht="12.75">
      <c r="A38" s="131">
        <v>36</v>
      </c>
      <c r="B38" s="132" t="s">
        <v>76</v>
      </c>
      <c r="C38" s="173" t="s">
        <v>77</v>
      </c>
      <c r="D38" s="160">
        <v>160591</v>
      </c>
      <c r="E38" s="160">
        <v>2891</v>
      </c>
      <c r="F38" s="160">
        <v>154143</v>
      </c>
      <c r="G38" s="160">
        <v>157034</v>
      </c>
      <c r="H38" s="161">
        <v>97.79</v>
      </c>
      <c r="I38" s="160">
        <v>1768</v>
      </c>
      <c r="J38" s="160">
        <v>2777</v>
      </c>
      <c r="K38" s="160">
        <v>158688</v>
      </c>
      <c r="L38" s="160">
        <v>47080</v>
      </c>
      <c r="M38" s="160">
        <v>45851</v>
      </c>
      <c r="N38" s="160">
        <v>45779</v>
      </c>
      <c r="O38" s="160">
        <v>19978</v>
      </c>
      <c r="P38" s="160">
        <v>19213</v>
      </c>
      <c r="Q38" s="160">
        <v>0</v>
      </c>
      <c r="R38" s="160">
        <v>0</v>
      </c>
      <c r="S38" s="160">
        <v>13683</v>
      </c>
      <c r="T38" s="160">
        <v>-152</v>
      </c>
      <c r="U38" s="160">
        <v>13531</v>
      </c>
      <c r="V38" s="160">
        <v>2507</v>
      </c>
      <c r="W38" s="160">
        <v>989</v>
      </c>
      <c r="X38" s="160">
        <v>10035</v>
      </c>
      <c r="Y38" s="160">
        <v>3933</v>
      </c>
      <c r="Z38" s="160">
        <v>29</v>
      </c>
      <c r="AA38" s="160">
        <v>3904</v>
      </c>
      <c r="AB38" s="160">
        <v>13939</v>
      </c>
      <c r="AC38" s="160">
        <v>1330</v>
      </c>
      <c r="AD38" s="181"/>
      <c r="AE38" s="160">
        <v>83411</v>
      </c>
      <c r="AF38" s="160">
        <v>2523</v>
      </c>
      <c r="AG38" s="160">
        <v>79831</v>
      </c>
      <c r="AH38" s="160">
        <v>82354</v>
      </c>
      <c r="AI38" s="161">
        <v>98.73</v>
      </c>
      <c r="AJ38" s="160">
        <v>-1360</v>
      </c>
      <c r="AK38" s="160">
        <v>1945</v>
      </c>
      <c r="AL38" s="160">
        <v>80416</v>
      </c>
      <c r="AM38" s="160">
        <v>25077</v>
      </c>
      <c r="AN38" s="160">
        <v>22604</v>
      </c>
      <c r="AO38" s="160">
        <v>23550</v>
      </c>
      <c r="AP38" s="160">
        <v>9185</v>
      </c>
      <c r="AQ38" s="181"/>
      <c r="AR38" s="186" t="s">
        <v>682</v>
      </c>
    </row>
    <row r="39" spans="1:44" ht="12.75">
      <c r="A39" s="131">
        <v>37</v>
      </c>
      <c r="B39" s="132" t="s">
        <v>78</v>
      </c>
      <c r="C39" s="173" t="s">
        <v>79</v>
      </c>
      <c r="D39" s="160">
        <v>51031</v>
      </c>
      <c r="E39" s="160">
        <v>585</v>
      </c>
      <c r="F39" s="160">
        <v>49795</v>
      </c>
      <c r="G39" s="160">
        <v>50380</v>
      </c>
      <c r="H39" s="161">
        <v>98.72</v>
      </c>
      <c r="I39" s="160">
        <v>492</v>
      </c>
      <c r="J39" s="160">
        <v>532</v>
      </c>
      <c r="K39" s="160">
        <v>50819</v>
      </c>
      <c r="L39" s="160">
        <v>15500</v>
      </c>
      <c r="M39" s="160">
        <v>14374</v>
      </c>
      <c r="N39" s="160">
        <v>14888</v>
      </c>
      <c r="O39" s="160">
        <v>6057</v>
      </c>
      <c r="P39" s="160">
        <v>4808</v>
      </c>
      <c r="Q39" s="160">
        <v>0</v>
      </c>
      <c r="R39" s="160">
        <v>0</v>
      </c>
      <c r="S39" s="160">
        <v>2181</v>
      </c>
      <c r="T39" s="160">
        <v>128</v>
      </c>
      <c r="U39" s="160">
        <v>2309</v>
      </c>
      <c r="V39" s="160">
        <v>680</v>
      </c>
      <c r="W39" s="160">
        <v>306</v>
      </c>
      <c r="X39" s="160">
        <v>1323</v>
      </c>
      <c r="Y39" s="160">
        <v>718</v>
      </c>
      <c r="Z39" s="160">
        <v>2</v>
      </c>
      <c r="AA39" s="160">
        <v>716</v>
      </c>
      <c r="AB39" s="160">
        <v>2039</v>
      </c>
      <c r="AC39" s="160">
        <v>123</v>
      </c>
      <c r="AD39" s="181"/>
      <c r="AE39" s="160">
        <v>26426</v>
      </c>
      <c r="AF39" s="160">
        <v>121</v>
      </c>
      <c r="AG39" s="160">
        <v>25582</v>
      </c>
      <c r="AH39" s="160">
        <v>25703</v>
      </c>
      <c r="AI39" s="161">
        <v>97.26</v>
      </c>
      <c r="AJ39" s="160">
        <v>1</v>
      </c>
      <c r="AK39" s="160">
        <v>292</v>
      </c>
      <c r="AL39" s="160">
        <v>25875</v>
      </c>
      <c r="AM39" s="160">
        <v>7640</v>
      </c>
      <c r="AN39" s="160">
        <v>8554</v>
      </c>
      <c r="AO39" s="160">
        <v>7050</v>
      </c>
      <c r="AP39" s="160">
        <v>2631</v>
      </c>
      <c r="AQ39" s="181"/>
      <c r="AR39" s="186" t="s">
        <v>681</v>
      </c>
    </row>
    <row r="40" spans="1:44" ht="12.75">
      <c r="A40" s="131">
        <v>38</v>
      </c>
      <c r="B40" s="132" t="s">
        <v>80</v>
      </c>
      <c r="C40" s="173" t="s">
        <v>81</v>
      </c>
      <c r="D40" s="160">
        <v>45042</v>
      </c>
      <c r="E40" s="160">
        <v>553</v>
      </c>
      <c r="F40" s="160">
        <v>43655</v>
      </c>
      <c r="G40" s="160">
        <v>44208</v>
      </c>
      <c r="H40" s="161">
        <v>98.15</v>
      </c>
      <c r="I40" s="160">
        <v>203</v>
      </c>
      <c r="J40" s="160">
        <v>375</v>
      </c>
      <c r="K40" s="160">
        <v>44233</v>
      </c>
      <c r="L40" s="160">
        <v>11479</v>
      </c>
      <c r="M40" s="160">
        <v>11120</v>
      </c>
      <c r="N40" s="160">
        <v>11227</v>
      </c>
      <c r="O40" s="160">
        <v>10407</v>
      </c>
      <c r="P40" s="160">
        <v>7255</v>
      </c>
      <c r="Q40" s="160">
        <v>0</v>
      </c>
      <c r="R40" s="160">
        <v>0</v>
      </c>
      <c r="S40" s="160">
        <v>3273</v>
      </c>
      <c r="T40" s="160">
        <v>206</v>
      </c>
      <c r="U40" s="160">
        <v>3479</v>
      </c>
      <c r="V40" s="160">
        <v>571</v>
      </c>
      <c r="W40" s="160">
        <v>152</v>
      </c>
      <c r="X40" s="160">
        <v>2756</v>
      </c>
      <c r="Y40" s="160">
        <v>947</v>
      </c>
      <c r="Z40" s="160">
        <v>6</v>
      </c>
      <c r="AA40" s="160">
        <v>941</v>
      </c>
      <c r="AB40" s="160">
        <v>3697</v>
      </c>
      <c r="AC40" s="160">
        <v>157</v>
      </c>
      <c r="AD40" s="181"/>
      <c r="AE40" s="160">
        <v>38213</v>
      </c>
      <c r="AF40" s="160">
        <v>98</v>
      </c>
      <c r="AG40" s="160">
        <v>37710</v>
      </c>
      <c r="AH40" s="160">
        <v>37808</v>
      </c>
      <c r="AI40" s="161">
        <v>98.94</v>
      </c>
      <c r="AJ40" s="160">
        <v>296</v>
      </c>
      <c r="AK40" s="160">
        <v>97</v>
      </c>
      <c r="AL40" s="160">
        <v>38103</v>
      </c>
      <c r="AM40" s="160">
        <v>11726</v>
      </c>
      <c r="AN40" s="160">
        <v>9391</v>
      </c>
      <c r="AO40" s="160">
        <v>10098</v>
      </c>
      <c r="AP40" s="160">
        <v>6888</v>
      </c>
      <c r="AQ40" s="181"/>
      <c r="AR40" s="186" t="s">
        <v>681</v>
      </c>
    </row>
    <row r="41" spans="1:44" ht="12.75">
      <c r="A41" s="131">
        <v>39</v>
      </c>
      <c r="B41" s="132" t="s">
        <v>82</v>
      </c>
      <c r="C41" s="173" t="s">
        <v>83</v>
      </c>
      <c r="D41" s="160">
        <v>50819</v>
      </c>
      <c r="E41" s="160">
        <v>687</v>
      </c>
      <c r="F41" s="160">
        <v>49300</v>
      </c>
      <c r="G41" s="160">
        <v>49987</v>
      </c>
      <c r="H41" s="161">
        <v>98.36</v>
      </c>
      <c r="I41" s="160">
        <v>412</v>
      </c>
      <c r="J41" s="160">
        <v>579</v>
      </c>
      <c r="K41" s="160">
        <v>50291</v>
      </c>
      <c r="L41" s="160">
        <v>14752</v>
      </c>
      <c r="M41" s="160">
        <v>14492</v>
      </c>
      <c r="N41" s="160">
        <v>14280</v>
      </c>
      <c r="O41" s="160">
        <v>6767</v>
      </c>
      <c r="P41" s="160">
        <v>7465</v>
      </c>
      <c r="Q41" s="160">
        <v>0</v>
      </c>
      <c r="R41" s="160">
        <v>0</v>
      </c>
      <c r="S41" s="160">
        <v>1549</v>
      </c>
      <c r="T41" s="160">
        <v>99</v>
      </c>
      <c r="U41" s="160">
        <v>1648</v>
      </c>
      <c r="V41" s="160">
        <v>643</v>
      </c>
      <c r="W41" s="160">
        <v>191</v>
      </c>
      <c r="X41" s="160">
        <v>814</v>
      </c>
      <c r="Y41" s="160">
        <v>728</v>
      </c>
      <c r="Z41" s="160">
        <v>0</v>
      </c>
      <c r="AA41" s="160">
        <v>728</v>
      </c>
      <c r="AB41" s="160">
        <v>1542</v>
      </c>
      <c r="AC41" s="160">
        <v>0</v>
      </c>
      <c r="AD41" s="181"/>
      <c r="AE41" s="160">
        <v>25079</v>
      </c>
      <c r="AF41" s="160">
        <v>217</v>
      </c>
      <c r="AG41" s="160">
        <v>24185</v>
      </c>
      <c r="AH41" s="160">
        <v>24402</v>
      </c>
      <c r="AI41" s="161">
        <v>97.3</v>
      </c>
      <c r="AJ41" s="160">
        <v>121</v>
      </c>
      <c r="AK41" s="160">
        <v>125</v>
      </c>
      <c r="AL41" s="160">
        <v>24431</v>
      </c>
      <c r="AM41" s="160">
        <v>8353</v>
      </c>
      <c r="AN41" s="160">
        <v>6300</v>
      </c>
      <c r="AO41" s="160">
        <v>6851</v>
      </c>
      <c r="AP41" s="160">
        <v>2927</v>
      </c>
      <c r="AQ41" s="181"/>
      <c r="AR41" s="186" t="s">
        <v>681</v>
      </c>
    </row>
    <row r="42" spans="1:44" ht="12.75">
      <c r="A42" s="131">
        <v>40</v>
      </c>
      <c r="B42" s="132" t="s">
        <v>84</v>
      </c>
      <c r="C42" s="173" t="s">
        <v>85</v>
      </c>
      <c r="D42" s="160">
        <v>31673</v>
      </c>
      <c r="E42" s="160">
        <v>700</v>
      </c>
      <c r="F42" s="160">
        <v>30032</v>
      </c>
      <c r="G42" s="160">
        <v>30732</v>
      </c>
      <c r="H42" s="161">
        <v>97.03</v>
      </c>
      <c r="I42" s="160">
        <v>612</v>
      </c>
      <c r="J42" s="160">
        <v>578</v>
      </c>
      <c r="K42" s="160">
        <v>31222</v>
      </c>
      <c r="L42" s="160">
        <v>8845</v>
      </c>
      <c r="M42" s="160">
        <v>8743</v>
      </c>
      <c r="N42" s="160">
        <v>8645</v>
      </c>
      <c r="O42" s="160">
        <v>4989</v>
      </c>
      <c r="P42" s="160">
        <v>9606</v>
      </c>
      <c r="Q42" s="160">
        <v>0</v>
      </c>
      <c r="R42" s="160">
        <v>0</v>
      </c>
      <c r="S42" s="160">
        <v>4615</v>
      </c>
      <c r="T42" s="160">
        <v>-257</v>
      </c>
      <c r="U42" s="160">
        <v>4358</v>
      </c>
      <c r="V42" s="160">
        <v>875</v>
      </c>
      <c r="W42" s="160">
        <v>405</v>
      </c>
      <c r="X42" s="160">
        <v>3078</v>
      </c>
      <c r="Y42" s="160">
        <v>1142</v>
      </c>
      <c r="Z42" s="160">
        <v>10</v>
      </c>
      <c r="AA42" s="160">
        <v>1132</v>
      </c>
      <c r="AB42" s="160">
        <v>4210</v>
      </c>
      <c r="AC42" s="160">
        <v>803</v>
      </c>
      <c r="AD42" s="181"/>
      <c r="AE42" s="160">
        <v>26833</v>
      </c>
      <c r="AF42" s="160">
        <v>429</v>
      </c>
      <c r="AG42" s="160">
        <v>25944</v>
      </c>
      <c r="AH42" s="160">
        <v>26373</v>
      </c>
      <c r="AI42" s="161">
        <v>98.29</v>
      </c>
      <c r="AJ42" s="160">
        <v>-500</v>
      </c>
      <c r="AK42" s="160">
        <v>324</v>
      </c>
      <c r="AL42" s="160">
        <v>25768</v>
      </c>
      <c r="AM42" s="160">
        <v>8155</v>
      </c>
      <c r="AN42" s="160">
        <v>8170</v>
      </c>
      <c r="AO42" s="160">
        <v>6585</v>
      </c>
      <c r="AP42" s="160">
        <v>2858</v>
      </c>
      <c r="AQ42" s="181"/>
      <c r="AR42" s="186" t="s">
        <v>681</v>
      </c>
    </row>
    <row r="43" spans="1:44" ht="12.75">
      <c r="A43" s="131">
        <v>41</v>
      </c>
      <c r="B43" s="132" t="s">
        <v>86</v>
      </c>
      <c r="C43" s="173" t="s">
        <v>87</v>
      </c>
      <c r="D43" s="160">
        <v>73523</v>
      </c>
      <c r="E43" s="160">
        <v>1559</v>
      </c>
      <c r="F43" s="160">
        <v>70004</v>
      </c>
      <c r="G43" s="160">
        <v>71563</v>
      </c>
      <c r="H43" s="161">
        <v>97.33</v>
      </c>
      <c r="I43" s="160">
        <v>772</v>
      </c>
      <c r="J43" s="160">
        <v>1478</v>
      </c>
      <c r="K43" s="160">
        <v>72254</v>
      </c>
      <c r="L43" s="160">
        <v>21301</v>
      </c>
      <c r="M43" s="160">
        <v>20657</v>
      </c>
      <c r="N43" s="160">
        <v>20445</v>
      </c>
      <c r="O43" s="160">
        <v>9851</v>
      </c>
      <c r="P43" s="160">
        <v>14404</v>
      </c>
      <c r="Q43" s="160">
        <v>0</v>
      </c>
      <c r="R43" s="160">
        <v>0</v>
      </c>
      <c r="S43" s="160">
        <v>8029</v>
      </c>
      <c r="T43" s="160">
        <v>-692</v>
      </c>
      <c r="U43" s="160">
        <v>7337</v>
      </c>
      <c r="V43" s="160">
        <v>772</v>
      </c>
      <c r="W43" s="160">
        <v>1369</v>
      </c>
      <c r="X43" s="160">
        <v>5196</v>
      </c>
      <c r="Y43" s="160">
        <v>1820</v>
      </c>
      <c r="Z43" s="160">
        <v>40</v>
      </c>
      <c r="AA43" s="160">
        <v>1780</v>
      </c>
      <c r="AB43" s="160">
        <v>6976</v>
      </c>
      <c r="AC43" s="160">
        <v>711</v>
      </c>
      <c r="AD43" s="181"/>
      <c r="AE43" s="160">
        <v>51082</v>
      </c>
      <c r="AF43" s="160">
        <v>1467</v>
      </c>
      <c r="AG43" s="160">
        <v>46513</v>
      </c>
      <c r="AH43" s="160">
        <v>47980</v>
      </c>
      <c r="AI43" s="161">
        <v>93.93</v>
      </c>
      <c r="AJ43" s="160">
        <v>-2528</v>
      </c>
      <c r="AK43" s="160">
        <v>1000</v>
      </c>
      <c r="AL43" s="160">
        <v>44985</v>
      </c>
      <c r="AM43" s="160">
        <v>17496</v>
      </c>
      <c r="AN43" s="160">
        <v>13094</v>
      </c>
      <c r="AO43" s="160">
        <v>10945</v>
      </c>
      <c r="AP43" s="160">
        <v>3450</v>
      </c>
      <c r="AQ43" s="181"/>
      <c r="AR43" s="186" t="s">
        <v>683</v>
      </c>
    </row>
    <row r="44" spans="1:44" ht="12.75">
      <c r="A44" s="131">
        <v>42</v>
      </c>
      <c r="B44" s="132" t="s">
        <v>88</v>
      </c>
      <c r="C44" s="173" t="s">
        <v>89</v>
      </c>
      <c r="D44" s="160">
        <v>79731</v>
      </c>
      <c r="E44" s="160">
        <v>754</v>
      </c>
      <c r="F44" s="160">
        <v>75655</v>
      </c>
      <c r="G44" s="160">
        <v>76409</v>
      </c>
      <c r="H44" s="161">
        <v>95.83</v>
      </c>
      <c r="I44" s="160">
        <v>1697</v>
      </c>
      <c r="J44" s="160">
        <v>674</v>
      </c>
      <c r="K44" s="160">
        <v>78026</v>
      </c>
      <c r="L44" s="160">
        <v>22802</v>
      </c>
      <c r="M44" s="160">
        <v>22690</v>
      </c>
      <c r="N44" s="160">
        <v>22587</v>
      </c>
      <c r="O44" s="160">
        <v>9947</v>
      </c>
      <c r="P44" s="160">
        <v>16313</v>
      </c>
      <c r="Q44" s="160">
        <v>0</v>
      </c>
      <c r="R44" s="160">
        <v>0</v>
      </c>
      <c r="S44" s="160">
        <v>12151</v>
      </c>
      <c r="T44" s="160">
        <v>0</v>
      </c>
      <c r="U44" s="160">
        <v>12151</v>
      </c>
      <c r="V44" s="160">
        <v>1697</v>
      </c>
      <c r="W44" s="160">
        <v>0</v>
      </c>
      <c r="X44" s="160">
        <v>10454</v>
      </c>
      <c r="Y44" s="160">
        <v>3735</v>
      </c>
      <c r="Z44" s="160">
        <v>31</v>
      </c>
      <c r="AA44" s="160">
        <v>3704</v>
      </c>
      <c r="AB44" s="160">
        <v>14158</v>
      </c>
      <c r="AC44" s="160">
        <v>0</v>
      </c>
      <c r="AD44" s="181"/>
      <c r="AE44" s="160">
        <v>57338</v>
      </c>
      <c r="AF44" s="160">
        <v>470</v>
      </c>
      <c r="AG44" s="160">
        <v>54777</v>
      </c>
      <c r="AH44" s="160">
        <v>55247</v>
      </c>
      <c r="AI44" s="161">
        <v>96.35</v>
      </c>
      <c r="AJ44" s="160">
        <v>-569</v>
      </c>
      <c r="AK44" s="160">
        <v>671</v>
      </c>
      <c r="AL44" s="160">
        <v>54879</v>
      </c>
      <c r="AM44" s="160">
        <v>18179</v>
      </c>
      <c r="AN44" s="160">
        <v>15747</v>
      </c>
      <c r="AO44" s="160">
        <v>14692</v>
      </c>
      <c r="AP44" s="160">
        <v>6261</v>
      </c>
      <c r="AQ44" s="181"/>
      <c r="AR44" s="186" t="s">
        <v>683</v>
      </c>
    </row>
    <row r="45" spans="1:44" ht="12.75">
      <c r="A45" s="131">
        <v>43</v>
      </c>
      <c r="B45" s="132" t="s">
        <v>90</v>
      </c>
      <c r="C45" s="173" t="s">
        <v>91</v>
      </c>
      <c r="D45" s="160">
        <v>54153</v>
      </c>
      <c r="E45" s="160">
        <v>777</v>
      </c>
      <c r="F45" s="160">
        <v>52053</v>
      </c>
      <c r="G45" s="160">
        <v>52830</v>
      </c>
      <c r="H45" s="161">
        <v>97.56</v>
      </c>
      <c r="I45" s="160">
        <v>617</v>
      </c>
      <c r="J45" s="160">
        <v>772</v>
      </c>
      <c r="K45" s="160">
        <v>53442</v>
      </c>
      <c r="L45" s="160">
        <v>15984</v>
      </c>
      <c r="M45" s="160">
        <v>15297</v>
      </c>
      <c r="N45" s="160">
        <v>14961</v>
      </c>
      <c r="O45" s="160">
        <v>7200</v>
      </c>
      <c r="P45" s="160">
        <v>6361</v>
      </c>
      <c r="Q45" s="160">
        <v>0</v>
      </c>
      <c r="R45" s="160">
        <v>0</v>
      </c>
      <c r="S45" s="160">
        <v>8830</v>
      </c>
      <c r="T45" s="160">
        <v>-429</v>
      </c>
      <c r="U45" s="160">
        <v>8401</v>
      </c>
      <c r="V45" s="160">
        <v>612</v>
      </c>
      <c r="W45" s="160">
        <v>0</v>
      </c>
      <c r="X45" s="160">
        <v>7789</v>
      </c>
      <c r="Y45" s="160">
        <v>1434</v>
      </c>
      <c r="Z45" s="160">
        <v>0</v>
      </c>
      <c r="AA45" s="160">
        <v>1434</v>
      </c>
      <c r="AB45" s="160">
        <v>9223</v>
      </c>
      <c r="AC45" s="160">
        <v>813</v>
      </c>
      <c r="AD45" s="181"/>
      <c r="AE45" s="160">
        <v>92568</v>
      </c>
      <c r="AF45" s="160">
        <v>877</v>
      </c>
      <c r="AG45" s="160">
        <v>90855</v>
      </c>
      <c r="AH45" s="160">
        <v>91732</v>
      </c>
      <c r="AI45" s="161">
        <v>99.1</v>
      </c>
      <c r="AJ45" s="160">
        <v>-1325</v>
      </c>
      <c r="AK45" s="160">
        <v>795</v>
      </c>
      <c r="AL45" s="160">
        <v>90325</v>
      </c>
      <c r="AM45" s="160">
        <v>29702</v>
      </c>
      <c r="AN45" s="160">
        <v>24841</v>
      </c>
      <c r="AO45" s="160">
        <v>25718</v>
      </c>
      <c r="AP45" s="160">
        <v>10064</v>
      </c>
      <c r="AQ45" s="181"/>
      <c r="AR45" s="186" t="s">
        <v>681</v>
      </c>
    </row>
    <row r="46" spans="1:44" ht="12.75">
      <c r="A46" s="131">
        <v>44</v>
      </c>
      <c r="B46" s="132" t="s">
        <v>92</v>
      </c>
      <c r="C46" s="173" t="s">
        <v>93</v>
      </c>
      <c r="D46" s="160">
        <v>105614</v>
      </c>
      <c r="E46" s="160">
        <v>4266</v>
      </c>
      <c r="F46" s="160">
        <v>97934</v>
      </c>
      <c r="G46" s="160">
        <v>102200</v>
      </c>
      <c r="H46" s="161">
        <v>96.77</v>
      </c>
      <c r="I46" s="160">
        <v>1950</v>
      </c>
      <c r="J46" s="160">
        <v>3770</v>
      </c>
      <c r="K46" s="160">
        <v>103654</v>
      </c>
      <c r="L46" s="160">
        <v>29324</v>
      </c>
      <c r="M46" s="160">
        <v>26244</v>
      </c>
      <c r="N46" s="160">
        <v>25599</v>
      </c>
      <c r="O46" s="160">
        <v>22487</v>
      </c>
      <c r="P46" s="160">
        <v>26165</v>
      </c>
      <c r="Q46" s="160">
        <v>0</v>
      </c>
      <c r="R46" s="160">
        <v>0</v>
      </c>
      <c r="S46" s="160">
        <v>13151</v>
      </c>
      <c r="T46" s="160">
        <v>795</v>
      </c>
      <c r="U46" s="160">
        <v>13946</v>
      </c>
      <c r="V46" s="160">
        <v>1950</v>
      </c>
      <c r="W46" s="160">
        <v>1946</v>
      </c>
      <c r="X46" s="160">
        <v>10050</v>
      </c>
      <c r="Y46" s="160">
        <v>3769</v>
      </c>
      <c r="Z46" s="160">
        <v>35</v>
      </c>
      <c r="AA46" s="160">
        <v>3734</v>
      </c>
      <c r="AB46" s="160">
        <v>13784</v>
      </c>
      <c r="AC46" s="160">
        <v>1526</v>
      </c>
      <c r="AD46" s="181"/>
      <c r="AE46" s="160">
        <v>486030</v>
      </c>
      <c r="AF46" s="160">
        <v>6412</v>
      </c>
      <c r="AG46" s="160">
        <v>475643</v>
      </c>
      <c r="AH46" s="160">
        <v>482055</v>
      </c>
      <c r="AI46" s="161">
        <v>99.18</v>
      </c>
      <c r="AJ46" s="160">
        <v>-8268</v>
      </c>
      <c r="AK46" s="160">
        <v>5492</v>
      </c>
      <c r="AL46" s="160">
        <v>472867</v>
      </c>
      <c r="AM46" s="160">
        <v>160937</v>
      </c>
      <c r="AN46" s="160">
        <v>134212</v>
      </c>
      <c r="AO46" s="160">
        <v>128717</v>
      </c>
      <c r="AP46" s="160">
        <v>49001</v>
      </c>
      <c r="AQ46" s="181"/>
      <c r="AR46" s="186" t="s">
        <v>685</v>
      </c>
    </row>
    <row r="47" spans="1:44" ht="12.75">
      <c r="A47" s="131">
        <v>45</v>
      </c>
      <c r="B47" s="132" t="s">
        <v>94</v>
      </c>
      <c r="C47" s="173" t="s">
        <v>95</v>
      </c>
      <c r="D47" s="160">
        <v>37863</v>
      </c>
      <c r="E47" s="160">
        <v>316</v>
      </c>
      <c r="F47" s="160">
        <v>36696</v>
      </c>
      <c r="G47" s="160">
        <v>37012</v>
      </c>
      <c r="H47" s="161">
        <v>97.75</v>
      </c>
      <c r="I47" s="160">
        <v>521</v>
      </c>
      <c r="J47" s="160">
        <v>195</v>
      </c>
      <c r="K47" s="160">
        <v>37412</v>
      </c>
      <c r="L47" s="160">
        <v>10913</v>
      </c>
      <c r="M47" s="160">
        <v>10647</v>
      </c>
      <c r="N47" s="160">
        <v>10684</v>
      </c>
      <c r="O47" s="160">
        <v>5168</v>
      </c>
      <c r="P47" s="160">
        <v>7776</v>
      </c>
      <c r="Q47" s="160">
        <v>0</v>
      </c>
      <c r="R47" s="160">
        <v>0</v>
      </c>
      <c r="S47" s="160">
        <v>4604</v>
      </c>
      <c r="T47" s="160">
        <v>-139</v>
      </c>
      <c r="U47" s="160">
        <v>4465</v>
      </c>
      <c r="V47" s="160">
        <v>730</v>
      </c>
      <c r="W47" s="160">
        <v>137</v>
      </c>
      <c r="X47" s="160">
        <v>3598</v>
      </c>
      <c r="Y47" s="160">
        <v>1336</v>
      </c>
      <c r="Z47" s="160">
        <v>1</v>
      </c>
      <c r="AA47" s="160">
        <v>1335</v>
      </c>
      <c r="AB47" s="160">
        <v>4933</v>
      </c>
      <c r="AC47" s="160">
        <v>250</v>
      </c>
      <c r="AD47" s="181"/>
      <c r="AE47" s="160">
        <v>31945</v>
      </c>
      <c r="AF47" s="160">
        <v>352</v>
      </c>
      <c r="AG47" s="160">
        <v>30723</v>
      </c>
      <c r="AH47" s="160">
        <v>31075</v>
      </c>
      <c r="AI47" s="161">
        <v>97.28</v>
      </c>
      <c r="AJ47" s="160">
        <v>-422</v>
      </c>
      <c r="AK47" s="160">
        <v>67</v>
      </c>
      <c r="AL47" s="160">
        <v>30368</v>
      </c>
      <c r="AM47" s="160">
        <v>8609</v>
      </c>
      <c r="AN47" s="160">
        <v>9573</v>
      </c>
      <c r="AO47" s="160">
        <v>8249</v>
      </c>
      <c r="AP47" s="160">
        <v>3937</v>
      </c>
      <c r="AQ47" s="181"/>
      <c r="AR47" s="186" t="s">
        <v>681</v>
      </c>
    </row>
    <row r="48" spans="1:44" ht="12.75">
      <c r="A48" s="131">
        <v>46</v>
      </c>
      <c r="B48" s="132" t="s">
        <v>96</v>
      </c>
      <c r="C48" s="173" t="s">
        <v>97</v>
      </c>
      <c r="D48" s="160">
        <v>65805</v>
      </c>
      <c r="E48" s="160">
        <v>837</v>
      </c>
      <c r="F48" s="160">
        <v>64245</v>
      </c>
      <c r="G48" s="160">
        <v>65082</v>
      </c>
      <c r="H48" s="161">
        <v>98.9</v>
      </c>
      <c r="I48" s="160">
        <v>309</v>
      </c>
      <c r="J48" s="160">
        <v>822</v>
      </c>
      <c r="K48" s="160">
        <v>65376</v>
      </c>
      <c r="L48" s="160">
        <v>19508</v>
      </c>
      <c r="M48" s="160">
        <v>18612</v>
      </c>
      <c r="N48" s="160">
        <v>18710</v>
      </c>
      <c r="O48" s="160">
        <v>8546</v>
      </c>
      <c r="P48" s="160">
        <v>10165</v>
      </c>
      <c r="Q48" s="160">
        <v>0</v>
      </c>
      <c r="R48" s="160">
        <v>0</v>
      </c>
      <c r="S48" s="160">
        <v>2599</v>
      </c>
      <c r="T48" s="160">
        <v>943</v>
      </c>
      <c r="U48" s="160">
        <v>3542</v>
      </c>
      <c r="V48" s="160">
        <v>414</v>
      </c>
      <c r="W48" s="160">
        <v>64</v>
      </c>
      <c r="X48" s="160">
        <v>3064</v>
      </c>
      <c r="Y48" s="160">
        <v>297</v>
      </c>
      <c r="Z48" s="160">
        <v>15</v>
      </c>
      <c r="AA48" s="160">
        <v>282</v>
      </c>
      <c r="AB48" s="160">
        <v>3346</v>
      </c>
      <c r="AC48" s="160">
        <v>272</v>
      </c>
      <c r="AD48" s="181"/>
      <c r="AE48" s="160">
        <v>50903</v>
      </c>
      <c r="AF48" s="160">
        <v>1104</v>
      </c>
      <c r="AG48" s="160">
        <v>49460</v>
      </c>
      <c r="AH48" s="160">
        <v>50564</v>
      </c>
      <c r="AI48" s="161">
        <v>99.3</v>
      </c>
      <c r="AJ48" s="160">
        <v>-1186</v>
      </c>
      <c r="AK48" s="160">
        <v>468</v>
      </c>
      <c r="AL48" s="160">
        <v>48742</v>
      </c>
      <c r="AM48" s="160">
        <v>14778</v>
      </c>
      <c r="AN48" s="160">
        <v>13874</v>
      </c>
      <c r="AO48" s="160">
        <v>14611</v>
      </c>
      <c r="AP48" s="160">
        <v>5479</v>
      </c>
      <c r="AQ48" s="181"/>
      <c r="AR48" s="186" t="s">
        <v>681</v>
      </c>
    </row>
    <row r="49" spans="1:44" ht="12.75">
      <c r="A49" s="131">
        <v>47</v>
      </c>
      <c r="B49" s="132" t="s">
        <v>98</v>
      </c>
      <c r="C49" s="173" t="s">
        <v>99</v>
      </c>
      <c r="D49" s="160">
        <v>47552</v>
      </c>
      <c r="E49" s="160">
        <v>828</v>
      </c>
      <c r="F49" s="160">
        <v>45669</v>
      </c>
      <c r="G49" s="160">
        <v>46497</v>
      </c>
      <c r="H49" s="161">
        <v>97.78</v>
      </c>
      <c r="I49" s="160">
        <v>785</v>
      </c>
      <c r="J49" s="160">
        <v>746</v>
      </c>
      <c r="K49" s="160">
        <v>47200</v>
      </c>
      <c r="L49" s="160">
        <v>13753</v>
      </c>
      <c r="M49" s="160">
        <v>13511</v>
      </c>
      <c r="N49" s="160">
        <v>13658</v>
      </c>
      <c r="O49" s="160">
        <v>6278</v>
      </c>
      <c r="P49" s="160">
        <v>7443</v>
      </c>
      <c r="Q49" s="160">
        <v>0</v>
      </c>
      <c r="R49" s="160">
        <v>0</v>
      </c>
      <c r="S49" s="160">
        <v>2374</v>
      </c>
      <c r="T49" s="160">
        <v>14</v>
      </c>
      <c r="U49" s="160">
        <v>2388</v>
      </c>
      <c r="V49" s="160">
        <v>1096</v>
      </c>
      <c r="W49" s="160">
        <v>58</v>
      </c>
      <c r="X49" s="160">
        <v>1234</v>
      </c>
      <c r="Y49" s="160">
        <v>1124</v>
      </c>
      <c r="Z49" s="160">
        <v>14</v>
      </c>
      <c r="AA49" s="160">
        <v>1110</v>
      </c>
      <c r="AB49" s="160">
        <v>2344</v>
      </c>
      <c r="AC49" s="160">
        <v>213</v>
      </c>
      <c r="AD49" s="181"/>
      <c r="AE49" s="160">
        <v>40268</v>
      </c>
      <c r="AF49" s="160">
        <v>919</v>
      </c>
      <c r="AG49" s="160">
        <v>38778</v>
      </c>
      <c r="AH49" s="160">
        <v>39697</v>
      </c>
      <c r="AI49" s="161">
        <v>98.58</v>
      </c>
      <c r="AJ49" s="160">
        <v>-121</v>
      </c>
      <c r="AK49" s="160">
        <v>577</v>
      </c>
      <c r="AL49" s="160">
        <v>39234</v>
      </c>
      <c r="AM49" s="160">
        <v>13303</v>
      </c>
      <c r="AN49" s="160">
        <v>10444</v>
      </c>
      <c r="AO49" s="160">
        <v>10906</v>
      </c>
      <c r="AP49" s="160">
        <v>4581</v>
      </c>
      <c r="AQ49" s="181"/>
      <c r="AR49" s="186" t="s">
        <v>681</v>
      </c>
    </row>
    <row r="50" spans="1:44" ht="12.75">
      <c r="A50" s="131">
        <v>48</v>
      </c>
      <c r="B50" s="132" t="s">
        <v>100</v>
      </c>
      <c r="C50" s="173" t="s">
        <v>101</v>
      </c>
      <c r="D50" s="160">
        <v>42603</v>
      </c>
      <c r="E50" s="160">
        <v>389</v>
      </c>
      <c r="F50" s="160">
        <v>41639</v>
      </c>
      <c r="G50" s="160">
        <v>42028</v>
      </c>
      <c r="H50" s="161">
        <v>98.65</v>
      </c>
      <c r="I50" s="160">
        <v>553</v>
      </c>
      <c r="J50" s="160">
        <v>226</v>
      </c>
      <c r="K50" s="160">
        <v>42418</v>
      </c>
      <c r="L50" s="160">
        <v>12144</v>
      </c>
      <c r="M50" s="160">
        <v>11641</v>
      </c>
      <c r="N50" s="160">
        <v>11769</v>
      </c>
      <c r="O50" s="160">
        <v>6864</v>
      </c>
      <c r="P50" s="160">
        <v>7257</v>
      </c>
      <c r="Q50" s="160">
        <v>0</v>
      </c>
      <c r="R50" s="160">
        <v>0</v>
      </c>
      <c r="S50" s="160">
        <v>1723</v>
      </c>
      <c r="T50" s="160">
        <v>119</v>
      </c>
      <c r="U50" s="160">
        <v>1842</v>
      </c>
      <c r="V50" s="160">
        <v>553</v>
      </c>
      <c r="W50" s="160">
        <v>136</v>
      </c>
      <c r="X50" s="160">
        <v>1153</v>
      </c>
      <c r="Y50" s="160">
        <v>632</v>
      </c>
      <c r="Z50" s="160">
        <v>9</v>
      </c>
      <c r="AA50" s="160">
        <v>623</v>
      </c>
      <c r="AB50" s="160">
        <v>1776</v>
      </c>
      <c r="AC50" s="160">
        <v>57</v>
      </c>
      <c r="AD50" s="181"/>
      <c r="AE50" s="160">
        <v>14649</v>
      </c>
      <c r="AF50" s="160">
        <v>152</v>
      </c>
      <c r="AG50" s="160">
        <v>14290</v>
      </c>
      <c r="AH50" s="160">
        <v>14442</v>
      </c>
      <c r="AI50" s="161">
        <v>98.59</v>
      </c>
      <c r="AJ50" s="160">
        <v>120</v>
      </c>
      <c r="AK50" s="160">
        <v>90</v>
      </c>
      <c r="AL50" s="160">
        <v>14500</v>
      </c>
      <c r="AM50" s="160">
        <v>4616</v>
      </c>
      <c r="AN50" s="160">
        <v>3806</v>
      </c>
      <c r="AO50" s="160">
        <v>3672</v>
      </c>
      <c r="AP50" s="160">
        <v>2406</v>
      </c>
      <c r="AQ50" s="181"/>
      <c r="AR50" s="186" t="s">
        <v>681</v>
      </c>
    </row>
    <row r="51" spans="1:44" ht="12.75">
      <c r="A51" s="131">
        <v>49</v>
      </c>
      <c r="B51" s="132" t="s">
        <v>653</v>
      </c>
      <c r="C51" s="173" t="s">
        <v>661</v>
      </c>
      <c r="D51" s="160">
        <v>144867</v>
      </c>
      <c r="E51" s="160">
        <v>1113</v>
      </c>
      <c r="F51" s="160">
        <v>140700</v>
      </c>
      <c r="G51" s="160">
        <v>141813</v>
      </c>
      <c r="H51" s="161">
        <v>97.89</v>
      </c>
      <c r="I51" s="160">
        <v>2864</v>
      </c>
      <c r="J51" s="160">
        <v>849</v>
      </c>
      <c r="K51" s="160">
        <v>144413</v>
      </c>
      <c r="L51" s="160">
        <v>41214</v>
      </c>
      <c r="M51" s="160">
        <v>41259</v>
      </c>
      <c r="N51" s="160">
        <v>41562</v>
      </c>
      <c r="O51" s="160">
        <v>20378</v>
      </c>
      <c r="P51" s="160">
        <v>16832</v>
      </c>
      <c r="Q51" s="160">
        <v>0</v>
      </c>
      <c r="R51" s="160">
        <v>0</v>
      </c>
      <c r="S51" s="160">
        <v>10313</v>
      </c>
      <c r="T51" s="160">
        <v>1492</v>
      </c>
      <c r="U51" s="160">
        <v>11805</v>
      </c>
      <c r="V51" s="160">
        <v>3914</v>
      </c>
      <c r="W51" s="160">
        <v>374</v>
      </c>
      <c r="X51" s="160">
        <v>7517</v>
      </c>
      <c r="Y51" s="160">
        <v>3211</v>
      </c>
      <c r="Z51" s="160">
        <v>29</v>
      </c>
      <c r="AA51" s="160">
        <v>3182</v>
      </c>
      <c r="AB51" s="160">
        <v>10699</v>
      </c>
      <c r="AC51" s="160">
        <v>634</v>
      </c>
      <c r="AD51" s="181"/>
      <c r="AE51" s="160">
        <v>76020</v>
      </c>
      <c r="AF51" s="160">
        <v>556</v>
      </c>
      <c r="AG51" s="160">
        <v>74437</v>
      </c>
      <c r="AH51" s="160">
        <v>74993</v>
      </c>
      <c r="AI51" s="161">
        <v>98.65</v>
      </c>
      <c r="AJ51" s="160">
        <v>1021</v>
      </c>
      <c r="AK51" s="160">
        <v>239</v>
      </c>
      <c r="AL51" s="160">
        <v>75697</v>
      </c>
      <c r="AM51" s="160">
        <v>22975</v>
      </c>
      <c r="AN51" s="160">
        <v>19851</v>
      </c>
      <c r="AO51" s="160">
        <v>20672</v>
      </c>
      <c r="AP51" s="160">
        <v>12199</v>
      </c>
      <c r="AQ51" s="181"/>
      <c r="AR51" s="186" t="s">
        <v>684</v>
      </c>
    </row>
    <row r="52" spans="1:44" ht="12.75">
      <c r="A52" s="131">
        <v>50</v>
      </c>
      <c r="B52" s="132" t="s">
        <v>102</v>
      </c>
      <c r="C52" s="173" t="s">
        <v>103</v>
      </c>
      <c r="D52" s="160">
        <v>72358</v>
      </c>
      <c r="E52" s="160">
        <v>989</v>
      </c>
      <c r="F52" s="160">
        <v>69861</v>
      </c>
      <c r="G52" s="160">
        <v>70850</v>
      </c>
      <c r="H52" s="161">
        <v>97.92</v>
      </c>
      <c r="I52" s="160">
        <v>466</v>
      </c>
      <c r="J52" s="160">
        <v>946</v>
      </c>
      <c r="K52" s="160">
        <v>71273</v>
      </c>
      <c r="L52" s="160">
        <v>20538</v>
      </c>
      <c r="M52" s="160">
        <v>20619</v>
      </c>
      <c r="N52" s="160">
        <v>20665</v>
      </c>
      <c r="O52" s="160">
        <v>9451</v>
      </c>
      <c r="P52" s="160">
        <v>9273</v>
      </c>
      <c r="Q52" s="160">
        <v>0</v>
      </c>
      <c r="R52" s="160">
        <v>0</v>
      </c>
      <c r="S52" s="160">
        <v>3840</v>
      </c>
      <c r="T52" s="160">
        <v>305</v>
      </c>
      <c r="U52" s="160">
        <v>4145</v>
      </c>
      <c r="V52" s="160">
        <v>1490</v>
      </c>
      <c r="W52" s="160">
        <v>245</v>
      </c>
      <c r="X52" s="160">
        <v>2410</v>
      </c>
      <c r="Y52" s="160">
        <v>1628</v>
      </c>
      <c r="Z52" s="160">
        <v>28</v>
      </c>
      <c r="AA52" s="160">
        <v>1600</v>
      </c>
      <c r="AB52" s="160">
        <v>4010</v>
      </c>
      <c r="AC52" s="160">
        <v>257</v>
      </c>
      <c r="AD52" s="181"/>
      <c r="AE52" s="160">
        <v>41858</v>
      </c>
      <c r="AF52" s="160">
        <v>852</v>
      </c>
      <c r="AG52" s="160">
        <v>40493</v>
      </c>
      <c r="AH52" s="160">
        <v>41345</v>
      </c>
      <c r="AI52" s="161">
        <v>98.77</v>
      </c>
      <c r="AJ52" s="160">
        <v>-1981</v>
      </c>
      <c r="AK52" s="160">
        <v>503</v>
      </c>
      <c r="AL52" s="160">
        <v>39015</v>
      </c>
      <c r="AM52" s="160">
        <v>13028</v>
      </c>
      <c r="AN52" s="160">
        <v>11585</v>
      </c>
      <c r="AO52" s="160">
        <v>10142</v>
      </c>
      <c r="AP52" s="160">
        <v>4260</v>
      </c>
      <c r="AQ52" s="181"/>
      <c r="AR52" s="186" t="s">
        <v>681</v>
      </c>
    </row>
    <row r="53" spans="1:44" ht="12.75">
      <c r="A53" s="131">
        <v>51</v>
      </c>
      <c r="B53" s="132" t="s">
        <v>104</v>
      </c>
      <c r="C53" s="173" t="s">
        <v>105</v>
      </c>
      <c r="D53" s="160">
        <v>88750</v>
      </c>
      <c r="E53" s="160">
        <v>796</v>
      </c>
      <c r="F53" s="160">
        <v>86643</v>
      </c>
      <c r="G53" s="160">
        <v>87439</v>
      </c>
      <c r="H53" s="161">
        <v>98.52</v>
      </c>
      <c r="I53" s="160">
        <v>869</v>
      </c>
      <c r="J53" s="160">
        <v>886</v>
      </c>
      <c r="K53" s="160">
        <v>88398</v>
      </c>
      <c r="L53" s="160">
        <v>26378</v>
      </c>
      <c r="M53" s="160">
        <v>25547</v>
      </c>
      <c r="N53" s="160">
        <v>25643</v>
      </c>
      <c r="O53" s="160">
        <v>10830</v>
      </c>
      <c r="P53" s="160">
        <v>9260</v>
      </c>
      <c r="Q53" s="160">
        <v>0</v>
      </c>
      <c r="R53" s="160">
        <v>0</v>
      </c>
      <c r="S53" s="160">
        <v>3705</v>
      </c>
      <c r="T53" s="160">
        <v>869</v>
      </c>
      <c r="U53" s="160">
        <v>4574</v>
      </c>
      <c r="V53" s="160">
        <v>1345</v>
      </c>
      <c r="W53" s="160">
        <v>166</v>
      </c>
      <c r="X53" s="160">
        <v>3063</v>
      </c>
      <c r="Y53" s="160">
        <v>1219</v>
      </c>
      <c r="Z53" s="160">
        <v>4</v>
      </c>
      <c r="AA53" s="160">
        <v>1215</v>
      </c>
      <c r="AB53" s="160">
        <v>4278</v>
      </c>
      <c r="AC53" s="160">
        <v>303</v>
      </c>
      <c r="AD53" s="181"/>
      <c r="AE53" s="160">
        <v>76822</v>
      </c>
      <c r="AF53" s="160">
        <v>2443</v>
      </c>
      <c r="AG53" s="160">
        <v>72246</v>
      </c>
      <c r="AH53" s="160">
        <v>74689</v>
      </c>
      <c r="AI53" s="161">
        <v>97.22</v>
      </c>
      <c r="AJ53" s="160">
        <v>-2448</v>
      </c>
      <c r="AK53" s="160">
        <v>1401</v>
      </c>
      <c r="AL53" s="160">
        <v>71199</v>
      </c>
      <c r="AM53" s="160">
        <v>24425</v>
      </c>
      <c r="AN53" s="160">
        <v>19836</v>
      </c>
      <c r="AO53" s="160">
        <v>21113</v>
      </c>
      <c r="AP53" s="160">
        <v>5825</v>
      </c>
      <c r="AQ53" s="181"/>
      <c r="AR53" s="186" t="s">
        <v>681</v>
      </c>
    </row>
    <row r="54" spans="1:44" ht="12.75">
      <c r="A54" s="131">
        <v>52</v>
      </c>
      <c r="B54" s="132" t="s">
        <v>106</v>
      </c>
      <c r="C54" s="173" t="s">
        <v>107</v>
      </c>
      <c r="D54" s="160">
        <v>56385</v>
      </c>
      <c r="E54" s="160">
        <v>508</v>
      </c>
      <c r="F54" s="160">
        <v>54874</v>
      </c>
      <c r="G54" s="160">
        <v>55382</v>
      </c>
      <c r="H54" s="161">
        <v>98.22</v>
      </c>
      <c r="I54" s="160">
        <v>473</v>
      </c>
      <c r="J54" s="160">
        <v>564</v>
      </c>
      <c r="K54" s="160">
        <v>55911</v>
      </c>
      <c r="L54" s="160">
        <v>16418</v>
      </c>
      <c r="M54" s="160">
        <v>16195</v>
      </c>
      <c r="N54" s="160">
        <v>16137</v>
      </c>
      <c r="O54" s="160">
        <v>7161</v>
      </c>
      <c r="P54" s="160">
        <v>6863</v>
      </c>
      <c r="Q54" s="160">
        <v>0</v>
      </c>
      <c r="R54" s="160">
        <v>0</v>
      </c>
      <c r="S54" s="160">
        <v>1816</v>
      </c>
      <c r="T54" s="160">
        <v>-313</v>
      </c>
      <c r="U54" s="160">
        <v>1503</v>
      </c>
      <c r="V54" s="160">
        <v>528</v>
      </c>
      <c r="W54" s="160">
        <v>42</v>
      </c>
      <c r="X54" s="160">
        <v>933</v>
      </c>
      <c r="Y54" s="160">
        <v>1043</v>
      </c>
      <c r="Z54" s="160">
        <v>11</v>
      </c>
      <c r="AA54" s="160">
        <v>1032</v>
      </c>
      <c r="AB54" s="160">
        <v>1965</v>
      </c>
      <c r="AC54" s="160">
        <v>91</v>
      </c>
      <c r="AD54" s="181"/>
      <c r="AE54" s="160">
        <v>52562</v>
      </c>
      <c r="AF54" s="160">
        <v>4286</v>
      </c>
      <c r="AG54" s="160">
        <v>47212</v>
      </c>
      <c r="AH54" s="160">
        <v>51498</v>
      </c>
      <c r="AI54" s="161">
        <v>97.98</v>
      </c>
      <c r="AJ54" s="160">
        <v>-471</v>
      </c>
      <c r="AK54" s="160">
        <v>3861</v>
      </c>
      <c r="AL54" s="160">
        <v>50602</v>
      </c>
      <c r="AM54" s="160">
        <v>14098</v>
      </c>
      <c r="AN54" s="160">
        <v>15029</v>
      </c>
      <c r="AO54" s="160">
        <v>13088</v>
      </c>
      <c r="AP54" s="160">
        <v>8387</v>
      </c>
      <c r="AQ54" s="181"/>
      <c r="AR54" s="186" t="s">
        <v>681</v>
      </c>
    </row>
    <row r="55" spans="1:44" ht="12.75">
      <c r="A55" s="131">
        <v>53</v>
      </c>
      <c r="B55" s="132" t="s">
        <v>108</v>
      </c>
      <c r="C55" s="173" t="s">
        <v>109</v>
      </c>
      <c r="D55" s="160">
        <v>71163</v>
      </c>
      <c r="E55" s="160">
        <v>634</v>
      </c>
      <c r="F55" s="160">
        <v>69463</v>
      </c>
      <c r="G55" s="160">
        <v>70097</v>
      </c>
      <c r="H55" s="161">
        <v>98.5</v>
      </c>
      <c r="I55" s="160">
        <v>1005</v>
      </c>
      <c r="J55" s="160">
        <v>637</v>
      </c>
      <c r="K55" s="160">
        <v>71105</v>
      </c>
      <c r="L55" s="160">
        <v>20964</v>
      </c>
      <c r="M55" s="160">
        <v>20571</v>
      </c>
      <c r="N55" s="160">
        <v>20820</v>
      </c>
      <c r="O55" s="160">
        <v>8750</v>
      </c>
      <c r="P55" s="160">
        <v>7261</v>
      </c>
      <c r="Q55" s="160">
        <v>0</v>
      </c>
      <c r="R55" s="160">
        <v>0</v>
      </c>
      <c r="S55" s="160">
        <v>3177</v>
      </c>
      <c r="T55" s="160">
        <v>-437</v>
      </c>
      <c r="U55" s="160">
        <v>2740</v>
      </c>
      <c r="V55" s="160">
        <v>919</v>
      </c>
      <c r="W55" s="160">
        <v>48</v>
      </c>
      <c r="X55" s="160">
        <v>1773</v>
      </c>
      <c r="Y55" s="160">
        <v>1504</v>
      </c>
      <c r="Z55" s="160">
        <v>11</v>
      </c>
      <c r="AA55" s="160">
        <v>1493</v>
      </c>
      <c r="AB55" s="160">
        <v>3266</v>
      </c>
      <c r="AC55" s="160">
        <v>261</v>
      </c>
      <c r="AD55" s="181"/>
      <c r="AE55" s="160">
        <v>68718</v>
      </c>
      <c r="AF55" s="160">
        <v>851</v>
      </c>
      <c r="AG55" s="160">
        <v>67129</v>
      </c>
      <c r="AH55" s="160">
        <v>67980</v>
      </c>
      <c r="AI55" s="161">
        <v>98.93</v>
      </c>
      <c r="AJ55" s="160">
        <v>2105</v>
      </c>
      <c r="AK55" s="160">
        <v>480</v>
      </c>
      <c r="AL55" s="160">
        <v>69714</v>
      </c>
      <c r="AM55" s="160">
        <v>21445</v>
      </c>
      <c r="AN55" s="160">
        <v>18701</v>
      </c>
      <c r="AO55" s="160">
        <v>19007</v>
      </c>
      <c r="AP55" s="160">
        <v>10561</v>
      </c>
      <c r="AQ55" s="181"/>
      <c r="AR55" s="186" t="s">
        <v>681</v>
      </c>
    </row>
    <row r="56" spans="1:44" ht="12.75">
      <c r="A56" s="131">
        <v>54</v>
      </c>
      <c r="B56" s="132" t="s">
        <v>654</v>
      </c>
      <c r="C56" s="173" t="s">
        <v>662</v>
      </c>
      <c r="D56" s="160">
        <v>195483</v>
      </c>
      <c r="E56" s="160">
        <v>2654</v>
      </c>
      <c r="F56" s="160">
        <v>189307</v>
      </c>
      <c r="G56" s="160">
        <v>191961</v>
      </c>
      <c r="H56" s="161">
        <v>98.2</v>
      </c>
      <c r="I56" s="160">
        <v>2344</v>
      </c>
      <c r="J56" s="160">
        <v>2421</v>
      </c>
      <c r="K56" s="160">
        <v>194072</v>
      </c>
      <c r="L56" s="160">
        <v>56827</v>
      </c>
      <c r="M56" s="160">
        <v>57135</v>
      </c>
      <c r="N56" s="160">
        <v>55138</v>
      </c>
      <c r="O56" s="160">
        <v>24971</v>
      </c>
      <c r="P56" s="160">
        <v>20939</v>
      </c>
      <c r="Q56" s="160">
        <v>0</v>
      </c>
      <c r="R56" s="160">
        <v>0</v>
      </c>
      <c r="S56" s="160">
        <v>15307</v>
      </c>
      <c r="T56" s="160">
        <v>-608</v>
      </c>
      <c r="U56" s="160">
        <v>14699</v>
      </c>
      <c r="V56" s="160">
        <v>2714</v>
      </c>
      <c r="W56" s="160">
        <v>533</v>
      </c>
      <c r="X56" s="160">
        <v>11452</v>
      </c>
      <c r="Y56" s="160">
        <v>3960</v>
      </c>
      <c r="Z56" s="160">
        <v>38</v>
      </c>
      <c r="AA56" s="160">
        <v>3922</v>
      </c>
      <c r="AB56" s="160">
        <v>15374</v>
      </c>
      <c r="AC56" s="160">
        <v>846</v>
      </c>
      <c r="AD56" s="181"/>
      <c r="AE56" s="160">
        <v>135896</v>
      </c>
      <c r="AF56" s="160">
        <v>1007</v>
      </c>
      <c r="AG56" s="160">
        <v>132018</v>
      </c>
      <c r="AH56" s="160">
        <v>133025</v>
      </c>
      <c r="AI56" s="161">
        <v>97.89</v>
      </c>
      <c r="AJ56" s="160">
        <v>-1911</v>
      </c>
      <c r="AK56" s="160">
        <v>1288</v>
      </c>
      <c r="AL56" s="160">
        <v>131395</v>
      </c>
      <c r="AM56" s="160">
        <v>41420</v>
      </c>
      <c r="AN56" s="160">
        <v>39511</v>
      </c>
      <c r="AO56" s="160">
        <v>36042</v>
      </c>
      <c r="AP56" s="160">
        <v>14423</v>
      </c>
      <c r="AQ56" s="181"/>
      <c r="AR56" s="186" t="s">
        <v>684</v>
      </c>
    </row>
    <row r="57" spans="1:44" ht="12.75">
      <c r="A57" s="131">
        <v>55</v>
      </c>
      <c r="B57" s="132" t="s">
        <v>655</v>
      </c>
      <c r="C57" s="173" t="s">
        <v>663</v>
      </c>
      <c r="D57" s="160">
        <v>161404</v>
      </c>
      <c r="E57" s="160">
        <v>2377</v>
      </c>
      <c r="F57" s="160">
        <v>156246</v>
      </c>
      <c r="G57" s="160">
        <v>158623</v>
      </c>
      <c r="H57" s="161">
        <v>98.28</v>
      </c>
      <c r="I57" s="160">
        <v>1590</v>
      </c>
      <c r="J57" s="160">
        <v>1738</v>
      </c>
      <c r="K57" s="160">
        <v>159574</v>
      </c>
      <c r="L57" s="160">
        <v>46948</v>
      </c>
      <c r="M57" s="160">
        <v>45744</v>
      </c>
      <c r="N57" s="160">
        <v>45777</v>
      </c>
      <c r="O57" s="160">
        <v>21105</v>
      </c>
      <c r="P57" s="160">
        <v>22417</v>
      </c>
      <c r="Q57" s="160">
        <v>0</v>
      </c>
      <c r="R57" s="160">
        <v>0</v>
      </c>
      <c r="S57" s="160">
        <v>8307</v>
      </c>
      <c r="T57" s="160">
        <v>721</v>
      </c>
      <c r="U57" s="160">
        <v>9028</v>
      </c>
      <c r="V57" s="160">
        <v>3798</v>
      </c>
      <c r="W57" s="160">
        <v>472</v>
      </c>
      <c r="X57" s="160">
        <v>4758</v>
      </c>
      <c r="Y57" s="160">
        <v>3687</v>
      </c>
      <c r="Z57" s="160">
        <v>70</v>
      </c>
      <c r="AA57" s="160">
        <v>3617</v>
      </c>
      <c r="AB57" s="160">
        <v>8375</v>
      </c>
      <c r="AC57" s="160">
        <v>655</v>
      </c>
      <c r="AD57" s="181"/>
      <c r="AE57" s="160">
        <v>150596</v>
      </c>
      <c r="AF57" s="160">
        <v>2965</v>
      </c>
      <c r="AG57" s="160">
        <v>145287</v>
      </c>
      <c r="AH57" s="160">
        <v>148252</v>
      </c>
      <c r="AI57" s="161">
        <v>98.44</v>
      </c>
      <c r="AJ57" s="160">
        <v>-3238</v>
      </c>
      <c r="AK57" s="160">
        <v>650</v>
      </c>
      <c r="AL57" s="160">
        <v>142699</v>
      </c>
      <c r="AM57" s="160">
        <v>41563</v>
      </c>
      <c r="AN57" s="160">
        <v>47565</v>
      </c>
      <c r="AO57" s="160">
        <v>39865</v>
      </c>
      <c r="AP57" s="160">
        <v>13706</v>
      </c>
      <c r="AQ57" s="181"/>
      <c r="AR57" s="186" t="s">
        <v>684</v>
      </c>
    </row>
    <row r="58" spans="1:44" ht="12.75">
      <c r="A58" s="131">
        <v>56</v>
      </c>
      <c r="B58" s="132" t="s">
        <v>110</v>
      </c>
      <c r="C58" s="173" t="s">
        <v>111</v>
      </c>
      <c r="D58" s="160">
        <v>39152</v>
      </c>
      <c r="E58" s="160">
        <v>693</v>
      </c>
      <c r="F58" s="160">
        <v>37216</v>
      </c>
      <c r="G58" s="160">
        <v>37909</v>
      </c>
      <c r="H58" s="161">
        <v>96.83</v>
      </c>
      <c r="I58" s="160">
        <v>622</v>
      </c>
      <c r="J58" s="160">
        <v>791</v>
      </c>
      <c r="K58" s="160">
        <v>38629</v>
      </c>
      <c r="L58" s="160">
        <v>11280</v>
      </c>
      <c r="M58" s="160">
        <v>11191</v>
      </c>
      <c r="N58" s="160">
        <v>11005</v>
      </c>
      <c r="O58" s="160">
        <v>5153</v>
      </c>
      <c r="P58" s="160">
        <v>9144</v>
      </c>
      <c r="Q58" s="160">
        <v>0</v>
      </c>
      <c r="R58" s="160">
        <v>0</v>
      </c>
      <c r="S58" s="160">
        <v>3991</v>
      </c>
      <c r="T58" s="160">
        <v>-5</v>
      </c>
      <c r="U58" s="160">
        <v>3986</v>
      </c>
      <c r="V58" s="160">
        <v>945</v>
      </c>
      <c r="W58" s="160">
        <v>180</v>
      </c>
      <c r="X58" s="160">
        <v>2861</v>
      </c>
      <c r="Y58" s="160">
        <v>1290</v>
      </c>
      <c r="Z58" s="160">
        <v>5</v>
      </c>
      <c r="AA58" s="160">
        <v>1285</v>
      </c>
      <c r="AB58" s="160">
        <v>4146</v>
      </c>
      <c r="AC58" s="160">
        <v>290</v>
      </c>
      <c r="AD58" s="181"/>
      <c r="AE58" s="160">
        <v>35370</v>
      </c>
      <c r="AF58" s="160">
        <v>277</v>
      </c>
      <c r="AG58" s="160">
        <v>34195</v>
      </c>
      <c r="AH58" s="160">
        <v>34472</v>
      </c>
      <c r="AI58" s="161">
        <v>97.46</v>
      </c>
      <c r="AJ58" s="160">
        <v>3</v>
      </c>
      <c r="AK58" s="160">
        <v>352</v>
      </c>
      <c r="AL58" s="160">
        <v>34550</v>
      </c>
      <c r="AM58" s="160">
        <v>11099</v>
      </c>
      <c r="AN58" s="160">
        <v>10709</v>
      </c>
      <c r="AO58" s="160">
        <v>9184</v>
      </c>
      <c r="AP58" s="160">
        <v>3558</v>
      </c>
      <c r="AQ58" s="181"/>
      <c r="AR58" s="186" t="s">
        <v>681</v>
      </c>
    </row>
    <row r="59" spans="1:44" ht="12.75">
      <c r="A59" s="131">
        <v>57</v>
      </c>
      <c r="B59" s="132" t="s">
        <v>112</v>
      </c>
      <c r="C59" s="173" t="s">
        <v>113</v>
      </c>
      <c r="D59" s="160">
        <v>71280</v>
      </c>
      <c r="E59" s="160">
        <v>1077</v>
      </c>
      <c r="F59" s="160">
        <v>68921</v>
      </c>
      <c r="G59" s="160">
        <v>69998</v>
      </c>
      <c r="H59" s="161">
        <v>98.2</v>
      </c>
      <c r="I59" s="160">
        <v>517</v>
      </c>
      <c r="J59" s="160">
        <v>941</v>
      </c>
      <c r="K59" s="160">
        <v>70379</v>
      </c>
      <c r="L59" s="160">
        <v>21382</v>
      </c>
      <c r="M59" s="160">
        <v>20397</v>
      </c>
      <c r="N59" s="160">
        <v>19616</v>
      </c>
      <c r="O59" s="160">
        <v>8984</v>
      </c>
      <c r="P59" s="160">
        <v>7480</v>
      </c>
      <c r="Q59" s="160">
        <v>0</v>
      </c>
      <c r="R59" s="160">
        <v>0</v>
      </c>
      <c r="S59" s="160">
        <v>3347</v>
      </c>
      <c r="T59" s="160">
        <v>-354</v>
      </c>
      <c r="U59" s="160">
        <v>2993</v>
      </c>
      <c r="V59" s="160">
        <v>598</v>
      </c>
      <c r="W59" s="160">
        <v>96</v>
      </c>
      <c r="X59" s="160">
        <v>2299</v>
      </c>
      <c r="Y59" s="160">
        <v>1400</v>
      </c>
      <c r="Z59" s="160">
        <v>0</v>
      </c>
      <c r="AA59" s="160">
        <v>1400</v>
      </c>
      <c r="AB59" s="160">
        <v>3699</v>
      </c>
      <c r="AC59" s="160">
        <v>335</v>
      </c>
      <c r="AD59" s="181"/>
      <c r="AE59" s="160">
        <v>42502</v>
      </c>
      <c r="AF59" s="160">
        <v>77</v>
      </c>
      <c r="AG59" s="160">
        <v>41451</v>
      </c>
      <c r="AH59" s="160">
        <v>41528</v>
      </c>
      <c r="AI59" s="161">
        <v>97.71</v>
      </c>
      <c r="AJ59" s="160">
        <v>-526</v>
      </c>
      <c r="AK59" s="160">
        <v>102</v>
      </c>
      <c r="AL59" s="160">
        <v>41027</v>
      </c>
      <c r="AM59" s="160">
        <v>12477</v>
      </c>
      <c r="AN59" s="160">
        <v>13491</v>
      </c>
      <c r="AO59" s="160">
        <v>11055</v>
      </c>
      <c r="AP59" s="160">
        <v>4004</v>
      </c>
      <c r="AQ59" s="181"/>
      <c r="AR59" s="186" t="s">
        <v>681</v>
      </c>
    </row>
    <row r="60" spans="1:44" ht="12.75">
      <c r="A60" s="131">
        <v>58</v>
      </c>
      <c r="B60" s="132" t="s">
        <v>114</v>
      </c>
      <c r="C60" s="173" t="s">
        <v>115</v>
      </c>
      <c r="D60" s="160">
        <v>63091</v>
      </c>
      <c r="E60" s="160">
        <v>596</v>
      </c>
      <c r="F60" s="160">
        <v>62020</v>
      </c>
      <c r="G60" s="160">
        <v>62616</v>
      </c>
      <c r="H60" s="161">
        <v>99.25</v>
      </c>
      <c r="I60" s="160">
        <v>490</v>
      </c>
      <c r="J60" s="160">
        <v>37</v>
      </c>
      <c r="K60" s="160">
        <v>62547</v>
      </c>
      <c r="L60" s="160">
        <v>15149</v>
      </c>
      <c r="M60" s="160">
        <v>18364</v>
      </c>
      <c r="N60" s="160">
        <v>18336</v>
      </c>
      <c r="O60" s="160">
        <v>10698</v>
      </c>
      <c r="P60" s="160">
        <v>4421</v>
      </c>
      <c r="Q60" s="160">
        <v>0</v>
      </c>
      <c r="R60" s="160">
        <v>0</v>
      </c>
      <c r="S60" s="160">
        <v>913</v>
      </c>
      <c r="T60" s="160">
        <v>-46</v>
      </c>
      <c r="U60" s="160">
        <v>867</v>
      </c>
      <c r="V60" s="160">
        <v>490</v>
      </c>
      <c r="W60" s="160">
        <v>68</v>
      </c>
      <c r="X60" s="160">
        <v>309</v>
      </c>
      <c r="Y60" s="160">
        <v>475</v>
      </c>
      <c r="Z60" s="160">
        <v>10</v>
      </c>
      <c r="AA60" s="160">
        <v>465</v>
      </c>
      <c r="AB60" s="160">
        <v>774</v>
      </c>
      <c r="AC60" s="160">
        <v>120</v>
      </c>
      <c r="AD60" s="181"/>
      <c r="AE60" s="160">
        <v>20697</v>
      </c>
      <c r="AF60" s="160">
        <v>693</v>
      </c>
      <c r="AG60" s="160">
        <v>19477</v>
      </c>
      <c r="AH60" s="160">
        <v>20170</v>
      </c>
      <c r="AI60" s="161">
        <v>97.45</v>
      </c>
      <c r="AJ60" s="160">
        <v>-513</v>
      </c>
      <c r="AK60" s="160">
        <v>14</v>
      </c>
      <c r="AL60" s="160">
        <v>18978</v>
      </c>
      <c r="AM60" s="160">
        <v>7064</v>
      </c>
      <c r="AN60" s="160">
        <v>4779</v>
      </c>
      <c r="AO60" s="160">
        <v>5386</v>
      </c>
      <c r="AP60" s="160">
        <v>1749</v>
      </c>
      <c r="AQ60" s="181"/>
      <c r="AR60" s="186" t="s">
        <v>681</v>
      </c>
    </row>
    <row r="61" spans="1:44" ht="12.75">
      <c r="A61" s="131">
        <v>59</v>
      </c>
      <c r="B61" s="132" t="s">
        <v>116</v>
      </c>
      <c r="C61" s="173" t="s">
        <v>117</v>
      </c>
      <c r="D61" s="160">
        <v>49035</v>
      </c>
      <c r="E61" s="160">
        <v>552</v>
      </c>
      <c r="F61" s="160">
        <v>47572</v>
      </c>
      <c r="G61" s="160">
        <v>48124</v>
      </c>
      <c r="H61" s="161">
        <v>98.14</v>
      </c>
      <c r="I61" s="160">
        <v>317</v>
      </c>
      <c r="J61" s="160">
        <v>522</v>
      </c>
      <c r="K61" s="160">
        <v>48411</v>
      </c>
      <c r="L61" s="160">
        <v>13942</v>
      </c>
      <c r="M61" s="160">
        <v>13808</v>
      </c>
      <c r="N61" s="160">
        <v>13741</v>
      </c>
      <c r="O61" s="160">
        <v>6920</v>
      </c>
      <c r="P61" s="160">
        <v>6660</v>
      </c>
      <c r="Q61" s="160">
        <v>0</v>
      </c>
      <c r="R61" s="160">
        <v>0</v>
      </c>
      <c r="S61" s="160">
        <v>1799</v>
      </c>
      <c r="T61" s="160">
        <v>83</v>
      </c>
      <c r="U61" s="160">
        <v>1882</v>
      </c>
      <c r="V61" s="160">
        <v>646</v>
      </c>
      <c r="W61" s="160">
        <v>99</v>
      </c>
      <c r="X61" s="160">
        <v>1137</v>
      </c>
      <c r="Y61" s="160">
        <v>924</v>
      </c>
      <c r="Z61" s="160">
        <v>6</v>
      </c>
      <c r="AA61" s="160">
        <v>918</v>
      </c>
      <c r="AB61" s="160">
        <v>2055</v>
      </c>
      <c r="AC61" s="160">
        <v>207</v>
      </c>
      <c r="AD61" s="181"/>
      <c r="AE61" s="160">
        <v>26539</v>
      </c>
      <c r="AF61" s="160">
        <v>177</v>
      </c>
      <c r="AG61" s="160">
        <v>25588</v>
      </c>
      <c r="AH61" s="160">
        <v>25765</v>
      </c>
      <c r="AI61" s="161">
        <v>97.08</v>
      </c>
      <c r="AJ61" s="160">
        <v>108</v>
      </c>
      <c r="AK61" s="160">
        <v>254</v>
      </c>
      <c r="AL61" s="160">
        <v>25950</v>
      </c>
      <c r="AM61" s="160">
        <v>8205</v>
      </c>
      <c r="AN61" s="160">
        <v>8046</v>
      </c>
      <c r="AO61" s="160">
        <v>6674</v>
      </c>
      <c r="AP61" s="160">
        <v>3025</v>
      </c>
      <c r="AQ61" s="181"/>
      <c r="AR61" s="186" t="s">
        <v>681</v>
      </c>
    </row>
    <row r="62" spans="1:44" ht="12.75">
      <c r="A62" s="131">
        <v>60</v>
      </c>
      <c r="B62" s="132" t="s">
        <v>118</v>
      </c>
      <c r="C62" s="173" t="s">
        <v>119</v>
      </c>
      <c r="D62" s="160">
        <v>29456</v>
      </c>
      <c r="E62" s="160">
        <v>447</v>
      </c>
      <c r="F62" s="160">
        <v>28533</v>
      </c>
      <c r="G62" s="160">
        <v>28980</v>
      </c>
      <c r="H62" s="161">
        <v>98.38</v>
      </c>
      <c r="I62" s="160">
        <v>222</v>
      </c>
      <c r="J62" s="160">
        <v>466</v>
      </c>
      <c r="K62" s="160">
        <v>29221</v>
      </c>
      <c r="L62" s="160">
        <v>8704</v>
      </c>
      <c r="M62" s="160">
        <v>8310</v>
      </c>
      <c r="N62" s="160">
        <v>8450</v>
      </c>
      <c r="O62" s="160">
        <v>3757</v>
      </c>
      <c r="P62" s="160">
        <v>4163</v>
      </c>
      <c r="Q62" s="160">
        <v>0</v>
      </c>
      <c r="R62" s="160">
        <v>0</v>
      </c>
      <c r="S62" s="160">
        <v>1040</v>
      </c>
      <c r="T62" s="160">
        <v>101</v>
      </c>
      <c r="U62" s="160">
        <v>1141</v>
      </c>
      <c r="V62" s="160">
        <v>467</v>
      </c>
      <c r="W62" s="160">
        <v>0</v>
      </c>
      <c r="X62" s="160">
        <v>674</v>
      </c>
      <c r="Y62" s="160">
        <v>451</v>
      </c>
      <c r="Z62" s="160">
        <v>0</v>
      </c>
      <c r="AA62" s="160">
        <v>451</v>
      </c>
      <c r="AB62" s="160">
        <v>1125</v>
      </c>
      <c r="AC62" s="160">
        <v>33</v>
      </c>
      <c r="AD62" s="181"/>
      <c r="AE62" s="160">
        <v>18036</v>
      </c>
      <c r="AF62" s="160">
        <v>135</v>
      </c>
      <c r="AG62" s="160">
        <v>17480</v>
      </c>
      <c r="AH62" s="160">
        <v>17615</v>
      </c>
      <c r="AI62" s="161">
        <v>97.67</v>
      </c>
      <c r="AJ62" s="160">
        <v>-29</v>
      </c>
      <c r="AK62" s="160">
        <v>260</v>
      </c>
      <c r="AL62" s="160">
        <v>17711</v>
      </c>
      <c r="AM62" s="160">
        <v>5523</v>
      </c>
      <c r="AN62" s="160">
        <v>5396</v>
      </c>
      <c r="AO62" s="160">
        <v>4918</v>
      </c>
      <c r="AP62" s="160">
        <v>1874</v>
      </c>
      <c r="AQ62" s="181"/>
      <c r="AR62" s="186" t="s">
        <v>681</v>
      </c>
    </row>
    <row r="63" spans="1:44" ht="12.75">
      <c r="A63" s="131">
        <v>61</v>
      </c>
      <c r="B63" s="132" t="s">
        <v>120</v>
      </c>
      <c r="C63" s="173" t="s">
        <v>121</v>
      </c>
      <c r="D63" s="160">
        <v>5990</v>
      </c>
      <c r="E63" s="160">
        <v>38</v>
      </c>
      <c r="F63" s="160">
        <v>5919</v>
      </c>
      <c r="G63" s="160">
        <v>5957</v>
      </c>
      <c r="H63" s="161">
        <v>99.45</v>
      </c>
      <c r="I63" s="160">
        <v>27</v>
      </c>
      <c r="J63" s="160">
        <v>35</v>
      </c>
      <c r="K63" s="160">
        <v>5981</v>
      </c>
      <c r="L63" s="160">
        <v>1670</v>
      </c>
      <c r="M63" s="160">
        <v>1610</v>
      </c>
      <c r="N63" s="160">
        <v>1632</v>
      </c>
      <c r="O63" s="160">
        <v>1069</v>
      </c>
      <c r="P63" s="160">
        <v>236</v>
      </c>
      <c r="Q63" s="160">
        <v>0</v>
      </c>
      <c r="R63" s="160">
        <v>0</v>
      </c>
      <c r="S63" s="160">
        <v>137</v>
      </c>
      <c r="T63" s="160">
        <v>-16</v>
      </c>
      <c r="U63" s="160">
        <v>121</v>
      </c>
      <c r="V63" s="160">
        <v>35</v>
      </c>
      <c r="W63" s="160">
        <v>10</v>
      </c>
      <c r="X63" s="160">
        <v>76</v>
      </c>
      <c r="Y63" s="160">
        <v>69</v>
      </c>
      <c r="Z63" s="160">
        <v>0</v>
      </c>
      <c r="AA63" s="160">
        <v>69</v>
      </c>
      <c r="AB63" s="160">
        <v>145</v>
      </c>
      <c r="AC63" s="160">
        <v>8</v>
      </c>
      <c r="AD63" s="181"/>
      <c r="AE63" s="160">
        <v>792757</v>
      </c>
      <c r="AF63" s="160">
        <v>23447</v>
      </c>
      <c r="AG63" s="160">
        <v>758336</v>
      </c>
      <c r="AH63" s="160">
        <v>781783</v>
      </c>
      <c r="AI63" s="161">
        <v>98.62</v>
      </c>
      <c r="AJ63" s="160">
        <v>-19130</v>
      </c>
      <c r="AK63" s="160">
        <v>46230</v>
      </c>
      <c r="AL63" s="160">
        <v>785436</v>
      </c>
      <c r="AM63" s="160">
        <v>262244</v>
      </c>
      <c r="AN63" s="160">
        <v>224280</v>
      </c>
      <c r="AO63" s="160">
        <v>230601</v>
      </c>
      <c r="AP63" s="160">
        <v>68311</v>
      </c>
      <c r="AQ63" s="181"/>
      <c r="AR63" s="186" t="s">
        <v>685</v>
      </c>
    </row>
    <row r="64" spans="1:44" ht="12.75">
      <c r="A64" s="131">
        <v>62</v>
      </c>
      <c r="B64" s="132" t="s">
        <v>122</v>
      </c>
      <c r="C64" s="173" t="s">
        <v>123</v>
      </c>
      <c r="D64" s="160">
        <v>80845</v>
      </c>
      <c r="E64" s="160">
        <v>1194</v>
      </c>
      <c r="F64" s="160">
        <v>77916</v>
      </c>
      <c r="G64" s="160">
        <v>79110</v>
      </c>
      <c r="H64" s="161">
        <v>97.85</v>
      </c>
      <c r="I64" s="160">
        <v>896</v>
      </c>
      <c r="J64" s="160">
        <v>1133</v>
      </c>
      <c r="K64" s="160">
        <v>79945</v>
      </c>
      <c r="L64" s="160">
        <v>23620</v>
      </c>
      <c r="M64" s="160">
        <v>22913</v>
      </c>
      <c r="N64" s="160">
        <v>23044</v>
      </c>
      <c r="O64" s="160">
        <v>10368</v>
      </c>
      <c r="P64" s="160">
        <v>10199</v>
      </c>
      <c r="Q64" s="160">
        <v>0</v>
      </c>
      <c r="R64" s="160">
        <v>0</v>
      </c>
      <c r="S64" s="160">
        <v>5469</v>
      </c>
      <c r="T64" s="160">
        <v>122</v>
      </c>
      <c r="U64" s="160">
        <v>5591</v>
      </c>
      <c r="V64" s="160">
        <v>1547</v>
      </c>
      <c r="W64" s="160">
        <v>379</v>
      </c>
      <c r="X64" s="160">
        <v>3665</v>
      </c>
      <c r="Y64" s="160">
        <v>1876</v>
      </c>
      <c r="Z64" s="160">
        <v>13</v>
      </c>
      <c r="AA64" s="160">
        <v>1863</v>
      </c>
      <c r="AB64" s="160">
        <v>5528</v>
      </c>
      <c r="AC64" s="160">
        <v>563</v>
      </c>
      <c r="AD64" s="181"/>
      <c r="AE64" s="160">
        <v>60039</v>
      </c>
      <c r="AF64" s="160">
        <v>1918</v>
      </c>
      <c r="AG64" s="160">
        <v>56843</v>
      </c>
      <c r="AH64" s="160">
        <v>58761</v>
      </c>
      <c r="AI64" s="161">
        <v>97.87</v>
      </c>
      <c r="AJ64" s="160">
        <v>-622</v>
      </c>
      <c r="AK64" s="160">
        <v>380</v>
      </c>
      <c r="AL64" s="160">
        <v>56601</v>
      </c>
      <c r="AM64" s="160">
        <v>19755</v>
      </c>
      <c r="AN64" s="160">
        <v>15597</v>
      </c>
      <c r="AO64" s="160">
        <v>15905</v>
      </c>
      <c r="AP64" s="160">
        <v>5344</v>
      </c>
      <c r="AQ64" s="181"/>
      <c r="AR64" s="186" t="s">
        <v>681</v>
      </c>
    </row>
    <row r="65" spans="1:44" ht="12.75">
      <c r="A65" s="131">
        <v>63</v>
      </c>
      <c r="B65" s="132" t="s">
        <v>124</v>
      </c>
      <c r="C65" s="173" t="s">
        <v>125</v>
      </c>
      <c r="D65" s="160">
        <v>29781</v>
      </c>
      <c r="E65" s="160">
        <v>580</v>
      </c>
      <c r="F65" s="160">
        <v>28664</v>
      </c>
      <c r="G65" s="160">
        <v>29244</v>
      </c>
      <c r="H65" s="161">
        <v>98.2</v>
      </c>
      <c r="I65" s="160">
        <v>426</v>
      </c>
      <c r="J65" s="160">
        <v>630</v>
      </c>
      <c r="K65" s="160">
        <v>29720</v>
      </c>
      <c r="L65" s="160">
        <v>8737</v>
      </c>
      <c r="M65" s="160">
        <v>8505</v>
      </c>
      <c r="N65" s="160">
        <v>8585</v>
      </c>
      <c r="O65" s="160">
        <v>3893</v>
      </c>
      <c r="P65" s="160">
        <v>5423</v>
      </c>
      <c r="Q65" s="160">
        <v>0</v>
      </c>
      <c r="R65" s="160">
        <v>0</v>
      </c>
      <c r="S65" s="160">
        <v>1544</v>
      </c>
      <c r="T65" s="160">
        <v>83</v>
      </c>
      <c r="U65" s="160">
        <v>1627</v>
      </c>
      <c r="V65" s="160">
        <v>583</v>
      </c>
      <c r="W65" s="160">
        <v>51</v>
      </c>
      <c r="X65" s="160">
        <v>993</v>
      </c>
      <c r="Y65" s="160">
        <v>587</v>
      </c>
      <c r="Z65" s="160">
        <v>4</v>
      </c>
      <c r="AA65" s="160">
        <v>583</v>
      </c>
      <c r="AB65" s="160">
        <v>1576</v>
      </c>
      <c r="AC65" s="160">
        <v>154</v>
      </c>
      <c r="AD65" s="181"/>
      <c r="AE65" s="160">
        <v>41247</v>
      </c>
      <c r="AF65" s="160">
        <v>363</v>
      </c>
      <c r="AG65" s="160">
        <v>40482</v>
      </c>
      <c r="AH65" s="160">
        <v>40845</v>
      </c>
      <c r="AI65" s="161">
        <v>99.03</v>
      </c>
      <c r="AJ65" s="160">
        <v>89</v>
      </c>
      <c r="AK65" s="160">
        <v>304</v>
      </c>
      <c r="AL65" s="160">
        <v>40875</v>
      </c>
      <c r="AM65" s="160">
        <v>12650</v>
      </c>
      <c r="AN65" s="160">
        <v>11996</v>
      </c>
      <c r="AO65" s="160">
        <v>11805</v>
      </c>
      <c r="AP65" s="160">
        <v>4424</v>
      </c>
      <c r="AQ65" s="181"/>
      <c r="AR65" s="186" t="s">
        <v>681</v>
      </c>
    </row>
    <row r="66" spans="1:44" ht="12.75">
      <c r="A66" s="131">
        <v>64</v>
      </c>
      <c r="B66" s="132" t="s">
        <v>126</v>
      </c>
      <c r="C66" s="173" t="s">
        <v>127</v>
      </c>
      <c r="D66" s="160">
        <v>22142</v>
      </c>
      <c r="E66" s="160">
        <v>217</v>
      </c>
      <c r="F66" s="160">
        <v>21368</v>
      </c>
      <c r="G66" s="160">
        <v>21585</v>
      </c>
      <c r="H66" s="161">
        <v>97.48</v>
      </c>
      <c r="I66" s="160">
        <v>373</v>
      </c>
      <c r="J66" s="160">
        <v>185</v>
      </c>
      <c r="K66" s="160">
        <v>21926</v>
      </c>
      <c r="L66" s="160">
        <v>6305</v>
      </c>
      <c r="M66" s="160">
        <v>6276</v>
      </c>
      <c r="N66" s="160">
        <v>6365</v>
      </c>
      <c r="O66" s="160">
        <v>2980</v>
      </c>
      <c r="P66" s="160">
        <v>4499</v>
      </c>
      <c r="Q66" s="160">
        <v>0</v>
      </c>
      <c r="R66" s="160">
        <v>0</v>
      </c>
      <c r="S66" s="160">
        <v>3444</v>
      </c>
      <c r="T66" s="160">
        <v>-619</v>
      </c>
      <c r="U66" s="160">
        <v>2825</v>
      </c>
      <c r="V66" s="160">
        <v>373</v>
      </c>
      <c r="W66" s="160">
        <v>12</v>
      </c>
      <c r="X66" s="160">
        <v>2440</v>
      </c>
      <c r="Y66" s="160">
        <v>664</v>
      </c>
      <c r="Z66" s="160">
        <v>5</v>
      </c>
      <c r="AA66" s="160">
        <v>659</v>
      </c>
      <c r="AB66" s="160">
        <v>3099</v>
      </c>
      <c r="AC66" s="160">
        <v>496</v>
      </c>
      <c r="AD66" s="181"/>
      <c r="AE66" s="160">
        <v>30990</v>
      </c>
      <c r="AF66" s="160">
        <v>96</v>
      </c>
      <c r="AG66" s="160">
        <v>30039</v>
      </c>
      <c r="AH66" s="160">
        <v>30135</v>
      </c>
      <c r="AI66" s="161">
        <v>97.24</v>
      </c>
      <c r="AJ66" s="160">
        <v>460</v>
      </c>
      <c r="AK66" s="160">
        <v>67</v>
      </c>
      <c r="AL66" s="160">
        <v>30566</v>
      </c>
      <c r="AM66" s="160">
        <v>8190</v>
      </c>
      <c r="AN66" s="160">
        <v>9177</v>
      </c>
      <c r="AO66" s="160">
        <v>8777</v>
      </c>
      <c r="AP66" s="160">
        <v>4422</v>
      </c>
      <c r="AQ66" s="181"/>
      <c r="AR66" s="186" t="s">
        <v>681</v>
      </c>
    </row>
    <row r="67" spans="1:44" ht="12.75">
      <c r="A67" s="131">
        <v>65</v>
      </c>
      <c r="B67" s="132" t="s">
        <v>656</v>
      </c>
      <c r="C67" s="173" t="s">
        <v>664</v>
      </c>
      <c r="D67" s="160">
        <v>249094</v>
      </c>
      <c r="E67" s="160">
        <v>4462</v>
      </c>
      <c r="F67" s="160">
        <v>239147</v>
      </c>
      <c r="G67" s="160">
        <v>243609</v>
      </c>
      <c r="H67" s="161">
        <v>97.8</v>
      </c>
      <c r="I67" s="160">
        <v>3270</v>
      </c>
      <c r="J67" s="160">
        <v>4296</v>
      </c>
      <c r="K67" s="160">
        <v>246713</v>
      </c>
      <c r="L67" s="160">
        <v>72680</v>
      </c>
      <c r="M67" s="160">
        <v>69284</v>
      </c>
      <c r="N67" s="160">
        <v>70465</v>
      </c>
      <c r="O67" s="160">
        <v>34284</v>
      </c>
      <c r="P67" s="160">
        <v>45728</v>
      </c>
      <c r="Q67" s="160">
        <v>0</v>
      </c>
      <c r="R67" s="160">
        <v>0</v>
      </c>
      <c r="S67" s="160">
        <v>12764</v>
      </c>
      <c r="T67" s="160">
        <v>1327</v>
      </c>
      <c r="U67" s="160">
        <v>14091</v>
      </c>
      <c r="V67" s="160">
        <v>6375</v>
      </c>
      <c r="W67" s="160">
        <v>1053</v>
      </c>
      <c r="X67" s="160">
        <v>6663</v>
      </c>
      <c r="Y67" s="160">
        <v>5747</v>
      </c>
      <c r="Z67" s="160">
        <v>54</v>
      </c>
      <c r="AA67" s="160">
        <v>5693</v>
      </c>
      <c r="AB67" s="160">
        <v>12356</v>
      </c>
      <c r="AC67" s="160">
        <v>262</v>
      </c>
      <c r="AD67" s="181"/>
      <c r="AE67" s="160">
        <v>150351</v>
      </c>
      <c r="AF67" s="160">
        <v>3404</v>
      </c>
      <c r="AG67" s="160">
        <v>142296</v>
      </c>
      <c r="AH67" s="160">
        <v>145700</v>
      </c>
      <c r="AI67" s="161">
        <v>96.91</v>
      </c>
      <c r="AJ67" s="160">
        <v>-1106</v>
      </c>
      <c r="AK67" s="160">
        <v>1456</v>
      </c>
      <c r="AL67" s="160">
        <v>142646</v>
      </c>
      <c r="AM67" s="160">
        <v>53382</v>
      </c>
      <c r="AN67" s="160">
        <v>38350</v>
      </c>
      <c r="AO67" s="160">
        <v>36221</v>
      </c>
      <c r="AP67" s="160">
        <v>14693</v>
      </c>
      <c r="AQ67" s="181"/>
      <c r="AR67" s="186" t="s">
        <v>684</v>
      </c>
    </row>
    <row r="68" spans="1:44" ht="12.75">
      <c r="A68" s="131">
        <v>66</v>
      </c>
      <c r="B68" s="132" t="s">
        <v>128</v>
      </c>
      <c r="C68" s="173" t="s">
        <v>129</v>
      </c>
      <c r="D68" s="160">
        <v>52952</v>
      </c>
      <c r="E68" s="160">
        <v>728</v>
      </c>
      <c r="F68" s="160">
        <v>51642</v>
      </c>
      <c r="G68" s="160">
        <v>52370</v>
      </c>
      <c r="H68" s="161">
        <v>98.9</v>
      </c>
      <c r="I68" s="160">
        <v>35</v>
      </c>
      <c r="J68" s="160">
        <v>620</v>
      </c>
      <c r="K68" s="160">
        <v>52297</v>
      </c>
      <c r="L68" s="160">
        <v>15563</v>
      </c>
      <c r="M68" s="160">
        <v>15002</v>
      </c>
      <c r="N68" s="160">
        <v>14982</v>
      </c>
      <c r="O68" s="160">
        <v>6750</v>
      </c>
      <c r="P68" s="160">
        <v>4777</v>
      </c>
      <c r="Q68" s="160">
        <v>0</v>
      </c>
      <c r="R68" s="160">
        <v>0</v>
      </c>
      <c r="S68" s="160">
        <v>939</v>
      </c>
      <c r="T68" s="160">
        <v>-362</v>
      </c>
      <c r="U68" s="160">
        <v>577</v>
      </c>
      <c r="V68" s="160">
        <v>28</v>
      </c>
      <c r="W68" s="160">
        <v>76</v>
      </c>
      <c r="X68" s="160">
        <v>473</v>
      </c>
      <c r="Y68" s="160">
        <v>602</v>
      </c>
      <c r="Z68" s="160">
        <v>16</v>
      </c>
      <c r="AA68" s="160">
        <v>586</v>
      </c>
      <c r="AB68" s="160">
        <v>1059</v>
      </c>
      <c r="AC68" s="160">
        <v>20</v>
      </c>
      <c r="AD68" s="181"/>
      <c r="AE68" s="160">
        <v>28593</v>
      </c>
      <c r="AF68" s="160">
        <v>343</v>
      </c>
      <c r="AG68" s="160">
        <v>27739</v>
      </c>
      <c r="AH68" s="160">
        <v>28082</v>
      </c>
      <c r="AI68" s="161">
        <v>98.21</v>
      </c>
      <c r="AJ68" s="160">
        <v>161</v>
      </c>
      <c r="AK68" s="160">
        <v>86</v>
      </c>
      <c r="AL68" s="160">
        <v>27986</v>
      </c>
      <c r="AM68" s="160">
        <v>9350</v>
      </c>
      <c r="AN68" s="160">
        <v>7738</v>
      </c>
      <c r="AO68" s="160">
        <v>7535</v>
      </c>
      <c r="AP68" s="160">
        <v>3363</v>
      </c>
      <c r="AQ68" s="181"/>
      <c r="AR68" s="186" t="s">
        <v>681</v>
      </c>
    </row>
    <row r="69" spans="1:44" ht="12.75">
      <c r="A69" s="131">
        <v>67</v>
      </c>
      <c r="B69" s="132" t="s">
        <v>130</v>
      </c>
      <c r="C69" s="173" t="s">
        <v>131</v>
      </c>
      <c r="D69" s="160">
        <v>105551.26</v>
      </c>
      <c r="E69" s="160">
        <v>1151</v>
      </c>
      <c r="F69" s="160">
        <v>100063.27</v>
      </c>
      <c r="G69" s="160">
        <v>101214.27</v>
      </c>
      <c r="H69" s="161">
        <v>95.89</v>
      </c>
      <c r="I69" s="160">
        <v>2938</v>
      </c>
      <c r="J69" s="160">
        <v>1419</v>
      </c>
      <c r="K69" s="160">
        <v>104420.27</v>
      </c>
      <c r="L69" s="160">
        <v>29888</v>
      </c>
      <c r="M69" s="160">
        <v>30036</v>
      </c>
      <c r="N69" s="160">
        <v>30137</v>
      </c>
      <c r="O69" s="160">
        <v>14359.27</v>
      </c>
      <c r="P69" s="160">
        <v>29288</v>
      </c>
      <c r="Q69" s="160">
        <v>0</v>
      </c>
      <c r="R69" s="160">
        <v>0</v>
      </c>
      <c r="S69" s="160">
        <v>13410</v>
      </c>
      <c r="T69" s="160">
        <v>192</v>
      </c>
      <c r="U69" s="160">
        <v>13602</v>
      </c>
      <c r="V69" s="160">
        <v>3877</v>
      </c>
      <c r="W69" s="160">
        <v>1707</v>
      </c>
      <c r="X69" s="160">
        <v>8018</v>
      </c>
      <c r="Y69" s="160">
        <v>4915</v>
      </c>
      <c r="Z69" s="160">
        <v>-5</v>
      </c>
      <c r="AA69" s="160">
        <v>4920</v>
      </c>
      <c r="AB69" s="160">
        <v>12938</v>
      </c>
      <c r="AC69" s="160">
        <v>1080</v>
      </c>
      <c r="AD69" s="181"/>
      <c r="AE69" s="160">
        <v>115929</v>
      </c>
      <c r="AF69" s="160">
        <v>2082</v>
      </c>
      <c r="AG69" s="160">
        <v>111481</v>
      </c>
      <c r="AH69" s="160">
        <v>113563</v>
      </c>
      <c r="AI69" s="161">
        <v>97.96</v>
      </c>
      <c r="AJ69" s="160">
        <v>-2084</v>
      </c>
      <c r="AK69" s="160">
        <v>1818</v>
      </c>
      <c r="AL69" s="160">
        <v>111215</v>
      </c>
      <c r="AM69" s="160">
        <v>34905</v>
      </c>
      <c r="AN69" s="160">
        <v>30014</v>
      </c>
      <c r="AO69" s="160">
        <v>33175</v>
      </c>
      <c r="AP69" s="160">
        <v>13121</v>
      </c>
      <c r="AQ69" s="181"/>
      <c r="AR69" s="186" t="s">
        <v>683</v>
      </c>
    </row>
    <row r="70" spans="1:44" ht="12.75">
      <c r="A70" s="131">
        <v>68</v>
      </c>
      <c r="B70" s="132" t="s">
        <v>132</v>
      </c>
      <c r="C70" s="173" t="s">
        <v>133</v>
      </c>
      <c r="D70" s="160">
        <v>31794</v>
      </c>
      <c r="E70" s="160">
        <v>411</v>
      </c>
      <c r="F70" s="160">
        <v>30573</v>
      </c>
      <c r="G70" s="160">
        <v>30984</v>
      </c>
      <c r="H70" s="161">
        <v>97.45</v>
      </c>
      <c r="I70" s="160">
        <v>874</v>
      </c>
      <c r="J70" s="160">
        <v>418</v>
      </c>
      <c r="K70" s="160">
        <v>31865</v>
      </c>
      <c r="L70" s="160">
        <v>9417</v>
      </c>
      <c r="M70" s="160">
        <v>8964</v>
      </c>
      <c r="N70" s="160">
        <v>9052</v>
      </c>
      <c r="O70" s="160">
        <v>4432</v>
      </c>
      <c r="P70" s="160">
        <v>3070</v>
      </c>
      <c r="Q70" s="160">
        <v>0</v>
      </c>
      <c r="R70" s="160">
        <v>0</v>
      </c>
      <c r="S70" s="160">
        <v>889</v>
      </c>
      <c r="T70" s="160">
        <v>63</v>
      </c>
      <c r="U70" s="160">
        <v>952</v>
      </c>
      <c r="V70" s="160">
        <v>520</v>
      </c>
      <c r="W70" s="160">
        <v>61</v>
      </c>
      <c r="X70" s="160">
        <v>371</v>
      </c>
      <c r="Y70" s="160">
        <v>499</v>
      </c>
      <c r="Z70" s="160">
        <v>19</v>
      </c>
      <c r="AA70" s="160">
        <v>480</v>
      </c>
      <c r="AB70" s="160">
        <v>851</v>
      </c>
      <c r="AC70" s="160">
        <v>46</v>
      </c>
      <c r="AD70" s="181"/>
      <c r="AE70" s="160">
        <v>17668</v>
      </c>
      <c r="AF70" s="160">
        <v>114</v>
      </c>
      <c r="AG70" s="160">
        <v>17010</v>
      </c>
      <c r="AH70" s="160">
        <v>17124</v>
      </c>
      <c r="AI70" s="161">
        <v>96.92</v>
      </c>
      <c r="AJ70" s="160">
        <v>-592</v>
      </c>
      <c r="AK70" s="160">
        <v>1047</v>
      </c>
      <c r="AL70" s="160">
        <v>17465</v>
      </c>
      <c r="AM70" s="160">
        <v>5748</v>
      </c>
      <c r="AN70" s="160">
        <v>4750</v>
      </c>
      <c r="AO70" s="160">
        <v>4751</v>
      </c>
      <c r="AP70" s="160">
        <v>2216</v>
      </c>
      <c r="AQ70" s="181"/>
      <c r="AR70" s="186" t="s">
        <v>681</v>
      </c>
    </row>
    <row r="71" spans="1:44" ht="12.75">
      <c r="A71" s="131">
        <v>69</v>
      </c>
      <c r="B71" s="132" t="s">
        <v>134</v>
      </c>
      <c r="C71" s="173" t="s">
        <v>135</v>
      </c>
      <c r="D71" s="160">
        <v>46534</v>
      </c>
      <c r="E71" s="160">
        <v>466</v>
      </c>
      <c r="F71" s="160">
        <v>45376</v>
      </c>
      <c r="G71" s="160">
        <v>45842</v>
      </c>
      <c r="H71" s="161">
        <v>98.51</v>
      </c>
      <c r="I71" s="160">
        <v>287</v>
      </c>
      <c r="J71" s="160">
        <v>431</v>
      </c>
      <c r="K71" s="160">
        <v>46094</v>
      </c>
      <c r="L71" s="160">
        <v>13468</v>
      </c>
      <c r="M71" s="160">
        <v>13325</v>
      </c>
      <c r="N71" s="160">
        <v>13563</v>
      </c>
      <c r="O71" s="160">
        <v>5738</v>
      </c>
      <c r="P71" s="160">
        <v>8749</v>
      </c>
      <c r="Q71" s="160">
        <v>0</v>
      </c>
      <c r="R71" s="160">
        <v>0</v>
      </c>
      <c r="S71" s="160">
        <v>2911</v>
      </c>
      <c r="T71" s="160">
        <v>-75</v>
      </c>
      <c r="U71" s="160">
        <v>2836</v>
      </c>
      <c r="V71" s="160">
        <v>751</v>
      </c>
      <c r="W71" s="160">
        <v>172</v>
      </c>
      <c r="X71" s="160">
        <v>1913</v>
      </c>
      <c r="Y71" s="160">
        <v>761</v>
      </c>
      <c r="Z71" s="160">
        <v>-22</v>
      </c>
      <c r="AA71" s="160">
        <v>783</v>
      </c>
      <c r="AB71" s="160">
        <v>2696</v>
      </c>
      <c r="AC71" s="160">
        <v>167</v>
      </c>
      <c r="AD71" s="181"/>
      <c r="AE71" s="160">
        <v>111147</v>
      </c>
      <c r="AF71" s="160">
        <v>884</v>
      </c>
      <c r="AG71" s="160">
        <v>108202</v>
      </c>
      <c r="AH71" s="160">
        <v>109086</v>
      </c>
      <c r="AI71" s="161">
        <v>98.15</v>
      </c>
      <c r="AJ71" s="160">
        <v>-2718</v>
      </c>
      <c r="AK71" s="160">
        <v>540</v>
      </c>
      <c r="AL71" s="160">
        <v>106024</v>
      </c>
      <c r="AM71" s="160">
        <v>33594</v>
      </c>
      <c r="AN71" s="160">
        <v>31495</v>
      </c>
      <c r="AO71" s="160">
        <v>30995</v>
      </c>
      <c r="AP71" s="160">
        <v>9940</v>
      </c>
      <c r="AQ71" s="181"/>
      <c r="AR71" s="186" t="s">
        <v>681</v>
      </c>
    </row>
    <row r="72" spans="1:44" ht="12.75">
      <c r="A72" s="131">
        <v>70</v>
      </c>
      <c r="B72" s="132" t="s">
        <v>136</v>
      </c>
      <c r="C72" s="173" t="s">
        <v>137</v>
      </c>
      <c r="D72" s="160">
        <v>161136.39</v>
      </c>
      <c r="E72" s="160">
        <v>1856.58</v>
      </c>
      <c r="F72" s="160">
        <v>153724.22</v>
      </c>
      <c r="G72" s="160">
        <v>155580.8</v>
      </c>
      <c r="H72" s="161">
        <v>96.55</v>
      </c>
      <c r="I72" s="160">
        <v>4204.53</v>
      </c>
      <c r="J72" s="160">
        <v>1258.41</v>
      </c>
      <c r="K72" s="160">
        <v>159187</v>
      </c>
      <c r="L72" s="160">
        <v>42163</v>
      </c>
      <c r="M72" s="160">
        <v>44643</v>
      </c>
      <c r="N72" s="160">
        <v>44582</v>
      </c>
      <c r="O72" s="160">
        <v>27799</v>
      </c>
      <c r="P72" s="160">
        <v>36650.3</v>
      </c>
      <c r="Q72" s="160">
        <v>0</v>
      </c>
      <c r="R72" s="160">
        <v>0</v>
      </c>
      <c r="S72" s="160">
        <v>44355.14</v>
      </c>
      <c r="T72" s="160">
        <v>-1890</v>
      </c>
      <c r="U72" s="160">
        <v>42465</v>
      </c>
      <c r="V72" s="160">
        <v>4242.65</v>
      </c>
      <c r="W72" s="160">
        <v>6616</v>
      </c>
      <c r="X72" s="160">
        <v>31606</v>
      </c>
      <c r="Y72" s="160">
        <v>8384</v>
      </c>
      <c r="Z72" s="160">
        <v>0</v>
      </c>
      <c r="AA72" s="160">
        <v>8384</v>
      </c>
      <c r="AB72" s="160">
        <v>39990</v>
      </c>
      <c r="AC72" s="160">
        <v>4042</v>
      </c>
      <c r="AD72" s="181"/>
      <c r="AE72" s="160">
        <v>113668.66</v>
      </c>
      <c r="AF72" s="160">
        <v>1691.83</v>
      </c>
      <c r="AG72" s="160">
        <v>108758.18</v>
      </c>
      <c r="AH72" s="160">
        <v>110450.01</v>
      </c>
      <c r="AI72" s="161">
        <v>97.17</v>
      </c>
      <c r="AJ72" s="160">
        <v>1202.33</v>
      </c>
      <c r="AK72" s="160">
        <v>1949</v>
      </c>
      <c r="AL72" s="160">
        <v>111910</v>
      </c>
      <c r="AM72" s="160">
        <v>33490</v>
      </c>
      <c r="AN72" s="160">
        <v>32251</v>
      </c>
      <c r="AO72" s="160">
        <v>32461</v>
      </c>
      <c r="AP72" s="160">
        <v>13708</v>
      </c>
      <c r="AQ72" s="181"/>
      <c r="AR72" s="186" t="s">
        <v>682</v>
      </c>
    </row>
    <row r="73" spans="1:44" ht="12.75">
      <c r="A73" s="131">
        <v>71</v>
      </c>
      <c r="B73" s="132" t="s">
        <v>138</v>
      </c>
      <c r="C73" s="173" t="s">
        <v>139</v>
      </c>
      <c r="D73" s="160">
        <v>76202</v>
      </c>
      <c r="E73" s="160">
        <v>645</v>
      </c>
      <c r="F73" s="160">
        <v>73875</v>
      </c>
      <c r="G73" s="160">
        <v>74520</v>
      </c>
      <c r="H73" s="161">
        <v>97.79</v>
      </c>
      <c r="I73" s="160">
        <v>1326</v>
      </c>
      <c r="J73" s="160">
        <v>692</v>
      </c>
      <c r="K73" s="160">
        <v>75893</v>
      </c>
      <c r="L73" s="160">
        <v>22330</v>
      </c>
      <c r="M73" s="160">
        <v>21747</v>
      </c>
      <c r="N73" s="160">
        <v>21951</v>
      </c>
      <c r="O73" s="160">
        <v>9866</v>
      </c>
      <c r="P73" s="160">
        <v>9151</v>
      </c>
      <c r="Q73" s="160">
        <v>0</v>
      </c>
      <c r="R73" s="160">
        <v>0</v>
      </c>
      <c r="S73" s="160">
        <v>6106</v>
      </c>
      <c r="T73" s="160">
        <v>-481</v>
      </c>
      <c r="U73" s="160">
        <v>5625</v>
      </c>
      <c r="V73" s="160">
        <v>809</v>
      </c>
      <c r="W73" s="160">
        <v>268</v>
      </c>
      <c r="X73" s="160">
        <v>4548</v>
      </c>
      <c r="Y73" s="160">
        <v>1786</v>
      </c>
      <c r="Z73" s="160">
        <v>2</v>
      </c>
      <c r="AA73" s="160">
        <v>1784</v>
      </c>
      <c r="AB73" s="160">
        <v>6332</v>
      </c>
      <c r="AC73" s="160">
        <v>458</v>
      </c>
      <c r="AD73" s="181"/>
      <c r="AE73" s="160">
        <v>63114</v>
      </c>
      <c r="AF73" s="160">
        <v>1753</v>
      </c>
      <c r="AG73" s="160">
        <v>60408</v>
      </c>
      <c r="AH73" s="160">
        <v>62161</v>
      </c>
      <c r="AI73" s="161">
        <v>98.49</v>
      </c>
      <c r="AJ73" s="160">
        <v>-2394</v>
      </c>
      <c r="AK73" s="160">
        <v>349</v>
      </c>
      <c r="AL73" s="160">
        <v>58363</v>
      </c>
      <c r="AM73" s="160">
        <v>19191</v>
      </c>
      <c r="AN73" s="160">
        <v>16117</v>
      </c>
      <c r="AO73" s="160">
        <v>15856</v>
      </c>
      <c r="AP73" s="160">
        <v>7199</v>
      </c>
      <c r="AQ73" s="181"/>
      <c r="AR73" s="186" t="s">
        <v>681</v>
      </c>
    </row>
    <row r="74" spans="1:44" ht="12.75">
      <c r="A74" s="131">
        <v>72</v>
      </c>
      <c r="B74" s="132" t="s">
        <v>140</v>
      </c>
      <c r="C74" s="173" t="s">
        <v>141</v>
      </c>
      <c r="D74" s="160">
        <v>41375</v>
      </c>
      <c r="E74" s="160">
        <v>502</v>
      </c>
      <c r="F74" s="160">
        <v>39195</v>
      </c>
      <c r="G74" s="160">
        <v>39697</v>
      </c>
      <c r="H74" s="161">
        <v>95.94</v>
      </c>
      <c r="I74" s="160">
        <v>845</v>
      </c>
      <c r="J74" s="160">
        <v>442</v>
      </c>
      <c r="K74" s="160">
        <v>40482</v>
      </c>
      <c r="L74" s="160">
        <v>11069</v>
      </c>
      <c r="M74" s="160">
        <v>11273</v>
      </c>
      <c r="N74" s="160">
        <v>11297</v>
      </c>
      <c r="O74" s="160">
        <v>6843</v>
      </c>
      <c r="P74" s="160">
        <v>8982</v>
      </c>
      <c r="Q74" s="160">
        <v>0</v>
      </c>
      <c r="R74" s="160">
        <v>0</v>
      </c>
      <c r="S74" s="160">
        <v>4478</v>
      </c>
      <c r="T74" s="160">
        <v>-120</v>
      </c>
      <c r="U74" s="160">
        <v>4358</v>
      </c>
      <c r="V74" s="160">
        <v>977</v>
      </c>
      <c r="W74" s="160">
        <v>173</v>
      </c>
      <c r="X74" s="160">
        <v>3208</v>
      </c>
      <c r="Y74" s="160">
        <v>1878</v>
      </c>
      <c r="Z74" s="160">
        <v>12</v>
      </c>
      <c r="AA74" s="160">
        <v>1866</v>
      </c>
      <c r="AB74" s="160">
        <v>5074</v>
      </c>
      <c r="AC74" s="160">
        <v>677</v>
      </c>
      <c r="AD74" s="181"/>
      <c r="AE74" s="160">
        <v>33729</v>
      </c>
      <c r="AF74" s="160">
        <v>387</v>
      </c>
      <c r="AG74" s="160">
        <v>31912</v>
      </c>
      <c r="AH74" s="160">
        <v>32299</v>
      </c>
      <c r="AI74" s="161">
        <v>95.76</v>
      </c>
      <c r="AJ74" s="160">
        <v>-279</v>
      </c>
      <c r="AK74" s="160">
        <v>289</v>
      </c>
      <c r="AL74" s="160">
        <v>31922</v>
      </c>
      <c r="AM74" s="160">
        <v>10452</v>
      </c>
      <c r="AN74" s="160">
        <v>8689</v>
      </c>
      <c r="AO74" s="160">
        <v>8780</v>
      </c>
      <c r="AP74" s="160">
        <v>4001</v>
      </c>
      <c r="AQ74" s="181"/>
      <c r="AR74" s="186" t="s">
        <v>684</v>
      </c>
    </row>
    <row r="75" spans="1:44" ht="12.75">
      <c r="A75" s="131">
        <v>73</v>
      </c>
      <c r="B75" s="132" t="s">
        <v>142</v>
      </c>
      <c r="C75" s="173" t="s">
        <v>143</v>
      </c>
      <c r="D75" s="160">
        <v>46012</v>
      </c>
      <c r="E75" s="160">
        <v>778</v>
      </c>
      <c r="F75" s="160">
        <v>44006</v>
      </c>
      <c r="G75" s="160">
        <v>44784</v>
      </c>
      <c r="H75" s="161">
        <v>97.33</v>
      </c>
      <c r="I75" s="160">
        <v>783</v>
      </c>
      <c r="J75" s="160">
        <v>736</v>
      </c>
      <c r="K75" s="160">
        <v>45525</v>
      </c>
      <c r="L75" s="160">
        <v>13307</v>
      </c>
      <c r="M75" s="160">
        <v>12958</v>
      </c>
      <c r="N75" s="160">
        <v>13013</v>
      </c>
      <c r="O75" s="160">
        <v>6247</v>
      </c>
      <c r="P75" s="160">
        <v>6308</v>
      </c>
      <c r="Q75" s="160">
        <v>0</v>
      </c>
      <c r="R75" s="160">
        <v>0</v>
      </c>
      <c r="S75" s="160">
        <v>4498</v>
      </c>
      <c r="T75" s="160">
        <v>414</v>
      </c>
      <c r="U75" s="160">
        <v>4912</v>
      </c>
      <c r="V75" s="160">
        <v>1192</v>
      </c>
      <c r="W75" s="160">
        <v>152</v>
      </c>
      <c r="X75" s="160">
        <v>3568</v>
      </c>
      <c r="Y75" s="160">
        <v>1435</v>
      </c>
      <c r="Z75" s="160">
        <v>2</v>
      </c>
      <c r="AA75" s="160">
        <v>1433</v>
      </c>
      <c r="AB75" s="160">
        <v>5001</v>
      </c>
      <c r="AC75" s="160">
        <v>0</v>
      </c>
      <c r="AD75" s="181"/>
      <c r="AE75" s="160">
        <v>82506</v>
      </c>
      <c r="AF75" s="160">
        <v>1071</v>
      </c>
      <c r="AG75" s="160">
        <v>80471</v>
      </c>
      <c r="AH75" s="160">
        <v>81542</v>
      </c>
      <c r="AI75" s="161">
        <v>98.83</v>
      </c>
      <c r="AJ75" s="160">
        <v>-1918</v>
      </c>
      <c r="AK75" s="160">
        <v>1634</v>
      </c>
      <c r="AL75" s="160">
        <v>80187</v>
      </c>
      <c r="AM75" s="160">
        <v>26158</v>
      </c>
      <c r="AN75" s="160">
        <v>22453</v>
      </c>
      <c r="AO75" s="160">
        <v>22626</v>
      </c>
      <c r="AP75" s="160">
        <v>8950</v>
      </c>
      <c r="AQ75" s="181"/>
      <c r="AR75" s="186" t="s">
        <v>681</v>
      </c>
    </row>
    <row r="76" spans="1:44" ht="12.75">
      <c r="A76" s="131">
        <v>74</v>
      </c>
      <c r="B76" s="132" t="s">
        <v>144</v>
      </c>
      <c r="C76" s="173" t="s">
        <v>145</v>
      </c>
      <c r="D76" s="160">
        <v>38368</v>
      </c>
      <c r="E76" s="160">
        <v>489</v>
      </c>
      <c r="F76" s="160">
        <v>37236</v>
      </c>
      <c r="G76" s="160">
        <v>37725</v>
      </c>
      <c r="H76" s="161">
        <v>98.32</v>
      </c>
      <c r="I76" s="160">
        <v>551</v>
      </c>
      <c r="J76" s="160">
        <v>546</v>
      </c>
      <c r="K76" s="160">
        <v>38333</v>
      </c>
      <c r="L76" s="160">
        <v>11469</v>
      </c>
      <c r="M76" s="160">
        <v>11062</v>
      </c>
      <c r="N76" s="160">
        <v>11017</v>
      </c>
      <c r="O76" s="160">
        <v>4784</v>
      </c>
      <c r="P76" s="160">
        <v>3629</v>
      </c>
      <c r="Q76" s="160">
        <v>0</v>
      </c>
      <c r="R76" s="160">
        <v>0</v>
      </c>
      <c r="S76" s="160">
        <v>1981</v>
      </c>
      <c r="T76" s="160">
        <v>71</v>
      </c>
      <c r="U76" s="160">
        <v>2052</v>
      </c>
      <c r="V76" s="160">
        <v>641</v>
      </c>
      <c r="W76" s="160">
        <v>115</v>
      </c>
      <c r="X76" s="160">
        <v>1296</v>
      </c>
      <c r="Y76" s="160">
        <v>682</v>
      </c>
      <c r="Z76" s="160">
        <v>19</v>
      </c>
      <c r="AA76" s="160">
        <v>663</v>
      </c>
      <c r="AB76" s="160">
        <v>1959</v>
      </c>
      <c r="AC76" s="160">
        <v>120</v>
      </c>
      <c r="AD76" s="181"/>
      <c r="AE76" s="160">
        <v>38925</v>
      </c>
      <c r="AF76" s="160">
        <v>795</v>
      </c>
      <c r="AG76" s="160">
        <v>37684</v>
      </c>
      <c r="AH76" s="160">
        <v>38479</v>
      </c>
      <c r="AI76" s="161">
        <v>98.85</v>
      </c>
      <c r="AJ76" s="160">
        <v>1245</v>
      </c>
      <c r="AK76" s="160">
        <v>933</v>
      </c>
      <c r="AL76" s="160">
        <v>39862</v>
      </c>
      <c r="AM76" s="160">
        <v>11542</v>
      </c>
      <c r="AN76" s="160">
        <v>12377</v>
      </c>
      <c r="AO76" s="160">
        <v>11261</v>
      </c>
      <c r="AP76" s="160">
        <v>4681</v>
      </c>
      <c r="AQ76" s="181"/>
      <c r="AR76" s="186" t="s">
        <v>681</v>
      </c>
    </row>
    <row r="77" spans="1:44" ht="12.75">
      <c r="A77" s="131">
        <v>75</v>
      </c>
      <c r="B77" s="132" t="s">
        <v>146</v>
      </c>
      <c r="C77" s="173" t="s">
        <v>147</v>
      </c>
      <c r="D77" s="160">
        <v>81589</v>
      </c>
      <c r="E77" s="160">
        <v>1397</v>
      </c>
      <c r="F77" s="160">
        <v>75946</v>
      </c>
      <c r="G77" s="160">
        <v>77343</v>
      </c>
      <c r="H77" s="161">
        <v>94.8</v>
      </c>
      <c r="I77" s="160">
        <v>2050</v>
      </c>
      <c r="J77" s="160">
        <v>824</v>
      </c>
      <c r="K77" s="160">
        <v>78820</v>
      </c>
      <c r="L77" s="160">
        <v>23365</v>
      </c>
      <c r="M77" s="160">
        <v>22707</v>
      </c>
      <c r="N77" s="160">
        <v>22058</v>
      </c>
      <c r="O77" s="160">
        <v>10690</v>
      </c>
      <c r="P77" s="160">
        <v>18301</v>
      </c>
      <c r="Q77" s="160">
        <v>0</v>
      </c>
      <c r="R77" s="160">
        <v>0</v>
      </c>
      <c r="S77" s="160">
        <v>11588</v>
      </c>
      <c r="T77" s="160">
        <v>230</v>
      </c>
      <c r="U77" s="160">
        <v>11818</v>
      </c>
      <c r="V77" s="160">
        <v>2561</v>
      </c>
      <c r="W77" s="160">
        <v>1815</v>
      </c>
      <c r="X77" s="160">
        <v>7442</v>
      </c>
      <c r="Y77" s="160">
        <v>4697</v>
      </c>
      <c r="Z77" s="160">
        <v>63</v>
      </c>
      <c r="AA77" s="160">
        <v>4634</v>
      </c>
      <c r="AB77" s="160">
        <v>12076</v>
      </c>
      <c r="AC77" s="160">
        <v>949</v>
      </c>
      <c r="AD77" s="181"/>
      <c r="AE77" s="160">
        <v>84580</v>
      </c>
      <c r="AF77" s="160">
        <v>389</v>
      </c>
      <c r="AG77" s="160">
        <v>80745</v>
      </c>
      <c r="AH77" s="160">
        <v>81134</v>
      </c>
      <c r="AI77" s="161">
        <v>95.93</v>
      </c>
      <c r="AJ77" s="160">
        <v>-408</v>
      </c>
      <c r="AK77" s="160">
        <v>280</v>
      </c>
      <c r="AL77" s="160">
        <v>80617</v>
      </c>
      <c r="AM77" s="160">
        <v>27865</v>
      </c>
      <c r="AN77" s="160">
        <v>23080</v>
      </c>
      <c r="AO77" s="160">
        <v>21919</v>
      </c>
      <c r="AP77" s="160">
        <v>7753</v>
      </c>
      <c r="AQ77" s="181"/>
      <c r="AR77" s="186" t="s">
        <v>684</v>
      </c>
    </row>
    <row r="78" spans="1:44" ht="12.75">
      <c r="A78" s="131">
        <v>76</v>
      </c>
      <c r="B78" s="132" t="s">
        <v>148</v>
      </c>
      <c r="C78" s="173" t="s">
        <v>149</v>
      </c>
      <c r="D78" s="160">
        <v>42091</v>
      </c>
      <c r="E78" s="160">
        <v>746</v>
      </c>
      <c r="F78" s="160">
        <v>40668</v>
      </c>
      <c r="G78" s="160">
        <v>41414</v>
      </c>
      <c r="H78" s="161">
        <v>98.39</v>
      </c>
      <c r="I78" s="160">
        <v>426</v>
      </c>
      <c r="J78" s="160">
        <v>704</v>
      </c>
      <c r="K78" s="160">
        <v>41798</v>
      </c>
      <c r="L78" s="160">
        <v>12576</v>
      </c>
      <c r="M78" s="160">
        <v>11978</v>
      </c>
      <c r="N78" s="160">
        <v>12272</v>
      </c>
      <c r="O78" s="160">
        <v>4972</v>
      </c>
      <c r="P78" s="160">
        <v>3962</v>
      </c>
      <c r="Q78" s="160">
        <v>0</v>
      </c>
      <c r="R78" s="160">
        <v>0</v>
      </c>
      <c r="S78" s="160">
        <v>1509</v>
      </c>
      <c r="T78" s="160">
        <v>-17</v>
      </c>
      <c r="U78" s="160">
        <v>1492</v>
      </c>
      <c r="V78" s="160">
        <v>632</v>
      </c>
      <c r="W78" s="160">
        <v>37</v>
      </c>
      <c r="X78" s="160">
        <v>823</v>
      </c>
      <c r="Y78" s="160">
        <v>723</v>
      </c>
      <c r="Z78" s="160">
        <v>0</v>
      </c>
      <c r="AA78" s="160">
        <v>723</v>
      </c>
      <c r="AB78" s="160">
        <v>1546</v>
      </c>
      <c r="AC78" s="160">
        <v>46</v>
      </c>
      <c r="AD78" s="181"/>
      <c r="AE78" s="160">
        <v>16975</v>
      </c>
      <c r="AF78" s="160">
        <v>178</v>
      </c>
      <c r="AG78" s="160">
        <v>16379</v>
      </c>
      <c r="AH78" s="160">
        <v>16557</v>
      </c>
      <c r="AI78" s="161">
        <v>97.54</v>
      </c>
      <c r="AJ78" s="160">
        <v>-298</v>
      </c>
      <c r="AK78" s="160">
        <v>160</v>
      </c>
      <c r="AL78" s="160">
        <v>16241</v>
      </c>
      <c r="AM78" s="160">
        <v>5339</v>
      </c>
      <c r="AN78" s="160">
        <v>5132</v>
      </c>
      <c r="AO78" s="160">
        <v>4243</v>
      </c>
      <c r="AP78" s="160">
        <v>1527</v>
      </c>
      <c r="AQ78" s="181"/>
      <c r="AR78" s="186" t="s">
        <v>681</v>
      </c>
    </row>
    <row r="79" spans="1:44" ht="12.75">
      <c r="A79" s="131">
        <v>77</v>
      </c>
      <c r="B79" s="132" t="s">
        <v>150</v>
      </c>
      <c r="C79" s="173" t="s">
        <v>151</v>
      </c>
      <c r="D79" s="160">
        <v>95587</v>
      </c>
      <c r="E79" s="160">
        <v>0</v>
      </c>
      <c r="F79" s="160">
        <v>90714</v>
      </c>
      <c r="G79" s="160">
        <v>90714</v>
      </c>
      <c r="H79" s="161">
        <v>94.9</v>
      </c>
      <c r="I79" s="160">
        <v>2670</v>
      </c>
      <c r="J79" s="160">
        <v>582</v>
      </c>
      <c r="K79" s="160">
        <v>93966</v>
      </c>
      <c r="L79" s="160">
        <v>26996</v>
      </c>
      <c r="M79" s="160">
        <v>25183</v>
      </c>
      <c r="N79" s="160">
        <v>24161</v>
      </c>
      <c r="O79" s="160">
        <v>17626</v>
      </c>
      <c r="P79" s="160">
        <v>22473</v>
      </c>
      <c r="Q79" s="160">
        <v>0</v>
      </c>
      <c r="R79" s="160">
        <v>0</v>
      </c>
      <c r="S79" s="160">
        <v>12954</v>
      </c>
      <c r="T79" s="160">
        <v>-368</v>
      </c>
      <c r="U79" s="160">
        <v>12586</v>
      </c>
      <c r="V79" s="160">
        <v>3180</v>
      </c>
      <c r="W79" s="160">
        <v>272</v>
      </c>
      <c r="X79" s="160">
        <v>9134</v>
      </c>
      <c r="Y79" s="160">
        <v>5191</v>
      </c>
      <c r="Z79" s="160">
        <v>5</v>
      </c>
      <c r="AA79" s="160">
        <v>5186</v>
      </c>
      <c r="AB79" s="160">
        <v>14320</v>
      </c>
      <c r="AC79" s="160">
        <v>1200</v>
      </c>
      <c r="AD79" s="181"/>
      <c r="AE79" s="160">
        <v>87600</v>
      </c>
      <c r="AF79" s="160">
        <v>559</v>
      </c>
      <c r="AG79" s="160">
        <v>83915</v>
      </c>
      <c r="AH79" s="160">
        <v>84474</v>
      </c>
      <c r="AI79" s="161">
        <v>96.43</v>
      </c>
      <c r="AJ79" s="160">
        <v>-1469</v>
      </c>
      <c r="AK79" s="160">
        <v>507</v>
      </c>
      <c r="AL79" s="160">
        <v>82953</v>
      </c>
      <c r="AM79" s="160">
        <v>27413</v>
      </c>
      <c r="AN79" s="160">
        <v>22264</v>
      </c>
      <c r="AO79" s="160">
        <v>21533</v>
      </c>
      <c r="AP79" s="160">
        <v>11743</v>
      </c>
      <c r="AQ79" s="181"/>
      <c r="AR79" s="186" t="s">
        <v>683</v>
      </c>
    </row>
    <row r="80" spans="1:44" ht="12.75">
      <c r="A80" s="131">
        <v>78</v>
      </c>
      <c r="B80" s="132" t="s">
        <v>152</v>
      </c>
      <c r="C80" s="173" t="s">
        <v>153</v>
      </c>
      <c r="D80" s="160">
        <v>50425</v>
      </c>
      <c r="E80" s="160">
        <v>324</v>
      </c>
      <c r="F80" s="160">
        <v>49105</v>
      </c>
      <c r="G80" s="160">
        <v>49429</v>
      </c>
      <c r="H80" s="161">
        <v>98.02</v>
      </c>
      <c r="I80" s="160">
        <v>826</v>
      </c>
      <c r="J80" s="160">
        <v>330</v>
      </c>
      <c r="K80" s="160">
        <v>50261</v>
      </c>
      <c r="L80" s="160">
        <v>15017</v>
      </c>
      <c r="M80" s="160">
        <v>14454</v>
      </c>
      <c r="N80" s="160">
        <v>13441</v>
      </c>
      <c r="O80" s="160">
        <v>7349</v>
      </c>
      <c r="P80" s="160">
        <v>9535</v>
      </c>
      <c r="Q80" s="160">
        <v>0</v>
      </c>
      <c r="R80" s="160">
        <v>0</v>
      </c>
      <c r="S80" s="160">
        <v>2350</v>
      </c>
      <c r="T80" s="160">
        <v>295</v>
      </c>
      <c r="U80" s="160">
        <v>2645</v>
      </c>
      <c r="V80" s="160">
        <v>937</v>
      </c>
      <c r="W80" s="160">
        <v>161</v>
      </c>
      <c r="X80" s="160">
        <v>1547</v>
      </c>
      <c r="Y80" s="160">
        <v>1087</v>
      </c>
      <c r="Z80" s="160">
        <v>12</v>
      </c>
      <c r="AA80" s="160">
        <v>1075</v>
      </c>
      <c r="AB80" s="160">
        <v>2622</v>
      </c>
      <c r="AC80" s="160">
        <v>204</v>
      </c>
      <c r="AD80" s="181"/>
      <c r="AE80" s="160">
        <v>33992</v>
      </c>
      <c r="AF80" s="160">
        <v>190</v>
      </c>
      <c r="AG80" s="160">
        <v>32385</v>
      </c>
      <c r="AH80" s="160">
        <v>32575</v>
      </c>
      <c r="AI80" s="161">
        <v>95.83</v>
      </c>
      <c r="AJ80" s="160">
        <v>-139</v>
      </c>
      <c r="AK80" s="160">
        <v>33</v>
      </c>
      <c r="AL80" s="160">
        <v>32279</v>
      </c>
      <c r="AM80" s="160">
        <v>11392</v>
      </c>
      <c r="AN80" s="160">
        <v>9952</v>
      </c>
      <c r="AO80" s="160">
        <v>7719</v>
      </c>
      <c r="AP80" s="160">
        <v>3216</v>
      </c>
      <c r="AQ80" s="181"/>
      <c r="AR80" s="186" t="s">
        <v>681</v>
      </c>
    </row>
    <row r="81" spans="1:44" ht="12.75">
      <c r="A81" s="131">
        <v>79</v>
      </c>
      <c r="B81" s="132" t="s">
        <v>154</v>
      </c>
      <c r="C81" s="173" t="s">
        <v>155</v>
      </c>
      <c r="D81" s="160">
        <v>103982</v>
      </c>
      <c r="E81" s="160">
        <v>683</v>
      </c>
      <c r="F81" s="160">
        <v>101260</v>
      </c>
      <c r="G81" s="160">
        <v>101943</v>
      </c>
      <c r="H81" s="161">
        <v>98.04</v>
      </c>
      <c r="I81" s="160">
        <v>2078</v>
      </c>
      <c r="J81" s="160">
        <v>667</v>
      </c>
      <c r="K81" s="160">
        <v>104005</v>
      </c>
      <c r="L81" s="160">
        <v>30163</v>
      </c>
      <c r="M81" s="160">
        <v>29987</v>
      </c>
      <c r="N81" s="160">
        <v>30016</v>
      </c>
      <c r="O81" s="160">
        <v>13839</v>
      </c>
      <c r="P81" s="160">
        <v>23565</v>
      </c>
      <c r="Q81" s="160">
        <v>0</v>
      </c>
      <c r="R81" s="160">
        <v>0</v>
      </c>
      <c r="S81" s="160">
        <v>3369</v>
      </c>
      <c r="T81" s="160">
        <v>440</v>
      </c>
      <c r="U81" s="160">
        <v>3809</v>
      </c>
      <c r="V81" s="160">
        <v>2253</v>
      </c>
      <c r="W81" s="160">
        <v>408</v>
      </c>
      <c r="X81" s="160">
        <v>1148</v>
      </c>
      <c r="Y81" s="160">
        <v>2658</v>
      </c>
      <c r="Z81" s="160">
        <v>15</v>
      </c>
      <c r="AA81" s="160">
        <v>2643</v>
      </c>
      <c r="AB81" s="160">
        <v>3791</v>
      </c>
      <c r="AC81" s="160">
        <v>754</v>
      </c>
      <c r="AD81" s="181"/>
      <c r="AE81" s="160">
        <v>94446</v>
      </c>
      <c r="AF81" s="160">
        <v>619</v>
      </c>
      <c r="AG81" s="160">
        <v>91131</v>
      </c>
      <c r="AH81" s="160">
        <v>91750</v>
      </c>
      <c r="AI81" s="161">
        <v>97.15</v>
      </c>
      <c r="AJ81" s="160">
        <v>1689</v>
      </c>
      <c r="AK81" s="160">
        <v>367</v>
      </c>
      <c r="AL81" s="160">
        <v>93187</v>
      </c>
      <c r="AM81" s="160">
        <v>32102</v>
      </c>
      <c r="AN81" s="160">
        <v>24274</v>
      </c>
      <c r="AO81" s="160">
        <v>24343</v>
      </c>
      <c r="AP81" s="160">
        <v>12468</v>
      </c>
      <c r="AQ81" s="181"/>
      <c r="AR81" s="186" t="s">
        <v>683</v>
      </c>
    </row>
    <row r="82" spans="1:44" ht="12.75">
      <c r="A82" s="131">
        <v>80</v>
      </c>
      <c r="B82" s="132" t="s">
        <v>156</v>
      </c>
      <c r="C82" s="173" t="s">
        <v>665</v>
      </c>
      <c r="D82" s="160">
        <v>203630</v>
      </c>
      <c r="E82" s="160">
        <v>2393</v>
      </c>
      <c r="F82" s="160">
        <v>191060</v>
      </c>
      <c r="G82" s="160">
        <v>193453</v>
      </c>
      <c r="H82" s="161">
        <v>95</v>
      </c>
      <c r="I82" s="160">
        <v>5992</v>
      </c>
      <c r="J82" s="160">
        <v>2259</v>
      </c>
      <c r="K82" s="160">
        <v>199311</v>
      </c>
      <c r="L82" s="160">
        <v>57213</v>
      </c>
      <c r="M82" s="160">
        <v>57190</v>
      </c>
      <c r="N82" s="160">
        <v>57122</v>
      </c>
      <c r="O82" s="160">
        <v>27786</v>
      </c>
      <c r="P82" s="160">
        <v>54214</v>
      </c>
      <c r="Q82" s="160">
        <v>0</v>
      </c>
      <c r="R82" s="160">
        <v>0</v>
      </c>
      <c r="S82" s="160">
        <v>23230</v>
      </c>
      <c r="T82" s="160">
        <v>-877</v>
      </c>
      <c r="U82" s="160">
        <v>22353</v>
      </c>
      <c r="V82" s="160">
        <v>6540</v>
      </c>
      <c r="W82" s="160">
        <v>0</v>
      </c>
      <c r="X82" s="160">
        <v>15813</v>
      </c>
      <c r="Y82" s="160">
        <v>10354</v>
      </c>
      <c r="Z82" s="160">
        <v>82.58</v>
      </c>
      <c r="AA82" s="160">
        <v>10271.42</v>
      </c>
      <c r="AB82" s="160">
        <v>26084.42</v>
      </c>
      <c r="AC82" s="160">
        <v>1524.22</v>
      </c>
      <c r="AD82" s="181"/>
      <c r="AE82" s="160">
        <v>111493</v>
      </c>
      <c r="AF82" s="160">
        <v>1157</v>
      </c>
      <c r="AG82" s="160">
        <v>105777</v>
      </c>
      <c r="AH82" s="160">
        <v>106934</v>
      </c>
      <c r="AI82" s="161">
        <v>95.91</v>
      </c>
      <c r="AJ82" s="160">
        <v>-316</v>
      </c>
      <c r="AK82" s="160">
        <v>409</v>
      </c>
      <c r="AL82" s="160">
        <v>105870</v>
      </c>
      <c r="AM82" s="160">
        <v>39685</v>
      </c>
      <c r="AN82" s="160">
        <v>27964</v>
      </c>
      <c r="AO82" s="160">
        <v>26841</v>
      </c>
      <c r="AP82" s="160">
        <v>11380</v>
      </c>
      <c r="AQ82" s="181"/>
      <c r="AR82" s="186" t="s">
        <v>684</v>
      </c>
    </row>
    <row r="83" spans="1:44" ht="12.75">
      <c r="A83" s="131">
        <v>81</v>
      </c>
      <c r="B83" s="132" t="s">
        <v>157</v>
      </c>
      <c r="C83" s="173" t="s">
        <v>158</v>
      </c>
      <c r="D83" s="160">
        <v>136268</v>
      </c>
      <c r="E83" s="160">
        <v>2642</v>
      </c>
      <c r="F83" s="160">
        <v>130123</v>
      </c>
      <c r="G83" s="160">
        <v>132765</v>
      </c>
      <c r="H83" s="161">
        <v>97.43</v>
      </c>
      <c r="I83" s="160">
        <v>2986</v>
      </c>
      <c r="J83" s="160">
        <v>2904</v>
      </c>
      <c r="K83" s="160">
        <v>136013</v>
      </c>
      <c r="L83" s="160">
        <v>38998</v>
      </c>
      <c r="M83" s="160">
        <v>37947</v>
      </c>
      <c r="N83" s="160">
        <v>38357</v>
      </c>
      <c r="O83" s="160">
        <v>20711</v>
      </c>
      <c r="P83" s="160">
        <v>32304</v>
      </c>
      <c r="Q83" s="160">
        <v>0</v>
      </c>
      <c r="R83" s="160">
        <v>0</v>
      </c>
      <c r="S83" s="160">
        <v>16955</v>
      </c>
      <c r="T83" s="160">
        <v>316</v>
      </c>
      <c r="U83" s="160">
        <v>17271</v>
      </c>
      <c r="V83" s="160">
        <v>4145</v>
      </c>
      <c r="W83" s="160">
        <v>2108</v>
      </c>
      <c r="X83" s="160">
        <v>11018</v>
      </c>
      <c r="Y83" s="160">
        <v>4176</v>
      </c>
      <c r="Z83" s="160">
        <v>20</v>
      </c>
      <c r="AA83" s="160">
        <v>4156</v>
      </c>
      <c r="AB83" s="160">
        <v>15174</v>
      </c>
      <c r="AC83" s="160">
        <v>2168</v>
      </c>
      <c r="AD83" s="181"/>
      <c r="AE83" s="160">
        <v>148324</v>
      </c>
      <c r="AF83" s="160">
        <v>1473</v>
      </c>
      <c r="AG83" s="160">
        <v>142150</v>
      </c>
      <c r="AH83" s="160">
        <v>143623</v>
      </c>
      <c r="AI83" s="161">
        <v>96.83</v>
      </c>
      <c r="AJ83" s="160">
        <v>-3601</v>
      </c>
      <c r="AK83" s="160">
        <v>1901</v>
      </c>
      <c r="AL83" s="160">
        <v>140450</v>
      </c>
      <c r="AM83" s="160">
        <v>41068</v>
      </c>
      <c r="AN83" s="160">
        <v>39225</v>
      </c>
      <c r="AO83" s="160">
        <v>42292</v>
      </c>
      <c r="AP83" s="160">
        <v>17865</v>
      </c>
      <c r="AQ83" s="181"/>
      <c r="AR83" s="186" t="s">
        <v>682</v>
      </c>
    </row>
    <row r="84" spans="1:44" ht="12.75">
      <c r="A84" s="131">
        <v>82</v>
      </c>
      <c r="B84" s="132" t="s">
        <v>159</v>
      </c>
      <c r="C84" s="173" t="s">
        <v>160</v>
      </c>
      <c r="D84" s="160">
        <v>40773</v>
      </c>
      <c r="E84" s="160">
        <v>688</v>
      </c>
      <c r="F84" s="160">
        <v>39543</v>
      </c>
      <c r="G84" s="160">
        <v>40231</v>
      </c>
      <c r="H84" s="161">
        <v>98.67</v>
      </c>
      <c r="I84" s="160">
        <v>366</v>
      </c>
      <c r="J84" s="160">
        <v>655</v>
      </c>
      <c r="K84" s="160">
        <v>40564</v>
      </c>
      <c r="L84" s="160">
        <v>12060</v>
      </c>
      <c r="M84" s="160">
        <v>11627</v>
      </c>
      <c r="N84" s="160">
        <v>11777</v>
      </c>
      <c r="O84" s="160">
        <v>5100</v>
      </c>
      <c r="P84" s="160">
        <v>4418</v>
      </c>
      <c r="Q84" s="160">
        <v>0</v>
      </c>
      <c r="R84" s="160">
        <v>0</v>
      </c>
      <c r="S84" s="160">
        <v>2057</v>
      </c>
      <c r="T84" s="160">
        <v>-172</v>
      </c>
      <c r="U84" s="160">
        <v>1885</v>
      </c>
      <c r="V84" s="160">
        <v>270</v>
      </c>
      <c r="W84" s="160">
        <v>166</v>
      </c>
      <c r="X84" s="160">
        <v>1449</v>
      </c>
      <c r="Y84" s="160">
        <v>583</v>
      </c>
      <c r="Z84" s="160">
        <v>23</v>
      </c>
      <c r="AA84" s="160">
        <v>560</v>
      </c>
      <c r="AB84" s="160">
        <v>2009</v>
      </c>
      <c r="AC84" s="160">
        <v>0</v>
      </c>
      <c r="AD84" s="181"/>
      <c r="AE84" s="160">
        <v>17494</v>
      </c>
      <c r="AF84" s="160">
        <v>220</v>
      </c>
      <c r="AG84" s="160">
        <v>17046</v>
      </c>
      <c r="AH84" s="160">
        <v>17266</v>
      </c>
      <c r="AI84" s="161">
        <v>98.7</v>
      </c>
      <c r="AJ84" s="160">
        <v>-110</v>
      </c>
      <c r="AK84" s="160">
        <v>101</v>
      </c>
      <c r="AL84" s="160">
        <v>17037</v>
      </c>
      <c r="AM84" s="160">
        <v>5312</v>
      </c>
      <c r="AN84" s="160">
        <v>4824</v>
      </c>
      <c r="AO84" s="160">
        <v>5050</v>
      </c>
      <c r="AP84" s="160">
        <v>1851</v>
      </c>
      <c r="AQ84" s="181"/>
      <c r="AR84" s="186" t="s">
        <v>681</v>
      </c>
    </row>
    <row r="85" spans="1:44" ht="12.75">
      <c r="A85" s="131">
        <v>83</v>
      </c>
      <c r="B85" s="132" t="s">
        <v>161</v>
      </c>
      <c r="C85" s="173" t="s">
        <v>162</v>
      </c>
      <c r="D85" s="160">
        <v>78947</v>
      </c>
      <c r="E85" s="160">
        <v>1150</v>
      </c>
      <c r="F85" s="160">
        <v>76743</v>
      </c>
      <c r="G85" s="160">
        <v>77893</v>
      </c>
      <c r="H85" s="161">
        <v>98.66</v>
      </c>
      <c r="I85" s="160">
        <v>511</v>
      </c>
      <c r="J85" s="160">
        <v>1111</v>
      </c>
      <c r="K85" s="160">
        <v>78365</v>
      </c>
      <c r="L85" s="160">
        <v>23435</v>
      </c>
      <c r="M85" s="160">
        <v>21883</v>
      </c>
      <c r="N85" s="160">
        <v>23078</v>
      </c>
      <c r="O85" s="160">
        <v>9969</v>
      </c>
      <c r="P85" s="160">
        <v>8837</v>
      </c>
      <c r="Q85" s="160">
        <v>0</v>
      </c>
      <c r="R85" s="160">
        <v>0</v>
      </c>
      <c r="S85" s="160">
        <v>1537</v>
      </c>
      <c r="T85" s="160">
        <v>32</v>
      </c>
      <c r="U85" s="160">
        <v>1569</v>
      </c>
      <c r="V85" s="160">
        <v>942</v>
      </c>
      <c r="W85" s="160">
        <v>25</v>
      </c>
      <c r="X85" s="160">
        <v>602</v>
      </c>
      <c r="Y85" s="160">
        <v>1077</v>
      </c>
      <c r="Z85" s="160">
        <v>4</v>
      </c>
      <c r="AA85" s="160">
        <v>1073</v>
      </c>
      <c r="AB85" s="160">
        <v>1675</v>
      </c>
      <c r="AC85" s="160">
        <v>52</v>
      </c>
      <c r="AD85" s="181"/>
      <c r="AE85" s="160">
        <v>30714</v>
      </c>
      <c r="AF85" s="160">
        <v>320</v>
      </c>
      <c r="AG85" s="160">
        <v>29983</v>
      </c>
      <c r="AH85" s="160">
        <v>30303</v>
      </c>
      <c r="AI85" s="161">
        <v>98.66</v>
      </c>
      <c r="AJ85" s="160">
        <v>-445</v>
      </c>
      <c r="AK85" s="160">
        <v>364</v>
      </c>
      <c r="AL85" s="160">
        <v>29902</v>
      </c>
      <c r="AM85" s="160">
        <v>9624</v>
      </c>
      <c r="AN85" s="160">
        <v>8197</v>
      </c>
      <c r="AO85" s="160">
        <v>8774</v>
      </c>
      <c r="AP85" s="160">
        <v>3307</v>
      </c>
      <c r="AQ85" s="181"/>
      <c r="AR85" s="186" t="s">
        <v>681</v>
      </c>
    </row>
    <row r="86" spans="1:44" ht="12.75">
      <c r="A86" s="131">
        <v>84</v>
      </c>
      <c r="B86" s="132" t="s">
        <v>163</v>
      </c>
      <c r="C86" s="173" t="s">
        <v>164</v>
      </c>
      <c r="D86" s="160">
        <v>58502</v>
      </c>
      <c r="E86" s="160">
        <v>550</v>
      </c>
      <c r="F86" s="160">
        <v>57220</v>
      </c>
      <c r="G86" s="160">
        <v>57770</v>
      </c>
      <c r="H86" s="161">
        <v>98.75</v>
      </c>
      <c r="I86" s="160">
        <v>353</v>
      </c>
      <c r="J86" s="160">
        <v>581</v>
      </c>
      <c r="K86" s="160">
        <v>58154</v>
      </c>
      <c r="L86" s="160">
        <v>17383</v>
      </c>
      <c r="M86" s="160">
        <v>16696</v>
      </c>
      <c r="N86" s="160">
        <v>17008</v>
      </c>
      <c r="O86" s="160">
        <v>7067</v>
      </c>
      <c r="P86" s="160">
        <v>5524</v>
      </c>
      <c r="Q86" s="160">
        <v>0</v>
      </c>
      <c r="R86" s="160">
        <v>0</v>
      </c>
      <c r="S86" s="160">
        <v>1062</v>
      </c>
      <c r="T86" s="160">
        <v>103</v>
      </c>
      <c r="U86" s="160">
        <v>1165</v>
      </c>
      <c r="V86" s="160">
        <v>649</v>
      </c>
      <c r="W86" s="160">
        <v>0</v>
      </c>
      <c r="X86" s="160">
        <v>516</v>
      </c>
      <c r="Y86" s="160">
        <v>678</v>
      </c>
      <c r="Z86" s="160">
        <v>0</v>
      </c>
      <c r="AA86" s="160">
        <v>678</v>
      </c>
      <c r="AB86" s="160">
        <v>1194</v>
      </c>
      <c r="AC86" s="160">
        <v>62</v>
      </c>
      <c r="AD86" s="181"/>
      <c r="AE86" s="160">
        <v>21200</v>
      </c>
      <c r="AF86" s="160">
        <v>102</v>
      </c>
      <c r="AG86" s="160">
        <v>20655</v>
      </c>
      <c r="AH86" s="160">
        <v>20757</v>
      </c>
      <c r="AI86" s="161">
        <v>97.91</v>
      </c>
      <c r="AJ86" s="160">
        <v>-190</v>
      </c>
      <c r="AK86" s="160">
        <v>182</v>
      </c>
      <c r="AL86" s="160">
        <v>20647</v>
      </c>
      <c r="AM86" s="160">
        <v>7268</v>
      </c>
      <c r="AN86" s="160">
        <v>5433</v>
      </c>
      <c r="AO86" s="160">
        <v>5776</v>
      </c>
      <c r="AP86" s="160">
        <v>2170</v>
      </c>
      <c r="AQ86" s="181"/>
      <c r="AR86" s="186" t="s">
        <v>681</v>
      </c>
    </row>
    <row r="87" spans="1:44" ht="12.75">
      <c r="A87" s="131">
        <v>85</v>
      </c>
      <c r="B87" s="132" t="s">
        <v>165</v>
      </c>
      <c r="C87" s="173" t="s">
        <v>166</v>
      </c>
      <c r="D87" s="160">
        <v>65489</v>
      </c>
      <c r="E87" s="160">
        <v>581</v>
      </c>
      <c r="F87" s="160">
        <v>64119</v>
      </c>
      <c r="G87" s="160">
        <v>64700</v>
      </c>
      <c r="H87" s="161">
        <v>98.8</v>
      </c>
      <c r="I87" s="160">
        <v>315</v>
      </c>
      <c r="J87" s="160">
        <v>642</v>
      </c>
      <c r="K87" s="160">
        <v>65076</v>
      </c>
      <c r="L87" s="160">
        <v>18932</v>
      </c>
      <c r="M87" s="160">
        <v>15336</v>
      </c>
      <c r="N87" s="160">
        <v>19033</v>
      </c>
      <c r="O87" s="160">
        <v>11775</v>
      </c>
      <c r="P87" s="160">
        <v>4908</v>
      </c>
      <c r="Q87" s="160">
        <v>0</v>
      </c>
      <c r="R87" s="160">
        <v>0</v>
      </c>
      <c r="S87" s="160">
        <v>1312</v>
      </c>
      <c r="T87" s="160">
        <v>-275</v>
      </c>
      <c r="U87" s="160">
        <v>1037</v>
      </c>
      <c r="V87" s="160">
        <v>315</v>
      </c>
      <c r="W87" s="160">
        <v>148</v>
      </c>
      <c r="X87" s="160">
        <v>574</v>
      </c>
      <c r="Y87" s="160">
        <v>843</v>
      </c>
      <c r="Z87" s="160">
        <v>20</v>
      </c>
      <c r="AA87" s="160">
        <v>823</v>
      </c>
      <c r="AB87" s="160">
        <v>1397</v>
      </c>
      <c r="AC87" s="160">
        <v>54</v>
      </c>
      <c r="AD87" s="181"/>
      <c r="AE87" s="160">
        <v>27409</v>
      </c>
      <c r="AF87" s="160">
        <v>223</v>
      </c>
      <c r="AG87" s="160">
        <v>26902</v>
      </c>
      <c r="AH87" s="160">
        <v>27125</v>
      </c>
      <c r="AI87" s="161">
        <v>98.96</v>
      </c>
      <c r="AJ87" s="160">
        <v>-200</v>
      </c>
      <c r="AK87" s="160">
        <v>202</v>
      </c>
      <c r="AL87" s="160">
        <v>26904</v>
      </c>
      <c r="AM87" s="160">
        <v>9566</v>
      </c>
      <c r="AN87" s="160">
        <v>6310</v>
      </c>
      <c r="AO87" s="160">
        <v>7088</v>
      </c>
      <c r="AP87" s="160">
        <v>3940</v>
      </c>
      <c r="AQ87" s="181"/>
      <c r="AR87" s="186" t="s">
        <v>681</v>
      </c>
    </row>
    <row r="88" spans="1:44" ht="12.75">
      <c r="A88" s="131">
        <v>86</v>
      </c>
      <c r="B88" s="132" t="s">
        <v>167</v>
      </c>
      <c r="C88" s="173" t="s">
        <v>168</v>
      </c>
      <c r="D88" s="160">
        <v>81102</v>
      </c>
      <c r="E88" s="160">
        <v>404</v>
      </c>
      <c r="F88" s="160">
        <v>79414</v>
      </c>
      <c r="G88" s="160">
        <v>79818</v>
      </c>
      <c r="H88" s="161">
        <v>98.42</v>
      </c>
      <c r="I88" s="160">
        <v>550</v>
      </c>
      <c r="J88" s="160">
        <v>366</v>
      </c>
      <c r="K88" s="160">
        <v>80330</v>
      </c>
      <c r="L88" s="160">
        <v>22675</v>
      </c>
      <c r="M88" s="160">
        <v>21847</v>
      </c>
      <c r="N88" s="160">
        <v>22250</v>
      </c>
      <c r="O88" s="160">
        <v>13558</v>
      </c>
      <c r="P88" s="160">
        <v>6993</v>
      </c>
      <c r="Q88" s="160">
        <v>0</v>
      </c>
      <c r="R88" s="160">
        <v>0</v>
      </c>
      <c r="S88" s="160">
        <v>2880</v>
      </c>
      <c r="T88" s="160">
        <v>-497</v>
      </c>
      <c r="U88" s="160">
        <v>2383</v>
      </c>
      <c r="V88" s="160">
        <v>608</v>
      </c>
      <c r="W88" s="160">
        <v>233</v>
      </c>
      <c r="X88" s="160">
        <v>1542</v>
      </c>
      <c r="Y88" s="160">
        <v>1465</v>
      </c>
      <c r="Z88" s="160">
        <v>19</v>
      </c>
      <c r="AA88" s="160">
        <v>1446</v>
      </c>
      <c r="AB88" s="160">
        <v>2988</v>
      </c>
      <c r="AC88" s="160">
        <v>181</v>
      </c>
      <c r="AD88" s="181"/>
      <c r="AE88" s="160">
        <v>44055</v>
      </c>
      <c r="AF88" s="160">
        <v>106</v>
      </c>
      <c r="AG88" s="160">
        <v>42609</v>
      </c>
      <c r="AH88" s="160">
        <v>42715</v>
      </c>
      <c r="AI88" s="161">
        <v>96.96</v>
      </c>
      <c r="AJ88" s="160">
        <v>-1052</v>
      </c>
      <c r="AK88" s="160">
        <v>224</v>
      </c>
      <c r="AL88" s="160">
        <v>41781</v>
      </c>
      <c r="AM88" s="160">
        <v>14143</v>
      </c>
      <c r="AN88" s="160">
        <v>11068</v>
      </c>
      <c r="AO88" s="160">
        <v>12045</v>
      </c>
      <c r="AP88" s="160">
        <v>4525</v>
      </c>
      <c r="AQ88" s="181"/>
      <c r="AR88" s="186" t="s">
        <v>681</v>
      </c>
    </row>
    <row r="89" spans="1:44" ht="12.75">
      <c r="A89" s="131">
        <v>87</v>
      </c>
      <c r="B89" s="132" t="s">
        <v>169</v>
      </c>
      <c r="C89" s="173" t="s">
        <v>170</v>
      </c>
      <c r="D89" s="160">
        <v>54693</v>
      </c>
      <c r="E89" s="160">
        <v>1184</v>
      </c>
      <c r="F89" s="160">
        <v>52412</v>
      </c>
      <c r="G89" s="160">
        <v>53596</v>
      </c>
      <c r="H89" s="161">
        <v>97.99</v>
      </c>
      <c r="I89" s="160">
        <v>718</v>
      </c>
      <c r="J89" s="160">
        <v>1200</v>
      </c>
      <c r="K89" s="160">
        <v>54330</v>
      </c>
      <c r="L89" s="160">
        <v>15434</v>
      </c>
      <c r="M89" s="160">
        <v>15669</v>
      </c>
      <c r="N89" s="160">
        <v>15528</v>
      </c>
      <c r="O89" s="160">
        <v>7699</v>
      </c>
      <c r="P89" s="160">
        <v>12262</v>
      </c>
      <c r="Q89" s="160">
        <v>0</v>
      </c>
      <c r="R89" s="160">
        <v>0</v>
      </c>
      <c r="S89" s="160">
        <v>2366</v>
      </c>
      <c r="T89" s="160">
        <v>126</v>
      </c>
      <c r="U89" s="160">
        <v>2492</v>
      </c>
      <c r="V89" s="160">
        <v>1032</v>
      </c>
      <c r="W89" s="160">
        <v>54</v>
      </c>
      <c r="X89" s="160">
        <v>1406</v>
      </c>
      <c r="Y89" s="160">
        <v>1178</v>
      </c>
      <c r="Z89" s="160">
        <v>8</v>
      </c>
      <c r="AA89" s="160">
        <v>1170</v>
      </c>
      <c r="AB89" s="160">
        <v>2576</v>
      </c>
      <c r="AC89" s="160">
        <v>219</v>
      </c>
      <c r="AD89" s="181"/>
      <c r="AE89" s="160">
        <v>32761</v>
      </c>
      <c r="AF89" s="160">
        <v>648</v>
      </c>
      <c r="AG89" s="160">
        <v>31004</v>
      </c>
      <c r="AH89" s="160">
        <v>31652</v>
      </c>
      <c r="AI89" s="161">
        <v>96.61</v>
      </c>
      <c r="AJ89" s="160">
        <v>-183</v>
      </c>
      <c r="AK89" s="160">
        <v>419</v>
      </c>
      <c r="AL89" s="160">
        <v>31240</v>
      </c>
      <c r="AM89" s="160">
        <v>12210</v>
      </c>
      <c r="AN89" s="160">
        <v>8381</v>
      </c>
      <c r="AO89" s="160">
        <v>7866</v>
      </c>
      <c r="AP89" s="160">
        <v>2783</v>
      </c>
      <c r="AQ89" s="181"/>
      <c r="AR89" s="186" t="s">
        <v>681</v>
      </c>
    </row>
    <row r="90" spans="1:44" ht="12.75">
      <c r="A90" s="131">
        <v>88</v>
      </c>
      <c r="B90" s="132" t="s">
        <v>171</v>
      </c>
      <c r="C90" s="173" t="s">
        <v>172</v>
      </c>
      <c r="D90" s="160">
        <v>39147</v>
      </c>
      <c r="E90" s="160">
        <v>426</v>
      </c>
      <c r="F90" s="160">
        <v>37997</v>
      </c>
      <c r="G90" s="160">
        <v>38423</v>
      </c>
      <c r="H90" s="161">
        <v>98.15</v>
      </c>
      <c r="I90" s="160">
        <v>454</v>
      </c>
      <c r="J90" s="160">
        <v>382</v>
      </c>
      <c r="K90" s="160">
        <v>38833</v>
      </c>
      <c r="L90" s="160">
        <v>11424</v>
      </c>
      <c r="M90" s="160">
        <v>11270</v>
      </c>
      <c r="N90" s="160">
        <v>11353</v>
      </c>
      <c r="O90" s="160">
        <v>4786</v>
      </c>
      <c r="P90" s="160">
        <v>4507</v>
      </c>
      <c r="Q90" s="160">
        <v>0</v>
      </c>
      <c r="R90" s="160">
        <v>0</v>
      </c>
      <c r="S90" s="160">
        <v>1367</v>
      </c>
      <c r="T90" s="160">
        <v>-81</v>
      </c>
      <c r="U90" s="160">
        <v>1286</v>
      </c>
      <c r="V90" s="160">
        <v>530</v>
      </c>
      <c r="W90" s="160">
        <v>67</v>
      </c>
      <c r="X90" s="160">
        <v>689</v>
      </c>
      <c r="Y90" s="160">
        <v>793</v>
      </c>
      <c r="Z90" s="160">
        <v>13</v>
      </c>
      <c r="AA90" s="160">
        <v>780</v>
      </c>
      <c r="AB90" s="160">
        <v>1469</v>
      </c>
      <c r="AC90" s="160">
        <v>69</v>
      </c>
      <c r="AD90" s="181"/>
      <c r="AE90" s="160">
        <v>20864</v>
      </c>
      <c r="AF90" s="160">
        <v>312</v>
      </c>
      <c r="AG90" s="160">
        <v>20520</v>
      </c>
      <c r="AH90" s="160">
        <v>20832</v>
      </c>
      <c r="AI90" s="161">
        <v>99.85</v>
      </c>
      <c r="AJ90" s="160">
        <v>263</v>
      </c>
      <c r="AK90" s="160">
        <v>40</v>
      </c>
      <c r="AL90" s="160">
        <v>20823</v>
      </c>
      <c r="AM90" s="160">
        <v>6374</v>
      </c>
      <c r="AN90" s="160">
        <v>6267</v>
      </c>
      <c r="AO90" s="160">
        <v>5841</v>
      </c>
      <c r="AP90" s="160">
        <v>2341</v>
      </c>
      <c r="AQ90" s="181"/>
      <c r="AR90" s="186" t="s">
        <v>681</v>
      </c>
    </row>
    <row r="91" spans="1:44" ht="12.75">
      <c r="A91" s="131">
        <v>89</v>
      </c>
      <c r="B91" s="132" t="s">
        <v>173</v>
      </c>
      <c r="C91" s="173" t="s">
        <v>174</v>
      </c>
      <c r="D91" s="160">
        <v>160058</v>
      </c>
      <c r="E91" s="160">
        <v>1992</v>
      </c>
      <c r="F91" s="160">
        <v>155061</v>
      </c>
      <c r="G91" s="160">
        <v>157053</v>
      </c>
      <c r="H91" s="161">
        <v>98.12</v>
      </c>
      <c r="I91" s="160">
        <v>1632</v>
      </c>
      <c r="J91" s="160">
        <v>2304</v>
      </c>
      <c r="K91" s="160">
        <v>158997</v>
      </c>
      <c r="L91" s="160">
        <v>46953</v>
      </c>
      <c r="M91" s="160">
        <v>46339</v>
      </c>
      <c r="N91" s="160">
        <v>45754</v>
      </c>
      <c r="O91" s="160">
        <v>19951</v>
      </c>
      <c r="P91" s="160">
        <v>22511</v>
      </c>
      <c r="Q91" s="160">
        <v>0</v>
      </c>
      <c r="R91" s="160">
        <v>0</v>
      </c>
      <c r="S91" s="160">
        <v>7075</v>
      </c>
      <c r="T91" s="160">
        <v>-67</v>
      </c>
      <c r="U91" s="160">
        <v>7008</v>
      </c>
      <c r="V91" s="160">
        <v>2528</v>
      </c>
      <c r="W91" s="160">
        <v>488</v>
      </c>
      <c r="X91" s="160">
        <v>3992</v>
      </c>
      <c r="Y91" s="160">
        <v>3228</v>
      </c>
      <c r="Z91" s="160">
        <v>35</v>
      </c>
      <c r="AA91" s="160">
        <v>3193</v>
      </c>
      <c r="AB91" s="160">
        <v>7185</v>
      </c>
      <c r="AC91" s="160">
        <v>648</v>
      </c>
      <c r="AD91" s="181"/>
      <c r="AE91" s="160">
        <v>87614</v>
      </c>
      <c r="AF91" s="160">
        <v>527</v>
      </c>
      <c r="AG91" s="160">
        <v>85642</v>
      </c>
      <c r="AH91" s="160">
        <v>86169</v>
      </c>
      <c r="AI91" s="161">
        <v>98.35</v>
      </c>
      <c r="AJ91" s="160">
        <v>-481</v>
      </c>
      <c r="AK91" s="160">
        <v>795</v>
      </c>
      <c r="AL91" s="160">
        <v>85956</v>
      </c>
      <c r="AM91" s="160">
        <v>26191</v>
      </c>
      <c r="AN91" s="160">
        <v>27181</v>
      </c>
      <c r="AO91" s="160">
        <v>23097</v>
      </c>
      <c r="AP91" s="160">
        <v>9487</v>
      </c>
      <c r="AQ91" s="181"/>
      <c r="AR91" s="186" t="s">
        <v>684</v>
      </c>
    </row>
    <row r="92" spans="1:44" ht="12.75">
      <c r="A92" s="131">
        <v>90</v>
      </c>
      <c r="B92" s="132" t="s">
        <v>175</v>
      </c>
      <c r="C92" s="173" t="s">
        <v>176</v>
      </c>
      <c r="D92" s="160">
        <v>49602</v>
      </c>
      <c r="E92" s="160">
        <v>578</v>
      </c>
      <c r="F92" s="160">
        <v>48254</v>
      </c>
      <c r="G92" s="160">
        <v>48832</v>
      </c>
      <c r="H92" s="161">
        <v>98.45</v>
      </c>
      <c r="I92" s="160">
        <v>467</v>
      </c>
      <c r="J92" s="160">
        <v>460</v>
      </c>
      <c r="K92" s="160">
        <v>49181</v>
      </c>
      <c r="L92" s="160">
        <v>14452</v>
      </c>
      <c r="M92" s="160">
        <v>14212</v>
      </c>
      <c r="N92" s="160">
        <v>14124</v>
      </c>
      <c r="O92" s="160">
        <v>6393</v>
      </c>
      <c r="P92" s="160">
        <v>7192</v>
      </c>
      <c r="Q92" s="160">
        <v>0</v>
      </c>
      <c r="R92" s="160">
        <v>0</v>
      </c>
      <c r="S92" s="160">
        <v>2833</v>
      </c>
      <c r="T92" s="160">
        <v>-59</v>
      </c>
      <c r="U92" s="160">
        <v>2774</v>
      </c>
      <c r="V92" s="160">
        <v>603</v>
      </c>
      <c r="W92" s="160">
        <v>6</v>
      </c>
      <c r="X92" s="160">
        <v>2165</v>
      </c>
      <c r="Y92" s="160">
        <v>1018</v>
      </c>
      <c r="Z92" s="160">
        <v>-9</v>
      </c>
      <c r="AA92" s="160">
        <v>1027</v>
      </c>
      <c r="AB92" s="160">
        <v>3192</v>
      </c>
      <c r="AC92" s="160">
        <v>249</v>
      </c>
      <c r="AD92" s="181"/>
      <c r="AE92" s="160">
        <v>52997</v>
      </c>
      <c r="AF92" s="160">
        <v>317</v>
      </c>
      <c r="AG92" s="160">
        <v>51803</v>
      </c>
      <c r="AH92" s="160">
        <v>52120</v>
      </c>
      <c r="AI92" s="161">
        <v>98.35</v>
      </c>
      <c r="AJ92" s="160">
        <v>-1098</v>
      </c>
      <c r="AK92" s="160">
        <v>388</v>
      </c>
      <c r="AL92" s="160">
        <v>51093</v>
      </c>
      <c r="AM92" s="160">
        <v>16287</v>
      </c>
      <c r="AN92" s="160">
        <v>16305</v>
      </c>
      <c r="AO92" s="160">
        <v>13310</v>
      </c>
      <c r="AP92" s="160">
        <v>5191</v>
      </c>
      <c r="AQ92" s="181"/>
      <c r="AR92" s="186" t="s">
        <v>681</v>
      </c>
    </row>
    <row r="93" spans="1:44" ht="12.75">
      <c r="A93" s="131">
        <v>91</v>
      </c>
      <c r="B93" s="132" t="s">
        <v>177</v>
      </c>
      <c r="C93" s="173" t="s">
        <v>178</v>
      </c>
      <c r="D93" s="160">
        <v>50671</v>
      </c>
      <c r="E93" s="160">
        <v>646</v>
      </c>
      <c r="F93" s="160">
        <v>48570</v>
      </c>
      <c r="G93" s="160">
        <v>49216</v>
      </c>
      <c r="H93" s="161">
        <v>97.13</v>
      </c>
      <c r="I93" s="160">
        <v>648</v>
      </c>
      <c r="J93" s="160">
        <v>463</v>
      </c>
      <c r="K93" s="160">
        <v>49681</v>
      </c>
      <c r="L93" s="160">
        <v>14365</v>
      </c>
      <c r="M93" s="160">
        <v>14336</v>
      </c>
      <c r="N93" s="160">
        <v>14203</v>
      </c>
      <c r="O93" s="160">
        <v>6777</v>
      </c>
      <c r="P93" s="160">
        <v>9820</v>
      </c>
      <c r="Q93" s="160">
        <v>0</v>
      </c>
      <c r="R93" s="160">
        <v>0</v>
      </c>
      <c r="S93" s="160">
        <v>5152</v>
      </c>
      <c r="T93" s="160">
        <v>-96</v>
      </c>
      <c r="U93" s="160">
        <v>5056</v>
      </c>
      <c r="V93" s="160">
        <v>823</v>
      </c>
      <c r="W93" s="160">
        <v>204</v>
      </c>
      <c r="X93" s="160">
        <v>4029</v>
      </c>
      <c r="Y93" s="160">
        <v>1760</v>
      </c>
      <c r="Z93" s="160">
        <v>21</v>
      </c>
      <c r="AA93" s="160">
        <v>1739</v>
      </c>
      <c r="AB93" s="160">
        <v>5768</v>
      </c>
      <c r="AC93" s="160">
        <v>608</v>
      </c>
      <c r="AD93" s="181"/>
      <c r="AE93" s="160">
        <v>32176</v>
      </c>
      <c r="AF93" s="160">
        <v>170</v>
      </c>
      <c r="AG93" s="160">
        <v>31604</v>
      </c>
      <c r="AH93" s="160">
        <v>31774</v>
      </c>
      <c r="AI93" s="161">
        <v>98.75</v>
      </c>
      <c r="AJ93" s="160">
        <v>-357</v>
      </c>
      <c r="AK93" s="160">
        <v>271</v>
      </c>
      <c r="AL93" s="160">
        <v>31518</v>
      </c>
      <c r="AM93" s="160">
        <v>10543</v>
      </c>
      <c r="AN93" s="160">
        <v>8921</v>
      </c>
      <c r="AO93" s="160">
        <v>8382</v>
      </c>
      <c r="AP93" s="160">
        <v>3672</v>
      </c>
      <c r="AQ93" s="181"/>
      <c r="AR93" s="186" t="s">
        <v>681</v>
      </c>
    </row>
    <row r="94" spans="1:44" ht="12.75">
      <c r="A94" s="131">
        <v>92</v>
      </c>
      <c r="B94" s="132" t="s">
        <v>179</v>
      </c>
      <c r="C94" s="173" t="s">
        <v>180</v>
      </c>
      <c r="D94" s="160">
        <v>59700</v>
      </c>
      <c r="E94" s="160">
        <v>506</v>
      </c>
      <c r="F94" s="160">
        <v>58340</v>
      </c>
      <c r="G94" s="160">
        <v>58846</v>
      </c>
      <c r="H94" s="161">
        <v>98.57</v>
      </c>
      <c r="I94" s="160">
        <v>75</v>
      </c>
      <c r="J94" s="160">
        <v>697</v>
      </c>
      <c r="K94" s="160">
        <v>59112</v>
      </c>
      <c r="L94" s="160">
        <v>17532</v>
      </c>
      <c r="M94" s="160">
        <v>17115</v>
      </c>
      <c r="N94" s="160">
        <v>17288</v>
      </c>
      <c r="O94" s="160">
        <v>7177</v>
      </c>
      <c r="P94" s="160">
        <v>5752</v>
      </c>
      <c r="Q94" s="160">
        <v>0</v>
      </c>
      <c r="R94" s="160">
        <v>0</v>
      </c>
      <c r="S94" s="160">
        <v>2042</v>
      </c>
      <c r="T94" s="160">
        <v>-656</v>
      </c>
      <c r="U94" s="160">
        <v>1386</v>
      </c>
      <c r="V94" s="160">
        <v>178</v>
      </c>
      <c r="W94" s="160">
        <v>42</v>
      </c>
      <c r="X94" s="160">
        <v>1166</v>
      </c>
      <c r="Y94" s="160">
        <v>911</v>
      </c>
      <c r="Z94" s="160">
        <v>12</v>
      </c>
      <c r="AA94" s="160">
        <v>899</v>
      </c>
      <c r="AB94" s="160">
        <v>2065</v>
      </c>
      <c r="AC94" s="160">
        <v>170</v>
      </c>
      <c r="AD94" s="181"/>
      <c r="AE94" s="160">
        <v>54929</v>
      </c>
      <c r="AF94" s="160">
        <v>581</v>
      </c>
      <c r="AG94" s="160">
        <v>53750</v>
      </c>
      <c r="AH94" s="160">
        <v>54331</v>
      </c>
      <c r="AI94" s="161">
        <v>98.91</v>
      </c>
      <c r="AJ94" s="160">
        <v>-1334</v>
      </c>
      <c r="AK94" s="160">
        <v>401</v>
      </c>
      <c r="AL94" s="160">
        <v>52817</v>
      </c>
      <c r="AM94" s="160">
        <v>16602</v>
      </c>
      <c r="AN94" s="160">
        <v>15449</v>
      </c>
      <c r="AO94" s="160">
        <v>15374</v>
      </c>
      <c r="AP94" s="160">
        <v>5392</v>
      </c>
      <c r="AQ94" s="181"/>
      <c r="AR94" s="186" t="s">
        <v>681</v>
      </c>
    </row>
    <row r="95" spans="1:44" ht="12.75">
      <c r="A95" s="131">
        <v>93</v>
      </c>
      <c r="B95" s="132" t="s">
        <v>181</v>
      </c>
      <c r="C95" s="173" t="s">
        <v>182</v>
      </c>
      <c r="D95" s="160">
        <v>29716</v>
      </c>
      <c r="E95" s="160">
        <v>411</v>
      </c>
      <c r="F95" s="160">
        <v>28912</v>
      </c>
      <c r="G95" s="160">
        <v>29323</v>
      </c>
      <c r="H95" s="161">
        <v>98.68</v>
      </c>
      <c r="I95" s="160">
        <v>227</v>
      </c>
      <c r="J95" s="160">
        <v>438</v>
      </c>
      <c r="K95" s="160">
        <v>29577</v>
      </c>
      <c r="L95" s="160">
        <v>9038</v>
      </c>
      <c r="M95" s="160">
        <v>8668</v>
      </c>
      <c r="N95" s="160">
        <v>8306</v>
      </c>
      <c r="O95" s="160">
        <v>3565</v>
      </c>
      <c r="P95" s="160">
        <v>2646</v>
      </c>
      <c r="Q95" s="160">
        <v>0</v>
      </c>
      <c r="R95" s="160">
        <v>0</v>
      </c>
      <c r="S95" s="160">
        <v>777</v>
      </c>
      <c r="T95" s="160">
        <v>-24</v>
      </c>
      <c r="U95" s="160">
        <v>753</v>
      </c>
      <c r="V95" s="160">
        <v>450</v>
      </c>
      <c r="W95" s="160">
        <v>17</v>
      </c>
      <c r="X95" s="160">
        <v>286</v>
      </c>
      <c r="Y95" s="160">
        <v>420</v>
      </c>
      <c r="Z95" s="160">
        <v>3</v>
      </c>
      <c r="AA95" s="160">
        <v>417</v>
      </c>
      <c r="AB95" s="160">
        <v>703</v>
      </c>
      <c r="AC95" s="160">
        <v>32</v>
      </c>
      <c r="AD95" s="181"/>
      <c r="AE95" s="160">
        <v>19394</v>
      </c>
      <c r="AF95" s="160">
        <v>46</v>
      </c>
      <c r="AG95" s="160">
        <v>18977</v>
      </c>
      <c r="AH95" s="160">
        <v>19023</v>
      </c>
      <c r="AI95" s="161">
        <v>98.09</v>
      </c>
      <c r="AJ95" s="160">
        <v>-285</v>
      </c>
      <c r="AK95" s="160">
        <v>56</v>
      </c>
      <c r="AL95" s="160">
        <v>18748</v>
      </c>
      <c r="AM95" s="160">
        <v>6164</v>
      </c>
      <c r="AN95" s="160">
        <v>5104</v>
      </c>
      <c r="AO95" s="160">
        <v>5367</v>
      </c>
      <c r="AP95" s="160">
        <v>2113</v>
      </c>
      <c r="AQ95" s="181"/>
      <c r="AR95" s="186" t="s">
        <v>681</v>
      </c>
    </row>
    <row r="96" spans="1:44" ht="12.75">
      <c r="A96" s="131">
        <v>94</v>
      </c>
      <c r="B96" s="132" t="s">
        <v>183</v>
      </c>
      <c r="C96" s="173" t="s">
        <v>184</v>
      </c>
      <c r="D96" s="160">
        <v>93359</v>
      </c>
      <c r="E96" s="160">
        <v>1758</v>
      </c>
      <c r="F96" s="160">
        <v>90589</v>
      </c>
      <c r="G96" s="160">
        <v>92347</v>
      </c>
      <c r="H96" s="161">
        <v>98.92</v>
      </c>
      <c r="I96" s="160">
        <v>477</v>
      </c>
      <c r="J96" s="160">
        <v>1856</v>
      </c>
      <c r="K96" s="160">
        <v>92922</v>
      </c>
      <c r="L96" s="160">
        <v>27688</v>
      </c>
      <c r="M96" s="160">
        <v>26338</v>
      </c>
      <c r="N96" s="160">
        <v>26622</v>
      </c>
      <c r="O96" s="160">
        <v>12274</v>
      </c>
      <c r="P96" s="160">
        <v>6958</v>
      </c>
      <c r="Q96" s="160">
        <v>0</v>
      </c>
      <c r="R96" s="160">
        <v>0</v>
      </c>
      <c r="S96" s="160">
        <v>1512</v>
      </c>
      <c r="T96" s="160">
        <v>206</v>
      </c>
      <c r="U96" s="160">
        <v>1718</v>
      </c>
      <c r="V96" s="160">
        <v>963</v>
      </c>
      <c r="W96" s="160">
        <v>96</v>
      </c>
      <c r="X96" s="160">
        <v>659</v>
      </c>
      <c r="Y96" s="160">
        <v>1058</v>
      </c>
      <c r="Z96" s="160">
        <v>29</v>
      </c>
      <c r="AA96" s="160">
        <v>1029</v>
      </c>
      <c r="AB96" s="160">
        <v>1688</v>
      </c>
      <c r="AC96" s="160">
        <v>95</v>
      </c>
      <c r="AD96" s="181"/>
      <c r="AE96" s="160">
        <v>52887</v>
      </c>
      <c r="AF96" s="160">
        <v>530</v>
      </c>
      <c r="AG96" s="160">
        <v>51680</v>
      </c>
      <c r="AH96" s="160">
        <v>52210</v>
      </c>
      <c r="AI96" s="161">
        <v>98.72</v>
      </c>
      <c r="AJ96" s="160">
        <v>-830</v>
      </c>
      <c r="AK96" s="160">
        <v>459</v>
      </c>
      <c r="AL96" s="160">
        <v>51309</v>
      </c>
      <c r="AM96" s="160">
        <v>16914</v>
      </c>
      <c r="AN96" s="160">
        <v>14226</v>
      </c>
      <c r="AO96" s="160">
        <v>14240</v>
      </c>
      <c r="AP96" s="160">
        <v>5929</v>
      </c>
      <c r="AQ96" s="181"/>
      <c r="AR96" s="186" t="s">
        <v>681</v>
      </c>
    </row>
    <row r="97" spans="1:44" ht="12.75">
      <c r="A97" s="131">
        <v>95</v>
      </c>
      <c r="B97" s="132" t="s">
        <v>185</v>
      </c>
      <c r="C97" s="173" t="s">
        <v>186</v>
      </c>
      <c r="D97" s="160">
        <v>121983</v>
      </c>
      <c r="E97" s="160">
        <v>3035</v>
      </c>
      <c r="F97" s="160">
        <v>113903</v>
      </c>
      <c r="G97" s="160">
        <v>116938</v>
      </c>
      <c r="H97" s="161">
        <v>95.86</v>
      </c>
      <c r="I97" s="160">
        <v>5983</v>
      </c>
      <c r="J97" s="160">
        <v>2428</v>
      </c>
      <c r="K97" s="160">
        <v>122314</v>
      </c>
      <c r="L97" s="160">
        <v>34884</v>
      </c>
      <c r="M97" s="160">
        <v>33206</v>
      </c>
      <c r="N97" s="160">
        <v>33244</v>
      </c>
      <c r="O97" s="160">
        <v>20980</v>
      </c>
      <c r="P97" s="160">
        <v>36951</v>
      </c>
      <c r="Q97" s="160">
        <v>0</v>
      </c>
      <c r="R97" s="160">
        <v>0</v>
      </c>
      <c r="S97" s="160">
        <v>33449</v>
      </c>
      <c r="T97" s="160">
        <v>-2129</v>
      </c>
      <c r="U97" s="160">
        <v>31320</v>
      </c>
      <c r="V97" s="160">
        <v>2924</v>
      </c>
      <c r="W97" s="160">
        <v>2258</v>
      </c>
      <c r="X97" s="160">
        <v>26138</v>
      </c>
      <c r="Y97" s="160">
        <v>6062</v>
      </c>
      <c r="Z97" s="160">
        <v>35</v>
      </c>
      <c r="AA97" s="160">
        <v>6027</v>
      </c>
      <c r="AB97" s="160">
        <v>32165</v>
      </c>
      <c r="AC97" s="160">
        <v>2934</v>
      </c>
      <c r="AD97" s="181"/>
      <c r="AE97" s="160">
        <v>107844</v>
      </c>
      <c r="AF97" s="160">
        <v>918</v>
      </c>
      <c r="AG97" s="160">
        <v>105697</v>
      </c>
      <c r="AH97" s="160">
        <v>106615</v>
      </c>
      <c r="AI97" s="161">
        <v>98.86</v>
      </c>
      <c r="AJ97" s="160">
        <v>-1451</v>
      </c>
      <c r="AK97" s="160">
        <v>745</v>
      </c>
      <c r="AL97" s="160">
        <v>104991</v>
      </c>
      <c r="AM97" s="160">
        <v>30710</v>
      </c>
      <c r="AN97" s="160">
        <v>28204</v>
      </c>
      <c r="AO97" s="160">
        <v>27822</v>
      </c>
      <c r="AP97" s="160">
        <v>18255</v>
      </c>
      <c r="AQ97" s="181"/>
      <c r="AR97" s="186" t="s">
        <v>682</v>
      </c>
    </row>
    <row r="98" spans="1:44" ht="12.75">
      <c r="A98" s="131">
        <v>96</v>
      </c>
      <c r="B98" s="132" t="s">
        <v>187</v>
      </c>
      <c r="C98" s="173" t="s">
        <v>188</v>
      </c>
      <c r="D98" s="160">
        <v>74189</v>
      </c>
      <c r="E98" s="160">
        <v>658</v>
      </c>
      <c r="F98" s="160">
        <v>71912</v>
      </c>
      <c r="G98" s="160">
        <v>72570</v>
      </c>
      <c r="H98" s="161">
        <v>97.82</v>
      </c>
      <c r="I98" s="160">
        <v>852</v>
      </c>
      <c r="J98" s="160">
        <v>949</v>
      </c>
      <c r="K98" s="160">
        <v>73713</v>
      </c>
      <c r="L98" s="160">
        <v>20152</v>
      </c>
      <c r="M98" s="160">
        <v>18907</v>
      </c>
      <c r="N98" s="160">
        <v>18964</v>
      </c>
      <c r="O98" s="160">
        <v>15690</v>
      </c>
      <c r="P98" s="160">
        <v>9092</v>
      </c>
      <c r="Q98" s="160">
        <v>0</v>
      </c>
      <c r="R98" s="160">
        <v>0</v>
      </c>
      <c r="S98" s="160">
        <v>4033</v>
      </c>
      <c r="T98" s="160">
        <v>72</v>
      </c>
      <c r="U98" s="160">
        <v>4105</v>
      </c>
      <c r="V98" s="160">
        <v>1229</v>
      </c>
      <c r="W98" s="160">
        <v>462</v>
      </c>
      <c r="X98" s="160">
        <v>2414</v>
      </c>
      <c r="Y98" s="160">
        <v>1682</v>
      </c>
      <c r="Z98" s="160">
        <v>45</v>
      </c>
      <c r="AA98" s="160">
        <v>1637</v>
      </c>
      <c r="AB98" s="160">
        <v>4051</v>
      </c>
      <c r="AC98" s="160">
        <v>344</v>
      </c>
      <c r="AD98" s="181"/>
      <c r="AE98" s="160">
        <v>33741</v>
      </c>
      <c r="AF98" s="160">
        <v>74</v>
      </c>
      <c r="AG98" s="160">
        <v>32604</v>
      </c>
      <c r="AH98" s="160">
        <v>32678</v>
      </c>
      <c r="AI98" s="161">
        <v>96.85</v>
      </c>
      <c r="AJ98" s="160">
        <v>-649</v>
      </c>
      <c r="AK98" s="160">
        <v>215</v>
      </c>
      <c r="AL98" s="160">
        <v>32170</v>
      </c>
      <c r="AM98" s="160">
        <v>10566</v>
      </c>
      <c r="AN98" s="160">
        <v>8599</v>
      </c>
      <c r="AO98" s="160">
        <v>8058</v>
      </c>
      <c r="AP98" s="160">
        <v>4947</v>
      </c>
      <c r="AQ98" s="181"/>
      <c r="AR98" s="186" t="s">
        <v>681</v>
      </c>
    </row>
    <row r="99" spans="1:44" ht="12.75">
      <c r="A99" s="131">
        <v>97</v>
      </c>
      <c r="B99" s="132" t="s">
        <v>189</v>
      </c>
      <c r="C99" s="173" t="s">
        <v>190</v>
      </c>
      <c r="D99" s="160">
        <v>46145</v>
      </c>
      <c r="E99" s="160">
        <v>674</v>
      </c>
      <c r="F99" s="160">
        <v>44912</v>
      </c>
      <c r="G99" s="160">
        <v>45586</v>
      </c>
      <c r="H99" s="161">
        <v>98.79</v>
      </c>
      <c r="I99" s="160">
        <v>304</v>
      </c>
      <c r="J99" s="160">
        <v>636</v>
      </c>
      <c r="K99" s="160">
        <v>45852</v>
      </c>
      <c r="L99" s="160">
        <v>14097</v>
      </c>
      <c r="M99" s="160">
        <v>13483</v>
      </c>
      <c r="N99" s="160">
        <v>13139</v>
      </c>
      <c r="O99" s="160">
        <v>5133</v>
      </c>
      <c r="P99" s="160">
        <v>3610</v>
      </c>
      <c r="Q99" s="160">
        <v>0</v>
      </c>
      <c r="R99" s="160">
        <v>0</v>
      </c>
      <c r="S99" s="160">
        <v>1016</v>
      </c>
      <c r="T99" s="160">
        <v>0</v>
      </c>
      <c r="U99" s="160">
        <v>1016</v>
      </c>
      <c r="V99" s="160">
        <v>836</v>
      </c>
      <c r="W99" s="160">
        <v>90</v>
      </c>
      <c r="X99" s="160">
        <v>90</v>
      </c>
      <c r="Y99" s="160">
        <v>498</v>
      </c>
      <c r="Z99" s="160">
        <v>16</v>
      </c>
      <c r="AA99" s="160">
        <v>482</v>
      </c>
      <c r="AB99" s="160">
        <v>572</v>
      </c>
      <c r="AC99" s="160">
        <v>89</v>
      </c>
      <c r="AD99" s="181"/>
      <c r="AE99" s="160">
        <v>23193</v>
      </c>
      <c r="AF99" s="160">
        <v>787</v>
      </c>
      <c r="AG99" s="160">
        <v>21931</v>
      </c>
      <c r="AH99" s="160">
        <v>22718</v>
      </c>
      <c r="AI99" s="161">
        <v>97.95</v>
      </c>
      <c r="AJ99" s="160">
        <v>332</v>
      </c>
      <c r="AK99" s="160">
        <v>296</v>
      </c>
      <c r="AL99" s="160">
        <v>22559</v>
      </c>
      <c r="AM99" s="160">
        <v>6844</v>
      </c>
      <c r="AN99" s="160">
        <v>5328</v>
      </c>
      <c r="AO99" s="160">
        <v>6450</v>
      </c>
      <c r="AP99" s="160">
        <v>3937</v>
      </c>
      <c r="AQ99" s="181"/>
      <c r="AR99" s="186" t="s">
        <v>681</v>
      </c>
    </row>
    <row r="100" spans="1:44" ht="12.75">
      <c r="A100" s="131">
        <v>98</v>
      </c>
      <c r="B100" s="132" t="s">
        <v>191</v>
      </c>
      <c r="C100" s="173" t="s">
        <v>192</v>
      </c>
      <c r="D100" s="160">
        <v>45065</v>
      </c>
      <c r="E100" s="160">
        <v>546</v>
      </c>
      <c r="F100" s="160">
        <v>43541</v>
      </c>
      <c r="G100" s="160">
        <v>44087</v>
      </c>
      <c r="H100" s="161">
        <v>97.83</v>
      </c>
      <c r="I100" s="160">
        <v>845</v>
      </c>
      <c r="J100" s="160">
        <v>473</v>
      </c>
      <c r="K100" s="160">
        <v>44859</v>
      </c>
      <c r="L100" s="160">
        <v>15040</v>
      </c>
      <c r="M100" s="160">
        <v>13121</v>
      </c>
      <c r="N100" s="160">
        <v>12983</v>
      </c>
      <c r="O100" s="160">
        <v>3715</v>
      </c>
      <c r="P100" s="160">
        <v>8277</v>
      </c>
      <c r="Q100" s="160">
        <v>0</v>
      </c>
      <c r="R100" s="160">
        <v>0</v>
      </c>
      <c r="S100" s="160">
        <v>4141</v>
      </c>
      <c r="T100" s="160">
        <v>-98</v>
      </c>
      <c r="U100" s="160">
        <v>4043</v>
      </c>
      <c r="V100" s="160">
        <v>1079</v>
      </c>
      <c r="W100" s="160">
        <v>501</v>
      </c>
      <c r="X100" s="160">
        <v>2463</v>
      </c>
      <c r="Y100" s="160">
        <v>1168</v>
      </c>
      <c r="Z100" s="160">
        <v>5</v>
      </c>
      <c r="AA100" s="160">
        <v>1163</v>
      </c>
      <c r="AB100" s="160">
        <v>3626</v>
      </c>
      <c r="AC100" s="160">
        <v>0</v>
      </c>
      <c r="AD100" s="181"/>
      <c r="AE100" s="160">
        <v>24296</v>
      </c>
      <c r="AF100" s="160">
        <v>490</v>
      </c>
      <c r="AG100" s="160">
        <v>23272</v>
      </c>
      <c r="AH100" s="160">
        <v>23762</v>
      </c>
      <c r="AI100" s="161">
        <v>97.8</v>
      </c>
      <c r="AJ100" s="160">
        <v>-203</v>
      </c>
      <c r="AK100" s="160">
        <v>305</v>
      </c>
      <c r="AL100" s="160">
        <v>23374</v>
      </c>
      <c r="AM100" s="160">
        <v>8395</v>
      </c>
      <c r="AN100" s="160">
        <v>7426</v>
      </c>
      <c r="AO100" s="160">
        <v>6470</v>
      </c>
      <c r="AP100" s="160">
        <v>1083</v>
      </c>
      <c r="AQ100" s="181"/>
      <c r="AR100" s="186" t="s">
        <v>681</v>
      </c>
    </row>
    <row r="101" spans="1:44" ht="12.75">
      <c r="A101" s="131">
        <v>99</v>
      </c>
      <c r="B101" s="132" t="s">
        <v>193</v>
      </c>
      <c r="C101" s="173" t="s">
        <v>194</v>
      </c>
      <c r="D101" s="160">
        <v>48899</v>
      </c>
      <c r="E101" s="160">
        <v>951</v>
      </c>
      <c r="F101" s="160">
        <v>46638</v>
      </c>
      <c r="G101" s="160">
        <v>47589</v>
      </c>
      <c r="H101" s="161">
        <v>97.32</v>
      </c>
      <c r="I101" s="160">
        <v>855</v>
      </c>
      <c r="J101" s="160">
        <v>880</v>
      </c>
      <c r="K101" s="160">
        <v>48373</v>
      </c>
      <c r="L101" s="160">
        <v>13968</v>
      </c>
      <c r="M101" s="160">
        <v>13402</v>
      </c>
      <c r="N101" s="160">
        <v>13771</v>
      </c>
      <c r="O101" s="160">
        <v>7232</v>
      </c>
      <c r="P101" s="160">
        <v>7943</v>
      </c>
      <c r="Q101" s="160">
        <v>0</v>
      </c>
      <c r="R101" s="160">
        <v>0</v>
      </c>
      <c r="S101" s="160">
        <v>2399</v>
      </c>
      <c r="T101" s="160">
        <v>-133</v>
      </c>
      <c r="U101" s="160">
        <v>2266</v>
      </c>
      <c r="V101" s="160">
        <v>855</v>
      </c>
      <c r="W101" s="160">
        <v>172</v>
      </c>
      <c r="X101" s="160">
        <v>1239</v>
      </c>
      <c r="Y101" s="160">
        <v>1341</v>
      </c>
      <c r="Z101" s="160">
        <v>26</v>
      </c>
      <c r="AA101" s="160">
        <v>1315</v>
      </c>
      <c r="AB101" s="160">
        <v>2554</v>
      </c>
      <c r="AC101" s="160">
        <v>92</v>
      </c>
      <c r="AD101" s="181"/>
      <c r="AE101" s="160">
        <v>74878</v>
      </c>
      <c r="AF101" s="160">
        <v>1923</v>
      </c>
      <c r="AG101" s="160">
        <v>71569</v>
      </c>
      <c r="AH101" s="160">
        <v>73492</v>
      </c>
      <c r="AI101" s="161">
        <v>98.15</v>
      </c>
      <c r="AJ101" s="160">
        <v>-1802</v>
      </c>
      <c r="AK101" s="160">
        <v>1116</v>
      </c>
      <c r="AL101" s="160">
        <v>70883</v>
      </c>
      <c r="AM101" s="160">
        <v>23892</v>
      </c>
      <c r="AN101" s="160">
        <v>19520</v>
      </c>
      <c r="AO101" s="160">
        <v>19932</v>
      </c>
      <c r="AP101" s="160">
        <v>7539</v>
      </c>
      <c r="AQ101" s="181"/>
      <c r="AR101" s="186" t="s">
        <v>681</v>
      </c>
    </row>
    <row r="102" spans="1:44" ht="12.75">
      <c r="A102" s="131">
        <v>100</v>
      </c>
      <c r="B102" s="132" t="s">
        <v>195</v>
      </c>
      <c r="C102" s="173" t="s">
        <v>196</v>
      </c>
      <c r="D102" s="160">
        <v>56176</v>
      </c>
      <c r="E102" s="160">
        <v>371</v>
      </c>
      <c r="F102" s="160">
        <v>54886</v>
      </c>
      <c r="G102" s="160">
        <v>55257</v>
      </c>
      <c r="H102" s="161">
        <v>98.36</v>
      </c>
      <c r="I102" s="160">
        <v>409</v>
      </c>
      <c r="J102" s="160">
        <v>431</v>
      </c>
      <c r="K102" s="160">
        <v>55726</v>
      </c>
      <c r="L102" s="160">
        <v>16761</v>
      </c>
      <c r="M102" s="160">
        <v>16172</v>
      </c>
      <c r="N102" s="160">
        <v>16298</v>
      </c>
      <c r="O102" s="160">
        <v>6495</v>
      </c>
      <c r="P102" s="160">
        <v>4281</v>
      </c>
      <c r="Q102" s="160">
        <v>0</v>
      </c>
      <c r="R102" s="160">
        <v>0</v>
      </c>
      <c r="S102" s="160">
        <v>2525</v>
      </c>
      <c r="T102" s="160">
        <v>-220</v>
      </c>
      <c r="U102" s="160">
        <v>2305</v>
      </c>
      <c r="V102" s="160">
        <v>743</v>
      </c>
      <c r="W102" s="160">
        <v>-24</v>
      </c>
      <c r="X102" s="160">
        <v>1586</v>
      </c>
      <c r="Y102" s="160">
        <v>1021</v>
      </c>
      <c r="Z102" s="160">
        <v>2</v>
      </c>
      <c r="AA102" s="160">
        <v>1019</v>
      </c>
      <c r="AB102" s="160">
        <v>2605</v>
      </c>
      <c r="AC102" s="160">
        <v>114</v>
      </c>
      <c r="AD102" s="181"/>
      <c r="AE102" s="160">
        <v>41333</v>
      </c>
      <c r="AF102" s="160">
        <v>577</v>
      </c>
      <c r="AG102" s="160">
        <v>39979</v>
      </c>
      <c r="AH102" s="160">
        <v>40556</v>
      </c>
      <c r="AI102" s="161">
        <v>98.12</v>
      </c>
      <c r="AJ102" s="160">
        <v>-3417</v>
      </c>
      <c r="AK102" s="160">
        <v>175</v>
      </c>
      <c r="AL102" s="160">
        <v>36737</v>
      </c>
      <c r="AM102" s="160">
        <v>13494</v>
      </c>
      <c r="AN102" s="160">
        <v>11637</v>
      </c>
      <c r="AO102" s="160">
        <v>7503</v>
      </c>
      <c r="AP102" s="160">
        <v>4103</v>
      </c>
      <c r="AQ102" s="181"/>
      <c r="AR102" s="186" t="s">
        <v>681</v>
      </c>
    </row>
    <row r="103" spans="1:44" ht="12.75">
      <c r="A103" s="131">
        <v>101</v>
      </c>
      <c r="B103" s="132" t="s">
        <v>197</v>
      </c>
      <c r="C103" s="173" t="s">
        <v>198</v>
      </c>
      <c r="D103" s="160">
        <v>41004</v>
      </c>
      <c r="E103" s="160">
        <v>726</v>
      </c>
      <c r="F103" s="160">
        <v>39452</v>
      </c>
      <c r="G103" s="160">
        <v>40178</v>
      </c>
      <c r="H103" s="161">
        <v>97.99</v>
      </c>
      <c r="I103" s="160">
        <v>461</v>
      </c>
      <c r="J103" s="160">
        <v>825</v>
      </c>
      <c r="K103" s="160">
        <v>40738</v>
      </c>
      <c r="L103" s="160">
        <v>12030</v>
      </c>
      <c r="M103" s="160">
        <v>11778</v>
      </c>
      <c r="N103" s="160">
        <v>11757</v>
      </c>
      <c r="O103" s="160">
        <v>5173</v>
      </c>
      <c r="P103" s="160">
        <v>8031</v>
      </c>
      <c r="Q103" s="160">
        <v>0</v>
      </c>
      <c r="R103" s="160">
        <v>0</v>
      </c>
      <c r="S103" s="160">
        <v>725</v>
      </c>
      <c r="T103" s="160">
        <v>93</v>
      </c>
      <c r="U103" s="160">
        <v>818</v>
      </c>
      <c r="V103" s="160">
        <v>255</v>
      </c>
      <c r="W103" s="160">
        <v>17</v>
      </c>
      <c r="X103" s="160">
        <v>546</v>
      </c>
      <c r="Y103" s="160">
        <v>1529</v>
      </c>
      <c r="Z103" s="160">
        <v>181</v>
      </c>
      <c r="AA103" s="160">
        <v>1348</v>
      </c>
      <c r="AB103" s="160">
        <v>1894</v>
      </c>
      <c r="AC103" s="160">
        <v>0</v>
      </c>
      <c r="AD103" s="181"/>
      <c r="AE103" s="160">
        <v>23720</v>
      </c>
      <c r="AF103" s="160">
        <v>79</v>
      </c>
      <c r="AG103" s="160">
        <v>23051</v>
      </c>
      <c r="AH103" s="160">
        <v>23130</v>
      </c>
      <c r="AI103" s="161">
        <v>97.51</v>
      </c>
      <c r="AJ103" s="160">
        <v>-409</v>
      </c>
      <c r="AK103" s="160">
        <v>28</v>
      </c>
      <c r="AL103" s="160">
        <v>22670</v>
      </c>
      <c r="AM103" s="160">
        <v>7044</v>
      </c>
      <c r="AN103" s="160">
        <v>6513</v>
      </c>
      <c r="AO103" s="160">
        <v>6237</v>
      </c>
      <c r="AP103" s="160">
        <v>2876</v>
      </c>
      <c r="AQ103" s="181"/>
      <c r="AR103" s="186" t="s">
        <v>681</v>
      </c>
    </row>
    <row r="104" spans="1:44" ht="12.75">
      <c r="A104" s="131">
        <v>102</v>
      </c>
      <c r="B104" s="132" t="s">
        <v>199</v>
      </c>
      <c r="C104" s="173" t="s">
        <v>200</v>
      </c>
      <c r="D104" s="160">
        <v>23666</v>
      </c>
      <c r="E104" s="160">
        <v>355</v>
      </c>
      <c r="F104" s="160">
        <v>22598</v>
      </c>
      <c r="G104" s="160">
        <v>22953</v>
      </c>
      <c r="H104" s="161">
        <v>96.99</v>
      </c>
      <c r="I104" s="160">
        <v>311</v>
      </c>
      <c r="J104" s="160">
        <v>404</v>
      </c>
      <c r="K104" s="160">
        <v>23313</v>
      </c>
      <c r="L104" s="160">
        <v>6888</v>
      </c>
      <c r="M104" s="160">
        <v>6492</v>
      </c>
      <c r="N104" s="160">
        <v>6608</v>
      </c>
      <c r="O104" s="160">
        <v>3325</v>
      </c>
      <c r="P104" s="160">
        <v>3748</v>
      </c>
      <c r="Q104" s="160">
        <v>0</v>
      </c>
      <c r="R104" s="160">
        <v>0</v>
      </c>
      <c r="S104" s="160">
        <v>2246</v>
      </c>
      <c r="T104" s="160">
        <v>-344</v>
      </c>
      <c r="U104" s="160">
        <v>1902</v>
      </c>
      <c r="V104" s="160">
        <v>185</v>
      </c>
      <c r="W104" s="160">
        <v>315</v>
      </c>
      <c r="X104" s="160">
        <v>1402</v>
      </c>
      <c r="Y104" s="160">
        <v>755</v>
      </c>
      <c r="Z104" s="160">
        <v>41</v>
      </c>
      <c r="AA104" s="160">
        <v>714</v>
      </c>
      <c r="AB104" s="160">
        <v>2116</v>
      </c>
      <c r="AC104" s="160">
        <v>0</v>
      </c>
      <c r="AD104" s="181"/>
      <c r="AE104" s="160">
        <v>21522</v>
      </c>
      <c r="AF104" s="160">
        <v>85</v>
      </c>
      <c r="AG104" s="160">
        <v>21139</v>
      </c>
      <c r="AH104" s="160">
        <v>21224</v>
      </c>
      <c r="AI104" s="161">
        <v>98.62</v>
      </c>
      <c r="AJ104" s="160">
        <v>-439</v>
      </c>
      <c r="AK104" s="160">
        <v>97</v>
      </c>
      <c r="AL104" s="160">
        <v>20797</v>
      </c>
      <c r="AM104" s="160">
        <v>6675</v>
      </c>
      <c r="AN104" s="160">
        <v>5968</v>
      </c>
      <c r="AO104" s="160">
        <v>5989</v>
      </c>
      <c r="AP104" s="160">
        <v>2165</v>
      </c>
      <c r="AQ104" s="181"/>
      <c r="AR104" s="186" t="s">
        <v>681</v>
      </c>
    </row>
    <row r="105" spans="1:44" ht="12.75">
      <c r="A105" s="131">
        <v>103</v>
      </c>
      <c r="B105" s="132" t="s">
        <v>201</v>
      </c>
      <c r="C105" s="173" t="s">
        <v>202</v>
      </c>
      <c r="D105" s="160">
        <v>39515</v>
      </c>
      <c r="E105" s="160">
        <v>349</v>
      </c>
      <c r="F105" s="160">
        <v>38475</v>
      </c>
      <c r="G105" s="160">
        <v>38824</v>
      </c>
      <c r="H105" s="161">
        <v>98.25</v>
      </c>
      <c r="I105" s="160">
        <v>1247</v>
      </c>
      <c r="J105" s="160">
        <v>396</v>
      </c>
      <c r="K105" s="160">
        <v>40118</v>
      </c>
      <c r="L105" s="160">
        <v>11275</v>
      </c>
      <c r="M105" s="160">
        <v>10708</v>
      </c>
      <c r="N105" s="160">
        <v>11160</v>
      </c>
      <c r="O105" s="160">
        <v>6975</v>
      </c>
      <c r="P105" s="160">
        <v>6079</v>
      </c>
      <c r="Q105" s="160">
        <v>0</v>
      </c>
      <c r="R105" s="160">
        <v>0</v>
      </c>
      <c r="S105" s="160">
        <v>1847</v>
      </c>
      <c r="T105" s="160">
        <v>-180</v>
      </c>
      <c r="U105" s="160">
        <v>1667</v>
      </c>
      <c r="V105" s="160">
        <v>1342</v>
      </c>
      <c r="W105" s="160">
        <v>90</v>
      </c>
      <c r="X105" s="160">
        <v>235</v>
      </c>
      <c r="Y105" s="160">
        <v>790</v>
      </c>
      <c r="Z105" s="160">
        <v>15</v>
      </c>
      <c r="AA105" s="160">
        <v>775</v>
      </c>
      <c r="AB105" s="160">
        <v>1010</v>
      </c>
      <c r="AC105" s="160">
        <v>163</v>
      </c>
      <c r="AD105" s="181"/>
      <c r="AE105" s="160">
        <v>11452</v>
      </c>
      <c r="AF105" s="160">
        <v>115</v>
      </c>
      <c r="AG105" s="160">
        <v>10815</v>
      </c>
      <c r="AH105" s="160">
        <v>10930</v>
      </c>
      <c r="AI105" s="161">
        <v>95.44</v>
      </c>
      <c r="AJ105" s="160">
        <v>265</v>
      </c>
      <c r="AK105" s="160">
        <v>90</v>
      </c>
      <c r="AL105" s="160">
        <v>11170</v>
      </c>
      <c r="AM105" s="160">
        <v>3796</v>
      </c>
      <c r="AN105" s="160">
        <v>3081</v>
      </c>
      <c r="AO105" s="160">
        <v>2797</v>
      </c>
      <c r="AP105" s="160">
        <v>1496</v>
      </c>
      <c r="AQ105" s="181"/>
      <c r="AR105" s="186" t="s">
        <v>681</v>
      </c>
    </row>
    <row r="106" spans="1:44" ht="12.75">
      <c r="A106" s="131">
        <v>104</v>
      </c>
      <c r="B106" s="132" t="s">
        <v>203</v>
      </c>
      <c r="C106" s="173" t="s">
        <v>204</v>
      </c>
      <c r="D106" s="160">
        <v>41582</v>
      </c>
      <c r="E106" s="160">
        <v>466</v>
      </c>
      <c r="F106" s="160">
        <v>40272</v>
      </c>
      <c r="G106" s="160">
        <v>40738</v>
      </c>
      <c r="H106" s="161">
        <v>97.97</v>
      </c>
      <c r="I106" s="160">
        <v>480</v>
      </c>
      <c r="J106" s="160">
        <v>530</v>
      </c>
      <c r="K106" s="160">
        <v>41282</v>
      </c>
      <c r="L106" s="160">
        <v>12225</v>
      </c>
      <c r="M106" s="160">
        <v>11774</v>
      </c>
      <c r="N106" s="160">
        <v>11746</v>
      </c>
      <c r="O106" s="160">
        <v>5537</v>
      </c>
      <c r="P106" s="160">
        <v>5259</v>
      </c>
      <c r="Q106" s="160">
        <v>0</v>
      </c>
      <c r="R106" s="160">
        <v>0</v>
      </c>
      <c r="S106" s="160">
        <v>1754</v>
      </c>
      <c r="T106" s="160">
        <v>75</v>
      </c>
      <c r="U106" s="160">
        <v>1829</v>
      </c>
      <c r="V106" s="160">
        <v>479</v>
      </c>
      <c r="W106" s="160">
        <v>280</v>
      </c>
      <c r="X106" s="160">
        <v>1070</v>
      </c>
      <c r="Y106" s="160">
        <v>1109</v>
      </c>
      <c r="Z106" s="160">
        <v>44</v>
      </c>
      <c r="AA106" s="160">
        <v>1065</v>
      </c>
      <c r="AB106" s="160">
        <v>2135</v>
      </c>
      <c r="AC106" s="160">
        <v>126</v>
      </c>
      <c r="AD106" s="181"/>
      <c r="AE106" s="160">
        <v>23982</v>
      </c>
      <c r="AF106" s="160">
        <v>141</v>
      </c>
      <c r="AG106" s="160">
        <v>23368</v>
      </c>
      <c r="AH106" s="160">
        <v>23509</v>
      </c>
      <c r="AI106" s="161">
        <v>98.03</v>
      </c>
      <c r="AJ106" s="160">
        <v>-114</v>
      </c>
      <c r="AK106" s="160">
        <v>255</v>
      </c>
      <c r="AL106" s="160">
        <v>23509</v>
      </c>
      <c r="AM106" s="160">
        <v>7557</v>
      </c>
      <c r="AN106" s="160">
        <v>6756</v>
      </c>
      <c r="AO106" s="160">
        <v>6500</v>
      </c>
      <c r="AP106" s="160">
        <v>2696</v>
      </c>
      <c r="AQ106" s="181"/>
      <c r="AR106" s="186" t="s">
        <v>681</v>
      </c>
    </row>
    <row r="107" spans="1:44" ht="12.75">
      <c r="A107" s="131">
        <v>105</v>
      </c>
      <c r="B107" s="132" t="s">
        <v>205</v>
      </c>
      <c r="C107" s="173" t="s">
        <v>206</v>
      </c>
      <c r="D107" s="160">
        <v>74627</v>
      </c>
      <c r="E107" s="160">
        <v>759</v>
      </c>
      <c r="F107" s="160">
        <v>71305</v>
      </c>
      <c r="G107" s="160">
        <v>72064</v>
      </c>
      <c r="H107" s="161">
        <v>96.57</v>
      </c>
      <c r="I107" s="160">
        <v>1657</v>
      </c>
      <c r="J107" s="160">
        <v>947</v>
      </c>
      <c r="K107" s="160">
        <v>73909</v>
      </c>
      <c r="L107" s="160">
        <v>20534</v>
      </c>
      <c r="M107" s="160">
        <v>20359</v>
      </c>
      <c r="N107" s="160">
        <v>20463</v>
      </c>
      <c r="O107" s="160">
        <v>12553</v>
      </c>
      <c r="P107" s="160">
        <v>22229</v>
      </c>
      <c r="Q107" s="160">
        <v>0</v>
      </c>
      <c r="R107" s="160">
        <v>0</v>
      </c>
      <c r="S107" s="160">
        <v>7052</v>
      </c>
      <c r="T107" s="160">
        <v>293</v>
      </c>
      <c r="U107" s="160">
        <v>7345</v>
      </c>
      <c r="V107" s="160">
        <v>2548</v>
      </c>
      <c r="W107" s="160">
        <v>423</v>
      </c>
      <c r="X107" s="160">
        <v>4374</v>
      </c>
      <c r="Y107" s="160">
        <v>2917</v>
      </c>
      <c r="Z107" s="160">
        <v>31</v>
      </c>
      <c r="AA107" s="160">
        <v>2886</v>
      </c>
      <c r="AB107" s="160">
        <v>7260</v>
      </c>
      <c r="AC107" s="160">
        <v>354</v>
      </c>
      <c r="AD107" s="181"/>
      <c r="AE107" s="160">
        <v>85588</v>
      </c>
      <c r="AF107" s="160">
        <v>492</v>
      </c>
      <c r="AG107" s="160">
        <v>81912</v>
      </c>
      <c r="AH107" s="160">
        <v>82404</v>
      </c>
      <c r="AI107" s="161">
        <v>96.28</v>
      </c>
      <c r="AJ107" s="160">
        <v>-1295</v>
      </c>
      <c r="AK107" s="160">
        <v>866</v>
      </c>
      <c r="AL107" s="160">
        <v>81483</v>
      </c>
      <c r="AM107" s="160">
        <v>28774</v>
      </c>
      <c r="AN107" s="160">
        <v>21009</v>
      </c>
      <c r="AO107" s="160">
        <v>21068</v>
      </c>
      <c r="AP107" s="160">
        <v>10632</v>
      </c>
      <c r="AQ107" s="181"/>
      <c r="AR107" s="186" t="s">
        <v>683</v>
      </c>
    </row>
    <row r="108" spans="1:44" ht="12.75">
      <c r="A108" s="131">
        <v>106</v>
      </c>
      <c r="B108" s="132" t="s">
        <v>207</v>
      </c>
      <c r="C108" s="173" t="s">
        <v>208</v>
      </c>
      <c r="D108" s="160">
        <v>53910</v>
      </c>
      <c r="E108" s="160">
        <v>594</v>
      </c>
      <c r="F108" s="160">
        <v>52507</v>
      </c>
      <c r="G108" s="160">
        <v>53101</v>
      </c>
      <c r="H108" s="161">
        <v>98.5</v>
      </c>
      <c r="I108" s="160">
        <v>448</v>
      </c>
      <c r="J108" s="160">
        <v>531</v>
      </c>
      <c r="K108" s="160">
        <v>53486</v>
      </c>
      <c r="L108" s="160">
        <v>15626</v>
      </c>
      <c r="M108" s="160">
        <v>15357</v>
      </c>
      <c r="N108" s="160">
        <v>15451</v>
      </c>
      <c r="O108" s="160">
        <v>7052</v>
      </c>
      <c r="P108" s="160">
        <v>7980</v>
      </c>
      <c r="Q108" s="160">
        <v>0</v>
      </c>
      <c r="R108" s="160">
        <v>0</v>
      </c>
      <c r="S108" s="160">
        <v>2108</v>
      </c>
      <c r="T108" s="160">
        <v>67</v>
      </c>
      <c r="U108" s="160">
        <v>2175</v>
      </c>
      <c r="V108" s="160">
        <v>679</v>
      </c>
      <c r="W108" s="160">
        <v>266</v>
      </c>
      <c r="X108" s="160">
        <v>1230</v>
      </c>
      <c r="Y108" s="160">
        <v>893</v>
      </c>
      <c r="Z108" s="160">
        <v>35</v>
      </c>
      <c r="AA108" s="160">
        <v>858</v>
      </c>
      <c r="AB108" s="160">
        <v>2088</v>
      </c>
      <c r="AC108" s="160">
        <v>519</v>
      </c>
      <c r="AD108" s="181"/>
      <c r="AE108" s="160">
        <v>21074</v>
      </c>
      <c r="AF108" s="160">
        <v>236</v>
      </c>
      <c r="AG108" s="160">
        <v>20656</v>
      </c>
      <c r="AH108" s="160">
        <v>20892</v>
      </c>
      <c r="AI108" s="161">
        <v>99.14</v>
      </c>
      <c r="AJ108" s="160">
        <v>-288</v>
      </c>
      <c r="AK108" s="160">
        <v>49</v>
      </c>
      <c r="AL108" s="160">
        <v>20417</v>
      </c>
      <c r="AM108" s="160">
        <v>6334</v>
      </c>
      <c r="AN108" s="160">
        <v>5806</v>
      </c>
      <c r="AO108" s="160">
        <v>5989</v>
      </c>
      <c r="AP108" s="160">
        <v>2288</v>
      </c>
      <c r="AQ108" s="181"/>
      <c r="AR108" s="186" t="s">
        <v>681</v>
      </c>
    </row>
    <row r="109" spans="1:44" ht="12.75">
      <c r="A109" s="131">
        <v>107</v>
      </c>
      <c r="B109" s="132" t="s">
        <v>209</v>
      </c>
      <c r="C109" s="173" t="s">
        <v>210</v>
      </c>
      <c r="D109" s="160">
        <v>49816</v>
      </c>
      <c r="E109" s="160">
        <v>559</v>
      </c>
      <c r="F109" s="160">
        <v>47899</v>
      </c>
      <c r="G109" s="160">
        <v>48458</v>
      </c>
      <c r="H109" s="161">
        <v>97.27</v>
      </c>
      <c r="I109" s="160">
        <v>1104</v>
      </c>
      <c r="J109" s="160">
        <v>559</v>
      </c>
      <c r="K109" s="160">
        <v>49562</v>
      </c>
      <c r="L109" s="160">
        <v>14456</v>
      </c>
      <c r="M109" s="160">
        <v>14102</v>
      </c>
      <c r="N109" s="160">
        <v>14529</v>
      </c>
      <c r="O109" s="160">
        <v>6475</v>
      </c>
      <c r="P109" s="160">
        <v>8721</v>
      </c>
      <c r="Q109" s="160">
        <v>0</v>
      </c>
      <c r="R109" s="160">
        <v>0</v>
      </c>
      <c r="S109" s="160">
        <v>4554</v>
      </c>
      <c r="T109" s="160">
        <v>-1965</v>
      </c>
      <c r="U109" s="160">
        <v>2589</v>
      </c>
      <c r="V109" s="160">
        <v>601</v>
      </c>
      <c r="W109" s="160">
        <v>358</v>
      </c>
      <c r="X109" s="160">
        <v>1630</v>
      </c>
      <c r="Y109" s="160">
        <v>2713</v>
      </c>
      <c r="Z109" s="160">
        <v>33</v>
      </c>
      <c r="AA109" s="160">
        <v>2680</v>
      </c>
      <c r="AB109" s="160">
        <v>4310</v>
      </c>
      <c r="AC109" s="160">
        <v>32</v>
      </c>
      <c r="AD109" s="181"/>
      <c r="AE109" s="160">
        <v>49922</v>
      </c>
      <c r="AF109" s="160">
        <v>1309</v>
      </c>
      <c r="AG109" s="160">
        <v>47613</v>
      </c>
      <c r="AH109" s="160">
        <v>48922</v>
      </c>
      <c r="AI109" s="161">
        <v>98</v>
      </c>
      <c r="AJ109" s="160">
        <v>-855</v>
      </c>
      <c r="AK109" s="160">
        <v>1179</v>
      </c>
      <c r="AL109" s="160">
        <v>47937</v>
      </c>
      <c r="AM109" s="160">
        <v>16921</v>
      </c>
      <c r="AN109" s="160">
        <v>13117</v>
      </c>
      <c r="AO109" s="160">
        <v>13510</v>
      </c>
      <c r="AP109" s="160">
        <v>4389</v>
      </c>
      <c r="AQ109" s="181"/>
      <c r="AR109" s="186" t="s">
        <v>681</v>
      </c>
    </row>
    <row r="110" spans="1:44" ht="12.75">
      <c r="A110" s="131">
        <v>108</v>
      </c>
      <c r="B110" s="132" t="s">
        <v>211</v>
      </c>
      <c r="C110" s="173" t="s">
        <v>212</v>
      </c>
      <c r="D110" s="160">
        <v>35066</v>
      </c>
      <c r="E110" s="160">
        <v>354</v>
      </c>
      <c r="F110" s="160">
        <v>33860</v>
      </c>
      <c r="G110" s="160">
        <v>34214</v>
      </c>
      <c r="H110" s="161">
        <v>97.57</v>
      </c>
      <c r="I110" s="160">
        <v>217</v>
      </c>
      <c r="J110" s="160">
        <v>219</v>
      </c>
      <c r="K110" s="160">
        <v>34296</v>
      </c>
      <c r="L110" s="160">
        <v>9987</v>
      </c>
      <c r="M110" s="160">
        <v>9420</v>
      </c>
      <c r="N110" s="160">
        <v>9553</v>
      </c>
      <c r="O110" s="160">
        <v>5336</v>
      </c>
      <c r="P110" s="160">
        <v>5705</v>
      </c>
      <c r="Q110" s="160">
        <v>0</v>
      </c>
      <c r="R110" s="160">
        <v>0</v>
      </c>
      <c r="S110" s="160">
        <v>4540</v>
      </c>
      <c r="T110" s="160">
        <v>-821</v>
      </c>
      <c r="U110" s="160">
        <v>3719</v>
      </c>
      <c r="V110" s="160">
        <v>217</v>
      </c>
      <c r="W110" s="160">
        <v>77</v>
      </c>
      <c r="X110" s="160">
        <v>3425</v>
      </c>
      <c r="Y110" s="160">
        <v>1260</v>
      </c>
      <c r="Z110" s="160">
        <v>1</v>
      </c>
      <c r="AA110" s="160">
        <v>1259</v>
      </c>
      <c r="AB110" s="160">
        <v>4684</v>
      </c>
      <c r="AC110" s="160">
        <v>407</v>
      </c>
      <c r="AD110" s="181"/>
      <c r="AE110" s="160">
        <v>14200</v>
      </c>
      <c r="AF110" s="160">
        <v>78</v>
      </c>
      <c r="AG110" s="160">
        <v>13598</v>
      </c>
      <c r="AH110" s="160">
        <v>13676</v>
      </c>
      <c r="AI110" s="161">
        <v>96.31</v>
      </c>
      <c r="AJ110" s="160">
        <v>-3862</v>
      </c>
      <c r="AK110" s="160">
        <v>39</v>
      </c>
      <c r="AL110" s="160">
        <v>9775</v>
      </c>
      <c r="AM110" s="160">
        <v>6545</v>
      </c>
      <c r="AN110" s="160">
        <v>3371</v>
      </c>
      <c r="AO110" s="160">
        <v>3744</v>
      </c>
      <c r="AP110" s="160">
        <v>-3885</v>
      </c>
      <c r="AQ110" s="181"/>
      <c r="AR110" s="186" t="s">
        <v>681</v>
      </c>
    </row>
    <row r="111" spans="1:44" ht="12.75">
      <c r="A111" s="131">
        <v>109</v>
      </c>
      <c r="B111" s="132" t="s">
        <v>213</v>
      </c>
      <c r="C111" s="173" t="s">
        <v>214</v>
      </c>
      <c r="D111" s="160">
        <v>43719</v>
      </c>
      <c r="E111" s="160">
        <v>387</v>
      </c>
      <c r="F111" s="160">
        <v>42042</v>
      </c>
      <c r="G111" s="160">
        <v>42429</v>
      </c>
      <c r="H111" s="161">
        <v>97.05</v>
      </c>
      <c r="I111" s="160">
        <v>955</v>
      </c>
      <c r="J111" s="160">
        <v>181</v>
      </c>
      <c r="K111" s="160">
        <v>43178</v>
      </c>
      <c r="L111" s="160">
        <v>12535</v>
      </c>
      <c r="M111" s="160">
        <v>12375</v>
      </c>
      <c r="N111" s="160">
        <v>12414</v>
      </c>
      <c r="O111" s="160">
        <v>5854</v>
      </c>
      <c r="P111" s="160">
        <v>8194</v>
      </c>
      <c r="Q111" s="160">
        <v>0</v>
      </c>
      <c r="R111" s="160">
        <v>0</v>
      </c>
      <c r="S111" s="160">
        <v>7407</v>
      </c>
      <c r="T111" s="160">
        <v>0</v>
      </c>
      <c r="U111" s="160">
        <v>7407</v>
      </c>
      <c r="V111" s="160">
        <v>1506</v>
      </c>
      <c r="W111" s="160">
        <v>670</v>
      </c>
      <c r="X111" s="160">
        <v>5231</v>
      </c>
      <c r="Y111" s="160">
        <v>1485</v>
      </c>
      <c r="Z111" s="160">
        <v>-2</v>
      </c>
      <c r="AA111" s="160">
        <v>1487</v>
      </c>
      <c r="AB111" s="160">
        <v>6718</v>
      </c>
      <c r="AC111" s="160">
        <v>195</v>
      </c>
      <c r="AD111" s="181"/>
      <c r="AE111" s="160">
        <v>22018</v>
      </c>
      <c r="AF111" s="160">
        <v>298</v>
      </c>
      <c r="AG111" s="160">
        <v>21261</v>
      </c>
      <c r="AH111" s="160">
        <v>21559</v>
      </c>
      <c r="AI111" s="161">
        <v>97.92</v>
      </c>
      <c r="AJ111" s="160">
        <v>-206</v>
      </c>
      <c r="AK111" s="160">
        <v>11</v>
      </c>
      <c r="AL111" s="160">
        <v>21066</v>
      </c>
      <c r="AM111" s="160">
        <v>6991</v>
      </c>
      <c r="AN111" s="160">
        <v>5836</v>
      </c>
      <c r="AO111" s="160">
        <v>5756</v>
      </c>
      <c r="AP111" s="160">
        <v>2483</v>
      </c>
      <c r="AQ111" s="181"/>
      <c r="AR111" s="186" t="s">
        <v>681</v>
      </c>
    </row>
    <row r="112" spans="1:44" ht="12.75">
      <c r="A112" s="131">
        <v>110</v>
      </c>
      <c r="B112" s="132" t="s">
        <v>215</v>
      </c>
      <c r="C112" s="173" t="s">
        <v>216</v>
      </c>
      <c r="D112" s="160">
        <v>37493</v>
      </c>
      <c r="E112" s="160">
        <v>787</v>
      </c>
      <c r="F112" s="160">
        <v>35759</v>
      </c>
      <c r="G112" s="160">
        <v>36546</v>
      </c>
      <c r="H112" s="161">
        <v>97.47</v>
      </c>
      <c r="I112" s="160">
        <v>545</v>
      </c>
      <c r="J112" s="160">
        <v>771</v>
      </c>
      <c r="K112" s="160">
        <v>37075</v>
      </c>
      <c r="L112" s="160">
        <v>11110</v>
      </c>
      <c r="M112" s="160">
        <v>10637</v>
      </c>
      <c r="N112" s="160">
        <v>10733</v>
      </c>
      <c r="O112" s="160">
        <v>4595</v>
      </c>
      <c r="P112" s="160">
        <v>10636</v>
      </c>
      <c r="Q112" s="160">
        <v>0</v>
      </c>
      <c r="R112" s="160">
        <v>0</v>
      </c>
      <c r="S112" s="160">
        <v>1962</v>
      </c>
      <c r="T112" s="160">
        <v>-30</v>
      </c>
      <c r="U112" s="160">
        <v>1932</v>
      </c>
      <c r="V112" s="160">
        <v>612</v>
      </c>
      <c r="W112" s="160">
        <v>130</v>
      </c>
      <c r="X112" s="160">
        <v>1190</v>
      </c>
      <c r="Y112" s="160">
        <v>947</v>
      </c>
      <c r="Z112" s="160">
        <v>10</v>
      </c>
      <c r="AA112" s="160">
        <v>937</v>
      </c>
      <c r="AB112" s="160">
        <v>2127</v>
      </c>
      <c r="AC112" s="160">
        <v>80</v>
      </c>
      <c r="AD112" s="181"/>
      <c r="AE112" s="160">
        <v>28904</v>
      </c>
      <c r="AF112" s="160">
        <v>246</v>
      </c>
      <c r="AG112" s="160">
        <v>28250</v>
      </c>
      <c r="AH112" s="160">
        <v>28496</v>
      </c>
      <c r="AI112" s="161">
        <v>98.59</v>
      </c>
      <c r="AJ112" s="160">
        <v>-235</v>
      </c>
      <c r="AK112" s="160">
        <v>151</v>
      </c>
      <c r="AL112" s="160">
        <v>28166</v>
      </c>
      <c r="AM112" s="160">
        <v>8627</v>
      </c>
      <c r="AN112" s="160">
        <v>8810</v>
      </c>
      <c r="AO112" s="160">
        <v>7922</v>
      </c>
      <c r="AP112" s="160">
        <v>2807</v>
      </c>
      <c r="AQ112" s="181"/>
      <c r="AR112" s="186" t="s">
        <v>681</v>
      </c>
    </row>
    <row r="113" spans="1:44" ht="12.75">
      <c r="A113" s="131">
        <v>111</v>
      </c>
      <c r="B113" s="132" t="s">
        <v>217</v>
      </c>
      <c r="C113" s="173" t="s">
        <v>218</v>
      </c>
      <c r="D113" s="160">
        <v>87172</v>
      </c>
      <c r="E113" s="160">
        <v>2300</v>
      </c>
      <c r="F113" s="160">
        <v>79852</v>
      </c>
      <c r="G113" s="160">
        <v>82152</v>
      </c>
      <c r="H113" s="161">
        <v>94.24</v>
      </c>
      <c r="I113" s="160">
        <v>1873</v>
      </c>
      <c r="J113" s="160">
        <v>3014</v>
      </c>
      <c r="K113" s="160">
        <v>84739</v>
      </c>
      <c r="L113" s="160">
        <v>22959</v>
      </c>
      <c r="M113" s="160">
        <v>21728</v>
      </c>
      <c r="N113" s="160">
        <v>21951</v>
      </c>
      <c r="O113" s="160">
        <v>18101</v>
      </c>
      <c r="P113" s="160">
        <v>22624</v>
      </c>
      <c r="Q113" s="160">
        <v>0</v>
      </c>
      <c r="R113" s="160">
        <v>0</v>
      </c>
      <c r="S113" s="160">
        <v>19154</v>
      </c>
      <c r="T113" s="160">
        <v>-421</v>
      </c>
      <c r="U113" s="160">
        <v>18733</v>
      </c>
      <c r="V113" s="160">
        <v>2784</v>
      </c>
      <c r="W113" s="160">
        <v>692</v>
      </c>
      <c r="X113" s="160">
        <v>15257</v>
      </c>
      <c r="Y113" s="160">
        <v>5575</v>
      </c>
      <c r="Z113" s="160">
        <v>410</v>
      </c>
      <c r="AA113" s="160">
        <v>5165</v>
      </c>
      <c r="AB113" s="160">
        <v>20422</v>
      </c>
      <c r="AC113" s="160">
        <v>2257</v>
      </c>
      <c r="AD113" s="181"/>
      <c r="AE113" s="160">
        <v>63454</v>
      </c>
      <c r="AF113" s="160">
        <v>515</v>
      </c>
      <c r="AG113" s="160">
        <v>61322</v>
      </c>
      <c r="AH113" s="160">
        <v>61837</v>
      </c>
      <c r="AI113" s="161">
        <v>97.45</v>
      </c>
      <c r="AJ113" s="160">
        <v>1650</v>
      </c>
      <c r="AK113" s="160">
        <v>612</v>
      </c>
      <c r="AL113" s="160">
        <v>63584</v>
      </c>
      <c r="AM113" s="160">
        <v>21179</v>
      </c>
      <c r="AN113" s="160">
        <v>15937</v>
      </c>
      <c r="AO113" s="160">
        <v>14755</v>
      </c>
      <c r="AP113" s="160">
        <v>11713</v>
      </c>
      <c r="AQ113" s="181"/>
      <c r="AR113" s="186" t="s">
        <v>685</v>
      </c>
    </row>
    <row r="114" spans="1:44" ht="12.75">
      <c r="A114" s="131">
        <v>112</v>
      </c>
      <c r="B114" s="132" t="s">
        <v>219</v>
      </c>
      <c r="C114" s="173" t="s">
        <v>220</v>
      </c>
      <c r="D114" s="160">
        <v>81255</v>
      </c>
      <c r="E114" s="160">
        <v>2574</v>
      </c>
      <c r="F114" s="160">
        <v>78065</v>
      </c>
      <c r="G114" s="160">
        <v>80639</v>
      </c>
      <c r="H114" s="161">
        <v>99.24</v>
      </c>
      <c r="I114" s="160">
        <v>606</v>
      </c>
      <c r="J114" s="160">
        <v>2235</v>
      </c>
      <c r="K114" s="160">
        <v>80906</v>
      </c>
      <c r="L114" s="160">
        <v>24035</v>
      </c>
      <c r="M114" s="160">
        <v>23982</v>
      </c>
      <c r="N114" s="160">
        <v>23180</v>
      </c>
      <c r="O114" s="160">
        <v>9709</v>
      </c>
      <c r="P114" s="160">
        <v>6964</v>
      </c>
      <c r="Q114" s="160">
        <v>0</v>
      </c>
      <c r="R114" s="160">
        <v>0</v>
      </c>
      <c r="S114" s="160">
        <v>3449</v>
      </c>
      <c r="T114" s="160">
        <v>117</v>
      </c>
      <c r="U114" s="160">
        <v>3566</v>
      </c>
      <c r="V114" s="160">
        <v>625</v>
      </c>
      <c r="W114" s="160">
        <v>258</v>
      </c>
      <c r="X114" s="160">
        <v>2683</v>
      </c>
      <c r="Y114" s="160">
        <v>688</v>
      </c>
      <c r="Z114" s="160">
        <v>37</v>
      </c>
      <c r="AA114" s="160">
        <v>651</v>
      </c>
      <c r="AB114" s="160">
        <v>3334</v>
      </c>
      <c r="AC114" s="160">
        <v>0</v>
      </c>
      <c r="AD114" s="181"/>
      <c r="AE114" s="160">
        <v>78321</v>
      </c>
      <c r="AF114" s="160">
        <v>1565</v>
      </c>
      <c r="AG114" s="160">
        <v>76004</v>
      </c>
      <c r="AH114" s="160">
        <v>77569</v>
      </c>
      <c r="AI114" s="161">
        <v>99.04</v>
      </c>
      <c r="AJ114" s="160">
        <v>-2200</v>
      </c>
      <c r="AK114" s="160">
        <v>2502</v>
      </c>
      <c r="AL114" s="160">
        <v>76306</v>
      </c>
      <c r="AM114" s="160">
        <v>30180</v>
      </c>
      <c r="AN114" s="160">
        <v>21865</v>
      </c>
      <c r="AO114" s="160">
        <v>19990</v>
      </c>
      <c r="AP114" s="160">
        <v>4271</v>
      </c>
      <c r="AQ114" s="181"/>
      <c r="AR114" s="186" t="s">
        <v>681</v>
      </c>
    </row>
    <row r="115" spans="1:44" ht="12.75">
      <c r="A115" s="131">
        <v>113</v>
      </c>
      <c r="B115" s="132" t="s">
        <v>221</v>
      </c>
      <c r="C115" s="173" t="s">
        <v>222</v>
      </c>
      <c r="D115" s="160">
        <v>74715</v>
      </c>
      <c r="E115" s="160">
        <v>1853</v>
      </c>
      <c r="F115" s="160">
        <v>67986</v>
      </c>
      <c r="G115" s="160">
        <v>69839</v>
      </c>
      <c r="H115" s="161">
        <v>93.47</v>
      </c>
      <c r="I115" s="160">
        <v>2655</v>
      </c>
      <c r="J115" s="160">
        <v>2475</v>
      </c>
      <c r="K115" s="160">
        <v>73116</v>
      </c>
      <c r="L115" s="160">
        <v>18950</v>
      </c>
      <c r="M115" s="160">
        <v>18487</v>
      </c>
      <c r="N115" s="160">
        <v>18284</v>
      </c>
      <c r="O115" s="160">
        <v>17395</v>
      </c>
      <c r="P115" s="160">
        <v>33239</v>
      </c>
      <c r="Q115" s="160">
        <v>0</v>
      </c>
      <c r="R115" s="160">
        <v>0</v>
      </c>
      <c r="S115" s="160">
        <v>39673</v>
      </c>
      <c r="T115" s="160">
        <v>-1602</v>
      </c>
      <c r="U115" s="160">
        <v>38071</v>
      </c>
      <c r="V115" s="160">
        <v>2655</v>
      </c>
      <c r="W115" s="160">
        <v>-1089</v>
      </c>
      <c r="X115" s="160">
        <v>36505</v>
      </c>
      <c r="Y115" s="160">
        <v>5329</v>
      </c>
      <c r="Z115" s="160">
        <v>0</v>
      </c>
      <c r="AA115" s="160">
        <v>5329</v>
      </c>
      <c r="AB115" s="160">
        <v>41834</v>
      </c>
      <c r="AC115" s="160">
        <v>3919</v>
      </c>
      <c r="AD115" s="181"/>
      <c r="AE115" s="160">
        <v>85674</v>
      </c>
      <c r="AF115" s="160">
        <v>848</v>
      </c>
      <c r="AG115" s="160">
        <v>81026</v>
      </c>
      <c r="AH115" s="160">
        <v>81874</v>
      </c>
      <c r="AI115" s="161">
        <v>95.56</v>
      </c>
      <c r="AJ115" s="160">
        <v>-225</v>
      </c>
      <c r="AK115" s="160">
        <v>654</v>
      </c>
      <c r="AL115" s="160">
        <v>81455</v>
      </c>
      <c r="AM115" s="160">
        <v>28991</v>
      </c>
      <c r="AN115" s="160">
        <v>26545</v>
      </c>
      <c r="AO115" s="160">
        <v>22082</v>
      </c>
      <c r="AP115" s="160">
        <v>3837</v>
      </c>
      <c r="AQ115" s="181"/>
      <c r="AR115" s="186" t="s">
        <v>685</v>
      </c>
    </row>
    <row r="116" spans="1:44" ht="12.75">
      <c r="A116" s="131">
        <v>114</v>
      </c>
      <c r="B116" s="132" t="s">
        <v>223</v>
      </c>
      <c r="C116" s="173" t="s">
        <v>224</v>
      </c>
      <c r="D116" s="160">
        <v>41549</v>
      </c>
      <c r="E116" s="160">
        <v>204</v>
      </c>
      <c r="F116" s="160">
        <v>40135</v>
      </c>
      <c r="G116" s="160">
        <v>40339</v>
      </c>
      <c r="H116" s="161">
        <v>97.09</v>
      </c>
      <c r="I116" s="160">
        <v>895</v>
      </c>
      <c r="J116" s="160">
        <v>91</v>
      </c>
      <c r="K116" s="160">
        <v>41121</v>
      </c>
      <c r="L116" s="160">
        <v>12255</v>
      </c>
      <c r="M116" s="160">
        <v>12016</v>
      </c>
      <c r="N116" s="160">
        <v>11820</v>
      </c>
      <c r="O116" s="160">
        <v>5030</v>
      </c>
      <c r="P116" s="160">
        <v>11204</v>
      </c>
      <c r="Q116" s="160">
        <v>0</v>
      </c>
      <c r="R116" s="160">
        <v>0</v>
      </c>
      <c r="S116" s="160">
        <v>3871</v>
      </c>
      <c r="T116" s="160">
        <v>-183</v>
      </c>
      <c r="U116" s="160">
        <v>3688</v>
      </c>
      <c r="V116" s="160">
        <v>894</v>
      </c>
      <c r="W116" s="160">
        <v>186</v>
      </c>
      <c r="X116" s="160">
        <v>2608</v>
      </c>
      <c r="Y116" s="160">
        <v>1342</v>
      </c>
      <c r="Z116" s="160">
        <v>11</v>
      </c>
      <c r="AA116" s="160">
        <v>1331</v>
      </c>
      <c r="AB116" s="160">
        <v>3939</v>
      </c>
      <c r="AC116" s="160">
        <v>408</v>
      </c>
      <c r="AD116" s="181"/>
      <c r="AE116" s="160">
        <v>50725</v>
      </c>
      <c r="AF116" s="160">
        <v>103</v>
      </c>
      <c r="AG116" s="160">
        <v>49165</v>
      </c>
      <c r="AH116" s="160">
        <v>49268</v>
      </c>
      <c r="AI116" s="161">
        <v>97.13</v>
      </c>
      <c r="AJ116" s="160">
        <v>-1537</v>
      </c>
      <c r="AK116" s="160">
        <v>35</v>
      </c>
      <c r="AL116" s="160">
        <v>47663</v>
      </c>
      <c r="AM116" s="160">
        <v>15520</v>
      </c>
      <c r="AN116" s="160">
        <v>14265</v>
      </c>
      <c r="AO116" s="160">
        <v>12223</v>
      </c>
      <c r="AP116" s="160">
        <v>5655</v>
      </c>
      <c r="AQ116" s="181"/>
      <c r="AR116" s="186" t="s">
        <v>684</v>
      </c>
    </row>
    <row r="117" spans="1:44" ht="12.75">
      <c r="A117" s="131">
        <v>115</v>
      </c>
      <c r="B117" s="132" t="s">
        <v>225</v>
      </c>
      <c r="C117" s="173" t="s">
        <v>226</v>
      </c>
      <c r="D117" s="160">
        <v>48364</v>
      </c>
      <c r="E117" s="160">
        <v>520</v>
      </c>
      <c r="F117" s="160">
        <v>47152</v>
      </c>
      <c r="G117" s="160">
        <v>47672</v>
      </c>
      <c r="H117" s="161">
        <v>98.57</v>
      </c>
      <c r="I117" s="160">
        <v>543</v>
      </c>
      <c r="J117" s="160">
        <v>495</v>
      </c>
      <c r="K117" s="160">
        <v>48190</v>
      </c>
      <c r="L117" s="160">
        <v>14251</v>
      </c>
      <c r="M117" s="160">
        <v>13974</v>
      </c>
      <c r="N117" s="160">
        <v>13959</v>
      </c>
      <c r="O117" s="160">
        <v>6006</v>
      </c>
      <c r="P117" s="160">
        <v>4514</v>
      </c>
      <c r="Q117" s="160">
        <v>0</v>
      </c>
      <c r="R117" s="160">
        <v>0</v>
      </c>
      <c r="S117" s="160">
        <v>1487</v>
      </c>
      <c r="T117" s="160">
        <v>483</v>
      </c>
      <c r="U117" s="160">
        <v>1970</v>
      </c>
      <c r="V117" s="160">
        <v>1144</v>
      </c>
      <c r="W117" s="160">
        <v>72</v>
      </c>
      <c r="X117" s="160">
        <v>754</v>
      </c>
      <c r="Y117" s="160">
        <v>775</v>
      </c>
      <c r="Z117" s="160">
        <v>8</v>
      </c>
      <c r="AA117" s="160">
        <v>767</v>
      </c>
      <c r="AB117" s="160">
        <v>1521</v>
      </c>
      <c r="AC117" s="160">
        <v>156</v>
      </c>
      <c r="AD117" s="181"/>
      <c r="AE117" s="160">
        <v>26399</v>
      </c>
      <c r="AF117" s="160">
        <v>265</v>
      </c>
      <c r="AG117" s="160">
        <v>25744</v>
      </c>
      <c r="AH117" s="160">
        <v>26009</v>
      </c>
      <c r="AI117" s="161">
        <v>98.52</v>
      </c>
      <c r="AJ117" s="160">
        <v>-103</v>
      </c>
      <c r="AK117" s="160">
        <v>123</v>
      </c>
      <c r="AL117" s="160">
        <v>25764</v>
      </c>
      <c r="AM117" s="160">
        <v>9523</v>
      </c>
      <c r="AN117" s="160">
        <v>6816</v>
      </c>
      <c r="AO117" s="160">
        <v>6778</v>
      </c>
      <c r="AP117" s="160">
        <v>2647</v>
      </c>
      <c r="AQ117" s="181"/>
      <c r="AR117" s="186" t="s">
        <v>681</v>
      </c>
    </row>
    <row r="118" spans="1:44" ht="12.75">
      <c r="A118" s="131">
        <v>116</v>
      </c>
      <c r="B118" s="132" t="s">
        <v>227</v>
      </c>
      <c r="C118" s="173" t="s">
        <v>228</v>
      </c>
      <c r="D118" s="160">
        <v>74173</v>
      </c>
      <c r="E118" s="160">
        <v>2242</v>
      </c>
      <c r="F118" s="160">
        <v>69165</v>
      </c>
      <c r="G118" s="160">
        <v>71407</v>
      </c>
      <c r="H118" s="161">
        <v>96.27</v>
      </c>
      <c r="I118" s="160">
        <v>1820</v>
      </c>
      <c r="J118" s="160">
        <v>2084</v>
      </c>
      <c r="K118" s="160">
        <v>73069</v>
      </c>
      <c r="L118" s="160">
        <v>20986</v>
      </c>
      <c r="M118" s="160">
        <v>19535</v>
      </c>
      <c r="N118" s="160">
        <v>19435</v>
      </c>
      <c r="O118" s="160">
        <v>13113</v>
      </c>
      <c r="P118" s="160">
        <v>15481</v>
      </c>
      <c r="Q118" s="160">
        <v>0</v>
      </c>
      <c r="R118" s="160">
        <v>0</v>
      </c>
      <c r="S118" s="160">
        <v>12963</v>
      </c>
      <c r="T118" s="160">
        <v>-738</v>
      </c>
      <c r="U118" s="160">
        <v>12225</v>
      </c>
      <c r="V118" s="160">
        <v>2338</v>
      </c>
      <c r="W118" s="160">
        <v>2065</v>
      </c>
      <c r="X118" s="160">
        <v>7822</v>
      </c>
      <c r="Y118" s="160">
        <v>3855</v>
      </c>
      <c r="Z118" s="160">
        <v>32</v>
      </c>
      <c r="AA118" s="160">
        <v>3823</v>
      </c>
      <c r="AB118" s="160">
        <v>11645</v>
      </c>
      <c r="AC118" s="160">
        <v>0</v>
      </c>
      <c r="AD118" s="181"/>
      <c r="AE118" s="160">
        <v>189279</v>
      </c>
      <c r="AF118" s="160">
        <v>236</v>
      </c>
      <c r="AG118" s="160">
        <v>182107</v>
      </c>
      <c r="AH118" s="160">
        <v>182343</v>
      </c>
      <c r="AI118" s="161">
        <v>96.34</v>
      </c>
      <c r="AJ118" s="160">
        <v>-10506</v>
      </c>
      <c r="AK118" s="160">
        <v>584</v>
      </c>
      <c r="AL118" s="160">
        <v>172185</v>
      </c>
      <c r="AM118" s="160">
        <v>52511</v>
      </c>
      <c r="AN118" s="160">
        <v>47721</v>
      </c>
      <c r="AO118" s="160">
        <v>46873</v>
      </c>
      <c r="AP118" s="160">
        <v>25080</v>
      </c>
      <c r="AQ118" s="181"/>
      <c r="AR118" s="186" t="s">
        <v>685</v>
      </c>
    </row>
    <row r="119" spans="1:44" ht="12.75">
      <c r="A119" s="131">
        <v>117</v>
      </c>
      <c r="B119" s="132" t="s">
        <v>229</v>
      </c>
      <c r="C119" s="173" t="s">
        <v>230</v>
      </c>
      <c r="D119" s="160">
        <v>46509</v>
      </c>
      <c r="E119" s="160">
        <v>391</v>
      </c>
      <c r="F119" s="160">
        <v>45358</v>
      </c>
      <c r="G119" s="160">
        <v>45749</v>
      </c>
      <c r="H119" s="161">
        <v>98.37</v>
      </c>
      <c r="I119" s="160">
        <v>598</v>
      </c>
      <c r="J119" s="160">
        <v>467</v>
      </c>
      <c r="K119" s="160">
        <v>46423</v>
      </c>
      <c r="L119" s="160">
        <v>13761</v>
      </c>
      <c r="M119" s="160">
        <v>13132</v>
      </c>
      <c r="N119" s="160">
        <v>13634</v>
      </c>
      <c r="O119" s="160">
        <v>5896</v>
      </c>
      <c r="P119" s="160">
        <v>3459</v>
      </c>
      <c r="Q119" s="160">
        <v>0</v>
      </c>
      <c r="R119" s="160">
        <v>0</v>
      </c>
      <c r="S119" s="160">
        <v>2362</v>
      </c>
      <c r="T119" s="160">
        <v>151</v>
      </c>
      <c r="U119" s="160">
        <v>2513</v>
      </c>
      <c r="V119" s="160">
        <v>987</v>
      </c>
      <c r="W119" s="160">
        <v>264</v>
      </c>
      <c r="X119" s="160">
        <v>1262</v>
      </c>
      <c r="Y119" s="160">
        <v>861</v>
      </c>
      <c r="Z119" s="160">
        <v>16</v>
      </c>
      <c r="AA119" s="160">
        <v>845</v>
      </c>
      <c r="AB119" s="160">
        <v>2107</v>
      </c>
      <c r="AC119" s="160">
        <v>145</v>
      </c>
      <c r="AD119" s="181"/>
      <c r="AE119" s="160">
        <v>35740</v>
      </c>
      <c r="AF119" s="160">
        <v>208</v>
      </c>
      <c r="AG119" s="160">
        <v>34970</v>
      </c>
      <c r="AH119" s="160">
        <v>35178</v>
      </c>
      <c r="AI119" s="161">
        <v>98.43</v>
      </c>
      <c r="AJ119" s="160">
        <v>-1096</v>
      </c>
      <c r="AK119" s="160">
        <v>98</v>
      </c>
      <c r="AL119" s="160">
        <v>33972</v>
      </c>
      <c r="AM119" s="160">
        <v>9865</v>
      </c>
      <c r="AN119" s="160">
        <v>10277</v>
      </c>
      <c r="AO119" s="160">
        <v>9722</v>
      </c>
      <c r="AP119" s="160">
        <v>4108</v>
      </c>
      <c r="AQ119" s="181"/>
      <c r="AR119" s="186" t="s">
        <v>681</v>
      </c>
    </row>
    <row r="120" spans="1:44" ht="12.75">
      <c r="A120" s="131">
        <v>118</v>
      </c>
      <c r="B120" s="132" t="s">
        <v>231</v>
      </c>
      <c r="C120" s="173" t="s">
        <v>232</v>
      </c>
      <c r="D120" s="160">
        <v>99430</v>
      </c>
      <c r="E120" s="160">
        <v>5311</v>
      </c>
      <c r="F120" s="160">
        <v>89293</v>
      </c>
      <c r="G120" s="160">
        <v>94604</v>
      </c>
      <c r="H120" s="161">
        <v>95.15</v>
      </c>
      <c r="I120" s="160">
        <v>3049</v>
      </c>
      <c r="J120" s="160">
        <v>5513</v>
      </c>
      <c r="K120" s="160">
        <v>97855</v>
      </c>
      <c r="L120" s="160">
        <v>25346</v>
      </c>
      <c r="M120" s="160">
        <v>26933</v>
      </c>
      <c r="N120" s="160">
        <v>26838</v>
      </c>
      <c r="O120" s="160">
        <v>18738</v>
      </c>
      <c r="P120" s="160">
        <v>35825</v>
      </c>
      <c r="Q120" s="160">
        <v>0</v>
      </c>
      <c r="R120" s="160">
        <v>0</v>
      </c>
      <c r="S120" s="160">
        <v>41034</v>
      </c>
      <c r="T120" s="160">
        <v>-1449</v>
      </c>
      <c r="U120" s="160">
        <v>39585</v>
      </c>
      <c r="V120" s="160">
        <v>3404</v>
      </c>
      <c r="W120" s="160">
        <v>9117</v>
      </c>
      <c r="X120" s="160">
        <v>27064</v>
      </c>
      <c r="Y120" s="160">
        <v>5611</v>
      </c>
      <c r="Z120" s="160">
        <v>97</v>
      </c>
      <c r="AA120" s="160">
        <v>5514</v>
      </c>
      <c r="AB120" s="160">
        <v>32578</v>
      </c>
      <c r="AC120" s="160">
        <v>3273</v>
      </c>
      <c r="AD120" s="181"/>
      <c r="AE120" s="160">
        <v>64162</v>
      </c>
      <c r="AF120" s="160">
        <v>2979</v>
      </c>
      <c r="AG120" s="160">
        <v>59162</v>
      </c>
      <c r="AH120" s="160">
        <v>62141</v>
      </c>
      <c r="AI120" s="161">
        <v>96.85</v>
      </c>
      <c r="AJ120" s="160">
        <v>337</v>
      </c>
      <c r="AK120" s="160">
        <v>3006</v>
      </c>
      <c r="AL120" s="160">
        <v>62505</v>
      </c>
      <c r="AM120" s="160">
        <v>16667</v>
      </c>
      <c r="AN120" s="160">
        <v>20698</v>
      </c>
      <c r="AO120" s="160">
        <v>16316</v>
      </c>
      <c r="AP120" s="160">
        <v>8824</v>
      </c>
      <c r="AQ120" s="181"/>
      <c r="AR120" s="186" t="s">
        <v>682</v>
      </c>
    </row>
    <row r="121" spans="1:44" ht="12.75">
      <c r="A121" s="131">
        <v>119</v>
      </c>
      <c r="B121" s="132" t="s">
        <v>233</v>
      </c>
      <c r="C121" s="173" t="s">
        <v>234</v>
      </c>
      <c r="D121" s="160">
        <v>35892</v>
      </c>
      <c r="E121" s="160">
        <v>549</v>
      </c>
      <c r="F121" s="160">
        <v>34002</v>
      </c>
      <c r="G121" s="160">
        <v>34551</v>
      </c>
      <c r="H121" s="161">
        <v>96.3</v>
      </c>
      <c r="I121" s="160">
        <v>1172</v>
      </c>
      <c r="J121" s="160">
        <v>567</v>
      </c>
      <c r="K121" s="160">
        <v>35741</v>
      </c>
      <c r="L121" s="160">
        <v>10502</v>
      </c>
      <c r="M121" s="160">
        <v>10104</v>
      </c>
      <c r="N121" s="160">
        <v>10156</v>
      </c>
      <c r="O121" s="160">
        <v>4979</v>
      </c>
      <c r="P121" s="160">
        <v>8769</v>
      </c>
      <c r="Q121" s="160">
        <v>0</v>
      </c>
      <c r="R121" s="160">
        <v>0</v>
      </c>
      <c r="S121" s="160">
        <v>5313</v>
      </c>
      <c r="T121" s="160">
        <v>90</v>
      </c>
      <c r="U121" s="160">
        <v>5403</v>
      </c>
      <c r="V121" s="160">
        <v>1430</v>
      </c>
      <c r="W121" s="160">
        <v>208</v>
      </c>
      <c r="X121" s="160">
        <v>3765</v>
      </c>
      <c r="Y121" s="160">
        <v>1522</v>
      </c>
      <c r="Z121" s="160">
        <v>8</v>
      </c>
      <c r="AA121" s="160">
        <v>1514</v>
      </c>
      <c r="AB121" s="160">
        <v>5279</v>
      </c>
      <c r="AC121" s="160">
        <v>505</v>
      </c>
      <c r="AD121" s="181"/>
      <c r="AE121" s="160">
        <v>45334</v>
      </c>
      <c r="AF121" s="160">
        <v>410</v>
      </c>
      <c r="AG121" s="160">
        <v>44240</v>
      </c>
      <c r="AH121" s="160">
        <v>44650</v>
      </c>
      <c r="AI121" s="161">
        <v>98.49</v>
      </c>
      <c r="AJ121" s="160">
        <v>-649</v>
      </c>
      <c r="AK121" s="160">
        <v>123</v>
      </c>
      <c r="AL121" s="160">
        <v>43714</v>
      </c>
      <c r="AM121" s="160">
        <v>14053</v>
      </c>
      <c r="AN121" s="160">
        <v>12553</v>
      </c>
      <c r="AO121" s="160">
        <v>11986</v>
      </c>
      <c r="AP121" s="160">
        <v>5122</v>
      </c>
      <c r="AQ121" s="181"/>
      <c r="AR121" s="186" t="s">
        <v>681</v>
      </c>
    </row>
    <row r="122" spans="1:44" ht="12.75">
      <c r="A122" s="131">
        <v>120</v>
      </c>
      <c r="B122" s="132" t="s">
        <v>235</v>
      </c>
      <c r="C122" s="173" t="s">
        <v>236</v>
      </c>
      <c r="D122" s="160">
        <v>89866</v>
      </c>
      <c r="E122" s="160">
        <v>1111</v>
      </c>
      <c r="F122" s="160">
        <v>87553</v>
      </c>
      <c r="G122" s="160">
        <v>88664</v>
      </c>
      <c r="H122" s="161">
        <v>98.66</v>
      </c>
      <c r="I122" s="160">
        <v>96</v>
      </c>
      <c r="J122" s="160">
        <v>1083</v>
      </c>
      <c r="K122" s="160">
        <v>88732</v>
      </c>
      <c r="L122" s="160">
        <v>26429</v>
      </c>
      <c r="M122" s="160">
        <v>25857</v>
      </c>
      <c r="N122" s="160">
        <v>25841</v>
      </c>
      <c r="O122" s="160">
        <v>10605</v>
      </c>
      <c r="P122" s="160">
        <v>8020</v>
      </c>
      <c r="Q122" s="160">
        <v>0</v>
      </c>
      <c r="R122" s="160">
        <v>0</v>
      </c>
      <c r="S122" s="160">
        <v>2137</v>
      </c>
      <c r="T122" s="160">
        <v>419</v>
      </c>
      <c r="U122" s="160">
        <v>2556</v>
      </c>
      <c r="V122" s="160">
        <v>1396</v>
      </c>
      <c r="W122" s="160">
        <v>159</v>
      </c>
      <c r="X122" s="160">
        <v>1001</v>
      </c>
      <c r="Y122" s="160">
        <v>1202</v>
      </c>
      <c r="Z122" s="160">
        <v>32</v>
      </c>
      <c r="AA122" s="160">
        <v>1170</v>
      </c>
      <c r="AB122" s="160">
        <v>2171</v>
      </c>
      <c r="AC122" s="160">
        <v>0</v>
      </c>
      <c r="AD122" s="181"/>
      <c r="AE122" s="160">
        <v>59341</v>
      </c>
      <c r="AF122" s="160">
        <v>484</v>
      </c>
      <c r="AG122" s="160">
        <v>57782</v>
      </c>
      <c r="AH122" s="160">
        <v>58266</v>
      </c>
      <c r="AI122" s="161">
        <v>98.19</v>
      </c>
      <c r="AJ122" s="160">
        <v>-513</v>
      </c>
      <c r="AK122" s="160">
        <v>527</v>
      </c>
      <c r="AL122" s="160">
        <v>57796</v>
      </c>
      <c r="AM122" s="160">
        <v>20012</v>
      </c>
      <c r="AN122" s="160">
        <v>16082</v>
      </c>
      <c r="AO122" s="160">
        <v>16068</v>
      </c>
      <c r="AP122" s="160">
        <v>5634</v>
      </c>
      <c r="AQ122" s="181"/>
      <c r="AR122" s="186" t="s">
        <v>681</v>
      </c>
    </row>
    <row r="123" spans="1:44" ht="12.75">
      <c r="A123" s="131">
        <v>121</v>
      </c>
      <c r="B123" s="132" t="s">
        <v>237</v>
      </c>
      <c r="C123" s="173" t="s">
        <v>238</v>
      </c>
      <c r="D123" s="160">
        <v>113634</v>
      </c>
      <c r="E123" s="160">
        <v>2313</v>
      </c>
      <c r="F123" s="160">
        <v>108716</v>
      </c>
      <c r="G123" s="160">
        <v>111029</v>
      </c>
      <c r="H123" s="161">
        <v>97.71</v>
      </c>
      <c r="I123" s="160">
        <v>1921</v>
      </c>
      <c r="J123" s="160">
        <v>1932</v>
      </c>
      <c r="K123" s="160">
        <v>112569</v>
      </c>
      <c r="L123" s="160">
        <v>32489</v>
      </c>
      <c r="M123" s="160">
        <v>30917</v>
      </c>
      <c r="N123" s="160">
        <v>31426</v>
      </c>
      <c r="O123" s="160">
        <v>17737</v>
      </c>
      <c r="P123" s="160">
        <v>20329</v>
      </c>
      <c r="Q123" s="160">
        <v>0</v>
      </c>
      <c r="R123" s="160">
        <v>0</v>
      </c>
      <c r="S123" s="160">
        <v>7293</v>
      </c>
      <c r="T123" s="160">
        <v>174</v>
      </c>
      <c r="U123" s="160">
        <v>7467</v>
      </c>
      <c r="V123" s="160">
        <v>1921</v>
      </c>
      <c r="W123" s="160">
        <v>1361</v>
      </c>
      <c r="X123" s="160">
        <v>4185</v>
      </c>
      <c r="Y123" s="160">
        <v>2688</v>
      </c>
      <c r="Z123" s="160">
        <v>0</v>
      </c>
      <c r="AA123" s="160">
        <v>2688</v>
      </c>
      <c r="AB123" s="160">
        <v>6873</v>
      </c>
      <c r="AC123" s="160">
        <v>961</v>
      </c>
      <c r="AD123" s="181"/>
      <c r="AE123" s="160">
        <v>50368</v>
      </c>
      <c r="AF123" s="160">
        <v>294</v>
      </c>
      <c r="AG123" s="160">
        <v>47740</v>
      </c>
      <c r="AH123" s="160">
        <v>48034</v>
      </c>
      <c r="AI123" s="161">
        <v>95.37</v>
      </c>
      <c r="AJ123" s="160">
        <v>350</v>
      </c>
      <c r="AK123" s="160">
        <v>315</v>
      </c>
      <c r="AL123" s="160">
        <v>48405</v>
      </c>
      <c r="AM123" s="160">
        <v>17350</v>
      </c>
      <c r="AN123" s="160">
        <v>12386</v>
      </c>
      <c r="AO123" s="160">
        <v>12640</v>
      </c>
      <c r="AP123" s="160">
        <v>6029</v>
      </c>
      <c r="AQ123" s="181"/>
      <c r="AR123" s="186" t="s">
        <v>682</v>
      </c>
    </row>
    <row r="124" spans="1:44" ht="12.75">
      <c r="A124" s="131">
        <v>122</v>
      </c>
      <c r="B124" s="132" t="s">
        <v>239</v>
      </c>
      <c r="C124" s="173" t="s">
        <v>240</v>
      </c>
      <c r="D124" s="160">
        <v>53913</v>
      </c>
      <c r="E124" s="160">
        <v>540</v>
      </c>
      <c r="F124" s="160">
        <v>52678</v>
      </c>
      <c r="G124" s="160">
        <v>53218</v>
      </c>
      <c r="H124" s="161">
        <v>98.71</v>
      </c>
      <c r="I124" s="160">
        <v>514</v>
      </c>
      <c r="J124" s="160">
        <v>531</v>
      </c>
      <c r="K124" s="160">
        <v>53723</v>
      </c>
      <c r="L124" s="160">
        <v>16052</v>
      </c>
      <c r="M124" s="160">
        <v>15654</v>
      </c>
      <c r="N124" s="160">
        <v>15716</v>
      </c>
      <c r="O124" s="160">
        <v>6301</v>
      </c>
      <c r="P124" s="160">
        <v>2964</v>
      </c>
      <c r="Q124" s="160">
        <v>0</v>
      </c>
      <c r="R124" s="160">
        <v>0</v>
      </c>
      <c r="S124" s="160">
        <v>2493</v>
      </c>
      <c r="T124" s="160">
        <v>-226</v>
      </c>
      <c r="U124" s="160">
        <v>2267</v>
      </c>
      <c r="V124" s="160">
        <v>514</v>
      </c>
      <c r="W124" s="160">
        <v>175</v>
      </c>
      <c r="X124" s="160">
        <v>1578</v>
      </c>
      <c r="Y124" s="160">
        <v>730</v>
      </c>
      <c r="Z124" s="160">
        <v>13</v>
      </c>
      <c r="AA124" s="160">
        <v>717</v>
      </c>
      <c r="AB124" s="160">
        <v>2295</v>
      </c>
      <c r="AC124" s="160">
        <v>34</v>
      </c>
      <c r="AD124" s="181"/>
      <c r="AE124" s="160">
        <v>28716</v>
      </c>
      <c r="AF124" s="160">
        <v>447</v>
      </c>
      <c r="AG124" s="160">
        <v>27671</v>
      </c>
      <c r="AH124" s="160">
        <v>28118</v>
      </c>
      <c r="AI124" s="161">
        <v>97.92</v>
      </c>
      <c r="AJ124" s="160">
        <v>-1550</v>
      </c>
      <c r="AK124" s="160">
        <v>224</v>
      </c>
      <c r="AL124" s="160">
        <v>26345</v>
      </c>
      <c r="AM124" s="160">
        <v>9982</v>
      </c>
      <c r="AN124" s="160">
        <v>8042</v>
      </c>
      <c r="AO124" s="160">
        <v>6974</v>
      </c>
      <c r="AP124" s="160">
        <v>1347</v>
      </c>
      <c r="AQ124" s="181"/>
      <c r="AR124" s="186" t="s">
        <v>681</v>
      </c>
    </row>
    <row r="125" spans="1:44" ht="12.75">
      <c r="A125" s="131">
        <v>123</v>
      </c>
      <c r="B125" s="132" t="s">
        <v>241</v>
      </c>
      <c r="C125" s="173" t="s">
        <v>242</v>
      </c>
      <c r="D125" s="160">
        <v>35191</v>
      </c>
      <c r="E125" s="160">
        <v>248</v>
      </c>
      <c r="F125" s="160">
        <v>33883</v>
      </c>
      <c r="G125" s="160">
        <v>34131</v>
      </c>
      <c r="H125" s="161">
        <v>96.99</v>
      </c>
      <c r="I125" s="160">
        <v>810</v>
      </c>
      <c r="J125" s="160">
        <v>282</v>
      </c>
      <c r="K125" s="160">
        <v>34975</v>
      </c>
      <c r="L125" s="160">
        <v>9965</v>
      </c>
      <c r="M125" s="160">
        <v>9865</v>
      </c>
      <c r="N125" s="160">
        <v>9826</v>
      </c>
      <c r="O125" s="160">
        <v>5319</v>
      </c>
      <c r="P125" s="160">
        <v>12955</v>
      </c>
      <c r="Q125" s="160">
        <v>0</v>
      </c>
      <c r="R125" s="160">
        <v>0</v>
      </c>
      <c r="S125" s="160">
        <v>3160</v>
      </c>
      <c r="T125" s="160">
        <v>13</v>
      </c>
      <c r="U125" s="160">
        <v>3173</v>
      </c>
      <c r="V125" s="160">
        <v>952</v>
      </c>
      <c r="W125" s="160">
        <v>117</v>
      </c>
      <c r="X125" s="160">
        <v>2104</v>
      </c>
      <c r="Y125" s="160">
        <v>1188</v>
      </c>
      <c r="Z125" s="160">
        <v>2</v>
      </c>
      <c r="AA125" s="160">
        <v>1186</v>
      </c>
      <c r="AB125" s="160">
        <v>3290</v>
      </c>
      <c r="AC125" s="160">
        <v>348</v>
      </c>
      <c r="AD125" s="181"/>
      <c r="AE125" s="160">
        <v>28642</v>
      </c>
      <c r="AF125" s="160">
        <v>75</v>
      </c>
      <c r="AG125" s="160">
        <v>28004</v>
      </c>
      <c r="AH125" s="160">
        <v>28079</v>
      </c>
      <c r="AI125" s="161">
        <v>98.03</v>
      </c>
      <c r="AJ125" s="160">
        <v>-549</v>
      </c>
      <c r="AK125" s="160">
        <v>52</v>
      </c>
      <c r="AL125" s="160">
        <v>27507</v>
      </c>
      <c r="AM125" s="160">
        <v>8544</v>
      </c>
      <c r="AN125" s="160">
        <v>8394</v>
      </c>
      <c r="AO125" s="160">
        <v>7965</v>
      </c>
      <c r="AP125" s="160">
        <v>2604</v>
      </c>
      <c r="AQ125" s="181"/>
      <c r="AR125" s="186" t="s">
        <v>684</v>
      </c>
    </row>
    <row r="126" spans="1:44" ht="12.75">
      <c r="A126" s="131">
        <v>124</v>
      </c>
      <c r="B126" s="132" t="s">
        <v>243</v>
      </c>
      <c r="C126" s="173" t="s">
        <v>244</v>
      </c>
      <c r="D126" s="160">
        <v>38047</v>
      </c>
      <c r="E126" s="160">
        <v>497</v>
      </c>
      <c r="F126" s="160">
        <v>36261</v>
      </c>
      <c r="G126" s="160">
        <v>36758</v>
      </c>
      <c r="H126" s="161">
        <v>96.61</v>
      </c>
      <c r="I126" s="160">
        <v>633</v>
      </c>
      <c r="J126" s="160">
        <v>479</v>
      </c>
      <c r="K126" s="160">
        <v>37373</v>
      </c>
      <c r="L126" s="160">
        <v>13197</v>
      </c>
      <c r="M126" s="160">
        <v>10805</v>
      </c>
      <c r="N126" s="160">
        <v>10561</v>
      </c>
      <c r="O126" s="160">
        <v>2810</v>
      </c>
      <c r="P126" s="160">
        <v>11613</v>
      </c>
      <c r="Q126" s="160">
        <v>0</v>
      </c>
      <c r="R126" s="160">
        <v>0</v>
      </c>
      <c r="S126" s="160">
        <v>5131</v>
      </c>
      <c r="T126" s="160">
        <v>-257</v>
      </c>
      <c r="U126" s="160">
        <v>4874</v>
      </c>
      <c r="V126" s="160">
        <v>651</v>
      </c>
      <c r="W126" s="160">
        <v>676</v>
      </c>
      <c r="X126" s="160">
        <v>3547</v>
      </c>
      <c r="Y126" s="160">
        <v>1436</v>
      </c>
      <c r="Z126" s="160">
        <v>21</v>
      </c>
      <c r="AA126" s="160">
        <v>1415</v>
      </c>
      <c r="AB126" s="160">
        <v>4962</v>
      </c>
      <c r="AC126" s="160">
        <v>486</v>
      </c>
      <c r="AD126" s="181"/>
      <c r="AE126" s="160">
        <v>21251</v>
      </c>
      <c r="AF126" s="160">
        <v>65</v>
      </c>
      <c r="AG126" s="160">
        <v>20622</v>
      </c>
      <c r="AH126" s="160">
        <v>20687</v>
      </c>
      <c r="AI126" s="161">
        <v>97.35</v>
      </c>
      <c r="AJ126" s="160">
        <v>-470</v>
      </c>
      <c r="AK126" s="160">
        <v>21</v>
      </c>
      <c r="AL126" s="160">
        <v>20173</v>
      </c>
      <c r="AM126" s="160">
        <v>7700</v>
      </c>
      <c r="AN126" s="160">
        <v>5309</v>
      </c>
      <c r="AO126" s="160">
        <v>5799</v>
      </c>
      <c r="AP126" s="160">
        <v>1365</v>
      </c>
      <c r="AQ126" s="181"/>
      <c r="AR126" s="186" t="s">
        <v>681</v>
      </c>
    </row>
    <row r="127" spans="1:44" ht="12.75">
      <c r="A127" s="131">
        <v>125</v>
      </c>
      <c r="B127" s="132" t="s">
        <v>245</v>
      </c>
      <c r="C127" s="173" t="s">
        <v>246</v>
      </c>
      <c r="D127" s="160">
        <v>53323</v>
      </c>
      <c r="E127" s="160">
        <v>749</v>
      </c>
      <c r="F127" s="160">
        <v>51226</v>
      </c>
      <c r="G127" s="160">
        <v>51975</v>
      </c>
      <c r="H127" s="161">
        <v>97.47</v>
      </c>
      <c r="I127" s="160">
        <v>731</v>
      </c>
      <c r="J127" s="160">
        <v>907</v>
      </c>
      <c r="K127" s="160">
        <v>52864</v>
      </c>
      <c r="L127" s="160">
        <v>15619</v>
      </c>
      <c r="M127" s="160">
        <v>15291</v>
      </c>
      <c r="N127" s="160">
        <v>15466</v>
      </c>
      <c r="O127" s="160">
        <v>6488</v>
      </c>
      <c r="P127" s="160">
        <v>9174</v>
      </c>
      <c r="Q127" s="160">
        <v>0</v>
      </c>
      <c r="R127" s="160">
        <v>0</v>
      </c>
      <c r="S127" s="160">
        <v>3544</v>
      </c>
      <c r="T127" s="160">
        <v>-425</v>
      </c>
      <c r="U127" s="160">
        <v>3119</v>
      </c>
      <c r="V127" s="160">
        <v>813</v>
      </c>
      <c r="W127" s="160">
        <v>173</v>
      </c>
      <c r="X127" s="160">
        <v>2133</v>
      </c>
      <c r="Y127" s="160">
        <v>1458</v>
      </c>
      <c r="Z127" s="160">
        <v>11</v>
      </c>
      <c r="AA127" s="160">
        <v>1447</v>
      </c>
      <c r="AB127" s="160">
        <v>3580</v>
      </c>
      <c r="AC127" s="160">
        <v>435</v>
      </c>
      <c r="AD127" s="181"/>
      <c r="AE127" s="160">
        <v>31038</v>
      </c>
      <c r="AF127" s="160">
        <v>384</v>
      </c>
      <c r="AG127" s="160">
        <v>30306</v>
      </c>
      <c r="AH127" s="160">
        <v>30690</v>
      </c>
      <c r="AI127" s="161">
        <v>98.88</v>
      </c>
      <c r="AJ127" s="160">
        <v>-348</v>
      </c>
      <c r="AK127" s="160">
        <v>725</v>
      </c>
      <c r="AL127" s="160">
        <v>30683</v>
      </c>
      <c r="AM127" s="160">
        <v>9816</v>
      </c>
      <c r="AN127" s="160">
        <v>8855</v>
      </c>
      <c r="AO127" s="160">
        <v>8892</v>
      </c>
      <c r="AP127" s="160">
        <v>3120</v>
      </c>
      <c r="AQ127" s="181"/>
      <c r="AR127" s="186" t="s">
        <v>681</v>
      </c>
    </row>
    <row r="128" spans="1:44" ht="12.75">
      <c r="A128" s="131">
        <v>126</v>
      </c>
      <c r="B128" s="132" t="s">
        <v>247</v>
      </c>
      <c r="C128" s="173" t="s">
        <v>248</v>
      </c>
      <c r="D128" s="160">
        <v>118854</v>
      </c>
      <c r="E128" s="160">
        <v>3905</v>
      </c>
      <c r="F128" s="160">
        <v>111354</v>
      </c>
      <c r="G128" s="160">
        <v>115259</v>
      </c>
      <c r="H128" s="161">
        <v>96.98</v>
      </c>
      <c r="I128" s="160">
        <v>2304</v>
      </c>
      <c r="J128" s="160">
        <v>3772</v>
      </c>
      <c r="K128" s="160">
        <v>117430</v>
      </c>
      <c r="L128" s="160">
        <v>33698</v>
      </c>
      <c r="M128" s="160">
        <v>33200</v>
      </c>
      <c r="N128" s="160">
        <v>33702</v>
      </c>
      <c r="O128" s="160">
        <v>16830</v>
      </c>
      <c r="P128" s="160">
        <v>18945</v>
      </c>
      <c r="Q128" s="160">
        <v>0</v>
      </c>
      <c r="R128" s="160">
        <v>0</v>
      </c>
      <c r="S128" s="160">
        <v>19017</v>
      </c>
      <c r="T128" s="160">
        <v>-303</v>
      </c>
      <c r="U128" s="160">
        <v>18714</v>
      </c>
      <c r="V128" s="160">
        <v>3444</v>
      </c>
      <c r="W128" s="160">
        <v>820</v>
      </c>
      <c r="X128" s="160">
        <v>14450</v>
      </c>
      <c r="Y128" s="160">
        <v>4459</v>
      </c>
      <c r="Z128" s="160">
        <v>57</v>
      </c>
      <c r="AA128" s="160">
        <v>4402</v>
      </c>
      <c r="AB128" s="160">
        <v>18852</v>
      </c>
      <c r="AC128" s="160">
        <v>907</v>
      </c>
      <c r="AD128" s="181"/>
      <c r="AE128" s="160">
        <v>71634</v>
      </c>
      <c r="AF128" s="160">
        <v>791</v>
      </c>
      <c r="AG128" s="160">
        <v>68079</v>
      </c>
      <c r="AH128" s="160">
        <v>68870</v>
      </c>
      <c r="AI128" s="161">
        <v>96.14</v>
      </c>
      <c r="AJ128" s="160">
        <v>-763</v>
      </c>
      <c r="AK128" s="160">
        <v>2470</v>
      </c>
      <c r="AL128" s="160">
        <v>69786</v>
      </c>
      <c r="AM128" s="160">
        <v>22859</v>
      </c>
      <c r="AN128" s="160">
        <v>19526</v>
      </c>
      <c r="AO128" s="160">
        <v>19148</v>
      </c>
      <c r="AP128" s="160">
        <v>8253</v>
      </c>
      <c r="AQ128" s="181"/>
      <c r="AR128" s="186" t="s">
        <v>682</v>
      </c>
    </row>
    <row r="129" spans="1:44" ht="12.75">
      <c r="A129" s="131">
        <v>127</v>
      </c>
      <c r="B129" s="132" t="s">
        <v>648</v>
      </c>
      <c r="C129" s="173" t="s">
        <v>249</v>
      </c>
      <c r="D129" s="160">
        <v>94441</v>
      </c>
      <c r="E129" s="160">
        <v>957</v>
      </c>
      <c r="F129" s="160">
        <v>92170</v>
      </c>
      <c r="G129" s="160">
        <v>93127</v>
      </c>
      <c r="H129" s="161">
        <v>98.61</v>
      </c>
      <c r="I129" s="160">
        <v>674</v>
      </c>
      <c r="J129" s="160">
        <v>686</v>
      </c>
      <c r="K129" s="160">
        <v>93530</v>
      </c>
      <c r="L129" s="160">
        <v>28329</v>
      </c>
      <c r="M129" s="160">
        <v>26882</v>
      </c>
      <c r="N129" s="160">
        <v>27007</v>
      </c>
      <c r="O129" s="160">
        <v>11312</v>
      </c>
      <c r="P129" s="160">
        <v>13081</v>
      </c>
      <c r="Q129" s="160">
        <v>0</v>
      </c>
      <c r="R129" s="160">
        <v>0</v>
      </c>
      <c r="S129" s="160">
        <v>2638</v>
      </c>
      <c r="T129" s="160">
        <v>-246</v>
      </c>
      <c r="U129" s="160">
        <v>2392</v>
      </c>
      <c r="V129" s="160">
        <v>806</v>
      </c>
      <c r="W129" s="160">
        <v>136</v>
      </c>
      <c r="X129" s="160">
        <v>1450</v>
      </c>
      <c r="Y129" s="160">
        <v>1464</v>
      </c>
      <c r="Z129" s="160">
        <v>34</v>
      </c>
      <c r="AA129" s="160">
        <v>1430</v>
      </c>
      <c r="AB129" s="160">
        <v>2880</v>
      </c>
      <c r="AC129" s="160">
        <v>288</v>
      </c>
      <c r="AD129" s="181"/>
      <c r="AE129" s="160">
        <v>44944</v>
      </c>
      <c r="AF129" s="160">
        <v>644</v>
      </c>
      <c r="AG129" s="160">
        <v>43895</v>
      </c>
      <c r="AH129" s="160">
        <v>44539</v>
      </c>
      <c r="AI129" s="161">
        <v>99.1</v>
      </c>
      <c r="AJ129" s="160">
        <v>-387</v>
      </c>
      <c r="AK129" s="160">
        <v>503</v>
      </c>
      <c r="AL129" s="160">
        <v>44010</v>
      </c>
      <c r="AM129" s="160">
        <v>12994</v>
      </c>
      <c r="AN129" s="160">
        <v>14985</v>
      </c>
      <c r="AO129" s="160">
        <v>11879</v>
      </c>
      <c r="AP129" s="160">
        <v>4152</v>
      </c>
      <c r="AQ129" s="181"/>
      <c r="AR129" s="186" t="s">
        <v>684</v>
      </c>
    </row>
    <row r="130" spans="1:44" ht="12.75">
      <c r="A130" s="131">
        <v>128</v>
      </c>
      <c r="B130" s="132" t="s">
        <v>250</v>
      </c>
      <c r="C130" s="173" t="s">
        <v>251</v>
      </c>
      <c r="D130" s="160">
        <v>54528</v>
      </c>
      <c r="E130" s="160">
        <v>805</v>
      </c>
      <c r="F130" s="160">
        <v>52617</v>
      </c>
      <c r="G130" s="160">
        <v>53422</v>
      </c>
      <c r="H130" s="161">
        <v>97.97</v>
      </c>
      <c r="I130" s="160">
        <v>2509</v>
      </c>
      <c r="J130" s="160">
        <v>808</v>
      </c>
      <c r="K130" s="160">
        <v>55934</v>
      </c>
      <c r="L130" s="160">
        <v>16467</v>
      </c>
      <c r="M130" s="160">
        <v>15710</v>
      </c>
      <c r="N130" s="160">
        <v>15894</v>
      </c>
      <c r="O130" s="160">
        <v>7863</v>
      </c>
      <c r="P130" s="160">
        <v>6912</v>
      </c>
      <c r="Q130" s="160">
        <v>0</v>
      </c>
      <c r="R130" s="160">
        <v>0</v>
      </c>
      <c r="S130" s="160">
        <v>3382</v>
      </c>
      <c r="T130" s="160">
        <v>409</v>
      </c>
      <c r="U130" s="160">
        <v>3791</v>
      </c>
      <c r="V130" s="160">
        <v>1163</v>
      </c>
      <c r="W130" s="160">
        <v>527</v>
      </c>
      <c r="X130" s="160">
        <v>2101</v>
      </c>
      <c r="Y130" s="160">
        <v>1181</v>
      </c>
      <c r="Z130" s="160">
        <v>76</v>
      </c>
      <c r="AA130" s="160">
        <v>1105</v>
      </c>
      <c r="AB130" s="160">
        <v>3206</v>
      </c>
      <c r="AC130" s="160">
        <v>75</v>
      </c>
      <c r="AD130" s="181"/>
      <c r="AE130" s="160">
        <v>45487</v>
      </c>
      <c r="AF130" s="160">
        <v>699</v>
      </c>
      <c r="AG130" s="160">
        <v>43947</v>
      </c>
      <c r="AH130" s="160">
        <v>44646</v>
      </c>
      <c r="AI130" s="161">
        <v>98.15</v>
      </c>
      <c r="AJ130" s="160">
        <v>15</v>
      </c>
      <c r="AK130" s="160">
        <v>441</v>
      </c>
      <c r="AL130" s="160">
        <v>44403</v>
      </c>
      <c r="AM130" s="160">
        <v>14019</v>
      </c>
      <c r="AN130" s="160">
        <v>12992</v>
      </c>
      <c r="AO130" s="160">
        <v>12227</v>
      </c>
      <c r="AP130" s="160">
        <v>5165</v>
      </c>
      <c r="AQ130" s="181"/>
      <c r="AR130" s="186" t="s">
        <v>681</v>
      </c>
    </row>
    <row r="131" spans="1:44" ht="12.75">
      <c r="A131" s="131">
        <v>129</v>
      </c>
      <c r="B131" s="132" t="s">
        <v>252</v>
      </c>
      <c r="C131" s="173" t="s">
        <v>253</v>
      </c>
      <c r="D131" s="160">
        <v>42612</v>
      </c>
      <c r="E131" s="160">
        <v>434</v>
      </c>
      <c r="F131" s="160">
        <v>41486</v>
      </c>
      <c r="G131" s="160">
        <v>41920</v>
      </c>
      <c r="H131" s="161">
        <v>98.38</v>
      </c>
      <c r="I131" s="160">
        <v>792</v>
      </c>
      <c r="J131" s="160">
        <v>556</v>
      </c>
      <c r="K131" s="160">
        <v>42834</v>
      </c>
      <c r="L131" s="160">
        <v>13801</v>
      </c>
      <c r="M131" s="160">
        <v>12346</v>
      </c>
      <c r="N131" s="160">
        <v>12317</v>
      </c>
      <c r="O131" s="160">
        <v>4370</v>
      </c>
      <c r="P131" s="160">
        <v>5888</v>
      </c>
      <c r="Q131" s="160">
        <v>0</v>
      </c>
      <c r="R131" s="160">
        <v>0</v>
      </c>
      <c r="S131" s="160">
        <v>1137</v>
      </c>
      <c r="T131" s="160">
        <v>-131</v>
      </c>
      <c r="U131" s="160">
        <v>1006</v>
      </c>
      <c r="V131" s="160">
        <v>64</v>
      </c>
      <c r="W131" s="160">
        <v>26</v>
      </c>
      <c r="X131" s="160">
        <v>916</v>
      </c>
      <c r="Y131" s="160">
        <v>513</v>
      </c>
      <c r="Z131" s="160">
        <v>0</v>
      </c>
      <c r="AA131" s="160">
        <v>513</v>
      </c>
      <c r="AB131" s="160">
        <v>1429</v>
      </c>
      <c r="AC131" s="160">
        <v>179</v>
      </c>
      <c r="AD131" s="181"/>
      <c r="AE131" s="160">
        <v>23225</v>
      </c>
      <c r="AF131" s="160">
        <v>121</v>
      </c>
      <c r="AG131" s="160">
        <v>22774</v>
      </c>
      <c r="AH131" s="160">
        <v>22895</v>
      </c>
      <c r="AI131" s="161">
        <v>98.58</v>
      </c>
      <c r="AJ131" s="160">
        <v>-919</v>
      </c>
      <c r="AK131" s="160">
        <v>60</v>
      </c>
      <c r="AL131" s="160">
        <v>21915</v>
      </c>
      <c r="AM131" s="160">
        <v>7049</v>
      </c>
      <c r="AN131" s="160">
        <v>7604</v>
      </c>
      <c r="AO131" s="160">
        <v>5774</v>
      </c>
      <c r="AP131" s="160">
        <v>1488</v>
      </c>
      <c r="AQ131" s="181"/>
      <c r="AR131" s="186" t="s">
        <v>681</v>
      </c>
    </row>
    <row r="132" spans="1:44" ht="12.75">
      <c r="A132" s="131">
        <v>130</v>
      </c>
      <c r="B132" s="132" t="s">
        <v>254</v>
      </c>
      <c r="C132" s="173" t="s">
        <v>255</v>
      </c>
      <c r="D132" s="160">
        <v>121778</v>
      </c>
      <c r="E132" s="160">
        <v>1621</v>
      </c>
      <c r="F132" s="160">
        <v>116879</v>
      </c>
      <c r="G132" s="160">
        <v>118500</v>
      </c>
      <c r="H132" s="161">
        <v>97.31</v>
      </c>
      <c r="I132" s="160">
        <v>3548</v>
      </c>
      <c r="J132" s="160">
        <v>2125</v>
      </c>
      <c r="K132" s="160">
        <v>122552</v>
      </c>
      <c r="L132" s="160">
        <v>37222</v>
      </c>
      <c r="M132" s="160">
        <v>34422</v>
      </c>
      <c r="N132" s="160">
        <v>35259</v>
      </c>
      <c r="O132" s="160">
        <v>15649</v>
      </c>
      <c r="P132" s="160">
        <v>22180</v>
      </c>
      <c r="Q132" s="160">
        <v>0</v>
      </c>
      <c r="R132" s="160">
        <v>0</v>
      </c>
      <c r="S132" s="160">
        <v>13401</v>
      </c>
      <c r="T132" s="160">
        <v>83</v>
      </c>
      <c r="U132" s="160">
        <v>13484</v>
      </c>
      <c r="V132" s="160">
        <v>3932</v>
      </c>
      <c r="W132" s="160">
        <v>-7</v>
      </c>
      <c r="X132" s="160">
        <v>9559</v>
      </c>
      <c r="Y132" s="160">
        <v>4485</v>
      </c>
      <c r="Z132" s="160">
        <v>1</v>
      </c>
      <c r="AA132" s="160">
        <v>4484</v>
      </c>
      <c r="AB132" s="160">
        <v>14043</v>
      </c>
      <c r="AC132" s="160">
        <v>1059</v>
      </c>
      <c r="AD132" s="181"/>
      <c r="AE132" s="160">
        <v>333896</v>
      </c>
      <c r="AF132" s="160">
        <v>1746</v>
      </c>
      <c r="AG132" s="160">
        <v>328005</v>
      </c>
      <c r="AH132" s="160">
        <v>329751</v>
      </c>
      <c r="AI132" s="161">
        <v>98.76</v>
      </c>
      <c r="AJ132" s="160">
        <v>-7943</v>
      </c>
      <c r="AK132" s="160">
        <v>8213</v>
      </c>
      <c r="AL132" s="160">
        <v>328275</v>
      </c>
      <c r="AM132" s="160">
        <v>99938</v>
      </c>
      <c r="AN132" s="160">
        <v>98775</v>
      </c>
      <c r="AO132" s="160">
        <v>95474</v>
      </c>
      <c r="AP132" s="160">
        <v>34088</v>
      </c>
      <c r="AQ132" s="181"/>
      <c r="AR132" s="186" t="s">
        <v>682</v>
      </c>
    </row>
    <row r="133" spans="1:44" ht="12.75">
      <c r="A133" s="131">
        <v>131</v>
      </c>
      <c r="B133" s="132" t="s">
        <v>256</v>
      </c>
      <c r="C133" s="173" t="s">
        <v>257</v>
      </c>
      <c r="D133" s="160">
        <v>48949</v>
      </c>
      <c r="E133" s="160">
        <v>631</v>
      </c>
      <c r="F133" s="160">
        <v>47417</v>
      </c>
      <c r="G133" s="160">
        <v>48048</v>
      </c>
      <c r="H133" s="161">
        <v>98.16</v>
      </c>
      <c r="I133" s="160">
        <v>373</v>
      </c>
      <c r="J133" s="160">
        <v>750</v>
      </c>
      <c r="K133" s="160">
        <v>48540</v>
      </c>
      <c r="L133" s="160">
        <v>14324</v>
      </c>
      <c r="M133" s="160">
        <v>14050</v>
      </c>
      <c r="N133" s="160">
        <v>13955</v>
      </c>
      <c r="O133" s="160">
        <v>6211</v>
      </c>
      <c r="P133" s="160">
        <v>5737</v>
      </c>
      <c r="Q133" s="160">
        <v>0</v>
      </c>
      <c r="R133" s="160">
        <v>0</v>
      </c>
      <c r="S133" s="160">
        <v>1329</v>
      </c>
      <c r="T133" s="160">
        <v>138</v>
      </c>
      <c r="U133" s="160">
        <v>1467</v>
      </c>
      <c r="V133" s="160">
        <v>693</v>
      </c>
      <c r="W133" s="160">
        <v>62</v>
      </c>
      <c r="X133" s="160">
        <v>712</v>
      </c>
      <c r="Y133" s="160">
        <v>957</v>
      </c>
      <c r="Z133" s="160">
        <v>17</v>
      </c>
      <c r="AA133" s="160">
        <v>940</v>
      </c>
      <c r="AB133" s="160">
        <v>1652</v>
      </c>
      <c r="AC133" s="160">
        <v>164</v>
      </c>
      <c r="AD133" s="181"/>
      <c r="AE133" s="160">
        <v>28415</v>
      </c>
      <c r="AF133" s="160">
        <v>85</v>
      </c>
      <c r="AG133" s="160">
        <v>27651</v>
      </c>
      <c r="AH133" s="160">
        <v>27736</v>
      </c>
      <c r="AI133" s="161">
        <v>97.61</v>
      </c>
      <c r="AJ133" s="160">
        <v>-210</v>
      </c>
      <c r="AK133" s="160">
        <v>229</v>
      </c>
      <c r="AL133" s="160">
        <v>27670</v>
      </c>
      <c r="AM133" s="160">
        <v>8511</v>
      </c>
      <c r="AN133" s="160">
        <v>8080</v>
      </c>
      <c r="AO133" s="160">
        <v>7866</v>
      </c>
      <c r="AP133" s="160">
        <v>3213</v>
      </c>
      <c r="AQ133" s="181"/>
      <c r="AR133" s="186" t="s">
        <v>681</v>
      </c>
    </row>
    <row r="134" spans="1:44" ht="12.75">
      <c r="A134" s="131">
        <v>132</v>
      </c>
      <c r="B134" s="132" t="s">
        <v>258</v>
      </c>
      <c r="C134" s="173" t="s">
        <v>259</v>
      </c>
      <c r="D134" s="160">
        <v>80531</v>
      </c>
      <c r="E134" s="160">
        <v>1128</v>
      </c>
      <c r="F134" s="160">
        <v>78264</v>
      </c>
      <c r="G134" s="160">
        <v>79392</v>
      </c>
      <c r="H134" s="161">
        <v>98.59</v>
      </c>
      <c r="I134" s="160">
        <v>648</v>
      </c>
      <c r="J134" s="160">
        <v>1293</v>
      </c>
      <c r="K134" s="160">
        <v>80205</v>
      </c>
      <c r="L134" s="160">
        <v>23745</v>
      </c>
      <c r="M134" s="160">
        <v>23146</v>
      </c>
      <c r="N134" s="160">
        <v>23112</v>
      </c>
      <c r="O134" s="160">
        <v>10202</v>
      </c>
      <c r="P134" s="160">
        <v>6328</v>
      </c>
      <c r="Q134" s="160">
        <v>0</v>
      </c>
      <c r="R134" s="160">
        <v>0</v>
      </c>
      <c r="S134" s="160">
        <v>2806</v>
      </c>
      <c r="T134" s="160">
        <v>231</v>
      </c>
      <c r="U134" s="160">
        <v>3037</v>
      </c>
      <c r="V134" s="160">
        <v>1245</v>
      </c>
      <c r="W134" s="160">
        <v>233</v>
      </c>
      <c r="X134" s="160">
        <v>1559</v>
      </c>
      <c r="Y134" s="160">
        <v>1350</v>
      </c>
      <c r="Z134" s="160">
        <v>8</v>
      </c>
      <c r="AA134" s="160">
        <v>1342</v>
      </c>
      <c r="AB134" s="160">
        <v>2901</v>
      </c>
      <c r="AC134" s="160">
        <v>194</v>
      </c>
      <c r="AD134" s="181"/>
      <c r="AE134" s="160">
        <v>39326</v>
      </c>
      <c r="AF134" s="160">
        <v>984</v>
      </c>
      <c r="AG134" s="160">
        <v>37353</v>
      </c>
      <c r="AH134" s="160">
        <v>38337</v>
      </c>
      <c r="AI134" s="161">
        <v>97.49</v>
      </c>
      <c r="AJ134" s="160">
        <v>-580</v>
      </c>
      <c r="AK134" s="160">
        <v>711</v>
      </c>
      <c r="AL134" s="160">
        <v>37484</v>
      </c>
      <c r="AM134" s="160">
        <v>11554</v>
      </c>
      <c r="AN134" s="160">
        <v>12063</v>
      </c>
      <c r="AO134" s="160">
        <v>9967</v>
      </c>
      <c r="AP134" s="160">
        <v>3900</v>
      </c>
      <c r="AQ134" s="181"/>
      <c r="AR134" s="186" t="s">
        <v>681</v>
      </c>
    </row>
    <row r="135" spans="1:44" ht="12.75">
      <c r="A135" s="131">
        <v>133</v>
      </c>
      <c r="B135" s="132" t="s">
        <v>260</v>
      </c>
      <c r="C135" s="173" t="s">
        <v>261</v>
      </c>
      <c r="D135" s="160">
        <v>105154</v>
      </c>
      <c r="E135" s="160">
        <v>1313</v>
      </c>
      <c r="F135" s="160">
        <v>101511</v>
      </c>
      <c r="G135" s="160">
        <v>102824</v>
      </c>
      <c r="H135" s="161">
        <v>97.78</v>
      </c>
      <c r="I135" s="160">
        <v>3694</v>
      </c>
      <c r="J135" s="160">
        <v>1248</v>
      </c>
      <c r="K135" s="160">
        <v>106453</v>
      </c>
      <c r="L135" s="160">
        <v>30906</v>
      </c>
      <c r="M135" s="160">
        <v>29615</v>
      </c>
      <c r="N135" s="160">
        <v>29562</v>
      </c>
      <c r="O135" s="160">
        <v>16370</v>
      </c>
      <c r="P135" s="160">
        <v>21717</v>
      </c>
      <c r="Q135" s="160">
        <v>0</v>
      </c>
      <c r="R135" s="160">
        <v>0</v>
      </c>
      <c r="S135" s="160">
        <v>31496</v>
      </c>
      <c r="T135" s="160">
        <v>-1245</v>
      </c>
      <c r="U135" s="160">
        <v>30251</v>
      </c>
      <c r="V135" s="160">
        <v>4521</v>
      </c>
      <c r="W135" s="160">
        <v>1275</v>
      </c>
      <c r="X135" s="160">
        <v>24455</v>
      </c>
      <c r="Y135" s="160">
        <v>5303</v>
      </c>
      <c r="Z135" s="160">
        <v>10</v>
      </c>
      <c r="AA135" s="160">
        <v>5293</v>
      </c>
      <c r="AB135" s="160">
        <v>29748</v>
      </c>
      <c r="AC135" s="160">
        <v>2736</v>
      </c>
      <c r="AD135" s="181"/>
      <c r="AE135" s="160">
        <v>152067</v>
      </c>
      <c r="AF135" s="160">
        <v>641</v>
      </c>
      <c r="AG135" s="160">
        <v>148926</v>
      </c>
      <c r="AH135" s="160">
        <v>149567</v>
      </c>
      <c r="AI135" s="161">
        <v>98.36</v>
      </c>
      <c r="AJ135" s="160">
        <v>-1922</v>
      </c>
      <c r="AK135" s="160">
        <v>322</v>
      </c>
      <c r="AL135" s="160">
        <v>147326</v>
      </c>
      <c r="AM135" s="160">
        <v>51495</v>
      </c>
      <c r="AN135" s="160">
        <v>42965</v>
      </c>
      <c r="AO135" s="160">
        <v>38778</v>
      </c>
      <c r="AP135" s="160">
        <v>14088</v>
      </c>
      <c r="AQ135" s="181"/>
      <c r="AR135" s="186" t="s">
        <v>682</v>
      </c>
    </row>
    <row r="136" spans="1:44" ht="12.75">
      <c r="A136" s="131">
        <v>134</v>
      </c>
      <c r="B136" s="132" t="s">
        <v>262</v>
      </c>
      <c r="C136" s="173" t="s">
        <v>263</v>
      </c>
      <c r="D136" s="160">
        <v>83944</v>
      </c>
      <c r="E136" s="160">
        <v>161</v>
      </c>
      <c r="F136" s="160">
        <v>82584</v>
      </c>
      <c r="G136" s="160">
        <v>82745</v>
      </c>
      <c r="H136" s="161">
        <v>98.57</v>
      </c>
      <c r="I136" s="160">
        <v>1230</v>
      </c>
      <c r="J136" s="160">
        <v>160</v>
      </c>
      <c r="K136" s="160">
        <v>83974</v>
      </c>
      <c r="L136" s="160">
        <v>24954</v>
      </c>
      <c r="M136" s="160">
        <v>24648</v>
      </c>
      <c r="N136" s="160">
        <v>24285</v>
      </c>
      <c r="O136" s="160">
        <v>10087</v>
      </c>
      <c r="P136" s="160">
        <v>8334</v>
      </c>
      <c r="Q136" s="160">
        <v>0</v>
      </c>
      <c r="R136" s="160">
        <v>0</v>
      </c>
      <c r="S136" s="160">
        <v>2606</v>
      </c>
      <c r="T136" s="160">
        <v>-101</v>
      </c>
      <c r="U136" s="160">
        <v>2505</v>
      </c>
      <c r="V136" s="160">
        <v>1225</v>
      </c>
      <c r="W136" s="160">
        <v>72</v>
      </c>
      <c r="X136" s="160">
        <v>1208</v>
      </c>
      <c r="Y136" s="160">
        <v>1419</v>
      </c>
      <c r="Z136" s="160">
        <v>4</v>
      </c>
      <c r="AA136" s="160">
        <v>1415</v>
      </c>
      <c r="AB136" s="160">
        <v>2623</v>
      </c>
      <c r="AC136" s="160">
        <v>176</v>
      </c>
      <c r="AD136" s="181"/>
      <c r="AE136" s="160">
        <v>55972</v>
      </c>
      <c r="AF136" s="160">
        <v>54</v>
      </c>
      <c r="AG136" s="160">
        <v>55114</v>
      </c>
      <c r="AH136" s="160">
        <v>55168</v>
      </c>
      <c r="AI136" s="161">
        <v>98.56</v>
      </c>
      <c r="AJ136" s="160">
        <v>-722</v>
      </c>
      <c r="AK136" s="160">
        <v>262</v>
      </c>
      <c r="AL136" s="160">
        <v>54654</v>
      </c>
      <c r="AM136" s="160">
        <v>18660</v>
      </c>
      <c r="AN136" s="160">
        <v>15517</v>
      </c>
      <c r="AO136" s="160">
        <v>14994</v>
      </c>
      <c r="AP136" s="160">
        <v>5483</v>
      </c>
      <c r="AQ136" s="181"/>
      <c r="AR136" s="186" t="s">
        <v>681</v>
      </c>
    </row>
    <row r="137" spans="1:44" ht="12.75">
      <c r="A137" s="131">
        <v>135</v>
      </c>
      <c r="B137" s="132" t="s">
        <v>264</v>
      </c>
      <c r="C137" s="173" t="s">
        <v>265</v>
      </c>
      <c r="D137" s="160">
        <v>28963</v>
      </c>
      <c r="E137" s="160">
        <v>397</v>
      </c>
      <c r="F137" s="160">
        <v>27231</v>
      </c>
      <c r="G137" s="160">
        <v>27628</v>
      </c>
      <c r="H137" s="161">
        <v>95.39</v>
      </c>
      <c r="I137" s="160">
        <v>449</v>
      </c>
      <c r="J137" s="160">
        <v>460</v>
      </c>
      <c r="K137" s="160">
        <v>28140</v>
      </c>
      <c r="L137" s="160">
        <v>8285</v>
      </c>
      <c r="M137" s="160">
        <v>8121</v>
      </c>
      <c r="N137" s="160">
        <v>8104</v>
      </c>
      <c r="O137" s="160">
        <v>3630</v>
      </c>
      <c r="P137" s="160">
        <v>7951</v>
      </c>
      <c r="Q137" s="160">
        <v>0</v>
      </c>
      <c r="R137" s="160">
        <v>0</v>
      </c>
      <c r="S137" s="160">
        <v>3521</v>
      </c>
      <c r="T137" s="160">
        <v>-86</v>
      </c>
      <c r="U137" s="160">
        <v>3435</v>
      </c>
      <c r="V137" s="160">
        <v>802</v>
      </c>
      <c r="W137" s="160">
        <v>279</v>
      </c>
      <c r="X137" s="160">
        <v>2354</v>
      </c>
      <c r="Y137" s="160">
        <v>1428</v>
      </c>
      <c r="Z137" s="160">
        <v>7</v>
      </c>
      <c r="AA137" s="160">
        <v>1421</v>
      </c>
      <c r="AB137" s="160">
        <v>3775</v>
      </c>
      <c r="AC137" s="160">
        <v>268</v>
      </c>
      <c r="AD137" s="181"/>
      <c r="AE137" s="160">
        <v>20907</v>
      </c>
      <c r="AF137" s="160">
        <v>170</v>
      </c>
      <c r="AG137" s="160">
        <v>18958</v>
      </c>
      <c r="AH137" s="160">
        <v>19128</v>
      </c>
      <c r="AI137" s="161">
        <v>91.49</v>
      </c>
      <c r="AJ137" s="160">
        <v>170</v>
      </c>
      <c r="AK137" s="160">
        <v>287</v>
      </c>
      <c r="AL137" s="160">
        <v>19415</v>
      </c>
      <c r="AM137" s="160">
        <v>6545</v>
      </c>
      <c r="AN137" s="160">
        <v>5613</v>
      </c>
      <c r="AO137" s="160">
        <v>4985</v>
      </c>
      <c r="AP137" s="160">
        <v>2272</v>
      </c>
      <c r="AQ137" s="181"/>
      <c r="AR137" s="186" t="s">
        <v>681</v>
      </c>
    </row>
    <row r="138" spans="1:44" ht="12.75">
      <c r="A138" s="131">
        <v>136</v>
      </c>
      <c r="B138" s="132" t="s">
        <v>266</v>
      </c>
      <c r="C138" s="173" t="s">
        <v>267</v>
      </c>
      <c r="D138" s="160">
        <v>55160</v>
      </c>
      <c r="E138" s="160">
        <v>605</v>
      </c>
      <c r="F138" s="160">
        <v>52423</v>
      </c>
      <c r="G138" s="160">
        <v>53028</v>
      </c>
      <c r="H138" s="161">
        <v>96.13</v>
      </c>
      <c r="I138" s="160">
        <v>1248</v>
      </c>
      <c r="J138" s="160">
        <v>482</v>
      </c>
      <c r="K138" s="160">
        <v>54153</v>
      </c>
      <c r="L138" s="160">
        <v>18070</v>
      </c>
      <c r="M138" s="160">
        <v>13875</v>
      </c>
      <c r="N138" s="160">
        <v>14454</v>
      </c>
      <c r="O138" s="160">
        <v>7754</v>
      </c>
      <c r="P138" s="160">
        <v>12396</v>
      </c>
      <c r="Q138" s="160">
        <v>0</v>
      </c>
      <c r="R138" s="160">
        <v>0</v>
      </c>
      <c r="S138" s="160">
        <v>4799</v>
      </c>
      <c r="T138" s="160">
        <v>-56</v>
      </c>
      <c r="U138" s="160">
        <v>4743</v>
      </c>
      <c r="V138" s="160">
        <v>1248</v>
      </c>
      <c r="W138" s="160">
        <v>419</v>
      </c>
      <c r="X138" s="160">
        <v>3076</v>
      </c>
      <c r="Y138" s="160">
        <v>2290</v>
      </c>
      <c r="Z138" s="160">
        <v>145</v>
      </c>
      <c r="AA138" s="160">
        <v>2145</v>
      </c>
      <c r="AB138" s="160">
        <v>5221</v>
      </c>
      <c r="AC138" s="160">
        <v>427</v>
      </c>
      <c r="AD138" s="181"/>
      <c r="AE138" s="160">
        <v>53158</v>
      </c>
      <c r="AF138" s="160">
        <v>483</v>
      </c>
      <c r="AG138" s="160">
        <v>51161</v>
      </c>
      <c r="AH138" s="160">
        <v>51644</v>
      </c>
      <c r="AI138" s="161">
        <v>97.15</v>
      </c>
      <c r="AJ138" s="160">
        <v>716</v>
      </c>
      <c r="AK138" s="160">
        <v>115</v>
      </c>
      <c r="AL138" s="160">
        <v>51992</v>
      </c>
      <c r="AM138" s="160">
        <v>18970</v>
      </c>
      <c r="AN138" s="160">
        <v>16027</v>
      </c>
      <c r="AO138" s="160">
        <v>13712</v>
      </c>
      <c r="AP138" s="160">
        <v>3283</v>
      </c>
      <c r="AQ138" s="181"/>
      <c r="AR138" s="186" t="s">
        <v>681</v>
      </c>
    </row>
    <row r="139" spans="1:44" ht="12.75">
      <c r="A139" s="131">
        <v>137</v>
      </c>
      <c r="B139" s="132" t="s">
        <v>268</v>
      </c>
      <c r="C139" s="173" t="s">
        <v>269</v>
      </c>
      <c r="D139" s="160">
        <v>68802</v>
      </c>
      <c r="E139" s="160">
        <v>778</v>
      </c>
      <c r="F139" s="160">
        <v>66529</v>
      </c>
      <c r="G139" s="160">
        <v>67307</v>
      </c>
      <c r="H139" s="161">
        <v>97.83</v>
      </c>
      <c r="I139" s="160">
        <v>428</v>
      </c>
      <c r="J139" s="160">
        <v>791</v>
      </c>
      <c r="K139" s="160">
        <v>67748</v>
      </c>
      <c r="L139" s="160">
        <v>21009</v>
      </c>
      <c r="M139" s="160">
        <v>19678</v>
      </c>
      <c r="N139" s="160">
        <v>19580</v>
      </c>
      <c r="O139" s="160">
        <v>7481</v>
      </c>
      <c r="P139" s="160">
        <v>13404</v>
      </c>
      <c r="Q139" s="160">
        <v>0</v>
      </c>
      <c r="R139" s="160">
        <v>0</v>
      </c>
      <c r="S139" s="160">
        <v>3403</v>
      </c>
      <c r="T139" s="160">
        <v>-307</v>
      </c>
      <c r="U139" s="160">
        <v>3096</v>
      </c>
      <c r="V139" s="160">
        <v>773</v>
      </c>
      <c r="W139" s="160">
        <v>163</v>
      </c>
      <c r="X139" s="160">
        <v>2160</v>
      </c>
      <c r="Y139" s="160">
        <v>1590</v>
      </c>
      <c r="Z139" s="160">
        <v>18</v>
      </c>
      <c r="AA139" s="160">
        <v>1572</v>
      </c>
      <c r="AB139" s="160">
        <v>3732</v>
      </c>
      <c r="AC139" s="160">
        <v>204</v>
      </c>
      <c r="AD139" s="181"/>
      <c r="AE139" s="160">
        <v>33870</v>
      </c>
      <c r="AF139" s="160">
        <v>140</v>
      </c>
      <c r="AG139" s="160">
        <v>33178</v>
      </c>
      <c r="AH139" s="160">
        <v>33318</v>
      </c>
      <c r="AI139" s="161">
        <v>98.37</v>
      </c>
      <c r="AJ139" s="160">
        <v>-39</v>
      </c>
      <c r="AK139" s="160">
        <v>133</v>
      </c>
      <c r="AL139" s="160">
        <v>33272</v>
      </c>
      <c r="AM139" s="160">
        <v>12646</v>
      </c>
      <c r="AN139" s="160">
        <v>8924</v>
      </c>
      <c r="AO139" s="160">
        <v>8073</v>
      </c>
      <c r="AP139" s="160">
        <v>3629</v>
      </c>
      <c r="AQ139" s="181"/>
      <c r="AR139" s="186" t="s">
        <v>684</v>
      </c>
    </row>
    <row r="140" spans="1:44" ht="12.75">
      <c r="A140" s="131">
        <v>138</v>
      </c>
      <c r="B140" s="132" t="s">
        <v>270</v>
      </c>
      <c r="C140" s="173" t="s">
        <v>271</v>
      </c>
      <c r="D140" s="160">
        <v>1519</v>
      </c>
      <c r="E140" s="160">
        <v>25</v>
      </c>
      <c r="F140" s="160">
        <v>1456</v>
      </c>
      <c r="G140" s="160">
        <v>1482</v>
      </c>
      <c r="H140" s="161">
        <v>97.56</v>
      </c>
      <c r="I140" s="160">
        <v>39</v>
      </c>
      <c r="J140" s="160">
        <v>29</v>
      </c>
      <c r="K140" s="160">
        <v>1524</v>
      </c>
      <c r="L140" s="160">
        <v>534</v>
      </c>
      <c r="M140" s="160">
        <v>418</v>
      </c>
      <c r="N140" s="160">
        <v>396</v>
      </c>
      <c r="O140" s="160">
        <v>176</v>
      </c>
      <c r="P140" s="160">
        <v>73</v>
      </c>
      <c r="Q140" s="160">
        <v>0</v>
      </c>
      <c r="R140" s="160">
        <v>0</v>
      </c>
      <c r="S140" s="160">
        <v>114</v>
      </c>
      <c r="T140" s="160">
        <v>-27</v>
      </c>
      <c r="U140" s="160">
        <v>87</v>
      </c>
      <c r="V140" s="160">
        <v>39</v>
      </c>
      <c r="W140" s="160">
        <v>23</v>
      </c>
      <c r="X140" s="160">
        <v>25</v>
      </c>
      <c r="Y140" s="160">
        <v>37</v>
      </c>
      <c r="Z140" s="160">
        <v>0</v>
      </c>
      <c r="AA140" s="160">
        <v>37</v>
      </c>
      <c r="AB140" s="160">
        <v>62</v>
      </c>
      <c r="AC140" s="160">
        <v>0</v>
      </c>
      <c r="AD140" s="181"/>
      <c r="AE140" s="160">
        <v>1505</v>
      </c>
      <c r="AF140" s="160">
        <v>22</v>
      </c>
      <c r="AG140" s="160">
        <v>1384</v>
      </c>
      <c r="AH140" s="160">
        <v>1407</v>
      </c>
      <c r="AI140" s="161">
        <v>93.49</v>
      </c>
      <c r="AJ140" s="160">
        <v>64</v>
      </c>
      <c r="AK140" s="160">
        <v>6</v>
      </c>
      <c r="AL140" s="160">
        <v>1455</v>
      </c>
      <c r="AM140" s="160">
        <v>573</v>
      </c>
      <c r="AN140" s="160">
        <v>442</v>
      </c>
      <c r="AO140" s="160">
        <v>336</v>
      </c>
      <c r="AP140" s="160">
        <v>104</v>
      </c>
      <c r="AQ140" s="181"/>
      <c r="AR140" s="186" t="s">
        <v>684</v>
      </c>
    </row>
    <row r="141" spans="1:44" ht="12.75">
      <c r="A141" s="131">
        <v>139</v>
      </c>
      <c r="B141" s="132" t="s">
        <v>272</v>
      </c>
      <c r="C141" s="173" t="s">
        <v>273</v>
      </c>
      <c r="D141" s="160">
        <v>86790</v>
      </c>
      <c r="E141" s="160">
        <v>1435</v>
      </c>
      <c r="F141" s="160">
        <v>83126</v>
      </c>
      <c r="G141" s="160">
        <v>84561</v>
      </c>
      <c r="H141" s="161">
        <v>97.43</v>
      </c>
      <c r="I141" s="160">
        <v>1946</v>
      </c>
      <c r="J141" s="160">
        <v>1380</v>
      </c>
      <c r="K141" s="160">
        <v>86452</v>
      </c>
      <c r="L141" s="160">
        <v>22947</v>
      </c>
      <c r="M141" s="160">
        <v>21304</v>
      </c>
      <c r="N141" s="160">
        <v>19455</v>
      </c>
      <c r="O141" s="160">
        <v>22746</v>
      </c>
      <c r="P141" s="160">
        <v>28863</v>
      </c>
      <c r="Q141" s="160">
        <v>0</v>
      </c>
      <c r="R141" s="160">
        <v>0</v>
      </c>
      <c r="S141" s="160">
        <v>24844</v>
      </c>
      <c r="T141" s="160">
        <v>-981</v>
      </c>
      <c r="U141" s="160">
        <v>23863</v>
      </c>
      <c r="V141" s="160">
        <v>211</v>
      </c>
      <c r="W141" s="160">
        <v>796</v>
      </c>
      <c r="X141" s="160">
        <v>22856</v>
      </c>
      <c r="Y141" s="160">
        <v>5363</v>
      </c>
      <c r="Z141" s="160">
        <v>74</v>
      </c>
      <c r="AA141" s="160">
        <v>5289</v>
      </c>
      <c r="AB141" s="160">
        <v>28145</v>
      </c>
      <c r="AC141" s="160">
        <v>3134</v>
      </c>
      <c r="AD141" s="181"/>
      <c r="AE141" s="160">
        <v>185983</v>
      </c>
      <c r="AF141" s="160">
        <v>7552</v>
      </c>
      <c r="AG141" s="160">
        <v>173850</v>
      </c>
      <c r="AH141" s="160">
        <v>181402</v>
      </c>
      <c r="AI141" s="161">
        <v>97.54</v>
      </c>
      <c r="AJ141" s="160">
        <v>10477</v>
      </c>
      <c r="AK141" s="160">
        <v>6354</v>
      </c>
      <c r="AL141" s="160">
        <v>190681</v>
      </c>
      <c r="AM141" s="160">
        <v>52999</v>
      </c>
      <c r="AN141" s="160">
        <v>49451</v>
      </c>
      <c r="AO141" s="160">
        <v>43770</v>
      </c>
      <c r="AP141" s="160">
        <v>44461</v>
      </c>
      <c r="AQ141" s="181"/>
      <c r="AR141" s="186" t="s">
        <v>685</v>
      </c>
    </row>
    <row r="142" spans="1:44" ht="12.75">
      <c r="A142" s="131">
        <v>140</v>
      </c>
      <c r="B142" s="132" t="s">
        <v>274</v>
      </c>
      <c r="C142" s="173" t="s">
        <v>275</v>
      </c>
      <c r="D142" s="160">
        <v>97387</v>
      </c>
      <c r="E142" s="160">
        <v>2541</v>
      </c>
      <c r="F142" s="160">
        <v>91233</v>
      </c>
      <c r="G142" s="160">
        <v>93774</v>
      </c>
      <c r="H142" s="161">
        <v>96.29</v>
      </c>
      <c r="I142" s="160">
        <v>1957</v>
      </c>
      <c r="J142" s="160">
        <v>2304</v>
      </c>
      <c r="K142" s="160">
        <v>95494</v>
      </c>
      <c r="L142" s="160">
        <v>37086</v>
      </c>
      <c r="M142" s="160">
        <v>23735</v>
      </c>
      <c r="N142" s="160">
        <v>24120</v>
      </c>
      <c r="O142" s="160">
        <v>10553</v>
      </c>
      <c r="P142" s="160">
        <v>12758</v>
      </c>
      <c r="Q142" s="160">
        <v>0</v>
      </c>
      <c r="R142" s="160">
        <v>0</v>
      </c>
      <c r="S142" s="160">
        <v>7830</v>
      </c>
      <c r="T142" s="160">
        <v>-187</v>
      </c>
      <c r="U142" s="160">
        <v>7643</v>
      </c>
      <c r="V142" s="160">
        <v>2807</v>
      </c>
      <c r="W142" s="160">
        <v>130</v>
      </c>
      <c r="X142" s="160">
        <v>4706</v>
      </c>
      <c r="Y142" s="160">
        <v>3923</v>
      </c>
      <c r="Z142" s="160">
        <v>67</v>
      </c>
      <c r="AA142" s="160">
        <v>3856</v>
      </c>
      <c r="AB142" s="160">
        <v>8562</v>
      </c>
      <c r="AC142" s="160">
        <v>0</v>
      </c>
      <c r="AD142" s="181"/>
      <c r="AE142" s="160">
        <v>270515</v>
      </c>
      <c r="AF142" s="160">
        <v>2497</v>
      </c>
      <c r="AG142" s="160">
        <v>265821</v>
      </c>
      <c r="AH142" s="160">
        <v>268318</v>
      </c>
      <c r="AI142" s="161">
        <v>99.19</v>
      </c>
      <c r="AJ142" s="160">
        <v>-1986</v>
      </c>
      <c r="AK142" s="160">
        <v>2506</v>
      </c>
      <c r="AL142" s="160">
        <v>266341</v>
      </c>
      <c r="AM142" s="160">
        <v>87311</v>
      </c>
      <c r="AN142" s="160">
        <v>74929</v>
      </c>
      <c r="AO142" s="160">
        <v>74998</v>
      </c>
      <c r="AP142" s="160">
        <v>29103</v>
      </c>
      <c r="AQ142" s="181"/>
      <c r="AR142" s="186" t="s">
        <v>685</v>
      </c>
    </row>
    <row r="143" spans="1:44" ht="12.75">
      <c r="A143" s="131">
        <v>141</v>
      </c>
      <c r="B143" s="132" t="s">
        <v>276</v>
      </c>
      <c r="C143" s="173" t="s">
        <v>277</v>
      </c>
      <c r="D143" s="160">
        <v>39659</v>
      </c>
      <c r="E143" s="160">
        <v>679</v>
      </c>
      <c r="F143" s="160">
        <v>38221</v>
      </c>
      <c r="G143" s="160">
        <v>38900</v>
      </c>
      <c r="H143" s="161">
        <v>98.09</v>
      </c>
      <c r="I143" s="160">
        <v>263</v>
      </c>
      <c r="J143" s="160">
        <v>684</v>
      </c>
      <c r="K143" s="160">
        <v>39168</v>
      </c>
      <c r="L143" s="160">
        <v>11636</v>
      </c>
      <c r="M143" s="160">
        <v>11434</v>
      </c>
      <c r="N143" s="160">
        <v>11116</v>
      </c>
      <c r="O143" s="160">
        <v>4982</v>
      </c>
      <c r="P143" s="160">
        <v>5888</v>
      </c>
      <c r="Q143" s="160">
        <v>0</v>
      </c>
      <c r="R143" s="160">
        <v>0</v>
      </c>
      <c r="S143" s="160">
        <v>2080</v>
      </c>
      <c r="T143" s="160">
        <v>118</v>
      </c>
      <c r="U143" s="160">
        <v>2198</v>
      </c>
      <c r="V143" s="160">
        <v>688</v>
      </c>
      <c r="W143" s="160">
        <v>171</v>
      </c>
      <c r="X143" s="160">
        <v>1339</v>
      </c>
      <c r="Y143" s="160">
        <v>825</v>
      </c>
      <c r="Z143" s="160">
        <v>9</v>
      </c>
      <c r="AA143" s="160">
        <v>816</v>
      </c>
      <c r="AB143" s="160">
        <v>2155</v>
      </c>
      <c r="AC143" s="160">
        <v>300</v>
      </c>
      <c r="AD143" s="181"/>
      <c r="AE143" s="160">
        <v>30558</v>
      </c>
      <c r="AF143" s="160">
        <v>778</v>
      </c>
      <c r="AG143" s="160">
        <v>29367</v>
      </c>
      <c r="AH143" s="160">
        <v>30145</v>
      </c>
      <c r="AI143" s="161">
        <v>98.65</v>
      </c>
      <c r="AJ143" s="160">
        <v>-239</v>
      </c>
      <c r="AK143" s="160">
        <v>247</v>
      </c>
      <c r="AL143" s="160">
        <v>29375</v>
      </c>
      <c r="AM143" s="160">
        <v>9029</v>
      </c>
      <c r="AN143" s="160">
        <v>8736</v>
      </c>
      <c r="AO143" s="160">
        <v>8639</v>
      </c>
      <c r="AP143" s="160">
        <v>2971</v>
      </c>
      <c r="AQ143" s="181"/>
      <c r="AR143" s="186" t="s">
        <v>681</v>
      </c>
    </row>
    <row r="144" spans="1:44" ht="12.75">
      <c r="A144" s="131">
        <v>142</v>
      </c>
      <c r="B144" s="132" t="s">
        <v>278</v>
      </c>
      <c r="C144" s="173" t="s">
        <v>279</v>
      </c>
      <c r="D144" s="160">
        <v>67933</v>
      </c>
      <c r="E144" s="160">
        <v>745</v>
      </c>
      <c r="F144" s="160">
        <v>65492</v>
      </c>
      <c r="G144" s="160">
        <v>66237</v>
      </c>
      <c r="H144" s="161">
        <v>97.5</v>
      </c>
      <c r="I144" s="160">
        <v>1003</v>
      </c>
      <c r="J144" s="160">
        <v>1044</v>
      </c>
      <c r="K144" s="160">
        <v>67539</v>
      </c>
      <c r="L144" s="160">
        <v>19244</v>
      </c>
      <c r="M144" s="160">
        <v>18045</v>
      </c>
      <c r="N144" s="160">
        <v>19197</v>
      </c>
      <c r="O144" s="160">
        <v>11053</v>
      </c>
      <c r="P144" s="160">
        <v>11175</v>
      </c>
      <c r="Q144" s="160">
        <v>0</v>
      </c>
      <c r="R144" s="160">
        <v>0</v>
      </c>
      <c r="S144" s="160">
        <v>2644</v>
      </c>
      <c r="T144" s="160">
        <v>-3</v>
      </c>
      <c r="U144" s="160">
        <v>2641</v>
      </c>
      <c r="V144" s="160">
        <v>956</v>
      </c>
      <c r="W144" s="160">
        <v>129</v>
      </c>
      <c r="X144" s="160">
        <v>1556</v>
      </c>
      <c r="Y144" s="160">
        <v>1371</v>
      </c>
      <c r="Z144" s="160">
        <v>17</v>
      </c>
      <c r="AA144" s="160">
        <v>1354</v>
      </c>
      <c r="AB144" s="160">
        <v>2910</v>
      </c>
      <c r="AC144" s="160">
        <v>232</v>
      </c>
      <c r="AD144" s="181"/>
      <c r="AE144" s="160">
        <v>40378</v>
      </c>
      <c r="AF144" s="160">
        <v>69</v>
      </c>
      <c r="AG144" s="160">
        <v>38096</v>
      </c>
      <c r="AH144" s="160">
        <v>38165</v>
      </c>
      <c r="AI144" s="161">
        <v>94.52</v>
      </c>
      <c r="AJ144" s="160">
        <v>375</v>
      </c>
      <c r="AK144" s="160">
        <v>98</v>
      </c>
      <c r="AL144" s="160">
        <v>38569</v>
      </c>
      <c r="AM144" s="160">
        <v>11860</v>
      </c>
      <c r="AN144" s="160">
        <v>12636</v>
      </c>
      <c r="AO144" s="160">
        <v>10348</v>
      </c>
      <c r="AP144" s="160">
        <v>3725</v>
      </c>
      <c r="AQ144" s="181"/>
      <c r="AR144" s="186" t="s">
        <v>681</v>
      </c>
    </row>
    <row r="145" spans="1:44" ht="12.75">
      <c r="A145" s="131">
        <v>143</v>
      </c>
      <c r="B145" s="132" t="s">
        <v>280</v>
      </c>
      <c r="C145" s="173" t="s">
        <v>281</v>
      </c>
      <c r="D145" s="160">
        <v>69158</v>
      </c>
      <c r="E145" s="160">
        <v>723</v>
      </c>
      <c r="F145" s="160">
        <v>65498</v>
      </c>
      <c r="G145" s="160">
        <v>66221</v>
      </c>
      <c r="H145" s="161">
        <v>95.75</v>
      </c>
      <c r="I145" s="160">
        <v>2090</v>
      </c>
      <c r="J145" s="160">
        <v>622</v>
      </c>
      <c r="K145" s="160">
        <v>68210</v>
      </c>
      <c r="L145" s="160">
        <v>18400</v>
      </c>
      <c r="M145" s="160">
        <v>19087</v>
      </c>
      <c r="N145" s="160">
        <v>18938</v>
      </c>
      <c r="O145" s="160">
        <v>11785</v>
      </c>
      <c r="P145" s="160">
        <v>27257</v>
      </c>
      <c r="Q145" s="160">
        <v>0</v>
      </c>
      <c r="R145" s="160">
        <v>0</v>
      </c>
      <c r="S145" s="160">
        <v>9165</v>
      </c>
      <c r="T145" s="160">
        <v>-1</v>
      </c>
      <c r="U145" s="160">
        <v>9164</v>
      </c>
      <c r="V145" s="160">
        <v>1467</v>
      </c>
      <c r="W145" s="160">
        <v>744</v>
      </c>
      <c r="X145" s="160">
        <v>6953</v>
      </c>
      <c r="Y145" s="160">
        <v>2937</v>
      </c>
      <c r="Z145" s="160">
        <v>74</v>
      </c>
      <c r="AA145" s="160">
        <v>2863</v>
      </c>
      <c r="AB145" s="160">
        <v>9816</v>
      </c>
      <c r="AC145" s="160">
        <v>1539</v>
      </c>
      <c r="AD145" s="181"/>
      <c r="AE145" s="160">
        <v>91649</v>
      </c>
      <c r="AF145" s="160">
        <v>695</v>
      </c>
      <c r="AG145" s="160">
        <v>88403</v>
      </c>
      <c r="AH145" s="160">
        <v>89098</v>
      </c>
      <c r="AI145" s="161">
        <v>97.22</v>
      </c>
      <c r="AJ145" s="160">
        <v>-4527</v>
      </c>
      <c r="AK145" s="160">
        <v>265</v>
      </c>
      <c r="AL145" s="160">
        <v>84141</v>
      </c>
      <c r="AM145" s="160">
        <v>27831</v>
      </c>
      <c r="AN145" s="160">
        <v>24628</v>
      </c>
      <c r="AO145" s="160">
        <v>23177</v>
      </c>
      <c r="AP145" s="160">
        <v>8506</v>
      </c>
      <c r="AQ145" s="181"/>
      <c r="AR145" s="186" t="s">
        <v>684</v>
      </c>
    </row>
    <row r="146" spans="1:44" ht="12.75">
      <c r="A146" s="131">
        <v>144</v>
      </c>
      <c r="B146" s="132" t="s">
        <v>282</v>
      </c>
      <c r="C146" s="173" t="s">
        <v>283</v>
      </c>
      <c r="D146" s="160">
        <v>94251</v>
      </c>
      <c r="E146" s="160">
        <v>1587</v>
      </c>
      <c r="F146" s="160">
        <v>91419</v>
      </c>
      <c r="G146" s="160">
        <v>93006</v>
      </c>
      <c r="H146" s="161">
        <v>98.68</v>
      </c>
      <c r="I146" s="160">
        <v>774</v>
      </c>
      <c r="J146" s="160">
        <v>1363</v>
      </c>
      <c r="K146" s="160">
        <v>93556</v>
      </c>
      <c r="L146" s="160">
        <v>27799</v>
      </c>
      <c r="M146" s="160">
        <v>27278</v>
      </c>
      <c r="N146" s="160">
        <v>26884</v>
      </c>
      <c r="O146" s="160">
        <v>11595</v>
      </c>
      <c r="P146" s="160">
        <v>11598</v>
      </c>
      <c r="Q146" s="160">
        <v>0</v>
      </c>
      <c r="R146" s="160">
        <v>0</v>
      </c>
      <c r="S146" s="160">
        <v>4750</v>
      </c>
      <c r="T146" s="160">
        <v>-224</v>
      </c>
      <c r="U146" s="160">
        <v>4526</v>
      </c>
      <c r="V146" s="160">
        <v>1118</v>
      </c>
      <c r="W146" s="160">
        <v>549</v>
      </c>
      <c r="X146" s="160">
        <v>2859</v>
      </c>
      <c r="Y146" s="160">
        <v>1662</v>
      </c>
      <c r="Z146" s="160">
        <v>28</v>
      </c>
      <c r="AA146" s="160">
        <v>1634</v>
      </c>
      <c r="AB146" s="160">
        <v>4493</v>
      </c>
      <c r="AC146" s="160">
        <v>631</v>
      </c>
      <c r="AD146" s="181"/>
      <c r="AE146" s="160">
        <v>80497</v>
      </c>
      <c r="AF146" s="160">
        <v>933</v>
      </c>
      <c r="AG146" s="160">
        <v>78531</v>
      </c>
      <c r="AH146" s="160">
        <v>79464</v>
      </c>
      <c r="AI146" s="161">
        <v>98.72</v>
      </c>
      <c r="AJ146" s="160">
        <v>-949</v>
      </c>
      <c r="AK146" s="160">
        <v>475</v>
      </c>
      <c r="AL146" s="160">
        <v>78057</v>
      </c>
      <c r="AM146" s="160">
        <v>26062</v>
      </c>
      <c r="AN146" s="160">
        <v>22834</v>
      </c>
      <c r="AO146" s="160">
        <v>21340</v>
      </c>
      <c r="AP146" s="160">
        <v>7821</v>
      </c>
      <c r="AQ146" s="181"/>
      <c r="AR146" s="186" t="s">
        <v>682</v>
      </c>
    </row>
    <row r="147" spans="1:44" ht="12.75">
      <c r="A147" s="131">
        <v>145</v>
      </c>
      <c r="B147" s="132" t="s">
        <v>284</v>
      </c>
      <c r="C147" s="173" t="s">
        <v>285</v>
      </c>
      <c r="D147" s="160">
        <v>149778</v>
      </c>
      <c r="E147" s="160">
        <v>1651</v>
      </c>
      <c r="F147" s="160">
        <v>141741</v>
      </c>
      <c r="G147" s="160">
        <v>143392</v>
      </c>
      <c r="H147" s="161">
        <v>95.74</v>
      </c>
      <c r="I147" s="160">
        <v>3500</v>
      </c>
      <c r="J147" s="160">
        <v>1757</v>
      </c>
      <c r="K147" s="160">
        <v>146998</v>
      </c>
      <c r="L147" s="160">
        <v>40604</v>
      </c>
      <c r="M147" s="160">
        <v>39398</v>
      </c>
      <c r="N147" s="160">
        <v>39841</v>
      </c>
      <c r="O147" s="160">
        <v>27155</v>
      </c>
      <c r="P147" s="160">
        <v>31825</v>
      </c>
      <c r="Q147" s="160">
        <v>0</v>
      </c>
      <c r="R147" s="160">
        <v>0</v>
      </c>
      <c r="S147" s="160">
        <v>16617</v>
      </c>
      <c r="T147" s="160">
        <v>-788</v>
      </c>
      <c r="U147" s="160">
        <v>15829</v>
      </c>
      <c r="V147" s="160">
        <v>4298</v>
      </c>
      <c r="W147" s="160">
        <v>2035</v>
      </c>
      <c r="X147" s="160">
        <v>9496</v>
      </c>
      <c r="Y147" s="160">
        <v>7325</v>
      </c>
      <c r="Z147" s="160">
        <v>175</v>
      </c>
      <c r="AA147" s="160">
        <v>7150</v>
      </c>
      <c r="AB147" s="160">
        <v>16646</v>
      </c>
      <c r="AC147" s="160">
        <v>2437</v>
      </c>
      <c r="AD147" s="181"/>
      <c r="AE147" s="160">
        <v>106865</v>
      </c>
      <c r="AF147" s="160">
        <v>754</v>
      </c>
      <c r="AG147" s="160">
        <v>102221</v>
      </c>
      <c r="AH147" s="160">
        <v>102975</v>
      </c>
      <c r="AI147" s="161">
        <v>96.36</v>
      </c>
      <c r="AJ147" s="160">
        <v>-1192</v>
      </c>
      <c r="AK147" s="160">
        <v>687</v>
      </c>
      <c r="AL147" s="160">
        <v>101716</v>
      </c>
      <c r="AM147" s="160">
        <v>33836</v>
      </c>
      <c r="AN147" s="160">
        <v>28219</v>
      </c>
      <c r="AO147" s="160">
        <v>26101</v>
      </c>
      <c r="AP147" s="160">
        <v>13560</v>
      </c>
      <c r="AQ147" s="181"/>
      <c r="AR147" s="186" t="s">
        <v>683</v>
      </c>
    </row>
    <row r="148" spans="1:44" ht="12.75">
      <c r="A148" s="131">
        <v>146</v>
      </c>
      <c r="B148" s="132" t="s">
        <v>286</v>
      </c>
      <c r="C148" s="173" t="s">
        <v>287</v>
      </c>
      <c r="D148" s="160">
        <v>43525</v>
      </c>
      <c r="E148" s="160">
        <v>498</v>
      </c>
      <c r="F148" s="160">
        <v>41659</v>
      </c>
      <c r="G148" s="160">
        <v>42157</v>
      </c>
      <c r="H148" s="161">
        <v>96.86</v>
      </c>
      <c r="I148" s="160">
        <v>714</v>
      </c>
      <c r="J148" s="160">
        <v>448</v>
      </c>
      <c r="K148" s="160">
        <v>42821</v>
      </c>
      <c r="L148" s="160">
        <v>12673</v>
      </c>
      <c r="M148" s="160">
        <v>11757</v>
      </c>
      <c r="N148" s="160">
        <v>12412</v>
      </c>
      <c r="O148" s="160">
        <v>5979</v>
      </c>
      <c r="P148" s="160">
        <v>20250</v>
      </c>
      <c r="Q148" s="160">
        <v>0</v>
      </c>
      <c r="R148" s="160">
        <v>0</v>
      </c>
      <c r="S148" s="160">
        <v>5502</v>
      </c>
      <c r="T148" s="160">
        <v>-63</v>
      </c>
      <c r="U148" s="160">
        <v>5439</v>
      </c>
      <c r="V148" s="160">
        <v>836</v>
      </c>
      <c r="W148" s="160">
        <v>141</v>
      </c>
      <c r="X148" s="160">
        <v>4462</v>
      </c>
      <c r="Y148" s="160">
        <v>1514</v>
      </c>
      <c r="Z148" s="160">
        <v>4</v>
      </c>
      <c r="AA148" s="160">
        <v>1510</v>
      </c>
      <c r="AB148" s="160">
        <v>5972</v>
      </c>
      <c r="AC148" s="160">
        <v>538</v>
      </c>
      <c r="AD148" s="181"/>
      <c r="AE148" s="160">
        <v>41034</v>
      </c>
      <c r="AF148" s="160">
        <v>360</v>
      </c>
      <c r="AG148" s="160">
        <v>39976</v>
      </c>
      <c r="AH148" s="160">
        <v>40336</v>
      </c>
      <c r="AI148" s="161">
        <v>98.3</v>
      </c>
      <c r="AJ148" s="160">
        <v>-189</v>
      </c>
      <c r="AK148" s="160">
        <v>236</v>
      </c>
      <c r="AL148" s="160">
        <v>40023</v>
      </c>
      <c r="AM148" s="160">
        <v>13550</v>
      </c>
      <c r="AN148" s="160">
        <v>10667</v>
      </c>
      <c r="AO148" s="160">
        <v>11053</v>
      </c>
      <c r="AP148" s="160">
        <v>4753</v>
      </c>
      <c r="AQ148" s="181"/>
      <c r="AR148" s="186" t="s">
        <v>683</v>
      </c>
    </row>
    <row r="149" spans="1:44" ht="12.75">
      <c r="A149" s="131">
        <v>147</v>
      </c>
      <c r="B149" s="132" t="s">
        <v>288</v>
      </c>
      <c r="C149" s="173" t="s">
        <v>289</v>
      </c>
      <c r="D149" s="160">
        <v>112147</v>
      </c>
      <c r="E149" s="160">
        <v>3180</v>
      </c>
      <c r="F149" s="160">
        <v>102990</v>
      </c>
      <c r="G149" s="160">
        <v>106170</v>
      </c>
      <c r="H149" s="161">
        <v>94.67</v>
      </c>
      <c r="I149" s="160">
        <v>1870</v>
      </c>
      <c r="J149" s="160">
        <v>3919</v>
      </c>
      <c r="K149" s="160">
        <v>108779</v>
      </c>
      <c r="L149" s="160">
        <v>31669</v>
      </c>
      <c r="M149" s="160">
        <v>29898</v>
      </c>
      <c r="N149" s="160">
        <v>30032</v>
      </c>
      <c r="O149" s="160">
        <v>17180</v>
      </c>
      <c r="P149" s="160">
        <v>29619</v>
      </c>
      <c r="Q149" s="160">
        <v>0</v>
      </c>
      <c r="R149" s="160">
        <v>0</v>
      </c>
      <c r="S149" s="160">
        <v>41115</v>
      </c>
      <c r="T149" s="160">
        <v>-2509</v>
      </c>
      <c r="U149" s="160">
        <v>38606</v>
      </c>
      <c r="V149" s="160">
        <v>4720</v>
      </c>
      <c r="W149" s="160">
        <v>2853</v>
      </c>
      <c r="X149" s="160">
        <v>31033</v>
      </c>
      <c r="Y149" s="160">
        <v>6975</v>
      </c>
      <c r="Z149" s="160">
        <v>0</v>
      </c>
      <c r="AA149" s="160">
        <v>6975</v>
      </c>
      <c r="AB149" s="160">
        <v>38008</v>
      </c>
      <c r="AC149" s="160">
        <v>6610</v>
      </c>
      <c r="AD149" s="181"/>
      <c r="AE149" s="160">
        <v>118089</v>
      </c>
      <c r="AF149" s="160">
        <v>804</v>
      </c>
      <c r="AG149" s="160">
        <v>114943</v>
      </c>
      <c r="AH149" s="160">
        <v>115747</v>
      </c>
      <c r="AI149" s="161">
        <v>98.02</v>
      </c>
      <c r="AJ149" s="160">
        <v>-5657</v>
      </c>
      <c r="AK149" s="160">
        <v>2063</v>
      </c>
      <c r="AL149" s="160">
        <v>111349</v>
      </c>
      <c r="AM149" s="160">
        <v>38555</v>
      </c>
      <c r="AN149" s="160">
        <v>33007</v>
      </c>
      <c r="AO149" s="160">
        <v>30717</v>
      </c>
      <c r="AP149" s="160">
        <v>9070</v>
      </c>
      <c r="AQ149" s="181"/>
      <c r="AR149" s="186" t="s">
        <v>685</v>
      </c>
    </row>
    <row r="150" spans="1:44" ht="12.75">
      <c r="A150" s="131">
        <v>148</v>
      </c>
      <c r="B150" s="132" t="s">
        <v>290</v>
      </c>
      <c r="C150" s="173" t="s">
        <v>291</v>
      </c>
      <c r="D150" s="160">
        <v>56857</v>
      </c>
      <c r="E150" s="160">
        <v>496</v>
      </c>
      <c r="F150" s="160">
        <v>54694</v>
      </c>
      <c r="G150" s="160">
        <v>55190</v>
      </c>
      <c r="H150" s="161">
        <v>97.07</v>
      </c>
      <c r="I150" s="160">
        <v>916</v>
      </c>
      <c r="J150" s="160">
        <v>684</v>
      </c>
      <c r="K150" s="160">
        <v>56294</v>
      </c>
      <c r="L150" s="160">
        <v>16878</v>
      </c>
      <c r="M150" s="160">
        <v>16294</v>
      </c>
      <c r="N150" s="160">
        <v>16076</v>
      </c>
      <c r="O150" s="160">
        <v>7046</v>
      </c>
      <c r="P150" s="160">
        <v>10374</v>
      </c>
      <c r="Q150" s="160">
        <v>0</v>
      </c>
      <c r="R150" s="160">
        <v>0</v>
      </c>
      <c r="S150" s="160">
        <v>6034</v>
      </c>
      <c r="T150" s="160">
        <v>-578</v>
      </c>
      <c r="U150" s="160">
        <v>5456</v>
      </c>
      <c r="V150" s="160">
        <v>1227</v>
      </c>
      <c r="W150" s="160">
        <v>129</v>
      </c>
      <c r="X150" s="160">
        <v>4100</v>
      </c>
      <c r="Y150" s="160">
        <v>1948</v>
      </c>
      <c r="Z150" s="160">
        <v>14</v>
      </c>
      <c r="AA150" s="160">
        <v>1934</v>
      </c>
      <c r="AB150" s="160">
        <v>6034</v>
      </c>
      <c r="AC150" s="160">
        <v>139</v>
      </c>
      <c r="AD150" s="181"/>
      <c r="AE150" s="160">
        <v>44660</v>
      </c>
      <c r="AF150" s="160">
        <v>375</v>
      </c>
      <c r="AG150" s="160">
        <v>43518</v>
      </c>
      <c r="AH150" s="160">
        <v>43893</v>
      </c>
      <c r="AI150" s="161">
        <v>98.28</v>
      </c>
      <c r="AJ150" s="160">
        <v>-514</v>
      </c>
      <c r="AK150" s="160">
        <v>168</v>
      </c>
      <c r="AL150" s="160">
        <v>43172</v>
      </c>
      <c r="AM150" s="160">
        <v>13724</v>
      </c>
      <c r="AN150" s="160">
        <v>13137</v>
      </c>
      <c r="AO150" s="160">
        <v>12351</v>
      </c>
      <c r="AP150" s="160">
        <v>3960</v>
      </c>
      <c r="AQ150" s="181"/>
      <c r="AR150" s="186" t="s">
        <v>681</v>
      </c>
    </row>
    <row r="151" spans="1:44" ht="12.75">
      <c r="A151" s="131">
        <v>149</v>
      </c>
      <c r="B151" s="132" t="s">
        <v>292</v>
      </c>
      <c r="C151" s="173" t="s">
        <v>293</v>
      </c>
      <c r="D151" s="160">
        <v>263088</v>
      </c>
      <c r="E151" s="160">
        <v>1848</v>
      </c>
      <c r="F151" s="160">
        <v>252384</v>
      </c>
      <c r="G151" s="160">
        <v>254232</v>
      </c>
      <c r="H151" s="161">
        <v>96.63</v>
      </c>
      <c r="I151" s="160">
        <v>5312</v>
      </c>
      <c r="J151" s="160">
        <v>2080</v>
      </c>
      <c r="K151" s="160">
        <v>259776</v>
      </c>
      <c r="L151" s="160">
        <v>75679</v>
      </c>
      <c r="M151" s="160">
        <v>73174</v>
      </c>
      <c r="N151" s="160">
        <v>73175</v>
      </c>
      <c r="O151" s="160">
        <v>37748</v>
      </c>
      <c r="P151" s="160">
        <v>55423</v>
      </c>
      <c r="Q151" s="160">
        <v>0</v>
      </c>
      <c r="R151" s="160">
        <v>0</v>
      </c>
      <c r="S151" s="160">
        <v>24554</v>
      </c>
      <c r="T151" s="160">
        <v>-1112</v>
      </c>
      <c r="U151" s="160">
        <v>23442</v>
      </c>
      <c r="V151" s="160">
        <v>6291</v>
      </c>
      <c r="W151" s="160">
        <v>1234</v>
      </c>
      <c r="X151" s="160">
        <v>15917</v>
      </c>
      <c r="Y151" s="160">
        <v>9890</v>
      </c>
      <c r="Z151" s="160">
        <v>98</v>
      </c>
      <c r="AA151" s="160">
        <v>9792</v>
      </c>
      <c r="AB151" s="160">
        <v>25709</v>
      </c>
      <c r="AC151" s="160">
        <v>0</v>
      </c>
      <c r="AD151" s="181"/>
      <c r="AE151" s="160">
        <v>357432</v>
      </c>
      <c r="AF151" s="160">
        <v>6499</v>
      </c>
      <c r="AG151" s="160">
        <v>342467</v>
      </c>
      <c r="AH151" s="160">
        <v>348966</v>
      </c>
      <c r="AI151" s="161">
        <v>97.63</v>
      </c>
      <c r="AJ151" s="160">
        <v>5493</v>
      </c>
      <c r="AK151" s="160">
        <v>2857</v>
      </c>
      <c r="AL151" s="160">
        <v>350817</v>
      </c>
      <c r="AM151" s="160">
        <v>115077</v>
      </c>
      <c r="AN151" s="160">
        <v>92409</v>
      </c>
      <c r="AO151" s="160">
        <v>93055</v>
      </c>
      <c r="AP151" s="160">
        <v>50276</v>
      </c>
      <c r="AQ151" s="181"/>
      <c r="AR151" s="186" t="s">
        <v>683</v>
      </c>
    </row>
    <row r="152" spans="1:44" ht="12.75">
      <c r="A152" s="131">
        <v>150</v>
      </c>
      <c r="B152" s="132" t="s">
        <v>294</v>
      </c>
      <c r="C152" s="173" t="s">
        <v>295</v>
      </c>
      <c r="D152" s="160">
        <v>87613</v>
      </c>
      <c r="E152" s="160">
        <v>1039</v>
      </c>
      <c r="F152" s="160">
        <v>83040</v>
      </c>
      <c r="G152" s="160">
        <v>84079</v>
      </c>
      <c r="H152" s="161">
        <v>95.97</v>
      </c>
      <c r="I152" s="160">
        <v>1960</v>
      </c>
      <c r="J152" s="160">
        <v>1319</v>
      </c>
      <c r="K152" s="160">
        <v>86319</v>
      </c>
      <c r="L152" s="160">
        <v>23824</v>
      </c>
      <c r="M152" s="160">
        <v>24063</v>
      </c>
      <c r="N152" s="160">
        <v>24301</v>
      </c>
      <c r="O152" s="160">
        <v>14131</v>
      </c>
      <c r="P152" s="160">
        <v>31154</v>
      </c>
      <c r="Q152" s="160">
        <v>0</v>
      </c>
      <c r="R152" s="160">
        <v>0</v>
      </c>
      <c r="S152" s="160">
        <v>9084</v>
      </c>
      <c r="T152" s="160">
        <v>570</v>
      </c>
      <c r="U152" s="160">
        <v>9654</v>
      </c>
      <c r="V152" s="160">
        <v>2604</v>
      </c>
      <c r="W152" s="160">
        <v>865</v>
      </c>
      <c r="X152" s="160">
        <v>6185</v>
      </c>
      <c r="Y152" s="160">
        <v>3824</v>
      </c>
      <c r="Z152" s="160">
        <v>30</v>
      </c>
      <c r="AA152" s="160">
        <v>3794</v>
      </c>
      <c r="AB152" s="160">
        <v>9979</v>
      </c>
      <c r="AC152" s="160">
        <v>785</v>
      </c>
      <c r="AD152" s="181"/>
      <c r="AE152" s="160">
        <v>100202</v>
      </c>
      <c r="AF152" s="160">
        <v>1001</v>
      </c>
      <c r="AG152" s="160">
        <v>96625</v>
      </c>
      <c r="AH152" s="160">
        <v>97626</v>
      </c>
      <c r="AI152" s="161">
        <v>97.43</v>
      </c>
      <c r="AJ152" s="160">
        <v>-696</v>
      </c>
      <c r="AK152" s="160">
        <v>1192</v>
      </c>
      <c r="AL152" s="160">
        <v>97121</v>
      </c>
      <c r="AM152" s="160">
        <v>27121</v>
      </c>
      <c r="AN152" s="160">
        <v>30523</v>
      </c>
      <c r="AO152" s="160">
        <v>27904</v>
      </c>
      <c r="AP152" s="160">
        <v>11573</v>
      </c>
      <c r="AQ152" s="181"/>
      <c r="AR152" s="186" t="s">
        <v>684</v>
      </c>
    </row>
    <row r="153" spans="1:44" ht="12.75">
      <c r="A153" s="131">
        <v>151</v>
      </c>
      <c r="B153" s="132" t="s">
        <v>296</v>
      </c>
      <c r="C153" s="173" t="s">
        <v>297</v>
      </c>
      <c r="D153" s="160">
        <v>56345</v>
      </c>
      <c r="E153" s="160">
        <v>805</v>
      </c>
      <c r="F153" s="160">
        <v>54673</v>
      </c>
      <c r="G153" s="160">
        <v>55478</v>
      </c>
      <c r="H153" s="161">
        <v>98.46</v>
      </c>
      <c r="I153" s="160">
        <v>471</v>
      </c>
      <c r="J153" s="160">
        <v>775</v>
      </c>
      <c r="K153" s="160">
        <v>55919</v>
      </c>
      <c r="L153" s="160">
        <v>16476</v>
      </c>
      <c r="M153" s="160">
        <v>16162</v>
      </c>
      <c r="N153" s="160">
        <v>16094</v>
      </c>
      <c r="O153" s="160">
        <v>7187</v>
      </c>
      <c r="P153" s="160">
        <v>8093</v>
      </c>
      <c r="Q153" s="160">
        <v>0</v>
      </c>
      <c r="R153" s="160">
        <v>0</v>
      </c>
      <c r="S153" s="160">
        <v>1732</v>
      </c>
      <c r="T153" s="160">
        <v>-343</v>
      </c>
      <c r="U153" s="160">
        <v>1389</v>
      </c>
      <c r="V153" s="160">
        <v>467</v>
      </c>
      <c r="W153" s="160">
        <v>59</v>
      </c>
      <c r="X153" s="160">
        <v>863</v>
      </c>
      <c r="Y153" s="160">
        <v>845</v>
      </c>
      <c r="Z153" s="160">
        <v>10</v>
      </c>
      <c r="AA153" s="160">
        <v>835</v>
      </c>
      <c r="AB153" s="160">
        <v>1698</v>
      </c>
      <c r="AC153" s="160">
        <v>51</v>
      </c>
      <c r="AD153" s="181"/>
      <c r="AE153" s="160">
        <v>23367</v>
      </c>
      <c r="AF153" s="160">
        <v>155</v>
      </c>
      <c r="AG153" s="160">
        <v>22675</v>
      </c>
      <c r="AH153" s="160">
        <v>22830</v>
      </c>
      <c r="AI153" s="161">
        <v>97.7</v>
      </c>
      <c r="AJ153" s="160">
        <v>-17</v>
      </c>
      <c r="AK153" s="160">
        <v>173</v>
      </c>
      <c r="AL153" s="160">
        <v>22831</v>
      </c>
      <c r="AM153" s="160">
        <v>7754</v>
      </c>
      <c r="AN153" s="160">
        <v>5589</v>
      </c>
      <c r="AO153" s="160">
        <v>6816</v>
      </c>
      <c r="AP153" s="160">
        <v>2672</v>
      </c>
      <c r="AQ153" s="181"/>
      <c r="AR153" s="186" t="s">
        <v>681</v>
      </c>
    </row>
    <row r="154" spans="1:44" ht="12.75">
      <c r="A154" s="131">
        <v>152</v>
      </c>
      <c r="B154" s="132" t="s">
        <v>298</v>
      </c>
      <c r="C154" s="173" t="s">
        <v>299</v>
      </c>
      <c r="D154" s="160">
        <v>97773</v>
      </c>
      <c r="E154" s="160">
        <v>2519</v>
      </c>
      <c r="F154" s="160">
        <v>89558</v>
      </c>
      <c r="G154" s="160">
        <v>92077</v>
      </c>
      <c r="H154" s="161">
        <v>94.17</v>
      </c>
      <c r="I154" s="160">
        <v>2003</v>
      </c>
      <c r="J154" s="160">
        <v>3301</v>
      </c>
      <c r="K154" s="160">
        <v>94862</v>
      </c>
      <c r="L154" s="160">
        <v>24996</v>
      </c>
      <c r="M154" s="160">
        <v>23822</v>
      </c>
      <c r="N154" s="160">
        <v>24279</v>
      </c>
      <c r="O154" s="160">
        <v>21765</v>
      </c>
      <c r="P154" s="160">
        <v>28706</v>
      </c>
      <c r="Q154" s="160">
        <v>0</v>
      </c>
      <c r="R154" s="160">
        <v>0</v>
      </c>
      <c r="S154" s="160">
        <v>33037</v>
      </c>
      <c r="T154" s="160">
        <v>743</v>
      </c>
      <c r="U154" s="160">
        <v>33780</v>
      </c>
      <c r="V154" s="160">
        <v>3694</v>
      </c>
      <c r="W154" s="160">
        <v>4702</v>
      </c>
      <c r="X154" s="160">
        <v>25384</v>
      </c>
      <c r="Y154" s="160">
        <v>6593</v>
      </c>
      <c r="Z154" s="160">
        <v>96</v>
      </c>
      <c r="AA154" s="160">
        <v>6497</v>
      </c>
      <c r="AB154" s="160">
        <v>31881</v>
      </c>
      <c r="AC154" s="160">
        <v>4860</v>
      </c>
      <c r="AD154" s="181"/>
      <c r="AE154" s="160">
        <v>49042</v>
      </c>
      <c r="AF154" s="160">
        <v>312</v>
      </c>
      <c r="AG154" s="160">
        <v>47664</v>
      </c>
      <c r="AH154" s="160">
        <v>47976</v>
      </c>
      <c r="AI154" s="161">
        <v>97.83</v>
      </c>
      <c r="AJ154" s="160">
        <v>-1683</v>
      </c>
      <c r="AK154" s="160">
        <v>467</v>
      </c>
      <c r="AL154" s="160">
        <v>46448</v>
      </c>
      <c r="AM154" s="160">
        <v>17916</v>
      </c>
      <c r="AN154" s="160">
        <v>13302</v>
      </c>
      <c r="AO154" s="160">
        <v>10333</v>
      </c>
      <c r="AP154" s="160">
        <v>4897</v>
      </c>
      <c r="AQ154" s="181"/>
      <c r="AR154" s="186" t="s">
        <v>685</v>
      </c>
    </row>
    <row r="155" spans="1:44" ht="12.75">
      <c r="A155" s="131">
        <v>153</v>
      </c>
      <c r="B155" s="132" t="s">
        <v>300</v>
      </c>
      <c r="C155" s="173" t="s">
        <v>301</v>
      </c>
      <c r="D155" s="160">
        <v>50545</v>
      </c>
      <c r="E155" s="160">
        <v>1064</v>
      </c>
      <c r="F155" s="160">
        <v>49107</v>
      </c>
      <c r="G155" s="160">
        <v>50171</v>
      </c>
      <c r="H155" s="161">
        <v>99.26</v>
      </c>
      <c r="I155" s="160">
        <v>578</v>
      </c>
      <c r="J155" s="160">
        <v>809</v>
      </c>
      <c r="K155" s="160">
        <v>50494</v>
      </c>
      <c r="L155" s="160">
        <v>15134</v>
      </c>
      <c r="M155" s="160">
        <v>14639</v>
      </c>
      <c r="N155" s="160">
        <v>14750</v>
      </c>
      <c r="O155" s="160">
        <v>5971</v>
      </c>
      <c r="P155" s="160">
        <v>5657</v>
      </c>
      <c r="Q155" s="160">
        <v>0</v>
      </c>
      <c r="R155" s="160">
        <v>0</v>
      </c>
      <c r="S155" s="160">
        <v>1296</v>
      </c>
      <c r="T155" s="160">
        <v>-260</v>
      </c>
      <c r="U155" s="160">
        <v>1036</v>
      </c>
      <c r="V155" s="160">
        <v>324</v>
      </c>
      <c r="W155" s="160">
        <v>45</v>
      </c>
      <c r="X155" s="160">
        <v>667</v>
      </c>
      <c r="Y155" s="160">
        <v>411</v>
      </c>
      <c r="Z155" s="160">
        <v>8</v>
      </c>
      <c r="AA155" s="160">
        <v>403</v>
      </c>
      <c r="AB155" s="160">
        <v>1070</v>
      </c>
      <c r="AC155" s="160">
        <v>35</v>
      </c>
      <c r="AD155" s="181"/>
      <c r="AE155" s="160">
        <v>32866</v>
      </c>
      <c r="AF155" s="160">
        <v>486</v>
      </c>
      <c r="AG155" s="160">
        <v>31858</v>
      </c>
      <c r="AH155" s="160">
        <v>32344</v>
      </c>
      <c r="AI155" s="161">
        <v>98.41</v>
      </c>
      <c r="AJ155" s="160">
        <v>275</v>
      </c>
      <c r="AK155" s="160">
        <v>696</v>
      </c>
      <c r="AL155" s="160">
        <v>32829</v>
      </c>
      <c r="AM155" s="160">
        <v>10138</v>
      </c>
      <c r="AN155" s="160">
        <v>10189</v>
      </c>
      <c r="AO155" s="160">
        <v>8516</v>
      </c>
      <c r="AP155" s="160">
        <v>3986</v>
      </c>
      <c r="AQ155" s="181"/>
      <c r="AR155" s="186" t="s">
        <v>681</v>
      </c>
    </row>
    <row r="156" spans="1:44" ht="12.75">
      <c r="A156" s="131">
        <v>154</v>
      </c>
      <c r="B156" s="132" t="s">
        <v>302</v>
      </c>
      <c r="C156" s="173" t="s">
        <v>303</v>
      </c>
      <c r="D156" s="160">
        <v>32214</v>
      </c>
      <c r="E156" s="160">
        <v>472</v>
      </c>
      <c r="F156" s="160">
        <v>30558</v>
      </c>
      <c r="G156" s="160">
        <v>31030</v>
      </c>
      <c r="H156" s="161">
        <v>96.32</v>
      </c>
      <c r="I156" s="160">
        <v>898</v>
      </c>
      <c r="J156" s="160">
        <v>588</v>
      </c>
      <c r="K156" s="160">
        <v>32044</v>
      </c>
      <c r="L156" s="160">
        <v>8456</v>
      </c>
      <c r="M156" s="160">
        <v>8580</v>
      </c>
      <c r="N156" s="160">
        <v>8686</v>
      </c>
      <c r="O156" s="160">
        <v>6322</v>
      </c>
      <c r="P156" s="160">
        <v>8208</v>
      </c>
      <c r="Q156" s="160">
        <v>0</v>
      </c>
      <c r="R156" s="160">
        <v>0</v>
      </c>
      <c r="S156" s="160">
        <v>2776</v>
      </c>
      <c r="T156" s="160">
        <v>243</v>
      </c>
      <c r="U156" s="160">
        <v>3019</v>
      </c>
      <c r="V156" s="160">
        <v>906</v>
      </c>
      <c r="W156" s="160">
        <v>33</v>
      </c>
      <c r="X156" s="160">
        <v>2080</v>
      </c>
      <c r="Y156" s="160">
        <v>1192</v>
      </c>
      <c r="Z156" s="160">
        <v>2</v>
      </c>
      <c r="AA156" s="160">
        <v>1190</v>
      </c>
      <c r="AB156" s="160">
        <v>3270</v>
      </c>
      <c r="AC156" s="160">
        <v>123</v>
      </c>
      <c r="AD156" s="181"/>
      <c r="AE156" s="160">
        <v>40691</v>
      </c>
      <c r="AF156" s="160">
        <v>579</v>
      </c>
      <c r="AG156" s="160">
        <v>39738</v>
      </c>
      <c r="AH156" s="160">
        <v>40317</v>
      </c>
      <c r="AI156" s="161">
        <v>99.08</v>
      </c>
      <c r="AJ156" s="160">
        <v>-406</v>
      </c>
      <c r="AK156" s="160">
        <v>284</v>
      </c>
      <c r="AL156" s="160">
        <v>39616</v>
      </c>
      <c r="AM156" s="160">
        <v>13469</v>
      </c>
      <c r="AN156" s="160">
        <v>10926</v>
      </c>
      <c r="AO156" s="160">
        <v>10974</v>
      </c>
      <c r="AP156" s="160">
        <v>4247</v>
      </c>
      <c r="AQ156" s="181"/>
      <c r="AR156" s="186" t="s">
        <v>681</v>
      </c>
    </row>
    <row r="157" spans="1:44" ht="12.75">
      <c r="A157" s="131">
        <v>155</v>
      </c>
      <c r="B157" s="132" t="s">
        <v>304</v>
      </c>
      <c r="C157" s="173" t="s">
        <v>305</v>
      </c>
      <c r="D157" s="160">
        <v>134725</v>
      </c>
      <c r="E157" s="160">
        <v>4333</v>
      </c>
      <c r="F157" s="160">
        <v>124349</v>
      </c>
      <c r="G157" s="160">
        <v>128682</v>
      </c>
      <c r="H157" s="161">
        <v>95.51</v>
      </c>
      <c r="I157" s="160">
        <v>7615</v>
      </c>
      <c r="J157" s="160">
        <v>4506</v>
      </c>
      <c r="K157" s="160">
        <v>136470</v>
      </c>
      <c r="L157" s="160">
        <v>36219</v>
      </c>
      <c r="M157" s="160">
        <v>37654</v>
      </c>
      <c r="N157" s="160">
        <v>37606</v>
      </c>
      <c r="O157" s="160">
        <v>24991</v>
      </c>
      <c r="P157" s="160">
        <v>61856</v>
      </c>
      <c r="Q157" s="160">
        <v>325</v>
      </c>
      <c r="R157" s="160">
        <v>0</v>
      </c>
      <c r="S157" s="160">
        <v>113758</v>
      </c>
      <c r="T157" s="160">
        <v>7015</v>
      </c>
      <c r="U157" s="160">
        <v>120773</v>
      </c>
      <c r="V157" s="160">
        <v>7766</v>
      </c>
      <c r="W157" s="160">
        <v>5724</v>
      </c>
      <c r="X157" s="160">
        <v>107283</v>
      </c>
      <c r="Y157" s="160">
        <v>6798</v>
      </c>
      <c r="Z157" s="160">
        <v>4</v>
      </c>
      <c r="AA157" s="160">
        <v>6794</v>
      </c>
      <c r="AB157" s="160">
        <v>114077</v>
      </c>
      <c r="AC157" s="160">
        <v>8364</v>
      </c>
      <c r="AD157" s="181"/>
      <c r="AE157" s="160">
        <v>190128</v>
      </c>
      <c r="AF157" s="160">
        <v>1126</v>
      </c>
      <c r="AG157" s="160">
        <v>182764</v>
      </c>
      <c r="AH157" s="160">
        <v>183890</v>
      </c>
      <c r="AI157" s="161">
        <v>96.72</v>
      </c>
      <c r="AJ157" s="160">
        <v>-6285</v>
      </c>
      <c r="AK157" s="160">
        <v>768</v>
      </c>
      <c r="AL157" s="160">
        <v>177247</v>
      </c>
      <c r="AM157" s="160">
        <v>60308</v>
      </c>
      <c r="AN157" s="160">
        <v>50564</v>
      </c>
      <c r="AO157" s="160">
        <v>48332</v>
      </c>
      <c r="AP157" s="160">
        <v>18043</v>
      </c>
      <c r="AQ157" s="181"/>
      <c r="AR157" s="186" t="s">
        <v>683</v>
      </c>
    </row>
    <row r="158" spans="1:44" ht="12.75">
      <c r="A158" s="131">
        <v>156</v>
      </c>
      <c r="B158" s="132" t="s">
        <v>306</v>
      </c>
      <c r="C158" s="173" t="s">
        <v>307</v>
      </c>
      <c r="D158" s="160">
        <v>64311</v>
      </c>
      <c r="E158" s="160">
        <v>1343</v>
      </c>
      <c r="F158" s="160">
        <v>60512</v>
      </c>
      <c r="G158" s="160">
        <v>61855</v>
      </c>
      <c r="H158" s="161">
        <v>96.18</v>
      </c>
      <c r="I158" s="160">
        <v>1942</v>
      </c>
      <c r="J158" s="160">
        <v>1661</v>
      </c>
      <c r="K158" s="160">
        <v>64115</v>
      </c>
      <c r="L158" s="160">
        <v>18180</v>
      </c>
      <c r="M158" s="160">
        <v>17661</v>
      </c>
      <c r="N158" s="160">
        <v>17836</v>
      </c>
      <c r="O158" s="160">
        <v>10438</v>
      </c>
      <c r="P158" s="160">
        <v>16295</v>
      </c>
      <c r="Q158" s="160">
        <v>0</v>
      </c>
      <c r="R158" s="160">
        <v>0</v>
      </c>
      <c r="S158" s="160">
        <v>22371</v>
      </c>
      <c r="T158" s="160">
        <v>338</v>
      </c>
      <c r="U158" s="160">
        <v>22709</v>
      </c>
      <c r="V158" s="160">
        <v>3507</v>
      </c>
      <c r="W158" s="160">
        <v>5066</v>
      </c>
      <c r="X158" s="160">
        <v>14136</v>
      </c>
      <c r="Y158" s="160">
        <v>4360</v>
      </c>
      <c r="Z158" s="160">
        <v>0</v>
      </c>
      <c r="AA158" s="160">
        <v>4360</v>
      </c>
      <c r="AB158" s="160">
        <v>18496</v>
      </c>
      <c r="AC158" s="160">
        <v>2390</v>
      </c>
      <c r="AD158" s="181"/>
      <c r="AE158" s="160">
        <v>69141</v>
      </c>
      <c r="AF158" s="160">
        <v>377</v>
      </c>
      <c r="AG158" s="160">
        <v>66062</v>
      </c>
      <c r="AH158" s="160">
        <v>66439</v>
      </c>
      <c r="AI158" s="161">
        <v>96.09</v>
      </c>
      <c r="AJ158" s="160">
        <v>-2974</v>
      </c>
      <c r="AK158" s="160">
        <v>1237</v>
      </c>
      <c r="AL158" s="160">
        <v>64325</v>
      </c>
      <c r="AM158" s="160">
        <v>24053</v>
      </c>
      <c r="AN158" s="160">
        <v>17635</v>
      </c>
      <c r="AO158" s="160">
        <v>16627</v>
      </c>
      <c r="AP158" s="160">
        <v>6010</v>
      </c>
      <c r="AQ158" s="181"/>
      <c r="AR158" s="186" t="s">
        <v>684</v>
      </c>
    </row>
    <row r="159" spans="1:44" ht="12.75">
      <c r="A159" s="131">
        <v>157</v>
      </c>
      <c r="B159" s="132" t="s">
        <v>308</v>
      </c>
      <c r="C159" s="173" t="s">
        <v>309</v>
      </c>
      <c r="D159" s="160">
        <v>81670</v>
      </c>
      <c r="E159" s="160">
        <v>582</v>
      </c>
      <c r="F159" s="160">
        <v>79708</v>
      </c>
      <c r="G159" s="160">
        <v>80291</v>
      </c>
      <c r="H159" s="161">
        <v>98.3</v>
      </c>
      <c r="I159" s="160">
        <v>936</v>
      </c>
      <c r="J159" s="160">
        <v>620</v>
      </c>
      <c r="K159" s="160">
        <v>81264</v>
      </c>
      <c r="L159" s="160">
        <v>24548</v>
      </c>
      <c r="M159" s="160">
        <v>23208</v>
      </c>
      <c r="N159" s="160">
        <v>23348</v>
      </c>
      <c r="O159" s="160">
        <v>10160</v>
      </c>
      <c r="P159" s="160">
        <v>10212</v>
      </c>
      <c r="Q159" s="160">
        <v>0</v>
      </c>
      <c r="R159" s="160">
        <v>0</v>
      </c>
      <c r="S159" s="160">
        <v>4057</v>
      </c>
      <c r="T159" s="160">
        <v>71</v>
      </c>
      <c r="U159" s="160">
        <v>4128</v>
      </c>
      <c r="V159" s="160">
        <v>936</v>
      </c>
      <c r="W159" s="160">
        <v>252</v>
      </c>
      <c r="X159" s="160">
        <v>2940</v>
      </c>
      <c r="Y159" s="160">
        <v>1380</v>
      </c>
      <c r="Z159" s="160">
        <v>27</v>
      </c>
      <c r="AA159" s="160">
        <v>1353</v>
      </c>
      <c r="AB159" s="160">
        <v>4293</v>
      </c>
      <c r="AC159" s="160">
        <v>478</v>
      </c>
      <c r="AD159" s="181"/>
      <c r="AE159" s="160">
        <v>56363</v>
      </c>
      <c r="AF159" s="160">
        <v>866</v>
      </c>
      <c r="AG159" s="160">
        <v>54169</v>
      </c>
      <c r="AH159" s="160">
        <v>55035</v>
      </c>
      <c r="AI159" s="161">
        <v>97.6</v>
      </c>
      <c r="AJ159" s="160">
        <v>-518</v>
      </c>
      <c r="AK159" s="160">
        <v>360</v>
      </c>
      <c r="AL159" s="160">
        <v>54011</v>
      </c>
      <c r="AM159" s="160">
        <v>18931</v>
      </c>
      <c r="AN159" s="160">
        <v>15156</v>
      </c>
      <c r="AO159" s="160">
        <v>15032</v>
      </c>
      <c r="AP159" s="160">
        <v>4892</v>
      </c>
      <c r="AQ159" s="181"/>
      <c r="AR159" s="186" t="s">
        <v>681</v>
      </c>
    </row>
    <row r="160" spans="1:44" ht="12.75">
      <c r="A160" s="131">
        <v>158</v>
      </c>
      <c r="B160" s="132" t="s">
        <v>310</v>
      </c>
      <c r="C160" s="173" t="s">
        <v>311</v>
      </c>
      <c r="D160" s="160">
        <v>33896</v>
      </c>
      <c r="E160" s="160">
        <v>536</v>
      </c>
      <c r="F160" s="160">
        <v>32821</v>
      </c>
      <c r="G160" s="160">
        <v>33357</v>
      </c>
      <c r="H160" s="161">
        <v>98.41</v>
      </c>
      <c r="I160" s="160">
        <v>361</v>
      </c>
      <c r="J160" s="160">
        <v>513</v>
      </c>
      <c r="K160" s="160">
        <v>33695</v>
      </c>
      <c r="L160" s="160">
        <v>10064</v>
      </c>
      <c r="M160" s="160">
        <v>9597</v>
      </c>
      <c r="N160" s="160">
        <v>9804</v>
      </c>
      <c r="O160" s="160">
        <v>4230</v>
      </c>
      <c r="P160" s="160">
        <v>4076</v>
      </c>
      <c r="Q160" s="160">
        <v>0</v>
      </c>
      <c r="R160" s="160">
        <v>0</v>
      </c>
      <c r="S160" s="160">
        <v>1311</v>
      </c>
      <c r="T160" s="160">
        <v>-25</v>
      </c>
      <c r="U160" s="160">
        <v>1286</v>
      </c>
      <c r="V160" s="160">
        <v>493</v>
      </c>
      <c r="W160" s="160">
        <v>73</v>
      </c>
      <c r="X160" s="160">
        <v>720</v>
      </c>
      <c r="Y160" s="160">
        <v>669</v>
      </c>
      <c r="Z160" s="160">
        <v>3</v>
      </c>
      <c r="AA160" s="160">
        <v>666</v>
      </c>
      <c r="AB160" s="160">
        <v>1386</v>
      </c>
      <c r="AC160" s="160">
        <v>130</v>
      </c>
      <c r="AD160" s="181"/>
      <c r="AE160" s="160">
        <v>12847</v>
      </c>
      <c r="AF160" s="160">
        <v>347</v>
      </c>
      <c r="AG160" s="160">
        <v>12097</v>
      </c>
      <c r="AH160" s="160">
        <v>12444</v>
      </c>
      <c r="AI160" s="161">
        <v>96.86</v>
      </c>
      <c r="AJ160" s="160">
        <v>46</v>
      </c>
      <c r="AK160" s="160">
        <v>106</v>
      </c>
      <c r="AL160" s="160">
        <v>12249</v>
      </c>
      <c r="AM160" s="160">
        <v>3863</v>
      </c>
      <c r="AN160" s="160">
        <v>3605</v>
      </c>
      <c r="AO160" s="160">
        <v>3302</v>
      </c>
      <c r="AP160" s="160">
        <v>1479</v>
      </c>
      <c r="AQ160" s="181"/>
      <c r="AR160" s="186" t="s">
        <v>681</v>
      </c>
    </row>
    <row r="161" spans="1:44" ht="12.75">
      <c r="A161" s="131">
        <v>159</v>
      </c>
      <c r="B161" s="132" t="s">
        <v>312</v>
      </c>
      <c r="C161" s="173" t="s">
        <v>313</v>
      </c>
      <c r="D161" s="160">
        <v>41008</v>
      </c>
      <c r="E161" s="160">
        <v>421</v>
      </c>
      <c r="F161" s="160">
        <v>40038</v>
      </c>
      <c r="G161" s="160">
        <v>40459</v>
      </c>
      <c r="H161" s="161">
        <v>98.66</v>
      </c>
      <c r="I161" s="160">
        <v>369</v>
      </c>
      <c r="J161" s="160">
        <v>502</v>
      </c>
      <c r="K161" s="160">
        <v>40909</v>
      </c>
      <c r="L161" s="160">
        <v>12096</v>
      </c>
      <c r="M161" s="160">
        <v>11923</v>
      </c>
      <c r="N161" s="160">
        <v>11836</v>
      </c>
      <c r="O161" s="160">
        <v>5054</v>
      </c>
      <c r="P161" s="160">
        <v>4740</v>
      </c>
      <c r="Q161" s="160">
        <v>0</v>
      </c>
      <c r="R161" s="160">
        <v>0</v>
      </c>
      <c r="S161" s="160">
        <v>1157</v>
      </c>
      <c r="T161" s="160">
        <v>-223</v>
      </c>
      <c r="U161" s="160">
        <v>934</v>
      </c>
      <c r="V161" s="160">
        <v>369</v>
      </c>
      <c r="W161" s="160">
        <v>70</v>
      </c>
      <c r="X161" s="160">
        <v>495</v>
      </c>
      <c r="Y161" s="160">
        <v>615</v>
      </c>
      <c r="Z161" s="160">
        <v>8</v>
      </c>
      <c r="AA161" s="160">
        <v>607</v>
      </c>
      <c r="AB161" s="160">
        <v>1102</v>
      </c>
      <c r="AC161" s="160">
        <v>66</v>
      </c>
      <c r="AD161" s="181"/>
      <c r="AE161" s="160">
        <v>15229</v>
      </c>
      <c r="AF161" s="160">
        <v>98</v>
      </c>
      <c r="AG161" s="160">
        <v>14816</v>
      </c>
      <c r="AH161" s="160">
        <v>14914</v>
      </c>
      <c r="AI161" s="161">
        <v>97.93</v>
      </c>
      <c r="AJ161" s="160">
        <v>-953</v>
      </c>
      <c r="AK161" s="160">
        <v>83</v>
      </c>
      <c r="AL161" s="160">
        <v>13946</v>
      </c>
      <c r="AM161" s="160">
        <v>4518</v>
      </c>
      <c r="AN161" s="160">
        <v>4718</v>
      </c>
      <c r="AO161" s="160">
        <v>3438</v>
      </c>
      <c r="AP161" s="160">
        <v>1272</v>
      </c>
      <c r="AQ161" s="181"/>
      <c r="AR161" s="186" t="s">
        <v>681</v>
      </c>
    </row>
    <row r="162" spans="1:44" ht="12.75">
      <c r="A162" s="131">
        <v>160</v>
      </c>
      <c r="B162" s="132" t="s">
        <v>314</v>
      </c>
      <c r="C162" s="173" t="s">
        <v>315</v>
      </c>
      <c r="D162" s="160">
        <v>126551</v>
      </c>
      <c r="E162" s="160">
        <v>1931</v>
      </c>
      <c r="F162" s="160">
        <v>115681</v>
      </c>
      <c r="G162" s="160">
        <v>117612</v>
      </c>
      <c r="H162" s="161">
        <v>92.94</v>
      </c>
      <c r="I162" s="160">
        <v>5059</v>
      </c>
      <c r="J162" s="160">
        <v>2372</v>
      </c>
      <c r="K162" s="160">
        <v>123112</v>
      </c>
      <c r="L162" s="160">
        <v>33128</v>
      </c>
      <c r="M162" s="160">
        <v>31939</v>
      </c>
      <c r="N162" s="160">
        <v>32918</v>
      </c>
      <c r="O162" s="160">
        <v>25127</v>
      </c>
      <c r="P162" s="160">
        <v>49230</v>
      </c>
      <c r="Q162" s="160">
        <v>0</v>
      </c>
      <c r="R162" s="160">
        <v>0</v>
      </c>
      <c r="S162" s="160">
        <v>52655</v>
      </c>
      <c r="T162" s="160">
        <v>45</v>
      </c>
      <c r="U162" s="160">
        <v>52700</v>
      </c>
      <c r="V162" s="160">
        <v>6049</v>
      </c>
      <c r="W162" s="160">
        <v>4300</v>
      </c>
      <c r="X162" s="160">
        <v>42351</v>
      </c>
      <c r="Y162" s="160">
        <v>9742</v>
      </c>
      <c r="Z162" s="160">
        <v>19</v>
      </c>
      <c r="AA162" s="160">
        <v>9723</v>
      </c>
      <c r="AB162" s="160">
        <v>52074</v>
      </c>
      <c r="AC162" s="160">
        <v>6275</v>
      </c>
      <c r="AD162" s="181"/>
      <c r="AE162" s="160">
        <v>322180</v>
      </c>
      <c r="AF162" s="160">
        <v>4058</v>
      </c>
      <c r="AG162" s="160">
        <v>302786</v>
      </c>
      <c r="AH162" s="160">
        <v>306844</v>
      </c>
      <c r="AI162" s="161">
        <v>95.24</v>
      </c>
      <c r="AJ162" s="160">
        <v>-7752</v>
      </c>
      <c r="AK162" s="160">
        <v>3594</v>
      </c>
      <c r="AL162" s="160">
        <v>298628</v>
      </c>
      <c r="AM162" s="160">
        <v>90977</v>
      </c>
      <c r="AN162" s="160">
        <v>83055</v>
      </c>
      <c r="AO162" s="160">
        <v>82774</v>
      </c>
      <c r="AP162" s="160">
        <v>41822</v>
      </c>
      <c r="AQ162" s="181"/>
      <c r="AR162" s="186" t="s">
        <v>683</v>
      </c>
    </row>
    <row r="163" spans="1:44" ht="12.75">
      <c r="A163" s="131">
        <v>161</v>
      </c>
      <c r="B163" s="132" t="s">
        <v>316</v>
      </c>
      <c r="C163" s="173" t="s">
        <v>317</v>
      </c>
      <c r="D163" s="160">
        <v>42343</v>
      </c>
      <c r="E163" s="160">
        <v>429</v>
      </c>
      <c r="F163" s="160">
        <v>40777</v>
      </c>
      <c r="G163" s="160">
        <v>41206</v>
      </c>
      <c r="H163" s="161">
        <v>97.31</v>
      </c>
      <c r="I163" s="160">
        <v>588</v>
      </c>
      <c r="J163" s="160">
        <v>378</v>
      </c>
      <c r="K163" s="160">
        <v>41743</v>
      </c>
      <c r="L163" s="160">
        <v>11326</v>
      </c>
      <c r="M163" s="160">
        <v>11200</v>
      </c>
      <c r="N163" s="160">
        <v>11670</v>
      </c>
      <c r="O163" s="160">
        <v>7547</v>
      </c>
      <c r="P163" s="160">
        <v>9713</v>
      </c>
      <c r="Q163" s="160">
        <v>0</v>
      </c>
      <c r="R163" s="160">
        <v>0</v>
      </c>
      <c r="S163" s="160">
        <v>3095</v>
      </c>
      <c r="T163" s="160">
        <v>961</v>
      </c>
      <c r="U163" s="160">
        <v>4056</v>
      </c>
      <c r="V163" s="160">
        <v>610</v>
      </c>
      <c r="W163" s="160">
        <v>337</v>
      </c>
      <c r="X163" s="160">
        <v>3109</v>
      </c>
      <c r="Y163" s="160">
        <v>1138</v>
      </c>
      <c r="Z163" s="160">
        <v>22</v>
      </c>
      <c r="AA163" s="160">
        <v>1116</v>
      </c>
      <c r="AB163" s="160">
        <v>4225</v>
      </c>
      <c r="AC163" s="160">
        <v>216</v>
      </c>
      <c r="AD163" s="181"/>
      <c r="AE163" s="160">
        <v>28456</v>
      </c>
      <c r="AF163" s="160">
        <v>64</v>
      </c>
      <c r="AG163" s="160">
        <v>27885</v>
      </c>
      <c r="AH163" s="160">
        <v>27949</v>
      </c>
      <c r="AI163" s="161">
        <v>98.22</v>
      </c>
      <c r="AJ163" s="160">
        <v>434</v>
      </c>
      <c r="AK163" s="160">
        <v>33</v>
      </c>
      <c r="AL163" s="160">
        <v>28352</v>
      </c>
      <c r="AM163" s="160">
        <v>9021</v>
      </c>
      <c r="AN163" s="160">
        <v>7647</v>
      </c>
      <c r="AO163" s="160">
        <v>7445</v>
      </c>
      <c r="AP163" s="160">
        <v>4239</v>
      </c>
      <c r="AQ163" s="181"/>
      <c r="AR163" s="186" t="s">
        <v>681</v>
      </c>
    </row>
    <row r="164" spans="1:44" ht="12.75">
      <c r="A164" s="131">
        <v>162</v>
      </c>
      <c r="B164" s="132" t="s">
        <v>649</v>
      </c>
      <c r="C164" s="173" t="s">
        <v>318</v>
      </c>
      <c r="D164" s="160">
        <v>99819</v>
      </c>
      <c r="E164" s="160">
        <v>245</v>
      </c>
      <c r="F164" s="160">
        <v>95991</v>
      </c>
      <c r="G164" s="160">
        <v>96236</v>
      </c>
      <c r="H164" s="161">
        <v>96.41</v>
      </c>
      <c r="I164" s="160">
        <v>2620</v>
      </c>
      <c r="J164" s="160">
        <v>368</v>
      </c>
      <c r="K164" s="160">
        <v>98979</v>
      </c>
      <c r="L164" s="160">
        <v>28841</v>
      </c>
      <c r="M164" s="160">
        <v>27746</v>
      </c>
      <c r="N164" s="160">
        <v>28989</v>
      </c>
      <c r="O164" s="160">
        <v>13403</v>
      </c>
      <c r="P164" s="160">
        <v>19349</v>
      </c>
      <c r="Q164" s="160">
        <v>0</v>
      </c>
      <c r="R164" s="160">
        <v>0</v>
      </c>
      <c r="S164" s="160">
        <v>9830</v>
      </c>
      <c r="T164" s="160">
        <v>-211</v>
      </c>
      <c r="U164" s="160">
        <v>9619</v>
      </c>
      <c r="V164" s="160">
        <v>2933</v>
      </c>
      <c r="W164" s="160">
        <v>797</v>
      </c>
      <c r="X164" s="160">
        <v>5889</v>
      </c>
      <c r="Y164" s="160">
        <v>3916</v>
      </c>
      <c r="Z164" s="160">
        <v>51</v>
      </c>
      <c r="AA164" s="160">
        <v>3865</v>
      </c>
      <c r="AB164" s="160">
        <v>9754</v>
      </c>
      <c r="AC164" s="160">
        <v>662</v>
      </c>
      <c r="AD164" s="181"/>
      <c r="AE164" s="160">
        <v>87496</v>
      </c>
      <c r="AF164" s="160">
        <v>296</v>
      </c>
      <c r="AG164" s="160">
        <v>86016</v>
      </c>
      <c r="AH164" s="160">
        <v>86312</v>
      </c>
      <c r="AI164" s="161">
        <v>98.65</v>
      </c>
      <c r="AJ164" s="160">
        <v>181</v>
      </c>
      <c r="AK164" s="160">
        <v>124</v>
      </c>
      <c r="AL164" s="160">
        <v>86321</v>
      </c>
      <c r="AM164" s="160">
        <v>28299</v>
      </c>
      <c r="AN164" s="160">
        <v>25691</v>
      </c>
      <c r="AO164" s="160">
        <v>24244</v>
      </c>
      <c r="AP164" s="160">
        <v>8087</v>
      </c>
      <c r="AQ164" s="181"/>
      <c r="AR164" s="186" t="s">
        <v>684</v>
      </c>
    </row>
    <row r="165" spans="1:44" ht="12.75">
      <c r="A165" s="131">
        <v>163</v>
      </c>
      <c r="B165" s="132" t="s">
        <v>319</v>
      </c>
      <c r="C165" s="173" t="s">
        <v>320</v>
      </c>
      <c r="D165" s="160">
        <v>25547</v>
      </c>
      <c r="E165" s="160">
        <v>378</v>
      </c>
      <c r="F165" s="160">
        <v>24662</v>
      </c>
      <c r="G165" s="160">
        <v>25040</v>
      </c>
      <c r="H165" s="161">
        <v>98.02</v>
      </c>
      <c r="I165" s="160">
        <v>77</v>
      </c>
      <c r="J165" s="160">
        <v>310</v>
      </c>
      <c r="K165" s="160">
        <v>25049</v>
      </c>
      <c r="L165" s="160">
        <v>7231</v>
      </c>
      <c r="M165" s="160">
        <v>7215</v>
      </c>
      <c r="N165" s="160">
        <v>7376</v>
      </c>
      <c r="O165" s="160">
        <v>3227</v>
      </c>
      <c r="P165" s="160">
        <v>2524</v>
      </c>
      <c r="Q165" s="160">
        <v>0</v>
      </c>
      <c r="R165" s="160">
        <v>0</v>
      </c>
      <c r="S165" s="160">
        <v>1645</v>
      </c>
      <c r="T165" s="160">
        <v>-82</v>
      </c>
      <c r="U165" s="160">
        <v>1563</v>
      </c>
      <c r="V165" s="160">
        <v>155</v>
      </c>
      <c r="W165" s="160">
        <v>18</v>
      </c>
      <c r="X165" s="160">
        <v>1390</v>
      </c>
      <c r="Y165" s="160">
        <v>546</v>
      </c>
      <c r="Z165" s="160">
        <v>2</v>
      </c>
      <c r="AA165" s="160">
        <v>544</v>
      </c>
      <c r="AB165" s="160">
        <v>1934</v>
      </c>
      <c r="AC165" s="160">
        <v>39</v>
      </c>
      <c r="AD165" s="181"/>
      <c r="AE165" s="160">
        <v>12516</v>
      </c>
      <c r="AF165" s="160">
        <v>147</v>
      </c>
      <c r="AG165" s="160">
        <v>12112</v>
      </c>
      <c r="AH165" s="160">
        <v>12259</v>
      </c>
      <c r="AI165" s="161">
        <v>97.95</v>
      </c>
      <c r="AJ165" s="160">
        <v>-404</v>
      </c>
      <c r="AK165" s="160">
        <v>16</v>
      </c>
      <c r="AL165" s="160">
        <v>11724</v>
      </c>
      <c r="AM165" s="160">
        <v>3801</v>
      </c>
      <c r="AN165" s="160">
        <v>3250</v>
      </c>
      <c r="AO165" s="160">
        <v>3471</v>
      </c>
      <c r="AP165" s="160">
        <v>1202</v>
      </c>
      <c r="AQ165" s="181"/>
      <c r="AR165" s="186" t="s">
        <v>681</v>
      </c>
    </row>
    <row r="166" spans="1:44" ht="12.75">
      <c r="A166" s="131">
        <v>164</v>
      </c>
      <c r="B166" s="132" t="s">
        <v>321</v>
      </c>
      <c r="C166" s="173" t="s">
        <v>322</v>
      </c>
      <c r="D166" s="160">
        <v>54014</v>
      </c>
      <c r="E166" s="160">
        <v>699</v>
      </c>
      <c r="F166" s="160">
        <v>52427</v>
      </c>
      <c r="G166" s="160">
        <v>53126</v>
      </c>
      <c r="H166" s="161">
        <v>98.36</v>
      </c>
      <c r="I166" s="160">
        <v>518</v>
      </c>
      <c r="J166" s="160">
        <v>754</v>
      </c>
      <c r="K166" s="160">
        <v>53699</v>
      </c>
      <c r="L166" s="160">
        <v>15758</v>
      </c>
      <c r="M166" s="160">
        <v>15447</v>
      </c>
      <c r="N166" s="160">
        <v>15513</v>
      </c>
      <c r="O166" s="160">
        <v>6981</v>
      </c>
      <c r="P166" s="160">
        <v>7153</v>
      </c>
      <c r="Q166" s="160">
        <v>0</v>
      </c>
      <c r="R166" s="160">
        <v>0</v>
      </c>
      <c r="S166" s="160">
        <v>2573</v>
      </c>
      <c r="T166" s="160">
        <v>-173</v>
      </c>
      <c r="U166" s="160">
        <v>2400</v>
      </c>
      <c r="V166" s="160">
        <v>595</v>
      </c>
      <c r="W166" s="160">
        <v>350</v>
      </c>
      <c r="X166" s="160">
        <v>1455</v>
      </c>
      <c r="Y166" s="160">
        <v>1316</v>
      </c>
      <c r="Z166" s="160">
        <v>45</v>
      </c>
      <c r="AA166" s="160">
        <v>1271</v>
      </c>
      <c r="AB166" s="160">
        <v>2726</v>
      </c>
      <c r="AC166" s="160">
        <v>339</v>
      </c>
      <c r="AD166" s="181"/>
      <c r="AE166" s="160">
        <v>30196</v>
      </c>
      <c r="AF166" s="160">
        <v>367</v>
      </c>
      <c r="AG166" s="160">
        <v>29556</v>
      </c>
      <c r="AH166" s="160">
        <v>29923</v>
      </c>
      <c r="AI166" s="161">
        <v>99.1</v>
      </c>
      <c r="AJ166" s="160">
        <v>-846</v>
      </c>
      <c r="AK166" s="160">
        <v>473</v>
      </c>
      <c r="AL166" s="160">
        <v>29183</v>
      </c>
      <c r="AM166" s="160">
        <v>8670</v>
      </c>
      <c r="AN166" s="160">
        <v>8927</v>
      </c>
      <c r="AO166" s="160">
        <v>8182</v>
      </c>
      <c r="AP166" s="160">
        <v>3404</v>
      </c>
      <c r="AQ166" s="181"/>
      <c r="AR166" s="186" t="s">
        <v>681</v>
      </c>
    </row>
    <row r="167" spans="1:44" ht="12.75">
      <c r="A167" s="131">
        <v>165</v>
      </c>
      <c r="B167" s="132" t="s">
        <v>323</v>
      </c>
      <c r="C167" s="173" t="s">
        <v>324</v>
      </c>
      <c r="D167" s="160">
        <v>96996</v>
      </c>
      <c r="E167" s="160">
        <v>1038</v>
      </c>
      <c r="F167" s="160">
        <v>92952</v>
      </c>
      <c r="G167" s="160">
        <v>93990</v>
      </c>
      <c r="H167" s="161">
        <v>96.9</v>
      </c>
      <c r="I167" s="160">
        <v>1664</v>
      </c>
      <c r="J167" s="160">
        <v>1109</v>
      </c>
      <c r="K167" s="160">
        <v>95725</v>
      </c>
      <c r="L167" s="160">
        <v>34770</v>
      </c>
      <c r="M167" s="160">
        <v>27012</v>
      </c>
      <c r="N167" s="160">
        <v>27006</v>
      </c>
      <c r="O167" s="160">
        <v>6937</v>
      </c>
      <c r="P167" s="160">
        <v>13852</v>
      </c>
      <c r="Q167" s="160">
        <v>0</v>
      </c>
      <c r="R167" s="160">
        <v>0</v>
      </c>
      <c r="S167" s="160">
        <v>4830</v>
      </c>
      <c r="T167" s="160">
        <v>364</v>
      </c>
      <c r="U167" s="160">
        <v>5194</v>
      </c>
      <c r="V167" s="160">
        <v>3777</v>
      </c>
      <c r="W167" s="160">
        <v>1164</v>
      </c>
      <c r="X167" s="160">
        <v>253</v>
      </c>
      <c r="Y167" s="160">
        <v>4306</v>
      </c>
      <c r="Z167" s="160">
        <v>73</v>
      </c>
      <c r="AA167" s="160">
        <v>4233</v>
      </c>
      <c r="AB167" s="160">
        <v>4486</v>
      </c>
      <c r="AC167" s="160">
        <v>1300</v>
      </c>
      <c r="AD167" s="181"/>
      <c r="AE167" s="160">
        <v>83499</v>
      </c>
      <c r="AF167" s="160">
        <v>408</v>
      </c>
      <c r="AG167" s="160">
        <v>79442</v>
      </c>
      <c r="AH167" s="160">
        <v>79850</v>
      </c>
      <c r="AI167" s="161">
        <v>95.63</v>
      </c>
      <c r="AJ167" s="160">
        <v>-1528</v>
      </c>
      <c r="AK167" s="160">
        <v>153</v>
      </c>
      <c r="AL167" s="160">
        <v>78067</v>
      </c>
      <c r="AM167" s="160">
        <v>30221</v>
      </c>
      <c r="AN167" s="160">
        <v>21993</v>
      </c>
      <c r="AO167" s="160">
        <v>22031</v>
      </c>
      <c r="AP167" s="160">
        <v>3822</v>
      </c>
      <c r="AQ167" s="181"/>
      <c r="AR167" s="186" t="s">
        <v>682</v>
      </c>
    </row>
    <row r="168" spans="1:44" ht="12.75">
      <c r="A168" s="131">
        <v>166</v>
      </c>
      <c r="B168" s="132" t="s">
        <v>325</v>
      </c>
      <c r="C168" s="173" t="s">
        <v>326</v>
      </c>
      <c r="D168" s="160">
        <v>40503</v>
      </c>
      <c r="E168" s="160">
        <v>444</v>
      </c>
      <c r="F168" s="160">
        <v>39295</v>
      </c>
      <c r="G168" s="160">
        <v>39739</v>
      </c>
      <c r="H168" s="161">
        <v>98.11</v>
      </c>
      <c r="I168" s="160">
        <v>444</v>
      </c>
      <c r="J168" s="160">
        <v>413</v>
      </c>
      <c r="K168" s="160">
        <v>40152</v>
      </c>
      <c r="L168" s="160">
        <v>12355</v>
      </c>
      <c r="M168" s="160">
        <v>11297</v>
      </c>
      <c r="N168" s="160">
        <v>10774</v>
      </c>
      <c r="O168" s="160">
        <v>5726</v>
      </c>
      <c r="P168" s="160">
        <v>5085</v>
      </c>
      <c r="Q168" s="160">
        <v>0</v>
      </c>
      <c r="R168" s="160">
        <v>0</v>
      </c>
      <c r="S168" s="160">
        <v>1266</v>
      </c>
      <c r="T168" s="160">
        <v>260</v>
      </c>
      <c r="U168" s="160">
        <v>1526</v>
      </c>
      <c r="V168" s="160">
        <v>897</v>
      </c>
      <c r="W168" s="160">
        <v>78</v>
      </c>
      <c r="X168" s="160">
        <v>551</v>
      </c>
      <c r="Y168" s="160">
        <v>788</v>
      </c>
      <c r="Z168" s="160">
        <v>4</v>
      </c>
      <c r="AA168" s="160">
        <v>784</v>
      </c>
      <c r="AB168" s="160">
        <v>1335</v>
      </c>
      <c r="AC168" s="160">
        <v>63</v>
      </c>
      <c r="AD168" s="181"/>
      <c r="AE168" s="160">
        <v>14030</v>
      </c>
      <c r="AF168" s="160">
        <v>34</v>
      </c>
      <c r="AG168" s="160">
        <v>13655</v>
      </c>
      <c r="AH168" s="160">
        <v>13689</v>
      </c>
      <c r="AI168" s="161">
        <v>97.57</v>
      </c>
      <c r="AJ168" s="160">
        <v>34</v>
      </c>
      <c r="AK168" s="160">
        <v>56</v>
      </c>
      <c r="AL168" s="160">
        <v>13745</v>
      </c>
      <c r="AM168" s="160">
        <v>3814</v>
      </c>
      <c r="AN168" s="160">
        <v>4139</v>
      </c>
      <c r="AO168" s="160">
        <v>3845</v>
      </c>
      <c r="AP168" s="160">
        <v>1947</v>
      </c>
      <c r="AQ168" s="181"/>
      <c r="AR168" s="186" t="s">
        <v>681</v>
      </c>
    </row>
    <row r="169" spans="1:44" ht="12.75">
      <c r="A169" s="131">
        <v>167</v>
      </c>
      <c r="B169" s="132" t="s">
        <v>327</v>
      </c>
      <c r="C169" s="173" t="s">
        <v>328</v>
      </c>
      <c r="D169" s="160">
        <v>49802</v>
      </c>
      <c r="E169" s="160">
        <v>1824</v>
      </c>
      <c r="F169" s="160">
        <v>46889</v>
      </c>
      <c r="G169" s="160">
        <v>48713</v>
      </c>
      <c r="H169" s="161">
        <v>97.81</v>
      </c>
      <c r="I169" s="160">
        <v>814</v>
      </c>
      <c r="J169" s="160">
        <v>426</v>
      </c>
      <c r="K169" s="160">
        <v>48129</v>
      </c>
      <c r="L169" s="160">
        <v>14757</v>
      </c>
      <c r="M169" s="160">
        <v>13680</v>
      </c>
      <c r="N169" s="160">
        <v>14129</v>
      </c>
      <c r="O169" s="160">
        <v>5563</v>
      </c>
      <c r="P169" s="160">
        <v>4801</v>
      </c>
      <c r="Q169" s="160">
        <v>0</v>
      </c>
      <c r="R169" s="160">
        <v>0</v>
      </c>
      <c r="S169" s="160">
        <v>2765</v>
      </c>
      <c r="T169" s="160">
        <v>-162</v>
      </c>
      <c r="U169" s="160">
        <v>2603</v>
      </c>
      <c r="V169" s="160">
        <v>777</v>
      </c>
      <c r="W169" s="160">
        <v>300</v>
      </c>
      <c r="X169" s="160">
        <v>1526</v>
      </c>
      <c r="Y169" s="160">
        <v>1139</v>
      </c>
      <c r="Z169" s="160">
        <v>10</v>
      </c>
      <c r="AA169" s="160">
        <v>1129</v>
      </c>
      <c r="AB169" s="160">
        <v>2655</v>
      </c>
      <c r="AC169" s="160">
        <v>138</v>
      </c>
      <c r="AD169" s="181"/>
      <c r="AE169" s="160">
        <v>20689</v>
      </c>
      <c r="AF169" s="160">
        <v>131</v>
      </c>
      <c r="AG169" s="160">
        <v>19929</v>
      </c>
      <c r="AH169" s="160">
        <v>20060</v>
      </c>
      <c r="AI169" s="161">
        <v>96.96</v>
      </c>
      <c r="AJ169" s="160">
        <v>371</v>
      </c>
      <c r="AK169" s="160">
        <v>46</v>
      </c>
      <c r="AL169" s="160">
        <v>20346</v>
      </c>
      <c r="AM169" s="160">
        <v>6172</v>
      </c>
      <c r="AN169" s="160">
        <v>5971</v>
      </c>
      <c r="AO169" s="160">
        <v>5518</v>
      </c>
      <c r="AP169" s="160">
        <v>2685</v>
      </c>
      <c r="AQ169" s="181"/>
      <c r="AR169" s="186" t="s">
        <v>681</v>
      </c>
    </row>
    <row r="170" spans="1:44" ht="12.75">
      <c r="A170" s="131">
        <v>168</v>
      </c>
      <c r="B170" s="132" t="s">
        <v>329</v>
      </c>
      <c r="C170" s="173" t="s">
        <v>330</v>
      </c>
      <c r="D170" s="160">
        <v>81932</v>
      </c>
      <c r="E170" s="160">
        <v>1310</v>
      </c>
      <c r="F170" s="160">
        <v>79409</v>
      </c>
      <c r="G170" s="160">
        <v>80719</v>
      </c>
      <c r="H170" s="161">
        <v>98.52</v>
      </c>
      <c r="I170" s="160">
        <v>664</v>
      </c>
      <c r="J170" s="160">
        <v>1158</v>
      </c>
      <c r="K170" s="160">
        <v>81231</v>
      </c>
      <c r="L170" s="160">
        <v>23968</v>
      </c>
      <c r="M170" s="160">
        <v>23089</v>
      </c>
      <c r="N170" s="160">
        <v>23673</v>
      </c>
      <c r="O170" s="160">
        <v>10501</v>
      </c>
      <c r="P170" s="160">
        <v>6191</v>
      </c>
      <c r="Q170" s="160">
        <v>0</v>
      </c>
      <c r="R170" s="160">
        <v>0</v>
      </c>
      <c r="S170" s="160">
        <v>4196</v>
      </c>
      <c r="T170" s="160">
        <v>214</v>
      </c>
      <c r="U170" s="160">
        <v>4410</v>
      </c>
      <c r="V170" s="160">
        <v>1401</v>
      </c>
      <c r="W170" s="160">
        <v>499</v>
      </c>
      <c r="X170" s="160">
        <v>2510</v>
      </c>
      <c r="Y170" s="160">
        <v>1501</v>
      </c>
      <c r="Z170" s="160">
        <v>15</v>
      </c>
      <c r="AA170" s="160">
        <v>1486</v>
      </c>
      <c r="AB170" s="160">
        <v>3996</v>
      </c>
      <c r="AC170" s="160">
        <v>306</v>
      </c>
      <c r="AD170" s="181"/>
      <c r="AE170" s="160">
        <v>41309</v>
      </c>
      <c r="AF170" s="160">
        <v>628</v>
      </c>
      <c r="AG170" s="160">
        <v>39463</v>
      </c>
      <c r="AH170" s="160">
        <v>40091</v>
      </c>
      <c r="AI170" s="161">
        <v>97.05</v>
      </c>
      <c r="AJ170" s="160">
        <v>-430</v>
      </c>
      <c r="AK170" s="160">
        <v>1004</v>
      </c>
      <c r="AL170" s="160">
        <v>40037</v>
      </c>
      <c r="AM170" s="160">
        <v>12393</v>
      </c>
      <c r="AN170" s="160">
        <v>12731</v>
      </c>
      <c r="AO170" s="160">
        <v>10671</v>
      </c>
      <c r="AP170" s="160">
        <v>4242</v>
      </c>
      <c r="AQ170" s="181"/>
      <c r="AR170" s="186" t="s">
        <v>681</v>
      </c>
    </row>
    <row r="171" spans="1:44" ht="12.75">
      <c r="A171" s="131">
        <v>169</v>
      </c>
      <c r="B171" s="132" t="s">
        <v>331</v>
      </c>
      <c r="C171" s="173" t="s">
        <v>332</v>
      </c>
      <c r="D171" s="160">
        <v>44919</v>
      </c>
      <c r="E171" s="160">
        <v>1132</v>
      </c>
      <c r="F171" s="160">
        <v>41966</v>
      </c>
      <c r="G171" s="160">
        <v>43098</v>
      </c>
      <c r="H171" s="161">
        <v>95.95</v>
      </c>
      <c r="I171" s="160">
        <v>2441</v>
      </c>
      <c r="J171" s="160">
        <v>372</v>
      </c>
      <c r="K171" s="160">
        <v>44779</v>
      </c>
      <c r="L171" s="160">
        <v>13643</v>
      </c>
      <c r="M171" s="160">
        <v>12856</v>
      </c>
      <c r="N171" s="160">
        <v>12889</v>
      </c>
      <c r="O171" s="160">
        <v>5391</v>
      </c>
      <c r="P171" s="160">
        <v>18357</v>
      </c>
      <c r="Q171" s="160">
        <v>0</v>
      </c>
      <c r="R171" s="160">
        <v>0</v>
      </c>
      <c r="S171" s="160">
        <v>10798</v>
      </c>
      <c r="T171" s="160">
        <v>1285</v>
      </c>
      <c r="U171" s="160">
        <v>12083</v>
      </c>
      <c r="V171" s="160">
        <v>2441</v>
      </c>
      <c r="W171" s="160">
        <v>38</v>
      </c>
      <c r="X171" s="160">
        <v>9604</v>
      </c>
      <c r="Y171" s="160">
        <v>1999</v>
      </c>
      <c r="Z171" s="160">
        <v>0</v>
      </c>
      <c r="AA171" s="160">
        <v>1999</v>
      </c>
      <c r="AB171" s="160">
        <v>11603</v>
      </c>
      <c r="AC171" s="160">
        <v>689</v>
      </c>
      <c r="AD171" s="181"/>
      <c r="AE171" s="160">
        <v>40547</v>
      </c>
      <c r="AF171" s="160">
        <v>676</v>
      </c>
      <c r="AG171" s="160">
        <v>39396</v>
      </c>
      <c r="AH171" s="160">
        <v>40072</v>
      </c>
      <c r="AI171" s="161">
        <v>98.83</v>
      </c>
      <c r="AJ171" s="160">
        <v>-624</v>
      </c>
      <c r="AK171" s="160">
        <v>153</v>
      </c>
      <c r="AL171" s="160">
        <v>38925</v>
      </c>
      <c r="AM171" s="160">
        <v>12322</v>
      </c>
      <c r="AN171" s="160">
        <v>11257</v>
      </c>
      <c r="AO171" s="160">
        <v>10773</v>
      </c>
      <c r="AP171" s="160">
        <v>4573</v>
      </c>
      <c r="AQ171" s="181"/>
      <c r="AR171" s="186" t="s">
        <v>684</v>
      </c>
    </row>
    <row r="172" spans="1:44" ht="12.75">
      <c r="A172" s="131">
        <v>170</v>
      </c>
      <c r="B172" s="132" t="s">
        <v>333</v>
      </c>
      <c r="C172" s="173" t="s">
        <v>334</v>
      </c>
      <c r="D172" s="160">
        <v>102759</v>
      </c>
      <c r="E172" s="160">
        <v>971</v>
      </c>
      <c r="F172" s="160">
        <v>99824</v>
      </c>
      <c r="G172" s="160">
        <v>100795</v>
      </c>
      <c r="H172" s="161">
        <v>98.09</v>
      </c>
      <c r="I172" s="160">
        <v>1244</v>
      </c>
      <c r="J172" s="160">
        <v>992</v>
      </c>
      <c r="K172" s="160">
        <v>102060</v>
      </c>
      <c r="L172" s="160">
        <v>31081</v>
      </c>
      <c r="M172" s="160">
        <v>29305</v>
      </c>
      <c r="N172" s="160">
        <v>29535</v>
      </c>
      <c r="O172" s="160">
        <v>12139</v>
      </c>
      <c r="P172" s="160">
        <v>17037</v>
      </c>
      <c r="Q172" s="160">
        <v>0</v>
      </c>
      <c r="R172" s="160">
        <v>0</v>
      </c>
      <c r="S172" s="160">
        <v>6047</v>
      </c>
      <c r="T172" s="160">
        <v>485</v>
      </c>
      <c r="U172" s="160">
        <v>6532</v>
      </c>
      <c r="V172" s="160">
        <v>1517</v>
      </c>
      <c r="W172" s="160">
        <v>619</v>
      </c>
      <c r="X172" s="160">
        <v>4396</v>
      </c>
      <c r="Y172" s="160">
        <v>1241</v>
      </c>
      <c r="Z172" s="160">
        <v>54</v>
      </c>
      <c r="AA172" s="160">
        <v>1187</v>
      </c>
      <c r="AB172" s="160">
        <v>5583</v>
      </c>
      <c r="AC172" s="160">
        <v>556</v>
      </c>
      <c r="AD172" s="181"/>
      <c r="AE172" s="160">
        <v>146936</v>
      </c>
      <c r="AF172" s="160">
        <v>623</v>
      </c>
      <c r="AG172" s="160">
        <v>142158</v>
      </c>
      <c r="AH172" s="160">
        <v>142781</v>
      </c>
      <c r="AI172" s="161">
        <v>97.17</v>
      </c>
      <c r="AJ172" s="160">
        <v>12</v>
      </c>
      <c r="AK172" s="160">
        <v>786</v>
      </c>
      <c r="AL172" s="160">
        <v>142956</v>
      </c>
      <c r="AM172" s="160">
        <v>48071</v>
      </c>
      <c r="AN172" s="160">
        <v>41016</v>
      </c>
      <c r="AO172" s="160">
        <v>40565</v>
      </c>
      <c r="AP172" s="160">
        <v>13304</v>
      </c>
      <c r="AQ172" s="181"/>
      <c r="AR172" s="186" t="s">
        <v>684</v>
      </c>
    </row>
    <row r="173" spans="1:44" ht="12.75">
      <c r="A173" s="131">
        <v>171</v>
      </c>
      <c r="B173" s="132" t="s">
        <v>335</v>
      </c>
      <c r="C173" s="173" t="s">
        <v>336</v>
      </c>
      <c r="D173" s="160">
        <v>58449</v>
      </c>
      <c r="E173" s="160">
        <v>568</v>
      </c>
      <c r="F173" s="160">
        <v>57293</v>
      </c>
      <c r="G173" s="160">
        <v>57861</v>
      </c>
      <c r="H173" s="161">
        <v>98.99</v>
      </c>
      <c r="I173" s="160">
        <v>263</v>
      </c>
      <c r="J173" s="160">
        <v>572</v>
      </c>
      <c r="K173" s="160">
        <v>58128</v>
      </c>
      <c r="L173" s="160">
        <v>17882</v>
      </c>
      <c r="M173" s="160">
        <v>16326</v>
      </c>
      <c r="N173" s="160">
        <v>17415</v>
      </c>
      <c r="O173" s="160">
        <v>6505</v>
      </c>
      <c r="P173" s="160">
        <v>3993</v>
      </c>
      <c r="Q173" s="160">
        <v>0</v>
      </c>
      <c r="R173" s="160">
        <v>0</v>
      </c>
      <c r="S173" s="160">
        <v>1211</v>
      </c>
      <c r="T173" s="160">
        <v>-318</v>
      </c>
      <c r="U173" s="160">
        <v>893</v>
      </c>
      <c r="V173" s="160">
        <v>94</v>
      </c>
      <c r="W173" s="160">
        <v>116</v>
      </c>
      <c r="X173" s="160">
        <v>683</v>
      </c>
      <c r="Y173" s="160">
        <v>611</v>
      </c>
      <c r="Z173" s="160">
        <v>27</v>
      </c>
      <c r="AA173" s="160">
        <v>584</v>
      </c>
      <c r="AB173" s="160">
        <v>1267</v>
      </c>
      <c r="AC173" s="160">
        <v>91</v>
      </c>
      <c r="AD173" s="181"/>
      <c r="AE173" s="160">
        <v>36527</v>
      </c>
      <c r="AF173" s="160">
        <v>1355</v>
      </c>
      <c r="AG173" s="160">
        <v>34737</v>
      </c>
      <c r="AH173" s="160">
        <v>36092</v>
      </c>
      <c r="AI173" s="161">
        <v>98.81</v>
      </c>
      <c r="AJ173" s="160">
        <v>-639</v>
      </c>
      <c r="AK173" s="160">
        <v>2348</v>
      </c>
      <c r="AL173" s="160">
        <v>36446</v>
      </c>
      <c r="AM173" s="160">
        <v>10531</v>
      </c>
      <c r="AN173" s="160">
        <v>10837</v>
      </c>
      <c r="AO173" s="160">
        <v>10013</v>
      </c>
      <c r="AP173" s="160">
        <v>5065</v>
      </c>
      <c r="AQ173" s="181"/>
      <c r="AR173" s="186" t="s">
        <v>681</v>
      </c>
    </row>
    <row r="174" spans="1:44" ht="12.75">
      <c r="A174" s="131">
        <v>172</v>
      </c>
      <c r="B174" s="132" t="s">
        <v>337</v>
      </c>
      <c r="C174" s="173" t="s">
        <v>338</v>
      </c>
      <c r="D174" s="160">
        <v>99324</v>
      </c>
      <c r="E174" s="160">
        <v>1272</v>
      </c>
      <c r="F174" s="160">
        <v>97436</v>
      </c>
      <c r="G174" s="160">
        <v>98708</v>
      </c>
      <c r="H174" s="161">
        <v>99.38</v>
      </c>
      <c r="I174" s="160">
        <v>510</v>
      </c>
      <c r="J174" s="160">
        <v>939</v>
      </c>
      <c r="K174" s="160">
        <v>98885</v>
      </c>
      <c r="L174" s="160">
        <v>29648</v>
      </c>
      <c r="M174" s="160">
        <v>28935</v>
      </c>
      <c r="N174" s="160">
        <v>28495</v>
      </c>
      <c r="O174" s="160">
        <v>11807</v>
      </c>
      <c r="P174" s="160">
        <v>9810</v>
      </c>
      <c r="Q174" s="160">
        <v>0</v>
      </c>
      <c r="R174" s="160">
        <v>0</v>
      </c>
      <c r="S174" s="160">
        <v>2534</v>
      </c>
      <c r="T174" s="160">
        <v>-380</v>
      </c>
      <c r="U174" s="160">
        <v>2154</v>
      </c>
      <c r="V174" s="160">
        <v>510</v>
      </c>
      <c r="W174" s="160">
        <v>126</v>
      </c>
      <c r="X174" s="160">
        <v>1518</v>
      </c>
      <c r="Y174" s="160">
        <v>1021</v>
      </c>
      <c r="Z174" s="160">
        <v>5</v>
      </c>
      <c r="AA174" s="160">
        <v>1016</v>
      </c>
      <c r="AB174" s="160">
        <v>2534</v>
      </c>
      <c r="AC174" s="160">
        <v>170</v>
      </c>
      <c r="AD174" s="181"/>
      <c r="AE174" s="160">
        <v>59590</v>
      </c>
      <c r="AF174" s="160">
        <v>1759</v>
      </c>
      <c r="AG174" s="160">
        <v>56877</v>
      </c>
      <c r="AH174" s="160">
        <v>58636</v>
      </c>
      <c r="AI174" s="161">
        <v>98.4</v>
      </c>
      <c r="AJ174" s="160">
        <v>1299</v>
      </c>
      <c r="AK174" s="160">
        <v>205</v>
      </c>
      <c r="AL174" s="160">
        <v>58381</v>
      </c>
      <c r="AM174" s="160">
        <v>18080</v>
      </c>
      <c r="AN174" s="160">
        <v>17408</v>
      </c>
      <c r="AO174" s="160">
        <v>17347</v>
      </c>
      <c r="AP174" s="160">
        <v>5546</v>
      </c>
      <c r="AQ174" s="181"/>
      <c r="AR174" s="186" t="s">
        <v>681</v>
      </c>
    </row>
    <row r="175" spans="1:44" ht="12.75">
      <c r="A175" s="131">
        <v>173</v>
      </c>
      <c r="B175" s="132" t="s">
        <v>339</v>
      </c>
      <c r="C175" s="173" t="s">
        <v>340</v>
      </c>
      <c r="D175" s="160">
        <v>57614</v>
      </c>
      <c r="E175" s="160">
        <v>486</v>
      </c>
      <c r="F175" s="160">
        <v>55917</v>
      </c>
      <c r="G175" s="160">
        <v>56403</v>
      </c>
      <c r="H175" s="161">
        <v>97.9</v>
      </c>
      <c r="I175" s="160">
        <v>1189</v>
      </c>
      <c r="J175" s="160">
        <v>431</v>
      </c>
      <c r="K175" s="160">
        <v>57537</v>
      </c>
      <c r="L175" s="160">
        <v>14867</v>
      </c>
      <c r="M175" s="160">
        <v>16547</v>
      </c>
      <c r="N175" s="160">
        <v>16574</v>
      </c>
      <c r="O175" s="160">
        <v>9549</v>
      </c>
      <c r="P175" s="160">
        <v>8228</v>
      </c>
      <c r="Q175" s="160">
        <v>0</v>
      </c>
      <c r="R175" s="160">
        <v>0</v>
      </c>
      <c r="S175" s="160">
        <v>2421</v>
      </c>
      <c r="T175" s="160">
        <v>336</v>
      </c>
      <c r="U175" s="160">
        <v>2757</v>
      </c>
      <c r="V175" s="160">
        <v>1330</v>
      </c>
      <c r="W175" s="160">
        <v>158</v>
      </c>
      <c r="X175" s="160">
        <v>1269</v>
      </c>
      <c r="Y175" s="160">
        <v>1387</v>
      </c>
      <c r="Z175" s="160">
        <v>18</v>
      </c>
      <c r="AA175" s="160">
        <v>1369</v>
      </c>
      <c r="AB175" s="160">
        <v>2638</v>
      </c>
      <c r="AC175" s="160">
        <v>63</v>
      </c>
      <c r="AD175" s="181"/>
      <c r="AE175" s="160">
        <v>37898</v>
      </c>
      <c r="AF175" s="160">
        <v>93</v>
      </c>
      <c r="AG175" s="160">
        <v>37120</v>
      </c>
      <c r="AH175" s="160">
        <v>37213</v>
      </c>
      <c r="AI175" s="161">
        <v>98.19</v>
      </c>
      <c r="AJ175" s="160">
        <v>-1147</v>
      </c>
      <c r="AK175" s="160">
        <v>45</v>
      </c>
      <c r="AL175" s="160">
        <v>36018</v>
      </c>
      <c r="AM175" s="160">
        <v>12706</v>
      </c>
      <c r="AN175" s="160">
        <v>9543</v>
      </c>
      <c r="AO175" s="160">
        <v>10384</v>
      </c>
      <c r="AP175" s="160">
        <v>3385</v>
      </c>
      <c r="AQ175" s="181"/>
      <c r="AR175" s="186" t="s">
        <v>681</v>
      </c>
    </row>
    <row r="176" spans="1:44" ht="12.75">
      <c r="A176" s="131">
        <v>174</v>
      </c>
      <c r="B176" s="132" t="s">
        <v>341</v>
      </c>
      <c r="C176" s="173" t="s">
        <v>342</v>
      </c>
      <c r="D176" s="160">
        <v>89993</v>
      </c>
      <c r="E176" s="160">
        <v>885</v>
      </c>
      <c r="F176" s="160">
        <v>86470</v>
      </c>
      <c r="G176" s="160">
        <v>87355</v>
      </c>
      <c r="H176" s="161">
        <v>97.07</v>
      </c>
      <c r="I176" s="160">
        <v>2733</v>
      </c>
      <c r="J176" s="160">
        <v>881</v>
      </c>
      <c r="K176" s="160">
        <v>90084</v>
      </c>
      <c r="L176" s="160">
        <v>30621</v>
      </c>
      <c r="M176" s="160">
        <v>20906</v>
      </c>
      <c r="N176" s="160">
        <v>25522</v>
      </c>
      <c r="O176" s="160">
        <v>13035</v>
      </c>
      <c r="P176" s="160">
        <v>27457</v>
      </c>
      <c r="Q176" s="160">
        <v>0</v>
      </c>
      <c r="R176" s="160">
        <v>0</v>
      </c>
      <c r="S176" s="160">
        <v>19080</v>
      </c>
      <c r="T176" s="160">
        <v>-744</v>
      </c>
      <c r="U176" s="160">
        <v>18336</v>
      </c>
      <c r="V176" s="160">
        <v>2805</v>
      </c>
      <c r="W176" s="160">
        <v>2589</v>
      </c>
      <c r="X176" s="160">
        <v>12942</v>
      </c>
      <c r="Y176" s="160">
        <v>5651</v>
      </c>
      <c r="Z176" s="160">
        <v>-13</v>
      </c>
      <c r="AA176" s="160">
        <v>5664</v>
      </c>
      <c r="AB176" s="160">
        <v>18606</v>
      </c>
      <c r="AC176" s="160">
        <v>2129</v>
      </c>
      <c r="AD176" s="181"/>
      <c r="AE176" s="160">
        <v>147493</v>
      </c>
      <c r="AF176" s="160">
        <v>402</v>
      </c>
      <c r="AG176" s="160">
        <v>146323</v>
      </c>
      <c r="AH176" s="160">
        <v>146725</v>
      </c>
      <c r="AI176" s="161">
        <v>99.48</v>
      </c>
      <c r="AJ176" s="160">
        <v>-3174</v>
      </c>
      <c r="AK176" s="160">
        <v>841</v>
      </c>
      <c r="AL176" s="160">
        <v>143990</v>
      </c>
      <c r="AM176" s="160">
        <v>43477</v>
      </c>
      <c r="AN176" s="160">
        <v>45537</v>
      </c>
      <c r="AO176" s="160">
        <v>38644</v>
      </c>
      <c r="AP176" s="160">
        <v>16332</v>
      </c>
      <c r="AQ176" s="181"/>
      <c r="AR176" s="186" t="s">
        <v>683</v>
      </c>
    </row>
    <row r="177" spans="1:44" ht="12.75">
      <c r="A177" s="131">
        <v>175</v>
      </c>
      <c r="B177" s="132" t="s">
        <v>343</v>
      </c>
      <c r="C177" s="173" t="s">
        <v>344</v>
      </c>
      <c r="D177" s="160">
        <v>49420</v>
      </c>
      <c r="E177" s="160">
        <v>586</v>
      </c>
      <c r="F177" s="160">
        <v>47497</v>
      </c>
      <c r="G177" s="160">
        <v>48083</v>
      </c>
      <c r="H177" s="161">
        <v>97.29</v>
      </c>
      <c r="I177" s="160">
        <v>843</v>
      </c>
      <c r="J177" s="160">
        <v>602</v>
      </c>
      <c r="K177" s="160">
        <v>48942</v>
      </c>
      <c r="L177" s="160">
        <v>13396</v>
      </c>
      <c r="M177" s="160">
        <v>12851</v>
      </c>
      <c r="N177" s="160">
        <v>12621</v>
      </c>
      <c r="O177" s="160">
        <v>10074</v>
      </c>
      <c r="P177" s="160">
        <v>8212</v>
      </c>
      <c r="Q177" s="160">
        <v>0</v>
      </c>
      <c r="R177" s="160">
        <v>0</v>
      </c>
      <c r="S177" s="160">
        <v>4345</v>
      </c>
      <c r="T177" s="160">
        <v>993</v>
      </c>
      <c r="U177" s="160">
        <v>5338</v>
      </c>
      <c r="V177" s="160">
        <v>1424</v>
      </c>
      <c r="W177" s="160">
        <v>54</v>
      </c>
      <c r="X177" s="160">
        <v>3860</v>
      </c>
      <c r="Y177" s="160">
        <v>1421</v>
      </c>
      <c r="Z177" s="160">
        <v>9</v>
      </c>
      <c r="AA177" s="160">
        <v>1412</v>
      </c>
      <c r="AB177" s="160">
        <v>5272</v>
      </c>
      <c r="AC177" s="160">
        <v>394</v>
      </c>
      <c r="AD177" s="181"/>
      <c r="AE177" s="160">
        <v>33016</v>
      </c>
      <c r="AF177" s="160">
        <v>118</v>
      </c>
      <c r="AG177" s="160">
        <v>32062</v>
      </c>
      <c r="AH177" s="160">
        <v>32180</v>
      </c>
      <c r="AI177" s="161">
        <v>97.47</v>
      </c>
      <c r="AJ177" s="160">
        <v>213</v>
      </c>
      <c r="AK177" s="160">
        <v>73</v>
      </c>
      <c r="AL177" s="160">
        <v>32348</v>
      </c>
      <c r="AM177" s="160">
        <v>9396</v>
      </c>
      <c r="AN177" s="160">
        <v>11319</v>
      </c>
      <c r="AO177" s="160">
        <v>8431</v>
      </c>
      <c r="AP177" s="160">
        <v>3202</v>
      </c>
      <c r="AQ177" s="181"/>
      <c r="AR177" s="186" t="s">
        <v>681</v>
      </c>
    </row>
    <row r="178" spans="1:44" ht="12.75">
      <c r="A178" s="131">
        <v>176</v>
      </c>
      <c r="B178" s="132" t="s">
        <v>345</v>
      </c>
      <c r="C178" s="173" t="s">
        <v>346</v>
      </c>
      <c r="D178" s="160">
        <v>71412</v>
      </c>
      <c r="E178" s="160">
        <v>1443</v>
      </c>
      <c r="F178" s="160">
        <v>65076</v>
      </c>
      <c r="G178" s="160">
        <v>66519</v>
      </c>
      <c r="H178" s="161">
        <v>93.15</v>
      </c>
      <c r="I178" s="160">
        <v>2339</v>
      </c>
      <c r="J178" s="160">
        <v>1566</v>
      </c>
      <c r="K178" s="160">
        <v>68981</v>
      </c>
      <c r="L178" s="160">
        <v>19946</v>
      </c>
      <c r="M178" s="160">
        <v>17740</v>
      </c>
      <c r="N178" s="160">
        <v>18055</v>
      </c>
      <c r="O178" s="160">
        <v>13240</v>
      </c>
      <c r="P178" s="160">
        <v>29445</v>
      </c>
      <c r="Q178" s="160">
        <v>0</v>
      </c>
      <c r="R178" s="160">
        <v>0</v>
      </c>
      <c r="S178" s="160">
        <v>28758</v>
      </c>
      <c r="T178" s="160">
        <v>229</v>
      </c>
      <c r="U178" s="160">
        <v>28987</v>
      </c>
      <c r="V178" s="160">
        <v>3599</v>
      </c>
      <c r="W178" s="160">
        <v>2889</v>
      </c>
      <c r="X178" s="160">
        <v>22499</v>
      </c>
      <c r="Y178" s="160">
        <v>5697</v>
      </c>
      <c r="Z178" s="160">
        <v>418</v>
      </c>
      <c r="AA178" s="160">
        <v>5279</v>
      </c>
      <c r="AB178" s="160">
        <v>27778</v>
      </c>
      <c r="AC178" s="160">
        <v>1556</v>
      </c>
      <c r="AD178" s="181"/>
      <c r="AE178" s="160">
        <v>131212</v>
      </c>
      <c r="AF178" s="160">
        <v>785</v>
      </c>
      <c r="AG178" s="160">
        <v>130091</v>
      </c>
      <c r="AH178" s="160">
        <v>130876</v>
      </c>
      <c r="AI178" s="161">
        <v>99.74</v>
      </c>
      <c r="AJ178" s="160">
        <v>2111</v>
      </c>
      <c r="AK178" s="160">
        <v>-1790</v>
      </c>
      <c r="AL178" s="160">
        <v>130412</v>
      </c>
      <c r="AM178" s="160">
        <v>48907</v>
      </c>
      <c r="AN178" s="160">
        <v>33107</v>
      </c>
      <c r="AO178" s="160">
        <v>36525</v>
      </c>
      <c r="AP178" s="160">
        <v>11873</v>
      </c>
      <c r="AQ178" s="181"/>
      <c r="AR178" s="186" t="s">
        <v>682</v>
      </c>
    </row>
    <row r="179" spans="1:44" ht="12.75">
      <c r="A179" s="131">
        <v>177</v>
      </c>
      <c r="B179" s="132" t="s">
        <v>347</v>
      </c>
      <c r="C179" s="173" t="s">
        <v>348</v>
      </c>
      <c r="D179" s="160">
        <v>47026</v>
      </c>
      <c r="E179" s="160">
        <v>519</v>
      </c>
      <c r="F179" s="160">
        <v>45408</v>
      </c>
      <c r="G179" s="160">
        <v>45927</v>
      </c>
      <c r="H179" s="161">
        <v>97.66</v>
      </c>
      <c r="I179" s="160">
        <v>872</v>
      </c>
      <c r="J179" s="160">
        <v>646</v>
      </c>
      <c r="K179" s="160">
        <v>46926</v>
      </c>
      <c r="L179" s="160">
        <v>14086</v>
      </c>
      <c r="M179" s="160">
        <v>13896</v>
      </c>
      <c r="N179" s="160">
        <v>13302</v>
      </c>
      <c r="O179" s="160">
        <v>5642</v>
      </c>
      <c r="P179" s="160">
        <v>7548</v>
      </c>
      <c r="Q179" s="160">
        <v>0</v>
      </c>
      <c r="R179" s="160">
        <v>0</v>
      </c>
      <c r="S179" s="160">
        <v>2086</v>
      </c>
      <c r="T179" s="160">
        <v>182</v>
      </c>
      <c r="U179" s="160">
        <v>2268</v>
      </c>
      <c r="V179" s="160">
        <v>931</v>
      </c>
      <c r="W179" s="160">
        <v>104</v>
      </c>
      <c r="X179" s="160">
        <v>1233</v>
      </c>
      <c r="Y179" s="160">
        <v>1049</v>
      </c>
      <c r="Z179" s="160">
        <v>33</v>
      </c>
      <c r="AA179" s="160">
        <v>1016</v>
      </c>
      <c r="AB179" s="160">
        <v>2249</v>
      </c>
      <c r="AC179" s="160">
        <v>124</v>
      </c>
      <c r="AD179" s="181"/>
      <c r="AE179" s="160">
        <v>31261</v>
      </c>
      <c r="AF179" s="160">
        <v>260</v>
      </c>
      <c r="AG179" s="160">
        <v>30380</v>
      </c>
      <c r="AH179" s="160">
        <v>30640</v>
      </c>
      <c r="AI179" s="161">
        <v>98.01</v>
      </c>
      <c r="AJ179" s="160">
        <v>52</v>
      </c>
      <c r="AK179" s="160">
        <v>121</v>
      </c>
      <c r="AL179" s="160">
        <v>30553</v>
      </c>
      <c r="AM179" s="160">
        <v>10862</v>
      </c>
      <c r="AN179" s="160">
        <v>8681</v>
      </c>
      <c r="AO179" s="160">
        <v>8092</v>
      </c>
      <c r="AP179" s="160">
        <v>2918</v>
      </c>
      <c r="AQ179" s="181"/>
      <c r="AR179" s="186" t="s">
        <v>681</v>
      </c>
    </row>
    <row r="180" spans="1:44" ht="12.75">
      <c r="A180" s="131">
        <v>178</v>
      </c>
      <c r="B180" s="132" t="s">
        <v>349</v>
      </c>
      <c r="C180" s="173" t="s">
        <v>350</v>
      </c>
      <c r="D180" s="160">
        <v>39741</v>
      </c>
      <c r="E180" s="160">
        <v>590</v>
      </c>
      <c r="F180" s="160">
        <v>38518</v>
      </c>
      <c r="G180" s="160">
        <v>39108</v>
      </c>
      <c r="H180" s="161">
        <v>98.41</v>
      </c>
      <c r="I180" s="160">
        <v>539</v>
      </c>
      <c r="J180" s="160">
        <v>532</v>
      </c>
      <c r="K180" s="160">
        <v>39589</v>
      </c>
      <c r="L180" s="160">
        <v>11654</v>
      </c>
      <c r="M180" s="160">
        <v>11531</v>
      </c>
      <c r="N180" s="160">
        <v>11459</v>
      </c>
      <c r="O180" s="160">
        <v>4945</v>
      </c>
      <c r="P180" s="160">
        <v>4338</v>
      </c>
      <c r="Q180" s="160">
        <v>0</v>
      </c>
      <c r="R180" s="160">
        <v>0</v>
      </c>
      <c r="S180" s="160">
        <v>1331</v>
      </c>
      <c r="T180" s="160">
        <v>-36</v>
      </c>
      <c r="U180" s="160">
        <v>1295</v>
      </c>
      <c r="V180" s="160">
        <v>539</v>
      </c>
      <c r="W180" s="160">
        <v>2</v>
      </c>
      <c r="X180" s="160">
        <v>754</v>
      </c>
      <c r="Y180" s="160">
        <v>633</v>
      </c>
      <c r="Z180" s="160">
        <v>0</v>
      </c>
      <c r="AA180" s="160">
        <v>633</v>
      </c>
      <c r="AB180" s="160">
        <v>1387</v>
      </c>
      <c r="AC180" s="160">
        <v>95</v>
      </c>
      <c r="AD180" s="181"/>
      <c r="AE180" s="160">
        <v>13207</v>
      </c>
      <c r="AF180" s="160">
        <v>148</v>
      </c>
      <c r="AG180" s="160">
        <v>12818</v>
      </c>
      <c r="AH180" s="160">
        <v>12966</v>
      </c>
      <c r="AI180" s="161">
        <v>98.18</v>
      </c>
      <c r="AJ180" s="160">
        <v>-1258</v>
      </c>
      <c r="AK180" s="160">
        <v>69</v>
      </c>
      <c r="AL180" s="160">
        <v>11629</v>
      </c>
      <c r="AM180" s="160">
        <v>5436</v>
      </c>
      <c r="AN180" s="160">
        <v>1400</v>
      </c>
      <c r="AO180" s="160">
        <v>3467</v>
      </c>
      <c r="AP180" s="160">
        <v>1326</v>
      </c>
      <c r="AQ180" s="181"/>
      <c r="AR180" s="186" t="s">
        <v>681</v>
      </c>
    </row>
    <row r="181" spans="1:44" ht="12.75">
      <c r="A181" s="131">
        <v>179</v>
      </c>
      <c r="B181" s="132" t="s">
        <v>351</v>
      </c>
      <c r="C181" s="173" t="s">
        <v>352</v>
      </c>
      <c r="D181" s="160">
        <v>45429</v>
      </c>
      <c r="E181" s="160">
        <v>370</v>
      </c>
      <c r="F181" s="160">
        <v>43854</v>
      </c>
      <c r="G181" s="160">
        <v>44224</v>
      </c>
      <c r="H181" s="161">
        <v>97.35</v>
      </c>
      <c r="I181" s="160">
        <v>708</v>
      </c>
      <c r="J181" s="160">
        <v>312</v>
      </c>
      <c r="K181" s="160">
        <v>44874</v>
      </c>
      <c r="L181" s="160">
        <v>13286</v>
      </c>
      <c r="M181" s="160">
        <v>13057</v>
      </c>
      <c r="N181" s="160">
        <v>12967</v>
      </c>
      <c r="O181" s="160">
        <v>5564</v>
      </c>
      <c r="P181" s="160">
        <v>7356</v>
      </c>
      <c r="Q181" s="160">
        <v>0</v>
      </c>
      <c r="R181" s="160">
        <v>0</v>
      </c>
      <c r="S181" s="160">
        <v>3147</v>
      </c>
      <c r="T181" s="160">
        <v>102</v>
      </c>
      <c r="U181" s="160">
        <v>3249</v>
      </c>
      <c r="V181" s="160">
        <v>1012</v>
      </c>
      <c r="W181" s="160">
        <v>102</v>
      </c>
      <c r="X181" s="160">
        <v>2135</v>
      </c>
      <c r="Y181" s="160">
        <v>1253</v>
      </c>
      <c r="Z181" s="160">
        <v>18</v>
      </c>
      <c r="AA181" s="160">
        <v>1235</v>
      </c>
      <c r="AB181" s="160">
        <v>3370</v>
      </c>
      <c r="AC181" s="160">
        <v>0</v>
      </c>
      <c r="AD181" s="181"/>
      <c r="AE181" s="160">
        <v>14997</v>
      </c>
      <c r="AF181" s="160">
        <v>76</v>
      </c>
      <c r="AG181" s="160">
        <v>14483</v>
      </c>
      <c r="AH181" s="160">
        <v>14559</v>
      </c>
      <c r="AI181" s="161">
        <v>97.08</v>
      </c>
      <c r="AJ181" s="160">
        <v>-702</v>
      </c>
      <c r="AK181" s="160">
        <v>35</v>
      </c>
      <c r="AL181" s="160">
        <v>13816</v>
      </c>
      <c r="AM181" s="160">
        <v>4419</v>
      </c>
      <c r="AN181" s="160">
        <v>4998</v>
      </c>
      <c r="AO181" s="160">
        <v>3495</v>
      </c>
      <c r="AP181" s="160">
        <v>904</v>
      </c>
      <c r="AQ181" s="181"/>
      <c r="AR181" s="186" t="s">
        <v>681</v>
      </c>
    </row>
    <row r="182" spans="1:44" ht="12.75">
      <c r="A182" s="131">
        <v>180</v>
      </c>
      <c r="B182" s="132" t="s">
        <v>353</v>
      </c>
      <c r="C182" s="173" t="s">
        <v>354</v>
      </c>
      <c r="D182" s="160">
        <v>57431</v>
      </c>
      <c r="E182" s="160">
        <v>1237</v>
      </c>
      <c r="F182" s="160">
        <v>54589</v>
      </c>
      <c r="G182" s="160">
        <v>55826</v>
      </c>
      <c r="H182" s="161">
        <v>97.21</v>
      </c>
      <c r="I182" s="160">
        <v>998</v>
      </c>
      <c r="J182" s="160">
        <v>897</v>
      </c>
      <c r="K182" s="160">
        <v>56484</v>
      </c>
      <c r="L182" s="160">
        <v>16586</v>
      </c>
      <c r="M182" s="160">
        <v>16329</v>
      </c>
      <c r="N182" s="160">
        <v>16214</v>
      </c>
      <c r="O182" s="160">
        <v>7355</v>
      </c>
      <c r="P182" s="160">
        <v>15675</v>
      </c>
      <c r="Q182" s="160">
        <v>0</v>
      </c>
      <c r="R182" s="160">
        <v>0</v>
      </c>
      <c r="S182" s="160">
        <v>6666</v>
      </c>
      <c r="T182" s="160">
        <v>-293</v>
      </c>
      <c r="U182" s="160">
        <v>6373</v>
      </c>
      <c r="V182" s="160">
        <v>1313</v>
      </c>
      <c r="W182" s="160">
        <v>104</v>
      </c>
      <c r="X182" s="160">
        <v>4956</v>
      </c>
      <c r="Y182" s="160">
        <v>1842</v>
      </c>
      <c r="Z182" s="160">
        <v>2</v>
      </c>
      <c r="AA182" s="160">
        <v>1840</v>
      </c>
      <c r="AB182" s="160">
        <v>6796</v>
      </c>
      <c r="AC182" s="160">
        <v>790</v>
      </c>
      <c r="AD182" s="181"/>
      <c r="AE182" s="160">
        <v>65317</v>
      </c>
      <c r="AF182" s="160">
        <v>605</v>
      </c>
      <c r="AG182" s="160">
        <v>62906</v>
      </c>
      <c r="AH182" s="160">
        <v>63511</v>
      </c>
      <c r="AI182" s="161">
        <v>97.24</v>
      </c>
      <c r="AJ182" s="160">
        <v>-2360</v>
      </c>
      <c r="AK182" s="160">
        <v>190</v>
      </c>
      <c r="AL182" s="160">
        <v>60736</v>
      </c>
      <c r="AM182" s="160">
        <v>20001</v>
      </c>
      <c r="AN182" s="160">
        <v>17915</v>
      </c>
      <c r="AO182" s="160">
        <v>17430</v>
      </c>
      <c r="AP182" s="160">
        <v>5390</v>
      </c>
      <c r="AQ182" s="181"/>
      <c r="AR182" s="186" t="s">
        <v>684</v>
      </c>
    </row>
    <row r="183" spans="1:44" ht="12.75">
      <c r="A183" s="131">
        <v>181</v>
      </c>
      <c r="B183" s="132" t="s">
        <v>355</v>
      </c>
      <c r="C183" s="173" t="s">
        <v>356</v>
      </c>
      <c r="D183" s="160">
        <v>67400</v>
      </c>
      <c r="E183" s="160">
        <v>587</v>
      </c>
      <c r="F183" s="160">
        <v>65583</v>
      </c>
      <c r="G183" s="160">
        <v>66170</v>
      </c>
      <c r="H183" s="161">
        <v>98.18</v>
      </c>
      <c r="I183" s="160">
        <v>1308</v>
      </c>
      <c r="J183" s="160">
        <v>567</v>
      </c>
      <c r="K183" s="160">
        <v>67458</v>
      </c>
      <c r="L183" s="160">
        <v>19570</v>
      </c>
      <c r="M183" s="160">
        <v>18472</v>
      </c>
      <c r="N183" s="160">
        <v>19383</v>
      </c>
      <c r="O183" s="160">
        <v>10033</v>
      </c>
      <c r="P183" s="160">
        <v>8069</v>
      </c>
      <c r="Q183" s="160">
        <v>0</v>
      </c>
      <c r="R183" s="160">
        <v>0</v>
      </c>
      <c r="S183" s="160">
        <v>3410</v>
      </c>
      <c r="T183" s="160">
        <v>-1178</v>
      </c>
      <c r="U183" s="160">
        <v>2232</v>
      </c>
      <c r="V183" s="160">
        <v>1308</v>
      </c>
      <c r="W183" s="160">
        <v>196</v>
      </c>
      <c r="X183" s="160">
        <v>728</v>
      </c>
      <c r="Y183" s="160">
        <v>1333</v>
      </c>
      <c r="Z183" s="160">
        <v>4</v>
      </c>
      <c r="AA183" s="160">
        <v>1329</v>
      </c>
      <c r="AB183" s="160">
        <v>2057</v>
      </c>
      <c r="AC183" s="160">
        <v>104</v>
      </c>
      <c r="AD183" s="181"/>
      <c r="AE183" s="160">
        <v>38269</v>
      </c>
      <c r="AF183" s="160">
        <v>349</v>
      </c>
      <c r="AG183" s="160">
        <v>36796</v>
      </c>
      <c r="AH183" s="160">
        <v>37145</v>
      </c>
      <c r="AI183" s="161">
        <v>97.06</v>
      </c>
      <c r="AJ183" s="160">
        <v>724</v>
      </c>
      <c r="AK183" s="160">
        <v>329</v>
      </c>
      <c r="AL183" s="160">
        <v>37849</v>
      </c>
      <c r="AM183" s="160">
        <v>11550</v>
      </c>
      <c r="AN183" s="160">
        <v>9853</v>
      </c>
      <c r="AO183" s="160">
        <v>10317</v>
      </c>
      <c r="AP183" s="160">
        <v>6129</v>
      </c>
      <c r="AQ183" s="181"/>
      <c r="AR183" s="186" t="s">
        <v>681</v>
      </c>
    </row>
    <row r="184" spans="1:44" ht="12.75">
      <c r="A184" s="131">
        <v>182</v>
      </c>
      <c r="B184" s="132" t="s">
        <v>357</v>
      </c>
      <c r="C184" s="173" t="s">
        <v>358</v>
      </c>
      <c r="D184" s="160">
        <v>47104</v>
      </c>
      <c r="E184" s="160">
        <v>769</v>
      </c>
      <c r="F184" s="160">
        <v>45923</v>
      </c>
      <c r="G184" s="160">
        <v>46692</v>
      </c>
      <c r="H184" s="161">
        <v>99.13</v>
      </c>
      <c r="I184" s="160">
        <v>1283</v>
      </c>
      <c r="J184" s="160">
        <v>769</v>
      </c>
      <c r="K184" s="160">
        <v>47975</v>
      </c>
      <c r="L184" s="160">
        <v>13377</v>
      </c>
      <c r="M184" s="160">
        <v>13742</v>
      </c>
      <c r="N184" s="160">
        <v>13862</v>
      </c>
      <c r="O184" s="160">
        <v>6994</v>
      </c>
      <c r="P184" s="160">
        <v>5802</v>
      </c>
      <c r="Q184" s="160">
        <v>0</v>
      </c>
      <c r="R184" s="160">
        <v>0</v>
      </c>
      <c r="S184" s="160">
        <v>1256</v>
      </c>
      <c r="T184" s="160">
        <v>983</v>
      </c>
      <c r="U184" s="160">
        <v>2239</v>
      </c>
      <c r="V184" s="160">
        <v>1301</v>
      </c>
      <c r="W184" s="160">
        <v>10</v>
      </c>
      <c r="X184" s="160">
        <v>928</v>
      </c>
      <c r="Y184" s="160">
        <v>466</v>
      </c>
      <c r="Z184" s="160">
        <v>3</v>
      </c>
      <c r="AA184" s="160">
        <v>463</v>
      </c>
      <c r="AB184" s="160">
        <v>1391</v>
      </c>
      <c r="AC184" s="160">
        <v>77</v>
      </c>
      <c r="AD184" s="181"/>
      <c r="AE184" s="160">
        <v>21534</v>
      </c>
      <c r="AF184" s="160">
        <v>570</v>
      </c>
      <c r="AG184" s="160">
        <v>20949</v>
      </c>
      <c r="AH184" s="160">
        <v>21519</v>
      </c>
      <c r="AI184" s="161">
        <v>99.93</v>
      </c>
      <c r="AJ184" s="160">
        <v>-23</v>
      </c>
      <c r="AK184" s="160">
        <v>336</v>
      </c>
      <c r="AL184" s="160">
        <v>21262</v>
      </c>
      <c r="AM184" s="160">
        <v>8212</v>
      </c>
      <c r="AN184" s="160">
        <v>5190</v>
      </c>
      <c r="AO184" s="160">
        <v>4948</v>
      </c>
      <c r="AP184" s="160">
        <v>2912</v>
      </c>
      <c r="AQ184" s="181"/>
      <c r="AR184" s="186" t="s">
        <v>681</v>
      </c>
    </row>
    <row r="185" spans="1:44" ht="12.75">
      <c r="A185" s="131">
        <v>183</v>
      </c>
      <c r="B185" s="132" t="s">
        <v>359</v>
      </c>
      <c r="C185" s="173" t="s">
        <v>360</v>
      </c>
      <c r="D185" s="160">
        <v>68321</v>
      </c>
      <c r="E185" s="160">
        <v>935</v>
      </c>
      <c r="F185" s="160">
        <v>66052</v>
      </c>
      <c r="G185" s="160">
        <v>66987</v>
      </c>
      <c r="H185" s="161">
        <v>98.05</v>
      </c>
      <c r="I185" s="160">
        <v>1220</v>
      </c>
      <c r="J185" s="160">
        <v>677</v>
      </c>
      <c r="K185" s="160">
        <v>67949</v>
      </c>
      <c r="L185" s="160">
        <v>21016</v>
      </c>
      <c r="M185" s="160">
        <v>19777</v>
      </c>
      <c r="N185" s="160">
        <v>19468</v>
      </c>
      <c r="O185" s="160">
        <v>7688</v>
      </c>
      <c r="P185" s="160">
        <v>13469</v>
      </c>
      <c r="Q185" s="160">
        <v>0</v>
      </c>
      <c r="R185" s="160">
        <v>0</v>
      </c>
      <c r="S185" s="160">
        <v>5887</v>
      </c>
      <c r="T185" s="160">
        <v>-198</v>
      </c>
      <c r="U185" s="160">
        <v>5689</v>
      </c>
      <c r="V185" s="160">
        <v>1398</v>
      </c>
      <c r="W185" s="160">
        <v>128</v>
      </c>
      <c r="X185" s="160">
        <v>4163</v>
      </c>
      <c r="Y185" s="160">
        <v>1488</v>
      </c>
      <c r="Z185" s="160">
        <v>14</v>
      </c>
      <c r="AA185" s="160">
        <v>1474</v>
      </c>
      <c r="AB185" s="160">
        <v>5637</v>
      </c>
      <c r="AC185" s="160">
        <v>477</v>
      </c>
      <c r="AD185" s="181"/>
      <c r="AE185" s="160">
        <v>84190</v>
      </c>
      <c r="AF185" s="160">
        <v>159</v>
      </c>
      <c r="AG185" s="160">
        <v>83284</v>
      </c>
      <c r="AH185" s="160">
        <v>83443</v>
      </c>
      <c r="AI185" s="161">
        <v>99.11</v>
      </c>
      <c r="AJ185" s="160">
        <v>-2945</v>
      </c>
      <c r="AK185" s="160">
        <v>40</v>
      </c>
      <c r="AL185" s="160">
        <v>80379</v>
      </c>
      <c r="AM185" s="160">
        <v>22974</v>
      </c>
      <c r="AN185" s="160">
        <v>24853</v>
      </c>
      <c r="AO185" s="160">
        <v>23148</v>
      </c>
      <c r="AP185" s="160">
        <v>9404</v>
      </c>
      <c r="AQ185" s="181"/>
      <c r="AR185" s="186" t="s">
        <v>684</v>
      </c>
    </row>
    <row r="186" spans="1:44" ht="12.75">
      <c r="A186" s="131">
        <v>184</v>
      </c>
      <c r="B186" s="132" t="s">
        <v>361</v>
      </c>
      <c r="C186" s="173" t="s">
        <v>362</v>
      </c>
      <c r="D186" s="160">
        <v>55279</v>
      </c>
      <c r="E186" s="160">
        <v>1028</v>
      </c>
      <c r="F186" s="160">
        <v>53091</v>
      </c>
      <c r="G186" s="160">
        <v>54119</v>
      </c>
      <c r="H186" s="161">
        <v>97.9</v>
      </c>
      <c r="I186" s="160">
        <v>-333</v>
      </c>
      <c r="J186" s="160">
        <v>1061</v>
      </c>
      <c r="K186" s="160">
        <v>53819</v>
      </c>
      <c r="L186" s="160">
        <v>15287</v>
      </c>
      <c r="M186" s="160">
        <v>14477</v>
      </c>
      <c r="N186" s="160">
        <v>15469</v>
      </c>
      <c r="O186" s="160">
        <v>8586</v>
      </c>
      <c r="P186" s="160">
        <v>8126</v>
      </c>
      <c r="Q186" s="160">
        <v>0</v>
      </c>
      <c r="R186" s="160">
        <v>0</v>
      </c>
      <c r="S186" s="160">
        <v>1752</v>
      </c>
      <c r="T186" s="160">
        <v>-278</v>
      </c>
      <c r="U186" s="160">
        <v>1474</v>
      </c>
      <c r="V186" s="160">
        <v>385</v>
      </c>
      <c r="W186" s="160">
        <v>39</v>
      </c>
      <c r="X186" s="160">
        <v>1050</v>
      </c>
      <c r="Y186" s="160">
        <v>1308</v>
      </c>
      <c r="Z186" s="160">
        <v>26</v>
      </c>
      <c r="AA186" s="160">
        <v>1282</v>
      </c>
      <c r="AB186" s="160">
        <v>2332</v>
      </c>
      <c r="AC186" s="160">
        <v>148</v>
      </c>
      <c r="AD186" s="181"/>
      <c r="AE186" s="160">
        <v>22850</v>
      </c>
      <c r="AF186" s="160">
        <v>0</v>
      </c>
      <c r="AG186" s="160">
        <v>22492</v>
      </c>
      <c r="AH186" s="160">
        <v>22492</v>
      </c>
      <c r="AI186" s="161">
        <v>98.43</v>
      </c>
      <c r="AJ186" s="160">
        <v>-506</v>
      </c>
      <c r="AK186" s="160">
        <v>223</v>
      </c>
      <c r="AL186" s="160">
        <v>22209</v>
      </c>
      <c r="AM186" s="160">
        <v>7219</v>
      </c>
      <c r="AN186" s="160">
        <v>7064</v>
      </c>
      <c r="AO186" s="160">
        <v>5558</v>
      </c>
      <c r="AP186" s="160">
        <v>2368</v>
      </c>
      <c r="AQ186" s="181"/>
      <c r="AR186" s="186" t="s">
        <v>681</v>
      </c>
    </row>
    <row r="187" spans="1:44" ht="12.75">
      <c r="A187" s="131">
        <v>185</v>
      </c>
      <c r="B187" s="132" t="s">
        <v>363</v>
      </c>
      <c r="C187" s="173" t="s">
        <v>364</v>
      </c>
      <c r="D187" s="160">
        <v>100201</v>
      </c>
      <c r="E187" s="160">
        <v>1520</v>
      </c>
      <c r="F187" s="160">
        <v>96546</v>
      </c>
      <c r="G187" s="160">
        <v>98066</v>
      </c>
      <c r="H187" s="161">
        <v>97.87</v>
      </c>
      <c r="I187" s="160">
        <v>1194</v>
      </c>
      <c r="J187" s="160">
        <v>1451</v>
      </c>
      <c r="K187" s="160">
        <v>99191</v>
      </c>
      <c r="L187" s="160">
        <v>29027</v>
      </c>
      <c r="M187" s="160">
        <v>28849</v>
      </c>
      <c r="N187" s="160">
        <v>28779</v>
      </c>
      <c r="O187" s="160">
        <v>12536</v>
      </c>
      <c r="P187" s="160">
        <v>13681</v>
      </c>
      <c r="Q187" s="160">
        <v>0</v>
      </c>
      <c r="R187" s="160">
        <v>0</v>
      </c>
      <c r="S187" s="160">
        <v>8812</v>
      </c>
      <c r="T187" s="160">
        <v>-289</v>
      </c>
      <c r="U187" s="160">
        <v>8523</v>
      </c>
      <c r="V187" s="160">
        <v>1501</v>
      </c>
      <c r="W187" s="160">
        <v>257</v>
      </c>
      <c r="X187" s="160">
        <v>6765</v>
      </c>
      <c r="Y187" s="160">
        <v>2396</v>
      </c>
      <c r="Z187" s="160">
        <v>8</v>
      </c>
      <c r="AA187" s="160">
        <v>2388</v>
      </c>
      <c r="AB187" s="160">
        <v>9153</v>
      </c>
      <c r="AC187" s="160">
        <v>951</v>
      </c>
      <c r="AD187" s="181"/>
      <c r="AE187" s="160">
        <v>56491</v>
      </c>
      <c r="AF187" s="160">
        <v>507</v>
      </c>
      <c r="AG187" s="160">
        <v>54474</v>
      </c>
      <c r="AH187" s="160">
        <v>54981</v>
      </c>
      <c r="AI187" s="161">
        <v>97.33</v>
      </c>
      <c r="AJ187" s="160">
        <v>-792</v>
      </c>
      <c r="AK187" s="160">
        <v>540</v>
      </c>
      <c r="AL187" s="160">
        <v>54222</v>
      </c>
      <c r="AM187" s="160">
        <v>16737</v>
      </c>
      <c r="AN187" s="160">
        <v>16136</v>
      </c>
      <c r="AO187" s="160">
        <v>15043</v>
      </c>
      <c r="AP187" s="160">
        <v>6306</v>
      </c>
      <c r="AQ187" s="181"/>
      <c r="AR187" s="186" t="s">
        <v>684</v>
      </c>
    </row>
    <row r="188" spans="1:44" ht="12.75">
      <c r="A188" s="131">
        <v>186</v>
      </c>
      <c r="B188" s="132" t="s">
        <v>365</v>
      </c>
      <c r="C188" s="173" t="s">
        <v>366</v>
      </c>
      <c r="D188" s="160">
        <v>78233</v>
      </c>
      <c r="E188" s="160">
        <v>473</v>
      </c>
      <c r="F188" s="160">
        <v>75298</v>
      </c>
      <c r="G188" s="160">
        <v>75771</v>
      </c>
      <c r="H188" s="161">
        <v>96.85</v>
      </c>
      <c r="I188" s="160">
        <v>1606</v>
      </c>
      <c r="J188" s="160">
        <v>432</v>
      </c>
      <c r="K188" s="160">
        <v>77336</v>
      </c>
      <c r="L188" s="160">
        <v>20255</v>
      </c>
      <c r="M188" s="160">
        <v>22055</v>
      </c>
      <c r="N188" s="160">
        <v>21834</v>
      </c>
      <c r="O188" s="160">
        <v>13192</v>
      </c>
      <c r="P188" s="160">
        <v>17797</v>
      </c>
      <c r="Q188" s="160">
        <v>0</v>
      </c>
      <c r="R188" s="160">
        <v>0</v>
      </c>
      <c r="S188" s="160">
        <v>10484</v>
      </c>
      <c r="T188" s="160">
        <v>-249</v>
      </c>
      <c r="U188" s="160">
        <v>10235</v>
      </c>
      <c r="V188" s="160">
        <v>1902</v>
      </c>
      <c r="W188" s="160">
        <v>1309</v>
      </c>
      <c r="X188" s="160">
        <v>7024</v>
      </c>
      <c r="Y188" s="160">
        <v>2744</v>
      </c>
      <c r="Z188" s="160">
        <v>8</v>
      </c>
      <c r="AA188" s="160">
        <v>2736</v>
      </c>
      <c r="AB188" s="160">
        <v>9760</v>
      </c>
      <c r="AC188" s="160">
        <v>1353</v>
      </c>
      <c r="AD188" s="181"/>
      <c r="AE188" s="160">
        <v>58165</v>
      </c>
      <c r="AF188" s="160">
        <v>208</v>
      </c>
      <c r="AG188" s="160">
        <v>56833</v>
      </c>
      <c r="AH188" s="160">
        <v>57041</v>
      </c>
      <c r="AI188" s="161">
        <v>98.07</v>
      </c>
      <c r="AJ188" s="160">
        <v>-3746</v>
      </c>
      <c r="AK188" s="160">
        <v>103</v>
      </c>
      <c r="AL188" s="160">
        <v>53190</v>
      </c>
      <c r="AM188" s="160">
        <v>16279</v>
      </c>
      <c r="AN188" s="160">
        <v>17357</v>
      </c>
      <c r="AO188" s="160">
        <v>14269</v>
      </c>
      <c r="AP188" s="160">
        <v>5285</v>
      </c>
      <c r="AQ188" s="181"/>
      <c r="AR188" s="186" t="s">
        <v>683</v>
      </c>
    </row>
    <row r="189" spans="1:44" ht="12.75">
      <c r="A189" s="131">
        <v>187</v>
      </c>
      <c r="B189" s="132" t="s">
        <v>367</v>
      </c>
      <c r="C189" s="173" t="s">
        <v>368</v>
      </c>
      <c r="D189" s="160">
        <v>30179</v>
      </c>
      <c r="E189" s="160">
        <v>368</v>
      </c>
      <c r="F189" s="160">
        <v>29256</v>
      </c>
      <c r="G189" s="160">
        <v>29624</v>
      </c>
      <c r="H189" s="161">
        <v>98.16</v>
      </c>
      <c r="I189" s="160">
        <v>264</v>
      </c>
      <c r="J189" s="160">
        <v>429</v>
      </c>
      <c r="K189" s="160">
        <v>29949</v>
      </c>
      <c r="L189" s="160">
        <v>8868</v>
      </c>
      <c r="M189" s="160">
        <v>8675</v>
      </c>
      <c r="N189" s="160">
        <v>8643</v>
      </c>
      <c r="O189" s="160">
        <v>3763</v>
      </c>
      <c r="P189" s="160">
        <v>4518</v>
      </c>
      <c r="Q189" s="160">
        <v>0</v>
      </c>
      <c r="R189" s="160">
        <v>0</v>
      </c>
      <c r="S189" s="160">
        <v>1042</v>
      </c>
      <c r="T189" s="160">
        <v>411</v>
      </c>
      <c r="U189" s="160">
        <v>1453</v>
      </c>
      <c r="V189" s="160">
        <v>264</v>
      </c>
      <c r="W189" s="160">
        <v>52</v>
      </c>
      <c r="X189" s="160">
        <v>1137</v>
      </c>
      <c r="Y189" s="160">
        <v>689</v>
      </c>
      <c r="Z189" s="160">
        <v>0</v>
      </c>
      <c r="AA189" s="160">
        <v>689</v>
      </c>
      <c r="AB189" s="160">
        <v>1826</v>
      </c>
      <c r="AC189" s="160">
        <v>0</v>
      </c>
      <c r="AD189" s="181"/>
      <c r="AE189" s="160">
        <v>40737</v>
      </c>
      <c r="AF189" s="160">
        <v>410</v>
      </c>
      <c r="AG189" s="160">
        <v>39857</v>
      </c>
      <c r="AH189" s="160">
        <v>40267</v>
      </c>
      <c r="AI189" s="161">
        <v>98.85</v>
      </c>
      <c r="AJ189" s="160">
        <v>-1159</v>
      </c>
      <c r="AK189" s="160">
        <v>172</v>
      </c>
      <c r="AL189" s="160">
        <v>38870</v>
      </c>
      <c r="AM189" s="160">
        <v>13095</v>
      </c>
      <c r="AN189" s="160">
        <v>11300</v>
      </c>
      <c r="AO189" s="160">
        <v>10970</v>
      </c>
      <c r="AP189" s="160">
        <v>3505</v>
      </c>
      <c r="AQ189" s="181"/>
      <c r="AR189" s="186" t="s">
        <v>681</v>
      </c>
    </row>
    <row r="190" spans="1:44" ht="12.75">
      <c r="A190" s="131">
        <v>188</v>
      </c>
      <c r="B190" s="132" t="s">
        <v>369</v>
      </c>
      <c r="C190" s="173" t="s">
        <v>370</v>
      </c>
      <c r="D190" s="160">
        <v>42647</v>
      </c>
      <c r="E190" s="160">
        <v>384</v>
      </c>
      <c r="F190" s="160">
        <v>41306</v>
      </c>
      <c r="G190" s="160">
        <v>41690</v>
      </c>
      <c r="H190" s="161">
        <v>97.76</v>
      </c>
      <c r="I190" s="160">
        <v>622</v>
      </c>
      <c r="J190" s="160">
        <v>459</v>
      </c>
      <c r="K190" s="160">
        <v>42387</v>
      </c>
      <c r="L190" s="160">
        <v>12301</v>
      </c>
      <c r="M190" s="160">
        <v>12147</v>
      </c>
      <c r="N190" s="160">
        <v>12325</v>
      </c>
      <c r="O190" s="160">
        <v>5614</v>
      </c>
      <c r="P190" s="160">
        <v>5685</v>
      </c>
      <c r="Q190" s="160">
        <v>0</v>
      </c>
      <c r="R190" s="160">
        <v>0</v>
      </c>
      <c r="S190" s="160">
        <v>2163</v>
      </c>
      <c r="T190" s="160">
        <v>171</v>
      </c>
      <c r="U190" s="160">
        <v>2334</v>
      </c>
      <c r="V190" s="160">
        <v>1012</v>
      </c>
      <c r="W190" s="160">
        <v>68</v>
      </c>
      <c r="X190" s="160">
        <v>1254</v>
      </c>
      <c r="Y190" s="160">
        <v>1116</v>
      </c>
      <c r="Z190" s="160">
        <v>17</v>
      </c>
      <c r="AA190" s="160">
        <v>1099</v>
      </c>
      <c r="AB190" s="160">
        <v>2353</v>
      </c>
      <c r="AC190" s="160">
        <v>167</v>
      </c>
      <c r="AD190" s="181"/>
      <c r="AE190" s="160">
        <v>46504</v>
      </c>
      <c r="AF190" s="160">
        <v>398</v>
      </c>
      <c r="AG190" s="160">
        <v>45742</v>
      </c>
      <c r="AH190" s="160">
        <v>46140</v>
      </c>
      <c r="AI190" s="161">
        <v>99.22</v>
      </c>
      <c r="AJ190" s="160">
        <v>-510</v>
      </c>
      <c r="AK190" s="160">
        <v>466</v>
      </c>
      <c r="AL190" s="160">
        <v>45698</v>
      </c>
      <c r="AM190" s="160">
        <v>14438</v>
      </c>
      <c r="AN190" s="160">
        <v>13626</v>
      </c>
      <c r="AO190" s="160">
        <v>12481</v>
      </c>
      <c r="AP190" s="160">
        <v>5153</v>
      </c>
      <c r="AQ190" s="181"/>
      <c r="AR190" s="186" t="s">
        <v>681</v>
      </c>
    </row>
    <row r="191" spans="1:44" ht="12.75">
      <c r="A191" s="131">
        <v>189</v>
      </c>
      <c r="B191" s="132" t="s">
        <v>371</v>
      </c>
      <c r="C191" s="173" t="s">
        <v>372</v>
      </c>
      <c r="D191" s="160">
        <v>84702</v>
      </c>
      <c r="E191" s="160">
        <v>866</v>
      </c>
      <c r="F191" s="160">
        <v>81418</v>
      </c>
      <c r="G191" s="160">
        <v>82284</v>
      </c>
      <c r="H191" s="161">
        <v>97.15</v>
      </c>
      <c r="I191" s="160">
        <v>1604</v>
      </c>
      <c r="J191" s="160">
        <v>937</v>
      </c>
      <c r="K191" s="160">
        <v>83959</v>
      </c>
      <c r="L191" s="160">
        <v>24469</v>
      </c>
      <c r="M191" s="160">
        <v>24019</v>
      </c>
      <c r="N191" s="160">
        <v>24135</v>
      </c>
      <c r="O191" s="160">
        <v>11336</v>
      </c>
      <c r="P191" s="160">
        <v>14956</v>
      </c>
      <c r="Q191" s="160">
        <v>0</v>
      </c>
      <c r="R191" s="160">
        <v>0</v>
      </c>
      <c r="S191" s="160">
        <v>7983</v>
      </c>
      <c r="T191" s="160">
        <v>-83</v>
      </c>
      <c r="U191" s="160">
        <v>7900</v>
      </c>
      <c r="V191" s="160">
        <v>1833</v>
      </c>
      <c r="W191" s="160">
        <v>771</v>
      </c>
      <c r="X191" s="160">
        <v>5296</v>
      </c>
      <c r="Y191" s="160">
        <v>2665</v>
      </c>
      <c r="Z191" s="160">
        <v>41</v>
      </c>
      <c r="AA191" s="160">
        <v>2624</v>
      </c>
      <c r="AB191" s="160">
        <v>7920</v>
      </c>
      <c r="AC191" s="160">
        <v>790</v>
      </c>
      <c r="AD191" s="181"/>
      <c r="AE191" s="160">
        <v>96663</v>
      </c>
      <c r="AF191" s="160">
        <v>799</v>
      </c>
      <c r="AG191" s="160">
        <v>94950</v>
      </c>
      <c r="AH191" s="160">
        <v>95749</v>
      </c>
      <c r="AI191" s="161">
        <v>99.05</v>
      </c>
      <c r="AJ191" s="160">
        <v>-2616</v>
      </c>
      <c r="AK191" s="160">
        <v>877</v>
      </c>
      <c r="AL191" s="160">
        <v>93211</v>
      </c>
      <c r="AM191" s="160">
        <v>31245</v>
      </c>
      <c r="AN191" s="160">
        <v>27385</v>
      </c>
      <c r="AO191" s="160">
        <v>26827</v>
      </c>
      <c r="AP191" s="160">
        <v>7754</v>
      </c>
      <c r="AQ191" s="181"/>
      <c r="AR191" s="186" t="s">
        <v>681</v>
      </c>
    </row>
    <row r="192" spans="1:44" ht="12.75">
      <c r="A192" s="131">
        <v>190</v>
      </c>
      <c r="B192" s="132" t="s">
        <v>657</v>
      </c>
      <c r="C192" s="173" t="s">
        <v>666</v>
      </c>
      <c r="D192" s="160">
        <v>142959</v>
      </c>
      <c r="E192" s="160">
        <v>1490</v>
      </c>
      <c r="F192" s="160">
        <v>138231</v>
      </c>
      <c r="G192" s="160">
        <v>139721</v>
      </c>
      <c r="H192" s="161">
        <v>97.74</v>
      </c>
      <c r="I192" s="160">
        <v>3198</v>
      </c>
      <c r="J192" s="160">
        <v>1281</v>
      </c>
      <c r="K192" s="160">
        <v>142710</v>
      </c>
      <c r="L192" s="160">
        <v>42181</v>
      </c>
      <c r="M192" s="160">
        <v>41380</v>
      </c>
      <c r="N192" s="160">
        <v>41102</v>
      </c>
      <c r="O192" s="160">
        <v>18047</v>
      </c>
      <c r="P192" s="160">
        <v>24027</v>
      </c>
      <c r="Q192" s="160">
        <v>0</v>
      </c>
      <c r="R192" s="160">
        <v>0</v>
      </c>
      <c r="S192" s="160">
        <v>12994</v>
      </c>
      <c r="T192" s="160">
        <v>-360</v>
      </c>
      <c r="U192" s="160">
        <v>12634</v>
      </c>
      <c r="V192" s="160">
        <v>3760</v>
      </c>
      <c r="W192" s="160">
        <v>647</v>
      </c>
      <c r="X192" s="160">
        <v>8227</v>
      </c>
      <c r="Y192" s="160">
        <v>3648</v>
      </c>
      <c r="Z192" s="160">
        <v>43</v>
      </c>
      <c r="AA192" s="160">
        <v>3605</v>
      </c>
      <c r="AB192" s="160">
        <v>11832</v>
      </c>
      <c r="AC192" s="160">
        <v>1319</v>
      </c>
      <c r="AD192" s="181"/>
      <c r="AE192" s="160">
        <v>72482</v>
      </c>
      <c r="AF192" s="160">
        <v>506</v>
      </c>
      <c r="AG192" s="160">
        <v>70226</v>
      </c>
      <c r="AH192" s="160">
        <v>70732</v>
      </c>
      <c r="AI192" s="161">
        <v>97.59</v>
      </c>
      <c r="AJ192" s="160">
        <v>-1966</v>
      </c>
      <c r="AK192" s="160">
        <v>864</v>
      </c>
      <c r="AL192" s="160">
        <v>69124</v>
      </c>
      <c r="AM192" s="160">
        <v>22979</v>
      </c>
      <c r="AN192" s="160">
        <v>24242</v>
      </c>
      <c r="AO192" s="160">
        <v>19024</v>
      </c>
      <c r="AP192" s="160">
        <v>2879</v>
      </c>
      <c r="AQ192" s="181"/>
      <c r="AR192" s="186" t="s">
        <v>684</v>
      </c>
    </row>
    <row r="193" spans="1:44" ht="12.75">
      <c r="A193" s="131">
        <v>191</v>
      </c>
      <c r="B193" s="132" t="s">
        <v>373</v>
      </c>
      <c r="C193" s="173" t="s">
        <v>374</v>
      </c>
      <c r="D193" s="160">
        <v>51357</v>
      </c>
      <c r="E193" s="160">
        <v>1036</v>
      </c>
      <c r="F193" s="160">
        <v>47828</v>
      </c>
      <c r="G193" s="160">
        <v>48864</v>
      </c>
      <c r="H193" s="161">
        <v>95.15</v>
      </c>
      <c r="I193" s="160">
        <v>1470</v>
      </c>
      <c r="J193" s="160">
        <v>930</v>
      </c>
      <c r="K193" s="160">
        <v>50228</v>
      </c>
      <c r="L193" s="160">
        <v>14443</v>
      </c>
      <c r="M193" s="160">
        <v>14246</v>
      </c>
      <c r="N193" s="160">
        <v>14195</v>
      </c>
      <c r="O193" s="160">
        <v>7344</v>
      </c>
      <c r="P193" s="160">
        <v>15009</v>
      </c>
      <c r="Q193" s="160">
        <v>0</v>
      </c>
      <c r="R193" s="160">
        <v>0</v>
      </c>
      <c r="S193" s="160">
        <v>6095</v>
      </c>
      <c r="T193" s="160">
        <v>-480</v>
      </c>
      <c r="U193" s="160">
        <v>5615</v>
      </c>
      <c r="V193" s="160">
        <v>1538</v>
      </c>
      <c r="W193" s="160">
        <v>414</v>
      </c>
      <c r="X193" s="160">
        <v>3663</v>
      </c>
      <c r="Y193" s="160">
        <v>2636</v>
      </c>
      <c r="Z193" s="160">
        <v>19</v>
      </c>
      <c r="AA193" s="160">
        <v>2617</v>
      </c>
      <c r="AB193" s="160">
        <v>6280</v>
      </c>
      <c r="AC193" s="160">
        <v>316</v>
      </c>
      <c r="AD193" s="181"/>
      <c r="AE193" s="160">
        <v>77899</v>
      </c>
      <c r="AF193" s="160">
        <v>599</v>
      </c>
      <c r="AG193" s="160">
        <v>76121</v>
      </c>
      <c r="AH193" s="160">
        <v>76720</v>
      </c>
      <c r="AI193" s="161">
        <v>98.49</v>
      </c>
      <c r="AJ193" s="160">
        <v>-1376</v>
      </c>
      <c r="AK193" s="160">
        <v>483</v>
      </c>
      <c r="AL193" s="160">
        <v>75228</v>
      </c>
      <c r="AM193" s="160">
        <v>22708</v>
      </c>
      <c r="AN193" s="160">
        <v>22545</v>
      </c>
      <c r="AO193" s="160">
        <v>21266</v>
      </c>
      <c r="AP193" s="160">
        <v>8709</v>
      </c>
      <c r="AQ193" s="181"/>
      <c r="AR193" s="186" t="s">
        <v>681</v>
      </c>
    </row>
    <row r="194" spans="1:44" ht="12.75">
      <c r="A194" s="131">
        <v>192</v>
      </c>
      <c r="B194" s="132" t="s">
        <v>375</v>
      </c>
      <c r="C194" s="173" t="s">
        <v>376</v>
      </c>
      <c r="D194" s="160">
        <v>91277</v>
      </c>
      <c r="E194" s="160">
        <v>993</v>
      </c>
      <c r="F194" s="160">
        <v>84341</v>
      </c>
      <c r="G194" s="160">
        <v>85334</v>
      </c>
      <c r="H194" s="161">
        <v>93.49</v>
      </c>
      <c r="I194" s="160">
        <v>4591</v>
      </c>
      <c r="J194" s="160">
        <v>1021</v>
      </c>
      <c r="K194" s="160">
        <v>89953</v>
      </c>
      <c r="L194" s="160">
        <v>26330</v>
      </c>
      <c r="M194" s="160">
        <v>24567</v>
      </c>
      <c r="N194" s="160">
        <v>24903</v>
      </c>
      <c r="O194" s="160">
        <v>14153</v>
      </c>
      <c r="P194" s="160">
        <v>34302</v>
      </c>
      <c r="Q194" s="160">
        <v>0</v>
      </c>
      <c r="R194" s="160">
        <v>0</v>
      </c>
      <c r="S194" s="160">
        <v>20617</v>
      </c>
      <c r="T194" s="160">
        <v>-74</v>
      </c>
      <c r="U194" s="160">
        <v>20543</v>
      </c>
      <c r="V194" s="160">
        <v>4663</v>
      </c>
      <c r="W194" s="160">
        <v>835</v>
      </c>
      <c r="X194" s="160">
        <v>15045</v>
      </c>
      <c r="Y194" s="160">
        <v>6925</v>
      </c>
      <c r="Z194" s="160">
        <v>28</v>
      </c>
      <c r="AA194" s="160">
        <v>6897</v>
      </c>
      <c r="AB194" s="160">
        <v>21942</v>
      </c>
      <c r="AC194" s="160">
        <v>0</v>
      </c>
      <c r="AD194" s="181"/>
      <c r="AE194" s="160">
        <v>127835</v>
      </c>
      <c r="AF194" s="160">
        <v>2595</v>
      </c>
      <c r="AG194" s="160">
        <v>121989</v>
      </c>
      <c r="AH194" s="160">
        <v>124584</v>
      </c>
      <c r="AI194" s="161">
        <v>97.46</v>
      </c>
      <c r="AJ194" s="160">
        <v>-1919</v>
      </c>
      <c r="AK194" s="160">
        <v>1736</v>
      </c>
      <c r="AL194" s="160">
        <v>121806</v>
      </c>
      <c r="AM194" s="160">
        <v>38326</v>
      </c>
      <c r="AN194" s="160">
        <v>33568</v>
      </c>
      <c r="AO194" s="160">
        <v>33598</v>
      </c>
      <c r="AP194" s="160">
        <v>16314</v>
      </c>
      <c r="AQ194" s="181"/>
      <c r="AR194" s="186" t="s">
        <v>684</v>
      </c>
    </row>
    <row r="195" spans="1:44" ht="12.75">
      <c r="A195" s="131">
        <v>193</v>
      </c>
      <c r="B195" s="132" t="s">
        <v>377</v>
      </c>
      <c r="C195" s="173" t="s">
        <v>378</v>
      </c>
      <c r="D195" s="160">
        <v>50962</v>
      </c>
      <c r="E195" s="160">
        <v>701</v>
      </c>
      <c r="F195" s="160">
        <v>48996</v>
      </c>
      <c r="G195" s="160">
        <v>49697</v>
      </c>
      <c r="H195" s="161">
        <v>97.5</v>
      </c>
      <c r="I195" s="160">
        <v>860</v>
      </c>
      <c r="J195" s="160">
        <v>729</v>
      </c>
      <c r="K195" s="160">
        <v>50585</v>
      </c>
      <c r="L195" s="160">
        <v>14778</v>
      </c>
      <c r="M195" s="160">
        <v>14711</v>
      </c>
      <c r="N195" s="160">
        <v>15005</v>
      </c>
      <c r="O195" s="160">
        <v>6091</v>
      </c>
      <c r="P195" s="160">
        <v>10489</v>
      </c>
      <c r="Q195" s="160">
        <v>0</v>
      </c>
      <c r="R195" s="160">
        <v>0</v>
      </c>
      <c r="S195" s="160">
        <v>2684</v>
      </c>
      <c r="T195" s="160">
        <v>-250</v>
      </c>
      <c r="U195" s="160">
        <v>2434</v>
      </c>
      <c r="V195" s="160">
        <v>976</v>
      </c>
      <c r="W195" s="160">
        <v>145</v>
      </c>
      <c r="X195" s="160">
        <v>1313</v>
      </c>
      <c r="Y195" s="160">
        <v>1329</v>
      </c>
      <c r="Z195" s="160">
        <v>19</v>
      </c>
      <c r="AA195" s="160">
        <v>1310</v>
      </c>
      <c r="AB195" s="160">
        <v>2623</v>
      </c>
      <c r="AC195" s="160">
        <v>64</v>
      </c>
      <c r="AD195" s="181"/>
      <c r="AE195" s="160">
        <v>33776</v>
      </c>
      <c r="AF195" s="160">
        <v>452</v>
      </c>
      <c r="AG195" s="160">
        <v>32524</v>
      </c>
      <c r="AH195" s="160">
        <v>32976</v>
      </c>
      <c r="AI195" s="161">
        <v>97.6</v>
      </c>
      <c r="AJ195" s="160">
        <v>-320</v>
      </c>
      <c r="AK195" s="160">
        <v>14</v>
      </c>
      <c r="AL195" s="160">
        <v>32218</v>
      </c>
      <c r="AM195" s="160">
        <v>10256</v>
      </c>
      <c r="AN195" s="160">
        <v>9713</v>
      </c>
      <c r="AO195" s="160">
        <v>9465</v>
      </c>
      <c r="AP195" s="160">
        <v>2784</v>
      </c>
      <c r="AQ195" s="181"/>
      <c r="AR195" s="186" t="s">
        <v>681</v>
      </c>
    </row>
    <row r="196" spans="1:44" ht="12.75">
      <c r="A196" s="131">
        <v>194</v>
      </c>
      <c r="B196" s="132" t="s">
        <v>379</v>
      </c>
      <c r="C196" s="173" t="s">
        <v>380</v>
      </c>
      <c r="D196" s="160">
        <v>24093</v>
      </c>
      <c r="E196" s="160">
        <v>268</v>
      </c>
      <c r="F196" s="160">
        <v>23546</v>
      </c>
      <c r="G196" s="160">
        <v>23814</v>
      </c>
      <c r="H196" s="161">
        <v>98.84</v>
      </c>
      <c r="I196" s="160">
        <v>97</v>
      </c>
      <c r="J196" s="160">
        <v>274</v>
      </c>
      <c r="K196" s="160">
        <v>23917</v>
      </c>
      <c r="L196" s="160">
        <v>7154</v>
      </c>
      <c r="M196" s="160">
        <v>6953</v>
      </c>
      <c r="N196" s="160">
        <v>6991</v>
      </c>
      <c r="O196" s="160">
        <v>2819</v>
      </c>
      <c r="P196" s="160">
        <v>2999</v>
      </c>
      <c r="Q196" s="160">
        <v>0</v>
      </c>
      <c r="R196" s="160">
        <v>0</v>
      </c>
      <c r="S196" s="160">
        <v>677</v>
      </c>
      <c r="T196" s="160">
        <v>76</v>
      </c>
      <c r="U196" s="160">
        <v>753</v>
      </c>
      <c r="V196" s="160">
        <v>334</v>
      </c>
      <c r="W196" s="160">
        <v>28</v>
      </c>
      <c r="X196" s="160">
        <v>391</v>
      </c>
      <c r="Y196" s="160">
        <v>295</v>
      </c>
      <c r="Z196" s="160">
        <v>0</v>
      </c>
      <c r="AA196" s="160">
        <v>295</v>
      </c>
      <c r="AB196" s="160">
        <v>686</v>
      </c>
      <c r="AC196" s="160">
        <v>43</v>
      </c>
      <c r="AD196" s="181"/>
      <c r="AE196" s="160">
        <v>12140</v>
      </c>
      <c r="AF196" s="160">
        <v>25</v>
      </c>
      <c r="AG196" s="160">
        <v>11893</v>
      </c>
      <c r="AH196" s="160">
        <v>11918</v>
      </c>
      <c r="AI196" s="161">
        <v>98.17</v>
      </c>
      <c r="AJ196" s="160">
        <v>-189</v>
      </c>
      <c r="AK196" s="160">
        <v>105</v>
      </c>
      <c r="AL196" s="160">
        <v>11809</v>
      </c>
      <c r="AM196" s="160">
        <v>3878</v>
      </c>
      <c r="AN196" s="160">
        <v>3256</v>
      </c>
      <c r="AO196" s="160">
        <v>3441</v>
      </c>
      <c r="AP196" s="160">
        <v>1234</v>
      </c>
      <c r="AQ196" s="181"/>
      <c r="AR196" s="186" t="s">
        <v>681</v>
      </c>
    </row>
    <row r="197" spans="1:44" ht="12.75">
      <c r="A197" s="131">
        <v>195</v>
      </c>
      <c r="B197" s="132" t="s">
        <v>381</v>
      </c>
      <c r="C197" s="173" t="s">
        <v>382</v>
      </c>
      <c r="D197" s="160">
        <v>77723</v>
      </c>
      <c r="E197" s="160">
        <v>1088</v>
      </c>
      <c r="F197" s="160">
        <v>73319</v>
      </c>
      <c r="G197" s="160">
        <v>74407</v>
      </c>
      <c r="H197" s="161">
        <v>95.73</v>
      </c>
      <c r="I197" s="160">
        <v>1671</v>
      </c>
      <c r="J197" s="160">
        <v>1075</v>
      </c>
      <c r="K197" s="160">
        <v>76065</v>
      </c>
      <c r="L197" s="160">
        <v>20772</v>
      </c>
      <c r="M197" s="160">
        <v>21751</v>
      </c>
      <c r="N197" s="160">
        <v>21644</v>
      </c>
      <c r="O197" s="160">
        <v>11898</v>
      </c>
      <c r="P197" s="160">
        <v>22188</v>
      </c>
      <c r="Q197" s="160">
        <v>0</v>
      </c>
      <c r="R197" s="160">
        <v>0</v>
      </c>
      <c r="S197" s="160">
        <v>13967</v>
      </c>
      <c r="T197" s="160">
        <v>650</v>
      </c>
      <c r="U197" s="160">
        <v>14617</v>
      </c>
      <c r="V197" s="160">
        <v>2943</v>
      </c>
      <c r="W197" s="160">
        <v>389</v>
      </c>
      <c r="X197" s="160">
        <v>11285</v>
      </c>
      <c r="Y197" s="160">
        <v>3550</v>
      </c>
      <c r="Z197" s="160">
        <v>0</v>
      </c>
      <c r="AA197" s="160">
        <v>3550</v>
      </c>
      <c r="AB197" s="160">
        <v>14835</v>
      </c>
      <c r="AC197" s="160">
        <v>2165</v>
      </c>
      <c r="AD197" s="181"/>
      <c r="AE197" s="160">
        <v>57581</v>
      </c>
      <c r="AF197" s="160">
        <v>1336</v>
      </c>
      <c r="AG197" s="160">
        <v>53628</v>
      </c>
      <c r="AH197" s="160">
        <v>54964</v>
      </c>
      <c r="AI197" s="161">
        <v>95.46</v>
      </c>
      <c r="AJ197" s="160">
        <v>-2684</v>
      </c>
      <c r="AK197" s="160">
        <v>310</v>
      </c>
      <c r="AL197" s="160">
        <v>51254</v>
      </c>
      <c r="AM197" s="160">
        <v>16714</v>
      </c>
      <c r="AN197" s="160">
        <v>15431</v>
      </c>
      <c r="AO197" s="160">
        <v>14595</v>
      </c>
      <c r="AP197" s="160">
        <v>4514</v>
      </c>
      <c r="AQ197" s="181"/>
      <c r="AR197" s="186" t="s">
        <v>683</v>
      </c>
    </row>
    <row r="198" spans="1:44" ht="12.75">
      <c r="A198" s="131">
        <v>196</v>
      </c>
      <c r="B198" s="132" t="s">
        <v>383</v>
      </c>
      <c r="C198" s="173" t="s">
        <v>384</v>
      </c>
      <c r="D198" s="160">
        <v>65811</v>
      </c>
      <c r="E198" s="160">
        <v>1275</v>
      </c>
      <c r="F198" s="160">
        <v>62571</v>
      </c>
      <c r="G198" s="160">
        <v>63846</v>
      </c>
      <c r="H198" s="161">
        <v>97.01</v>
      </c>
      <c r="I198" s="160">
        <v>1029</v>
      </c>
      <c r="J198" s="160">
        <v>1577</v>
      </c>
      <c r="K198" s="160">
        <v>65177</v>
      </c>
      <c r="L198" s="160">
        <v>19199</v>
      </c>
      <c r="M198" s="160">
        <v>18256</v>
      </c>
      <c r="N198" s="160">
        <v>18395</v>
      </c>
      <c r="O198" s="160">
        <v>9327</v>
      </c>
      <c r="P198" s="160">
        <v>10323</v>
      </c>
      <c r="Q198" s="160">
        <v>-2</v>
      </c>
      <c r="R198" s="160">
        <v>0</v>
      </c>
      <c r="S198" s="160">
        <v>5985</v>
      </c>
      <c r="T198" s="160">
        <v>-58</v>
      </c>
      <c r="U198" s="160">
        <v>5927</v>
      </c>
      <c r="V198" s="160">
        <v>1456</v>
      </c>
      <c r="W198" s="160">
        <v>401</v>
      </c>
      <c r="X198" s="160">
        <v>4070</v>
      </c>
      <c r="Y198" s="160">
        <v>2149</v>
      </c>
      <c r="Z198" s="160">
        <v>49</v>
      </c>
      <c r="AA198" s="160">
        <v>2100</v>
      </c>
      <c r="AB198" s="160">
        <v>6170</v>
      </c>
      <c r="AC198" s="160">
        <v>574</v>
      </c>
      <c r="AD198" s="181"/>
      <c r="AE198" s="160">
        <v>83445</v>
      </c>
      <c r="AF198" s="160">
        <v>1904</v>
      </c>
      <c r="AG198" s="160">
        <v>79351</v>
      </c>
      <c r="AH198" s="160">
        <v>81255</v>
      </c>
      <c r="AI198" s="161">
        <v>97.38</v>
      </c>
      <c r="AJ198" s="160">
        <v>-202</v>
      </c>
      <c r="AK198" s="160">
        <v>1543</v>
      </c>
      <c r="AL198" s="160">
        <v>80692</v>
      </c>
      <c r="AM198" s="160">
        <v>25859</v>
      </c>
      <c r="AN198" s="160">
        <v>22777</v>
      </c>
      <c r="AO198" s="160">
        <v>23332</v>
      </c>
      <c r="AP198" s="160">
        <v>8724</v>
      </c>
      <c r="AQ198" s="181"/>
      <c r="AR198" s="186" t="s">
        <v>681</v>
      </c>
    </row>
    <row r="199" spans="1:44" ht="12.75">
      <c r="A199" s="131">
        <v>197</v>
      </c>
      <c r="B199" s="132" t="s">
        <v>385</v>
      </c>
      <c r="C199" s="173" t="s">
        <v>386</v>
      </c>
      <c r="D199" s="160">
        <v>34034</v>
      </c>
      <c r="E199" s="160">
        <v>545</v>
      </c>
      <c r="F199" s="160">
        <v>32387</v>
      </c>
      <c r="G199" s="160">
        <v>32932</v>
      </c>
      <c r="H199" s="161">
        <v>96.76</v>
      </c>
      <c r="I199" s="160">
        <v>364</v>
      </c>
      <c r="J199" s="160">
        <v>490</v>
      </c>
      <c r="K199" s="160">
        <v>33241</v>
      </c>
      <c r="L199" s="160">
        <v>9514</v>
      </c>
      <c r="M199" s="160">
        <v>9332</v>
      </c>
      <c r="N199" s="160">
        <v>9349</v>
      </c>
      <c r="O199" s="160">
        <v>5046</v>
      </c>
      <c r="P199" s="160">
        <v>8489</v>
      </c>
      <c r="Q199" s="160">
        <v>0</v>
      </c>
      <c r="R199" s="160">
        <v>0</v>
      </c>
      <c r="S199" s="160">
        <v>3920</v>
      </c>
      <c r="T199" s="160">
        <v>-345</v>
      </c>
      <c r="U199" s="160">
        <v>3575</v>
      </c>
      <c r="V199" s="160">
        <v>527</v>
      </c>
      <c r="W199" s="160">
        <v>154</v>
      </c>
      <c r="X199" s="160">
        <v>2894</v>
      </c>
      <c r="Y199" s="160">
        <v>1230</v>
      </c>
      <c r="Z199" s="160">
        <v>8</v>
      </c>
      <c r="AA199" s="160">
        <v>1222</v>
      </c>
      <c r="AB199" s="160">
        <v>4116</v>
      </c>
      <c r="AC199" s="160">
        <v>551</v>
      </c>
      <c r="AD199" s="181"/>
      <c r="AE199" s="160">
        <v>19086</v>
      </c>
      <c r="AF199" s="160">
        <v>190</v>
      </c>
      <c r="AG199" s="160">
        <v>18257</v>
      </c>
      <c r="AH199" s="160">
        <v>18447</v>
      </c>
      <c r="AI199" s="161">
        <v>96.65</v>
      </c>
      <c r="AJ199" s="160">
        <v>472</v>
      </c>
      <c r="AK199" s="160">
        <v>108</v>
      </c>
      <c r="AL199" s="160">
        <v>18837</v>
      </c>
      <c r="AM199" s="160">
        <v>5250</v>
      </c>
      <c r="AN199" s="160">
        <v>5602</v>
      </c>
      <c r="AO199" s="160">
        <v>4982</v>
      </c>
      <c r="AP199" s="160">
        <v>3003</v>
      </c>
      <c r="AQ199" s="181"/>
      <c r="AR199" s="186" t="s">
        <v>681</v>
      </c>
    </row>
    <row r="200" spans="1:44" ht="12.75">
      <c r="A200" s="131">
        <v>198</v>
      </c>
      <c r="B200" s="132" t="s">
        <v>387</v>
      </c>
      <c r="C200" s="173" t="s">
        <v>388</v>
      </c>
      <c r="D200" s="160">
        <v>65374</v>
      </c>
      <c r="E200" s="160">
        <v>1277</v>
      </c>
      <c r="F200" s="160">
        <v>61577</v>
      </c>
      <c r="G200" s="160">
        <v>62854</v>
      </c>
      <c r="H200" s="161">
        <v>96.15</v>
      </c>
      <c r="I200" s="160">
        <v>1289</v>
      </c>
      <c r="J200" s="160">
        <v>776</v>
      </c>
      <c r="K200" s="160">
        <v>63642</v>
      </c>
      <c r="L200" s="160">
        <v>18815</v>
      </c>
      <c r="M200" s="160">
        <v>18238</v>
      </c>
      <c r="N200" s="160">
        <v>18513</v>
      </c>
      <c r="O200" s="160">
        <v>8076</v>
      </c>
      <c r="P200" s="160">
        <v>13295</v>
      </c>
      <c r="Q200" s="160">
        <v>0</v>
      </c>
      <c r="R200" s="160">
        <v>0</v>
      </c>
      <c r="S200" s="160">
        <v>8983</v>
      </c>
      <c r="T200" s="160">
        <v>-471</v>
      </c>
      <c r="U200" s="160">
        <v>8512</v>
      </c>
      <c r="V200" s="160">
        <v>1289</v>
      </c>
      <c r="W200" s="160">
        <v>268</v>
      </c>
      <c r="X200" s="160">
        <v>6955</v>
      </c>
      <c r="Y200" s="160">
        <v>2671</v>
      </c>
      <c r="Z200" s="160">
        <v>19</v>
      </c>
      <c r="AA200" s="160">
        <v>2652</v>
      </c>
      <c r="AB200" s="160">
        <v>9607</v>
      </c>
      <c r="AC200" s="160">
        <v>889</v>
      </c>
      <c r="AD200" s="181"/>
      <c r="AE200" s="160">
        <v>92290</v>
      </c>
      <c r="AF200" s="160">
        <v>1054</v>
      </c>
      <c r="AG200" s="160">
        <v>88670</v>
      </c>
      <c r="AH200" s="160">
        <v>89724</v>
      </c>
      <c r="AI200" s="161">
        <v>97.22</v>
      </c>
      <c r="AJ200" s="160">
        <v>-1086</v>
      </c>
      <c r="AK200" s="160">
        <v>1059</v>
      </c>
      <c r="AL200" s="160">
        <v>88643</v>
      </c>
      <c r="AM200" s="160">
        <v>27079</v>
      </c>
      <c r="AN200" s="160">
        <v>27060</v>
      </c>
      <c r="AO200" s="160">
        <v>24340</v>
      </c>
      <c r="AP200" s="160">
        <v>10164</v>
      </c>
      <c r="AQ200" s="181"/>
      <c r="AR200" s="186" t="s">
        <v>684</v>
      </c>
    </row>
    <row r="201" spans="1:44" ht="12.75">
      <c r="A201" s="131">
        <v>199</v>
      </c>
      <c r="B201" s="132" t="s">
        <v>389</v>
      </c>
      <c r="C201" s="173" t="s">
        <v>390</v>
      </c>
      <c r="D201" s="160">
        <v>93418</v>
      </c>
      <c r="E201" s="160">
        <v>1051</v>
      </c>
      <c r="F201" s="160">
        <v>89053</v>
      </c>
      <c r="G201" s="160">
        <v>90104</v>
      </c>
      <c r="H201" s="161">
        <v>96.45</v>
      </c>
      <c r="I201" s="160">
        <v>2179</v>
      </c>
      <c r="J201" s="160">
        <v>1196</v>
      </c>
      <c r="K201" s="160">
        <v>92428</v>
      </c>
      <c r="L201" s="160">
        <v>24927</v>
      </c>
      <c r="M201" s="160">
        <v>26270</v>
      </c>
      <c r="N201" s="160">
        <v>26489</v>
      </c>
      <c r="O201" s="160">
        <v>14742</v>
      </c>
      <c r="P201" s="160">
        <v>21700</v>
      </c>
      <c r="Q201" s="160">
        <v>0</v>
      </c>
      <c r="R201" s="160">
        <v>0</v>
      </c>
      <c r="S201" s="160">
        <v>12404</v>
      </c>
      <c r="T201" s="160">
        <v>1325</v>
      </c>
      <c r="U201" s="160">
        <v>13729</v>
      </c>
      <c r="V201" s="160">
        <v>3017</v>
      </c>
      <c r="W201" s="160">
        <v>671</v>
      </c>
      <c r="X201" s="160">
        <v>10041</v>
      </c>
      <c r="Y201" s="160">
        <v>3314</v>
      </c>
      <c r="Z201" s="160">
        <v>58</v>
      </c>
      <c r="AA201" s="160">
        <v>3256</v>
      </c>
      <c r="AB201" s="160">
        <v>13297</v>
      </c>
      <c r="AC201" s="160">
        <v>683</v>
      </c>
      <c r="AD201" s="181"/>
      <c r="AE201" s="160">
        <v>86710</v>
      </c>
      <c r="AF201" s="160">
        <v>1335</v>
      </c>
      <c r="AG201" s="160">
        <v>82539</v>
      </c>
      <c r="AH201" s="160">
        <v>83874</v>
      </c>
      <c r="AI201" s="161">
        <v>96.73</v>
      </c>
      <c r="AJ201" s="160">
        <v>-572</v>
      </c>
      <c r="AK201" s="160">
        <v>724</v>
      </c>
      <c r="AL201" s="160">
        <v>82691</v>
      </c>
      <c r="AM201" s="160">
        <v>31511</v>
      </c>
      <c r="AN201" s="160">
        <v>20359</v>
      </c>
      <c r="AO201" s="160">
        <v>22271</v>
      </c>
      <c r="AP201" s="160">
        <v>8550</v>
      </c>
      <c r="AQ201" s="181"/>
      <c r="AR201" s="186" t="s">
        <v>684</v>
      </c>
    </row>
    <row r="202" spans="1:44" ht="12.75">
      <c r="A202" s="131">
        <v>200</v>
      </c>
      <c r="B202" s="132" t="s">
        <v>391</v>
      </c>
      <c r="C202" s="173" t="s">
        <v>392</v>
      </c>
      <c r="D202" s="160">
        <v>75799</v>
      </c>
      <c r="E202" s="160">
        <v>1390</v>
      </c>
      <c r="F202" s="160">
        <v>73178</v>
      </c>
      <c r="G202" s="160">
        <v>74568</v>
      </c>
      <c r="H202" s="161">
        <v>98.38</v>
      </c>
      <c r="I202" s="160">
        <v>773</v>
      </c>
      <c r="J202" s="160">
        <v>1158</v>
      </c>
      <c r="K202" s="160">
        <v>75109</v>
      </c>
      <c r="L202" s="160">
        <v>22237</v>
      </c>
      <c r="M202" s="160">
        <v>21636</v>
      </c>
      <c r="N202" s="160">
        <v>21853</v>
      </c>
      <c r="O202" s="160">
        <v>9383</v>
      </c>
      <c r="P202" s="160">
        <v>10501</v>
      </c>
      <c r="Q202" s="160">
        <v>0</v>
      </c>
      <c r="R202" s="160">
        <v>0</v>
      </c>
      <c r="S202" s="160">
        <v>2277</v>
      </c>
      <c r="T202" s="160">
        <v>78</v>
      </c>
      <c r="U202" s="160">
        <v>2355</v>
      </c>
      <c r="V202" s="160">
        <v>1152</v>
      </c>
      <c r="W202" s="160">
        <v>149</v>
      </c>
      <c r="X202" s="160">
        <v>1054</v>
      </c>
      <c r="Y202" s="160">
        <v>1313</v>
      </c>
      <c r="Z202" s="160">
        <v>18</v>
      </c>
      <c r="AA202" s="160">
        <v>1295</v>
      </c>
      <c r="AB202" s="160">
        <v>2349</v>
      </c>
      <c r="AC202" s="160">
        <v>189</v>
      </c>
      <c r="AD202" s="181"/>
      <c r="AE202" s="160">
        <v>61562</v>
      </c>
      <c r="AF202" s="160">
        <v>497</v>
      </c>
      <c r="AG202" s="160">
        <v>59824</v>
      </c>
      <c r="AH202" s="160">
        <v>60321</v>
      </c>
      <c r="AI202" s="161">
        <v>97.98</v>
      </c>
      <c r="AJ202" s="160">
        <v>-638</v>
      </c>
      <c r="AK202" s="160">
        <v>460</v>
      </c>
      <c r="AL202" s="160">
        <v>59646</v>
      </c>
      <c r="AM202" s="160">
        <v>21136</v>
      </c>
      <c r="AN202" s="160">
        <v>16561</v>
      </c>
      <c r="AO202" s="160">
        <v>16409</v>
      </c>
      <c r="AP202" s="160">
        <v>5540</v>
      </c>
      <c r="AQ202" s="181"/>
      <c r="AR202" s="186" t="s">
        <v>684</v>
      </c>
    </row>
    <row r="203" spans="1:44" ht="12.75">
      <c r="A203" s="131">
        <v>201</v>
      </c>
      <c r="B203" s="132" t="s">
        <v>393</v>
      </c>
      <c r="C203" s="173" t="s">
        <v>394</v>
      </c>
      <c r="D203" s="160">
        <v>68666</v>
      </c>
      <c r="E203" s="160">
        <v>918</v>
      </c>
      <c r="F203" s="160">
        <v>64348</v>
      </c>
      <c r="G203" s="160">
        <v>65266</v>
      </c>
      <c r="H203" s="161">
        <v>95.05</v>
      </c>
      <c r="I203" s="160">
        <v>2400</v>
      </c>
      <c r="J203" s="160">
        <v>829</v>
      </c>
      <c r="K203" s="160">
        <v>67577</v>
      </c>
      <c r="L203" s="160">
        <v>19867</v>
      </c>
      <c r="M203" s="160">
        <v>19085</v>
      </c>
      <c r="N203" s="160">
        <v>19061</v>
      </c>
      <c r="O203" s="160">
        <v>9564</v>
      </c>
      <c r="P203" s="160">
        <v>14243</v>
      </c>
      <c r="Q203" s="160">
        <v>0</v>
      </c>
      <c r="R203" s="160">
        <v>0</v>
      </c>
      <c r="S203" s="160">
        <v>11218</v>
      </c>
      <c r="T203" s="160">
        <v>-760</v>
      </c>
      <c r="U203" s="160">
        <v>10458</v>
      </c>
      <c r="V203" s="160">
        <v>2400</v>
      </c>
      <c r="W203" s="160">
        <v>534</v>
      </c>
      <c r="X203" s="160">
        <v>7524</v>
      </c>
      <c r="Y203" s="160">
        <v>3700</v>
      </c>
      <c r="Z203" s="160">
        <v>0</v>
      </c>
      <c r="AA203" s="160">
        <v>3700</v>
      </c>
      <c r="AB203" s="160">
        <v>11224</v>
      </c>
      <c r="AC203" s="160">
        <v>871</v>
      </c>
      <c r="AD203" s="181"/>
      <c r="AE203" s="160">
        <v>81690</v>
      </c>
      <c r="AF203" s="160">
        <v>210</v>
      </c>
      <c r="AG203" s="160">
        <v>79851</v>
      </c>
      <c r="AH203" s="160">
        <v>80061</v>
      </c>
      <c r="AI203" s="161">
        <v>98.01</v>
      </c>
      <c r="AJ203" s="160">
        <v>1074</v>
      </c>
      <c r="AK203" s="160">
        <v>212</v>
      </c>
      <c r="AL203" s="160">
        <v>81137</v>
      </c>
      <c r="AM203" s="160">
        <v>29433</v>
      </c>
      <c r="AN203" s="160">
        <v>20180</v>
      </c>
      <c r="AO203" s="160">
        <v>21541</v>
      </c>
      <c r="AP203" s="160">
        <v>9983</v>
      </c>
      <c r="AQ203" s="181"/>
      <c r="AR203" s="186" t="s">
        <v>684</v>
      </c>
    </row>
    <row r="204" spans="1:44" ht="12.75">
      <c r="A204" s="131">
        <v>202</v>
      </c>
      <c r="B204" s="132" t="s">
        <v>395</v>
      </c>
      <c r="C204" s="173" t="s">
        <v>396</v>
      </c>
      <c r="D204" s="160">
        <v>53144</v>
      </c>
      <c r="E204" s="160">
        <v>451</v>
      </c>
      <c r="F204" s="160">
        <v>50724</v>
      </c>
      <c r="G204" s="160">
        <v>51175</v>
      </c>
      <c r="H204" s="161">
        <v>96.29</v>
      </c>
      <c r="I204" s="160">
        <v>876</v>
      </c>
      <c r="J204" s="160">
        <v>612</v>
      </c>
      <c r="K204" s="160">
        <v>52212</v>
      </c>
      <c r="L204" s="160">
        <v>15161</v>
      </c>
      <c r="M204" s="160">
        <v>14762</v>
      </c>
      <c r="N204" s="160">
        <v>14684</v>
      </c>
      <c r="O204" s="160">
        <v>7605</v>
      </c>
      <c r="P204" s="160">
        <v>12122</v>
      </c>
      <c r="Q204" s="160">
        <v>0</v>
      </c>
      <c r="R204" s="160">
        <v>0</v>
      </c>
      <c r="S204" s="160">
        <v>6706</v>
      </c>
      <c r="T204" s="160">
        <v>7</v>
      </c>
      <c r="U204" s="160">
        <v>6713</v>
      </c>
      <c r="V204" s="160">
        <v>1530</v>
      </c>
      <c r="W204" s="160">
        <v>407</v>
      </c>
      <c r="X204" s="160">
        <v>4776</v>
      </c>
      <c r="Y204" s="160">
        <v>2196</v>
      </c>
      <c r="Z204" s="160">
        <v>35</v>
      </c>
      <c r="AA204" s="160">
        <v>2161</v>
      </c>
      <c r="AB204" s="160">
        <v>6937</v>
      </c>
      <c r="AC204" s="160">
        <v>895</v>
      </c>
      <c r="AD204" s="181"/>
      <c r="AE204" s="160">
        <v>65805</v>
      </c>
      <c r="AF204" s="160">
        <v>1209</v>
      </c>
      <c r="AG204" s="160">
        <v>62270</v>
      </c>
      <c r="AH204" s="160">
        <v>63479</v>
      </c>
      <c r="AI204" s="161">
        <v>96.47</v>
      </c>
      <c r="AJ204" s="160">
        <v>-666</v>
      </c>
      <c r="AK204" s="160">
        <v>234</v>
      </c>
      <c r="AL204" s="160">
        <v>61838</v>
      </c>
      <c r="AM204" s="160">
        <v>19735</v>
      </c>
      <c r="AN204" s="160">
        <v>19756</v>
      </c>
      <c r="AO204" s="160">
        <v>17310</v>
      </c>
      <c r="AP204" s="160">
        <v>5037</v>
      </c>
      <c r="AQ204" s="181"/>
      <c r="AR204" s="186" t="s">
        <v>681</v>
      </c>
    </row>
    <row r="205" spans="1:44" ht="12.75">
      <c r="A205" s="131">
        <v>203</v>
      </c>
      <c r="B205" s="132" t="s">
        <v>397</v>
      </c>
      <c r="C205" s="173" t="s">
        <v>398</v>
      </c>
      <c r="D205" s="160">
        <v>29223</v>
      </c>
      <c r="E205" s="160">
        <v>420</v>
      </c>
      <c r="F205" s="160">
        <v>28267</v>
      </c>
      <c r="G205" s="160">
        <v>28687</v>
      </c>
      <c r="H205" s="161">
        <v>98.17</v>
      </c>
      <c r="I205" s="160">
        <v>238</v>
      </c>
      <c r="J205" s="160">
        <v>312</v>
      </c>
      <c r="K205" s="160">
        <v>28817</v>
      </c>
      <c r="L205" s="160">
        <v>8653</v>
      </c>
      <c r="M205" s="160">
        <v>8310</v>
      </c>
      <c r="N205" s="160">
        <v>8451</v>
      </c>
      <c r="O205" s="160">
        <v>3403</v>
      </c>
      <c r="P205" s="160">
        <v>3429</v>
      </c>
      <c r="Q205" s="160">
        <v>0</v>
      </c>
      <c r="R205" s="160">
        <v>0</v>
      </c>
      <c r="S205" s="160">
        <v>899</v>
      </c>
      <c r="T205" s="160">
        <v>-158</v>
      </c>
      <c r="U205" s="160">
        <v>741</v>
      </c>
      <c r="V205" s="160">
        <v>238</v>
      </c>
      <c r="W205" s="160">
        <v>10</v>
      </c>
      <c r="X205" s="160">
        <v>493</v>
      </c>
      <c r="Y205" s="160">
        <v>597</v>
      </c>
      <c r="Z205" s="160">
        <v>1</v>
      </c>
      <c r="AA205" s="160">
        <v>596</v>
      </c>
      <c r="AB205" s="160">
        <v>1089</v>
      </c>
      <c r="AC205" s="160">
        <v>61</v>
      </c>
      <c r="AD205" s="181"/>
      <c r="AE205" s="160">
        <v>15308</v>
      </c>
      <c r="AF205" s="160">
        <v>51</v>
      </c>
      <c r="AG205" s="160">
        <v>14981</v>
      </c>
      <c r="AH205" s="160">
        <v>15032</v>
      </c>
      <c r="AI205" s="161">
        <v>98.2</v>
      </c>
      <c r="AJ205" s="160">
        <v>-1942</v>
      </c>
      <c r="AK205" s="160">
        <v>67</v>
      </c>
      <c r="AL205" s="160">
        <v>13106</v>
      </c>
      <c r="AM205" s="160">
        <v>6552</v>
      </c>
      <c r="AN205" s="160">
        <v>3738</v>
      </c>
      <c r="AO205" s="160">
        <v>4481</v>
      </c>
      <c r="AP205" s="160">
        <v>-1665</v>
      </c>
      <c r="AQ205" s="181"/>
      <c r="AR205" s="186" t="s">
        <v>681</v>
      </c>
    </row>
    <row r="206" spans="1:44" ht="12.75">
      <c r="A206" s="131">
        <v>204</v>
      </c>
      <c r="B206" s="132" t="s">
        <v>399</v>
      </c>
      <c r="C206" s="173" t="s">
        <v>400</v>
      </c>
      <c r="D206" s="160">
        <v>70147</v>
      </c>
      <c r="E206" s="160">
        <v>1220</v>
      </c>
      <c r="F206" s="160">
        <v>67204</v>
      </c>
      <c r="G206" s="160">
        <v>68424</v>
      </c>
      <c r="H206" s="161">
        <v>97.54</v>
      </c>
      <c r="I206" s="160">
        <v>1255</v>
      </c>
      <c r="J206" s="160">
        <v>1163</v>
      </c>
      <c r="K206" s="160">
        <v>69622</v>
      </c>
      <c r="L206" s="160">
        <v>20215</v>
      </c>
      <c r="M206" s="160">
        <v>19654</v>
      </c>
      <c r="N206" s="160">
        <v>19872</v>
      </c>
      <c r="O206" s="160">
        <v>9881</v>
      </c>
      <c r="P206" s="160">
        <v>12293</v>
      </c>
      <c r="Q206" s="160">
        <v>0</v>
      </c>
      <c r="R206" s="160">
        <v>0</v>
      </c>
      <c r="S206" s="160">
        <v>7598</v>
      </c>
      <c r="T206" s="160">
        <v>375</v>
      </c>
      <c r="U206" s="160">
        <v>7973</v>
      </c>
      <c r="V206" s="160">
        <v>1907</v>
      </c>
      <c r="W206" s="160">
        <v>26</v>
      </c>
      <c r="X206" s="160">
        <v>6040</v>
      </c>
      <c r="Y206" s="160">
        <v>1873</v>
      </c>
      <c r="Z206" s="160">
        <v>0</v>
      </c>
      <c r="AA206" s="160">
        <v>1873</v>
      </c>
      <c r="AB206" s="160">
        <v>7913</v>
      </c>
      <c r="AC206" s="160">
        <v>874</v>
      </c>
      <c r="AD206" s="181"/>
      <c r="AE206" s="160">
        <v>99439</v>
      </c>
      <c r="AF206" s="160">
        <v>793</v>
      </c>
      <c r="AG206" s="160">
        <v>96823</v>
      </c>
      <c r="AH206" s="160">
        <v>97616</v>
      </c>
      <c r="AI206" s="161">
        <v>98.17</v>
      </c>
      <c r="AJ206" s="160">
        <v>-4353</v>
      </c>
      <c r="AK206" s="160">
        <v>988</v>
      </c>
      <c r="AL206" s="160">
        <v>93458</v>
      </c>
      <c r="AM206" s="160">
        <v>28681</v>
      </c>
      <c r="AN206" s="160">
        <v>27128</v>
      </c>
      <c r="AO206" s="160">
        <v>28433</v>
      </c>
      <c r="AP206" s="160">
        <v>9216</v>
      </c>
      <c r="AQ206" s="181"/>
      <c r="AR206" s="186" t="s">
        <v>684</v>
      </c>
    </row>
    <row r="207" spans="1:44" ht="12.75">
      <c r="A207" s="131">
        <v>205</v>
      </c>
      <c r="B207" s="132" t="s">
        <v>401</v>
      </c>
      <c r="C207" s="173" t="s">
        <v>402</v>
      </c>
      <c r="D207" s="160">
        <v>110249</v>
      </c>
      <c r="E207" s="160">
        <v>1690</v>
      </c>
      <c r="F207" s="160">
        <v>104461</v>
      </c>
      <c r="G207" s="160">
        <v>106151</v>
      </c>
      <c r="H207" s="161">
        <v>96.28</v>
      </c>
      <c r="I207" s="160">
        <v>1917</v>
      </c>
      <c r="J207" s="160">
        <v>2377</v>
      </c>
      <c r="K207" s="160">
        <v>108755</v>
      </c>
      <c r="L207" s="160">
        <v>32594</v>
      </c>
      <c r="M207" s="160">
        <v>31044</v>
      </c>
      <c r="N207" s="160">
        <v>30904</v>
      </c>
      <c r="O207" s="160">
        <v>14213</v>
      </c>
      <c r="P207" s="160">
        <v>22465</v>
      </c>
      <c r="Q207" s="160">
        <v>0</v>
      </c>
      <c r="R207" s="160">
        <v>0</v>
      </c>
      <c r="S207" s="160">
        <v>22336</v>
      </c>
      <c r="T207" s="160">
        <v>-480</v>
      </c>
      <c r="U207" s="160">
        <v>21856</v>
      </c>
      <c r="V207" s="160">
        <v>3105</v>
      </c>
      <c r="W207" s="160">
        <v>2206</v>
      </c>
      <c r="X207" s="160">
        <v>16545</v>
      </c>
      <c r="Y207" s="160">
        <v>4799</v>
      </c>
      <c r="Z207" s="160">
        <v>8</v>
      </c>
      <c r="AA207" s="160">
        <v>4791</v>
      </c>
      <c r="AB207" s="160">
        <v>21336</v>
      </c>
      <c r="AC207" s="160">
        <v>2148</v>
      </c>
      <c r="AD207" s="181"/>
      <c r="AE207" s="160">
        <v>52221</v>
      </c>
      <c r="AF207" s="160">
        <v>673</v>
      </c>
      <c r="AG207" s="160">
        <v>49908</v>
      </c>
      <c r="AH207" s="160">
        <v>50581</v>
      </c>
      <c r="AI207" s="161">
        <v>96.86</v>
      </c>
      <c r="AJ207" s="160">
        <v>-1652</v>
      </c>
      <c r="AK207" s="160">
        <v>1566</v>
      </c>
      <c r="AL207" s="160">
        <v>49822</v>
      </c>
      <c r="AM207" s="160">
        <v>18029</v>
      </c>
      <c r="AN207" s="160">
        <v>13823</v>
      </c>
      <c r="AO207" s="160">
        <v>14013</v>
      </c>
      <c r="AP207" s="160">
        <v>3957</v>
      </c>
      <c r="AQ207" s="181"/>
      <c r="AR207" s="186" t="s">
        <v>682</v>
      </c>
    </row>
    <row r="208" spans="1:44" ht="12.75">
      <c r="A208" s="131">
        <v>206</v>
      </c>
      <c r="B208" s="132" t="s">
        <v>403</v>
      </c>
      <c r="C208" s="173" t="s">
        <v>404</v>
      </c>
      <c r="D208" s="160">
        <v>56122</v>
      </c>
      <c r="E208" s="160">
        <v>557</v>
      </c>
      <c r="F208" s="160">
        <v>53775</v>
      </c>
      <c r="G208" s="160">
        <v>54332</v>
      </c>
      <c r="H208" s="161">
        <v>96.81</v>
      </c>
      <c r="I208" s="160">
        <v>1275</v>
      </c>
      <c r="J208" s="160">
        <v>463</v>
      </c>
      <c r="K208" s="160">
        <v>55513</v>
      </c>
      <c r="L208" s="160">
        <v>16090</v>
      </c>
      <c r="M208" s="160">
        <v>15819</v>
      </c>
      <c r="N208" s="160">
        <v>15749</v>
      </c>
      <c r="O208" s="160">
        <v>7855</v>
      </c>
      <c r="P208" s="160">
        <v>15628</v>
      </c>
      <c r="Q208" s="160">
        <v>0</v>
      </c>
      <c r="R208" s="160">
        <v>0</v>
      </c>
      <c r="S208" s="160">
        <v>7674</v>
      </c>
      <c r="T208" s="160">
        <v>-115</v>
      </c>
      <c r="U208" s="160">
        <v>7559</v>
      </c>
      <c r="V208" s="160">
        <v>1423</v>
      </c>
      <c r="W208" s="160">
        <v>22</v>
      </c>
      <c r="X208" s="160">
        <v>6114</v>
      </c>
      <c r="Y208" s="160">
        <v>1900</v>
      </c>
      <c r="Z208" s="160">
        <v>7</v>
      </c>
      <c r="AA208" s="160">
        <v>1893</v>
      </c>
      <c r="AB208" s="160">
        <v>8007</v>
      </c>
      <c r="AC208" s="160">
        <v>457</v>
      </c>
      <c r="AD208" s="181"/>
      <c r="AE208" s="160">
        <v>50385</v>
      </c>
      <c r="AF208" s="160">
        <v>182</v>
      </c>
      <c r="AG208" s="160">
        <v>41008</v>
      </c>
      <c r="AH208" s="160">
        <v>41190</v>
      </c>
      <c r="AI208" s="161">
        <v>81.75</v>
      </c>
      <c r="AJ208" s="160">
        <v>-2703</v>
      </c>
      <c r="AK208" s="160">
        <v>266</v>
      </c>
      <c r="AL208" s="160">
        <v>38571</v>
      </c>
      <c r="AM208" s="160">
        <v>13426</v>
      </c>
      <c r="AN208" s="160">
        <v>9767</v>
      </c>
      <c r="AO208" s="160">
        <v>10675</v>
      </c>
      <c r="AP208" s="160">
        <v>4703</v>
      </c>
      <c r="AQ208" s="181"/>
      <c r="AR208" s="186" t="s">
        <v>684</v>
      </c>
    </row>
    <row r="209" spans="1:44" ht="12.75">
      <c r="A209" s="131">
        <v>207</v>
      </c>
      <c r="B209" s="132" t="s">
        <v>405</v>
      </c>
      <c r="C209" s="173" t="s">
        <v>406</v>
      </c>
      <c r="D209" s="160">
        <v>35343</v>
      </c>
      <c r="E209" s="160">
        <v>372</v>
      </c>
      <c r="F209" s="160">
        <v>34036</v>
      </c>
      <c r="G209" s="160">
        <v>34408</v>
      </c>
      <c r="H209" s="161">
        <v>97.35</v>
      </c>
      <c r="I209" s="160">
        <v>651</v>
      </c>
      <c r="J209" s="160">
        <v>329</v>
      </c>
      <c r="K209" s="160">
        <v>35016</v>
      </c>
      <c r="L209" s="160">
        <v>10402</v>
      </c>
      <c r="M209" s="160">
        <v>10208</v>
      </c>
      <c r="N209" s="160">
        <v>10326</v>
      </c>
      <c r="O209" s="160">
        <v>4080</v>
      </c>
      <c r="P209" s="160">
        <v>6491</v>
      </c>
      <c r="Q209" s="160">
        <v>0</v>
      </c>
      <c r="R209" s="160">
        <v>0</v>
      </c>
      <c r="S209" s="160">
        <v>2368</v>
      </c>
      <c r="T209" s="160">
        <v>9</v>
      </c>
      <c r="U209" s="160">
        <v>2377</v>
      </c>
      <c r="V209" s="160">
        <v>785</v>
      </c>
      <c r="W209" s="160">
        <v>68</v>
      </c>
      <c r="X209" s="160">
        <v>1524</v>
      </c>
      <c r="Y209" s="160">
        <v>899</v>
      </c>
      <c r="Z209" s="160">
        <v>1</v>
      </c>
      <c r="AA209" s="160">
        <v>898</v>
      </c>
      <c r="AB209" s="160">
        <v>2422</v>
      </c>
      <c r="AC209" s="160">
        <v>246</v>
      </c>
      <c r="AD209" s="181"/>
      <c r="AE209" s="160">
        <v>35512</v>
      </c>
      <c r="AF209" s="160">
        <v>109</v>
      </c>
      <c r="AG209" s="160">
        <v>34638</v>
      </c>
      <c r="AH209" s="160">
        <v>34747</v>
      </c>
      <c r="AI209" s="161">
        <v>97.85</v>
      </c>
      <c r="AJ209" s="160">
        <v>-1055</v>
      </c>
      <c r="AK209" s="160">
        <v>384</v>
      </c>
      <c r="AL209" s="160">
        <v>33967</v>
      </c>
      <c r="AM209" s="160">
        <v>10515</v>
      </c>
      <c r="AN209" s="160">
        <v>10196</v>
      </c>
      <c r="AO209" s="160">
        <v>9874</v>
      </c>
      <c r="AP209" s="160">
        <v>3382</v>
      </c>
      <c r="AQ209" s="181"/>
      <c r="AR209" s="186" t="s">
        <v>681</v>
      </c>
    </row>
    <row r="210" spans="1:44" ht="12.75">
      <c r="A210" s="131">
        <v>208</v>
      </c>
      <c r="B210" s="132" t="s">
        <v>407</v>
      </c>
      <c r="C210" s="173" t="s">
        <v>408</v>
      </c>
      <c r="D210" s="160">
        <v>86504</v>
      </c>
      <c r="E210" s="160">
        <v>1458</v>
      </c>
      <c r="F210" s="160">
        <v>83772</v>
      </c>
      <c r="G210" s="160">
        <v>85230</v>
      </c>
      <c r="H210" s="161">
        <v>98.53</v>
      </c>
      <c r="I210" s="160">
        <v>1236</v>
      </c>
      <c r="J210" s="160">
        <v>1256</v>
      </c>
      <c r="K210" s="160">
        <v>86264</v>
      </c>
      <c r="L210" s="160">
        <v>24741</v>
      </c>
      <c r="M210" s="160">
        <v>24935</v>
      </c>
      <c r="N210" s="160">
        <v>24628</v>
      </c>
      <c r="O210" s="160">
        <v>11960</v>
      </c>
      <c r="P210" s="160">
        <v>7018</v>
      </c>
      <c r="Q210" s="160">
        <v>0</v>
      </c>
      <c r="R210" s="160">
        <v>0</v>
      </c>
      <c r="S210" s="160">
        <v>3734</v>
      </c>
      <c r="T210" s="160">
        <v>-234</v>
      </c>
      <c r="U210" s="160">
        <v>3500</v>
      </c>
      <c r="V210" s="160">
        <v>960</v>
      </c>
      <c r="W210" s="160">
        <v>129</v>
      </c>
      <c r="X210" s="160">
        <v>2411</v>
      </c>
      <c r="Y210" s="160">
        <v>1641</v>
      </c>
      <c r="Z210" s="160">
        <v>4</v>
      </c>
      <c r="AA210" s="160">
        <v>1637</v>
      </c>
      <c r="AB210" s="160">
        <v>4048</v>
      </c>
      <c r="AC210" s="160">
        <v>258</v>
      </c>
      <c r="AD210" s="181"/>
      <c r="AE210" s="160">
        <v>48966</v>
      </c>
      <c r="AF210" s="160">
        <v>781</v>
      </c>
      <c r="AG210" s="160">
        <v>47875</v>
      </c>
      <c r="AH210" s="160">
        <v>48656</v>
      </c>
      <c r="AI210" s="161">
        <v>99.37</v>
      </c>
      <c r="AJ210" s="160">
        <v>677</v>
      </c>
      <c r="AK210" s="160">
        <v>487</v>
      </c>
      <c r="AL210" s="160">
        <v>49039</v>
      </c>
      <c r="AM210" s="160">
        <v>14737</v>
      </c>
      <c r="AN210" s="160">
        <v>13860</v>
      </c>
      <c r="AO210" s="160">
        <v>14177</v>
      </c>
      <c r="AP210" s="160">
        <v>6265</v>
      </c>
      <c r="AQ210" s="181"/>
      <c r="AR210" s="186" t="s">
        <v>681</v>
      </c>
    </row>
    <row r="211" spans="1:44" ht="12.75">
      <c r="A211" s="131">
        <v>209</v>
      </c>
      <c r="B211" s="132" t="s">
        <v>409</v>
      </c>
      <c r="C211" s="173" t="s">
        <v>410</v>
      </c>
      <c r="D211" s="160">
        <v>31162</v>
      </c>
      <c r="E211" s="160">
        <v>189</v>
      </c>
      <c r="F211" s="160">
        <v>30664</v>
      </c>
      <c r="G211" s="160">
        <v>30853</v>
      </c>
      <c r="H211" s="161">
        <v>99.01</v>
      </c>
      <c r="I211" s="160">
        <v>-71</v>
      </c>
      <c r="J211" s="160">
        <v>177</v>
      </c>
      <c r="K211" s="160">
        <v>30770</v>
      </c>
      <c r="L211" s="160">
        <v>9317</v>
      </c>
      <c r="M211" s="160">
        <v>8946</v>
      </c>
      <c r="N211" s="160">
        <v>8938</v>
      </c>
      <c r="O211" s="160">
        <v>3569</v>
      </c>
      <c r="P211" s="160">
        <v>2279</v>
      </c>
      <c r="Q211" s="160">
        <v>0</v>
      </c>
      <c r="R211" s="160">
        <v>0</v>
      </c>
      <c r="S211" s="160">
        <v>644</v>
      </c>
      <c r="T211" s="160">
        <v>-32</v>
      </c>
      <c r="U211" s="160">
        <v>612</v>
      </c>
      <c r="V211" s="160">
        <v>192</v>
      </c>
      <c r="W211" s="160">
        <v>7</v>
      </c>
      <c r="X211" s="160">
        <v>413</v>
      </c>
      <c r="Y211" s="160">
        <v>325</v>
      </c>
      <c r="Z211" s="160">
        <v>5</v>
      </c>
      <c r="AA211" s="160">
        <v>320</v>
      </c>
      <c r="AB211" s="160">
        <v>733</v>
      </c>
      <c r="AC211" s="160">
        <v>46</v>
      </c>
      <c r="AD211" s="181"/>
      <c r="AE211" s="160">
        <v>13574</v>
      </c>
      <c r="AF211" s="160">
        <v>85</v>
      </c>
      <c r="AG211" s="160">
        <v>13227</v>
      </c>
      <c r="AH211" s="160">
        <v>13312</v>
      </c>
      <c r="AI211" s="161">
        <v>98.07</v>
      </c>
      <c r="AJ211" s="160">
        <v>-125</v>
      </c>
      <c r="AK211" s="160">
        <v>44</v>
      </c>
      <c r="AL211" s="160">
        <v>13146</v>
      </c>
      <c r="AM211" s="160">
        <v>3991</v>
      </c>
      <c r="AN211" s="160">
        <v>3828</v>
      </c>
      <c r="AO211" s="160">
        <v>3837</v>
      </c>
      <c r="AP211" s="160">
        <v>1490</v>
      </c>
      <c r="AQ211" s="181"/>
      <c r="AR211" s="186" t="s">
        <v>681</v>
      </c>
    </row>
    <row r="212" spans="1:44" ht="12.75">
      <c r="A212" s="131">
        <v>210</v>
      </c>
      <c r="B212" s="132" t="s">
        <v>411</v>
      </c>
      <c r="C212" s="173" t="s">
        <v>412</v>
      </c>
      <c r="D212" s="160">
        <v>133094</v>
      </c>
      <c r="E212" s="160">
        <v>2232</v>
      </c>
      <c r="F212" s="160">
        <v>129016</v>
      </c>
      <c r="G212" s="160">
        <v>131248</v>
      </c>
      <c r="H212" s="161">
        <v>98.61</v>
      </c>
      <c r="I212" s="160">
        <v>283</v>
      </c>
      <c r="J212" s="160">
        <v>1885</v>
      </c>
      <c r="K212" s="160">
        <v>131184</v>
      </c>
      <c r="L212" s="160">
        <v>44802</v>
      </c>
      <c r="M212" s="160">
        <v>37073</v>
      </c>
      <c r="N212" s="160">
        <v>37718</v>
      </c>
      <c r="O212" s="160">
        <v>11591</v>
      </c>
      <c r="P212" s="160">
        <v>12319</v>
      </c>
      <c r="Q212" s="160">
        <v>0</v>
      </c>
      <c r="R212" s="160">
        <v>0</v>
      </c>
      <c r="S212" s="160">
        <v>10073</v>
      </c>
      <c r="T212" s="160">
        <v>-694</v>
      </c>
      <c r="U212" s="160">
        <v>9379</v>
      </c>
      <c r="V212" s="160">
        <v>367</v>
      </c>
      <c r="W212" s="160">
        <v>172</v>
      </c>
      <c r="X212" s="160">
        <v>8840</v>
      </c>
      <c r="Y212" s="160">
        <v>1990</v>
      </c>
      <c r="Z212" s="160">
        <v>7</v>
      </c>
      <c r="AA212" s="160">
        <v>1983</v>
      </c>
      <c r="AB212" s="160">
        <v>10823</v>
      </c>
      <c r="AC212" s="160">
        <v>814</v>
      </c>
      <c r="AD212" s="181"/>
      <c r="AE212" s="160">
        <v>81671</v>
      </c>
      <c r="AF212" s="160">
        <v>1031</v>
      </c>
      <c r="AG212" s="160">
        <v>78835</v>
      </c>
      <c r="AH212" s="160">
        <v>79866</v>
      </c>
      <c r="AI212" s="161">
        <v>97.79</v>
      </c>
      <c r="AJ212" s="160">
        <v>-594</v>
      </c>
      <c r="AK212" s="160">
        <v>671</v>
      </c>
      <c r="AL212" s="160">
        <v>78912</v>
      </c>
      <c r="AM212" s="160">
        <v>24907</v>
      </c>
      <c r="AN212" s="160">
        <v>22312</v>
      </c>
      <c r="AO212" s="160">
        <v>22037</v>
      </c>
      <c r="AP212" s="160">
        <v>9656</v>
      </c>
      <c r="AQ212" s="181"/>
      <c r="AR212" s="186" t="s">
        <v>682</v>
      </c>
    </row>
    <row r="213" spans="1:44" ht="12.75">
      <c r="A213" s="131">
        <v>211</v>
      </c>
      <c r="B213" s="132" t="s">
        <v>413</v>
      </c>
      <c r="C213" s="173" t="s">
        <v>414</v>
      </c>
      <c r="D213" s="160">
        <v>27885</v>
      </c>
      <c r="E213" s="160">
        <v>450</v>
      </c>
      <c r="F213" s="160">
        <v>27018</v>
      </c>
      <c r="G213" s="160">
        <v>27468</v>
      </c>
      <c r="H213" s="161">
        <v>98.5</v>
      </c>
      <c r="I213" s="160">
        <v>429</v>
      </c>
      <c r="J213" s="160">
        <v>410</v>
      </c>
      <c r="K213" s="160">
        <v>27857</v>
      </c>
      <c r="L213" s="160">
        <v>8367</v>
      </c>
      <c r="M213" s="160">
        <v>8010</v>
      </c>
      <c r="N213" s="160">
        <v>7821</v>
      </c>
      <c r="O213" s="160">
        <v>3659</v>
      </c>
      <c r="P213" s="160">
        <v>2520</v>
      </c>
      <c r="Q213" s="160">
        <v>0</v>
      </c>
      <c r="R213" s="160">
        <v>0</v>
      </c>
      <c r="S213" s="160">
        <v>1117</v>
      </c>
      <c r="T213" s="160">
        <v>411</v>
      </c>
      <c r="U213" s="160">
        <v>1528</v>
      </c>
      <c r="V213" s="160">
        <v>848</v>
      </c>
      <c r="W213" s="160">
        <v>140</v>
      </c>
      <c r="X213" s="160">
        <v>540</v>
      </c>
      <c r="Y213" s="160">
        <v>467</v>
      </c>
      <c r="Z213" s="160">
        <v>-5</v>
      </c>
      <c r="AA213" s="160">
        <v>472</v>
      </c>
      <c r="AB213" s="160">
        <v>1012</v>
      </c>
      <c r="AC213" s="160">
        <v>100</v>
      </c>
      <c r="AD213" s="181"/>
      <c r="AE213" s="160">
        <v>12673</v>
      </c>
      <c r="AF213" s="160">
        <v>91</v>
      </c>
      <c r="AG213" s="160">
        <v>12313</v>
      </c>
      <c r="AH213" s="160">
        <v>12404</v>
      </c>
      <c r="AI213" s="161">
        <v>97.88</v>
      </c>
      <c r="AJ213" s="160">
        <v>-83</v>
      </c>
      <c r="AK213" s="160">
        <v>146</v>
      </c>
      <c r="AL213" s="160">
        <v>12376</v>
      </c>
      <c r="AM213" s="160">
        <v>6196</v>
      </c>
      <c r="AN213" s="160">
        <v>2544</v>
      </c>
      <c r="AO213" s="160">
        <v>2589</v>
      </c>
      <c r="AP213" s="160">
        <v>1047</v>
      </c>
      <c r="AQ213" s="181"/>
      <c r="AR213" s="186" t="s">
        <v>681</v>
      </c>
    </row>
    <row r="214" spans="1:44" ht="12.75">
      <c r="A214" s="131">
        <v>212</v>
      </c>
      <c r="B214" s="132" t="s">
        <v>415</v>
      </c>
      <c r="C214" s="173" t="s">
        <v>416</v>
      </c>
      <c r="D214" s="160">
        <v>71317</v>
      </c>
      <c r="E214" s="160">
        <v>772</v>
      </c>
      <c r="F214" s="160">
        <v>67097</v>
      </c>
      <c r="G214" s="160">
        <v>67869</v>
      </c>
      <c r="H214" s="161">
        <v>95.17</v>
      </c>
      <c r="I214" s="160">
        <v>1864</v>
      </c>
      <c r="J214" s="160">
        <v>1098</v>
      </c>
      <c r="K214" s="160">
        <v>70059</v>
      </c>
      <c r="L214" s="160">
        <v>19153</v>
      </c>
      <c r="M214" s="160">
        <v>19650</v>
      </c>
      <c r="N214" s="160">
        <v>19752</v>
      </c>
      <c r="O214" s="160">
        <v>11504</v>
      </c>
      <c r="P214" s="160">
        <v>21072</v>
      </c>
      <c r="Q214" s="160">
        <v>0</v>
      </c>
      <c r="R214" s="160">
        <v>0</v>
      </c>
      <c r="S214" s="160">
        <v>9743</v>
      </c>
      <c r="T214" s="160">
        <v>150</v>
      </c>
      <c r="U214" s="160">
        <v>9893</v>
      </c>
      <c r="V214" s="160">
        <v>2367</v>
      </c>
      <c r="W214" s="160">
        <v>472</v>
      </c>
      <c r="X214" s="160">
        <v>7054</v>
      </c>
      <c r="Y214" s="160">
        <v>3741</v>
      </c>
      <c r="Z214" s="160">
        <v>13</v>
      </c>
      <c r="AA214" s="160">
        <v>3728</v>
      </c>
      <c r="AB214" s="160">
        <v>10782</v>
      </c>
      <c r="AC214" s="160">
        <v>1069</v>
      </c>
      <c r="AD214" s="181"/>
      <c r="AE214" s="160">
        <v>62188</v>
      </c>
      <c r="AF214" s="160">
        <v>537</v>
      </c>
      <c r="AG214" s="160">
        <v>59504</v>
      </c>
      <c r="AH214" s="160">
        <v>60041</v>
      </c>
      <c r="AI214" s="161">
        <v>96.55</v>
      </c>
      <c r="AJ214" s="160">
        <v>-1668</v>
      </c>
      <c r="AK214" s="160">
        <v>780</v>
      </c>
      <c r="AL214" s="160">
        <v>58616</v>
      </c>
      <c r="AM214" s="160">
        <v>18150</v>
      </c>
      <c r="AN214" s="160">
        <v>15862</v>
      </c>
      <c r="AO214" s="160">
        <v>15585</v>
      </c>
      <c r="AP214" s="160">
        <v>9019</v>
      </c>
      <c r="AQ214" s="181"/>
      <c r="AR214" s="186" t="s">
        <v>683</v>
      </c>
    </row>
    <row r="215" spans="1:44" ht="12.75">
      <c r="A215" s="131">
        <v>213</v>
      </c>
      <c r="B215" s="132" t="s">
        <v>417</v>
      </c>
      <c r="C215" s="173" t="s">
        <v>418</v>
      </c>
      <c r="D215" s="160">
        <v>43700</v>
      </c>
      <c r="E215" s="160">
        <v>343</v>
      </c>
      <c r="F215" s="160">
        <v>42711</v>
      </c>
      <c r="G215" s="160">
        <v>43054</v>
      </c>
      <c r="H215" s="161">
        <v>98.52</v>
      </c>
      <c r="I215" s="160">
        <v>256</v>
      </c>
      <c r="J215" s="160">
        <v>342</v>
      </c>
      <c r="K215" s="160">
        <v>43309</v>
      </c>
      <c r="L215" s="160">
        <v>11699</v>
      </c>
      <c r="M215" s="160">
        <v>11325</v>
      </c>
      <c r="N215" s="160">
        <v>11203</v>
      </c>
      <c r="O215" s="160">
        <v>9082</v>
      </c>
      <c r="P215" s="160">
        <v>5103</v>
      </c>
      <c r="Q215" s="160">
        <v>0</v>
      </c>
      <c r="R215" s="160">
        <v>0</v>
      </c>
      <c r="S215" s="160">
        <v>1087</v>
      </c>
      <c r="T215" s="160">
        <v>80</v>
      </c>
      <c r="U215" s="160">
        <v>1167</v>
      </c>
      <c r="V215" s="160">
        <v>560</v>
      </c>
      <c r="W215" s="160">
        <v>43</v>
      </c>
      <c r="X215" s="160">
        <v>564</v>
      </c>
      <c r="Y215" s="160">
        <v>682</v>
      </c>
      <c r="Z215" s="160">
        <v>0</v>
      </c>
      <c r="AA215" s="160">
        <v>682</v>
      </c>
      <c r="AB215" s="160">
        <v>1246</v>
      </c>
      <c r="AC215" s="160">
        <v>43</v>
      </c>
      <c r="AD215" s="181"/>
      <c r="AE215" s="160">
        <v>15911</v>
      </c>
      <c r="AF215" s="160">
        <v>112</v>
      </c>
      <c r="AG215" s="160">
        <v>15309</v>
      </c>
      <c r="AH215" s="160">
        <v>15421</v>
      </c>
      <c r="AI215" s="161">
        <v>96.92</v>
      </c>
      <c r="AJ215" s="160">
        <v>-43</v>
      </c>
      <c r="AK215" s="160">
        <v>134</v>
      </c>
      <c r="AL215" s="160">
        <v>15400</v>
      </c>
      <c r="AM215" s="160">
        <v>4796</v>
      </c>
      <c r="AN215" s="160">
        <v>3994</v>
      </c>
      <c r="AO215" s="160">
        <v>4017</v>
      </c>
      <c r="AP215" s="160">
        <v>2593</v>
      </c>
      <c r="AQ215" s="181"/>
      <c r="AR215" s="186" t="s">
        <v>681</v>
      </c>
    </row>
    <row r="216" spans="1:44" ht="12.75">
      <c r="A216" s="131">
        <v>214</v>
      </c>
      <c r="B216" s="132" t="s">
        <v>419</v>
      </c>
      <c r="C216" s="173" t="s">
        <v>420</v>
      </c>
      <c r="D216" s="160">
        <v>28893</v>
      </c>
      <c r="E216" s="160">
        <v>302</v>
      </c>
      <c r="F216" s="160">
        <v>27853</v>
      </c>
      <c r="G216" s="160">
        <v>28155</v>
      </c>
      <c r="H216" s="161">
        <v>97.45</v>
      </c>
      <c r="I216" s="160">
        <v>-27</v>
      </c>
      <c r="J216" s="160">
        <v>271</v>
      </c>
      <c r="K216" s="160">
        <v>28097</v>
      </c>
      <c r="L216" s="160">
        <v>8161</v>
      </c>
      <c r="M216" s="160">
        <v>8165</v>
      </c>
      <c r="N216" s="160">
        <v>8205</v>
      </c>
      <c r="O216" s="160">
        <v>3566</v>
      </c>
      <c r="P216" s="160">
        <v>5948</v>
      </c>
      <c r="Q216" s="160">
        <v>0</v>
      </c>
      <c r="R216" s="160">
        <v>0</v>
      </c>
      <c r="S216" s="160">
        <v>3348</v>
      </c>
      <c r="T216" s="160">
        <v>-363</v>
      </c>
      <c r="U216" s="160">
        <v>2985</v>
      </c>
      <c r="V216" s="160">
        <v>446</v>
      </c>
      <c r="W216" s="160">
        <v>162</v>
      </c>
      <c r="X216" s="160">
        <v>2377</v>
      </c>
      <c r="Y216" s="160">
        <v>856</v>
      </c>
      <c r="Z216" s="160">
        <v>-10</v>
      </c>
      <c r="AA216" s="160">
        <v>866</v>
      </c>
      <c r="AB216" s="160">
        <v>3243</v>
      </c>
      <c r="AC216" s="160">
        <v>372</v>
      </c>
      <c r="AD216" s="181"/>
      <c r="AE216" s="160">
        <v>13273</v>
      </c>
      <c r="AF216" s="160">
        <v>270</v>
      </c>
      <c r="AG216" s="160">
        <v>12562</v>
      </c>
      <c r="AH216" s="160">
        <v>12832</v>
      </c>
      <c r="AI216" s="161">
        <v>96.68</v>
      </c>
      <c r="AJ216" s="160">
        <v>-162</v>
      </c>
      <c r="AK216" s="160">
        <v>203</v>
      </c>
      <c r="AL216" s="160">
        <v>12603</v>
      </c>
      <c r="AM216" s="160">
        <v>3871</v>
      </c>
      <c r="AN216" s="160">
        <v>3975</v>
      </c>
      <c r="AO216" s="160">
        <v>3275</v>
      </c>
      <c r="AP216" s="160">
        <v>1482</v>
      </c>
      <c r="AQ216" s="181"/>
      <c r="AR216" s="186" t="s">
        <v>681</v>
      </c>
    </row>
    <row r="217" spans="1:44" ht="12.75">
      <c r="A217" s="131">
        <v>215</v>
      </c>
      <c r="B217" s="132" t="s">
        <v>421</v>
      </c>
      <c r="C217" s="173" t="s">
        <v>422</v>
      </c>
      <c r="D217" s="160">
        <v>54763</v>
      </c>
      <c r="E217" s="160">
        <v>685</v>
      </c>
      <c r="F217" s="160">
        <v>53267</v>
      </c>
      <c r="G217" s="160">
        <v>53952</v>
      </c>
      <c r="H217" s="161">
        <v>98.52</v>
      </c>
      <c r="I217" s="160">
        <v>498</v>
      </c>
      <c r="J217" s="160">
        <v>612</v>
      </c>
      <c r="K217" s="160">
        <v>54377</v>
      </c>
      <c r="L217" s="160">
        <v>16512</v>
      </c>
      <c r="M217" s="160">
        <v>15501</v>
      </c>
      <c r="N217" s="160">
        <v>15548</v>
      </c>
      <c r="O217" s="160">
        <v>6816</v>
      </c>
      <c r="P217" s="160">
        <v>8103</v>
      </c>
      <c r="Q217" s="160">
        <v>0</v>
      </c>
      <c r="R217" s="160">
        <v>0</v>
      </c>
      <c r="S217" s="160">
        <v>1732</v>
      </c>
      <c r="T217" s="160">
        <v>114</v>
      </c>
      <c r="U217" s="160">
        <v>1846</v>
      </c>
      <c r="V217" s="160">
        <v>872</v>
      </c>
      <c r="W217" s="160">
        <v>51</v>
      </c>
      <c r="X217" s="160">
        <v>923</v>
      </c>
      <c r="Y217" s="160">
        <v>857</v>
      </c>
      <c r="Z217" s="160">
        <v>13</v>
      </c>
      <c r="AA217" s="160">
        <v>844</v>
      </c>
      <c r="AB217" s="160">
        <v>1767</v>
      </c>
      <c r="AC217" s="160">
        <v>133</v>
      </c>
      <c r="AD217" s="181"/>
      <c r="AE217" s="160">
        <v>16483</v>
      </c>
      <c r="AF217" s="160">
        <v>143</v>
      </c>
      <c r="AG217" s="160">
        <v>15987</v>
      </c>
      <c r="AH217" s="160">
        <v>16130</v>
      </c>
      <c r="AI217" s="161">
        <v>97.86</v>
      </c>
      <c r="AJ217" s="160">
        <v>15</v>
      </c>
      <c r="AK217" s="160">
        <v>68</v>
      </c>
      <c r="AL217" s="160">
        <v>16070</v>
      </c>
      <c r="AM217" s="160">
        <v>5944</v>
      </c>
      <c r="AN217" s="160">
        <v>4280</v>
      </c>
      <c r="AO217" s="160">
        <v>4302</v>
      </c>
      <c r="AP217" s="160">
        <v>1544</v>
      </c>
      <c r="AQ217" s="181"/>
      <c r="AR217" s="186" t="s">
        <v>681</v>
      </c>
    </row>
    <row r="218" spans="1:44" ht="12.75">
      <c r="A218" s="131">
        <v>216</v>
      </c>
      <c r="B218" s="132" t="s">
        <v>423</v>
      </c>
      <c r="C218" s="173" t="s">
        <v>424</v>
      </c>
      <c r="D218" s="160">
        <v>91015</v>
      </c>
      <c r="E218" s="160">
        <v>639</v>
      </c>
      <c r="F218" s="160">
        <v>88105</v>
      </c>
      <c r="G218" s="160">
        <v>88744</v>
      </c>
      <c r="H218" s="161">
        <v>97.5</v>
      </c>
      <c r="I218" s="160">
        <v>1658</v>
      </c>
      <c r="J218" s="160">
        <v>487</v>
      </c>
      <c r="K218" s="160">
        <v>90250</v>
      </c>
      <c r="L218" s="160">
        <v>25014</v>
      </c>
      <c r="M218" s="160">
        <v>25217</v>
      </c>
      <c r="N218" s="160">
        <v>25124</v>
      </c>
      <c r="O218" s="160">
        <v>14895</v>
      </c>
      <c r="P218" s="160">
        <v>23061</v>
      </c>
      <c r="Q218" s="160">
        <v>0</v>
      </c>
      <c r="R218" s="160">
        <v>0</v>
      </c>
      <c r="S218" s="160">
        <v>5734</v>
      </c>
      <c r="T218" s="160">
        <v>72</v>
      </c>
      <c r="U218" s="160">
        <v>5806</v>
      </c>
      <c r="V218" s="160">
        <v>1866</v>
      </c>
      <c r="W218" s="160">
        <v>120</v>
      </c>
      <c r="X218" s="160">
        <v>3820</v>
      </c>
      <c r="Y218" s="160">
        <v>2521</v>
      </c>
      <c r="Z218" s="160">
        <v>1</v>
      </c>
      <c r="AA218" s="160">
        <v>2520</v>
      </c>
      <c r="AB218" s="160">
        <v>6340</v>
      </c>
      <c r="AC218" s="160">
        <v>473</v>
      </c>
      <c r="AD218" s="181"/>
      <c r="AE218" s="160">
        <v>72911</v>
      </c>
      <c r="AF218" s="160">
        <v>608</v>
      </c>
      <c r="AG218" s="160">
        <v>70908</v>
      </c>
      <c r="AH218" s="160">
        <v>71516</v>
      </c>
      <c r="AI218" s="161">
        <v>98.09</v>
      </c>
      <c r="AJ218" s="160">
        <v>-1456</v>
      </c>
      <c r="AK218" s="160">
        <v>627</v>
      </c>
      <c r="AL218" s="160">
        <v>70079</v>
      </c>
      <c r="AM218" s="160">
        <v>22260</v>
      </c>
      <c r="AN218" s="160">
        <v>20711</v>
      </c>
      <c r="AO218" s="160">
        <v>19663</v>
      </c>
      <c r="AP218" s="160">
        <v>7445</v>
      </c>
      <c r="AQ218" s="181"/>
      <c r="AR218" s="186" t="s">
        <v>683</v>
      </c>
    </row>
    <row r="219" spans="1:44" ht="12.75">
      <c r="A219" s="131">
        <v>217</v>
      </c>
      <c r="B219" s="132" t="s">
        <v>425</v>
      </c>
      <c r="C219" s="173" t="s">
        <v>426</v>
      </c>
      <c r="D219" s="160">
        <v>49010</v>
      </c>
      <c r="E219" s="160">
        <v>603</v>
      </c>
      <c r="F219" s="160">
        <v>47426</v>
      </c>
      <c r="G219" s="160">
        <v>48029</v>
      </c>
      <c r="H219" s="161">
        <v>98</v>
      </c>
      <c r="I219" s="160">
        <v>571</v>
      </c>
      <c r="J219" s="160">
        <v>533</v>
      </c>
      <c r="K219" s="160">
        <v>48530</v>
      </c>
      <c r="L219" s="160">
        <v>14562</v>
      </c>
      <c r="M219" s="160">
        <v>14035</v>
      </c>
      <c r="N219" s="160">
        <v>14013</v>
      </c>
      <c r="O219" s="160">
        <v>5920</v>
      </c>
      <c r="P219" s="160">
        <v>6186</v>
      </c>
      <c r="Q219" s="160">
        <v>0</v>
      </c>
      <c r="R219" s="160">
        <v>0</v>
      </c>
      <c r="S219" s="160">
        <v>1838</v>
      </c>
      <c r="T219" s="160">
        <v>134</v>
      </c>
      <c r="U219" s="160">
        <v>1972</v>
      </c>
      <c r="V219" s="160">
        <v>784</v>
      </c>
      <c r="W219" s="160">
        <v>143</v>
      </c>
      <c r="X219" s="160">
        <v>1045</v>
      </c>
      <c r="Y219" s="160">
        <v>1031</v>
      </c>
      <c r="Z219" s="160">
        <v>2</v>
      </c>
      <c r="AA219" s="160">
        <v>1029</v>
      </c>
      <c r="AB219" s="160">
        <v>2074</v>
      </c>
      <c r="AC219" s="160">
        <v>169</v>
      </c>
      <c r="AD219" s="181"/>
      <c r="AE219" s="160">
        <v>39943</v>
      </c>
      <c r="AF219" s="160">
        <v>439</v>
      </c>
      <c r="AG219" s="160">
        <v>39158</v>
      </c>
      <c r="AH219" s="160">
        <v>39597</v>
      </c>
      <c r="AI219" s="161">
        <v>99.13</v>
      </c>
      <c r="AJ219" s="160">
        <v>-860</v>
      </c>
      <c r="AK219" s="160">
        <v>315</v>
      </c>
      <c r="AL219" s="160">
        <v>38613</v>
      </c>
      <c r="AM219" s="160">
        <v>11700</v>
      </c>
      <c r="AN219" s="160">
        <v>11468</v>
      </c>
      <c r="AO219" s="160">
        <v>11275</v>
      </c>
      <c r="AP219" s="160">
        <v>4170</v>
      </c>
      <c r="AQ219" s="181"/>
      <c r="AR219" s="186" t="s">
        <v>681</v>
      </c>
    </row>
    <row r="220" spans="1:44" ht="12.75">
      <c r="A220" s="131">
        <v>218</v>
      </c>
      <c r="B220" s="132" t="s">
        <v>427</v>
      </c>
      <c r="C220" s="173" t="s">
        <v>428</v>
      </c>
      <c r="D220" s="160">
        <v>46501</v>
      </c>
      <c r="E220" s="160">
        <v>777</v>
      </c>
      <c r="F220" s="160">
        <v>45077</v>
      </c>
      <c r="G220" s="160">
        <v>45854</v>
      </c>
      <c r="H220" s="161">
        <v>98.61</v>
      </c>
      <c r="I220" s="160">
        <v>185</v>
      </c>
      <c r="J220" s="160">
        <v>831</v>
      </c>
      <c r="K220" s="160">
        <v>46093</v>
      </c>
      <c r="L220" s="160">
        <v>13706</v>
      </c>
      <c r="M220" s="160">
        <v>13097</v>
      </c>
      <c r="N220" s="160">
        <v>13052</v>
      </c>
      <c r="O220" s="160">
        <v>6238</v>
      </c>
      <c r="P220" s="160">
        <v>4484</v>
      </c>
      <c r="Q220" s="160">
        <v>0</v>
      </c>
      <c r="R220" s="160">
        <v>0</v>
      </c>
      <c r="S220" s="160">
        <v>1184</v>
      </c>
      <c r="T220" s="160">
        <v>-142</v>
      </c>
      <c r="U220" s="160">
        <v>1042</v>
      </c>
      <c r="V220" s="160">
        <v>432</v>
      </c>
      <c r="W220" s="160">
        <v>33</v>
      </c>
      <c r="X220" s="160">
        <v>577</v>
      </c>
      <c r="Y220" s="160">
        <v>688</v>
      </c>
      <c r="Z220" s="160">
        <v>13</v>
      </c>
      <c r="AA220" s="160">
        <v>675</v>
      </c>
      <c r="AB220" s="160">
        <v>1252</v>
      </c>
      <c r="AC220" s="160">
        <v>41</v>
      </c>
      <c r="AD220" s="181"/>
      <c r="AE220" s="160">
        <v>43312</v>
      </c>
      <c r="AF220" s="160">
        <v>67</v>
      </c>
      <c r="AG220" s="160">
        <v>42718</v>
      </c>
      <c r="AH220" s="160">
        <v>42785</v>
      </c>
      <c r="AI220" s="161">
        <v>98.78</v>
      </c>
      <c r="AJ220" s="160">
        <v>-1174</v>
      </c>
      <c r="AK220" s="160">
        <v>968</v>
      </c>
      <c r="AL220" s="160">
        <v>42512</v>
      </c>
      <c r="AM220" s="160">
        <v>12284</v>
      </c>
      <c r="AN220" s="160">
        <v>12131</v>
      </c>
      <c r="AO220" s="160">
        <v>12749</v>
      </c>
      <c r="AP220" s="160">
        <v>5348</v>
      </c>
      <c r="AQ220" s="181"/>
      <c r="AR220" s="186" t="s">
        <v>681</v>
      </c>
    </row>
    <row r="221" spans="1:44" ht="12.75">
      <c r="A221" s="131">
        <v>219</v>
      </c>
      <c r="B221" s="132" t="s">
        <v>429</v>
      </c>
      <c r="C221" s="173" t="s">
        <v>430</v>
      </c>
      <c r="D221" s="160">
        <v>62129</v>
      </c>
      <c r="E221" s="160">
        <v>583</v>
      </c>
      <c r="F221" s="160">
        <v>61010</v>
      </c>
      <c r="G221" s="160">
        <v>61593</v>
      </c>
      <c r="H221" s="161">
        <v>99.14</v>
      </c>
      <c r="I221" s="160">
        <v>301</v>
      </c>
      <c r="J221" s="160">
        <v>573</v>
      </c>
      <c r="K221" s="160">
        <v>61884</v>
      </c>
      <c r="L221" s="160">
        <v>18484</v>
      </c>
      <c r="M221" s="160">
        <v>18266</v>
      </c>
      <c r="N221" s="160">
        <v>17684</v>
      </c>
      <c r="O221" s="160">
        <v>7450</v>
      </c>
      <c r="P221" s="160">
        <v>5311</v>
      </c>
      <c r="Q221" s="160">
        <v>0</v>
      </c>
      <c r="R221" s="160">
        <v>0</v>
      </c>
      <c r="S221" s="160">
        <v>1272</v>
      </c>
      <c r="T221" s="160">
        <v>-64</v>
      </c>
      <c r="U221" s="160">
        <v>1208</v>
      </c>
      <c r="V221" s="160">
        <v>176</v>
      </c>
      <c r="W221" s="160">
        <v>58</v>
      </c>
      <c r="X221" s="160">
        <v>974</v>
      </c>
      <c r="Y221" s="160">
        <v>628</v>
      </c>
      <c r="Z221" s="160">
        <v>77</v>
      </c>
      <c r="AA221" s="160">
        <v>551</v>
      </c>
      <c r="AB221" s="160">
        <v>1525</v>
      </c>
      <c r="AC221" s="160">
        <v>92</v>
      </c>
      <c r="AD221" s="181"/>
      <c r="AE221" s="160">
        <v>24205</v>
      </c>
      <c r="AF221" s="160">
        <v>164</v>
      </c>
      <c r="AG221" s="160">
        <v>23786</v>
      </c>
      <c r="AH221" s="160">
        <v>23951</v>
      </c>
      <c r="AI221" s="161">
        <v>98.95</v>
      </c>
      <c r="AJ221" s="160">
        <v>-306</v>
      </c>
      <c r="AK221" s="160">
        <v>223</v>
      </c>
      <c r="AL221" s="160">
        <v>23703</v>
      </c>
      <c r="AM221" s="160">
        <v>7480</v>
      </c>
      <c r="AN221" s="160">
        <v>7039</v>
      </c>
      <c r="AO221" s="160">
        <v>6660</v>
      </c>
      <c r="AP221" s="160">
        <v>2524</v>
      </c>
      <c r="AQ221" s="181"/>
      <c r="AR221" s="186" t="s">
        <v>681</v>
      </c>
    </row>
    <row r="222" spans="1:44" ht="12.75">
      <c r="A222" s="131">
        <v>220</v>
      </c>
      <c r="B222" s="132" t="s">
        <v>431</v>
      </c>
      <c r="C222" s="173" t="s">
        <v>432</v>
      </c>
      <c r="D222" s="160">
        <v>41123</v>
      </c>
      <c r="E222" s="160">
        <v>281</v>
      </c>
      <c r="F222" s="160">
        <v>40143</v>
      </c>
      <c r="G222" s="160">
        <v>40424</v>
      </c>
      <c r="H222" s="161">
        <v>98.3</v>
      </c>
      <c r="I222" s="160">
        <v>258</v>
      </c>
      <c r="J222" s="160">
        <v>245</v>
      </c>
      <c r="K222" s="160">
        <v>40646</v>
      </c>
      <c r="L222" s="160">
        <v>11895</v>
      </c>
      <c r="M222" s="160">
        <v>11888</v>
      </c>
      <c r="N222" s="160">
        <v>11920</v>
      </c>
      <c r="O222" s="160">
        <v>4943</v>
      </c>
      <c r="P222" s="160">
        <v>5222</v>
      </c>
      <c r="Q222" s="160">
        <v>0</v>
      </c>
      <c r="R222" s="160">
        <v>0</v>
      </c>
      <c r="S222" s="160">
        <v>1798</v>
      </c>
      <c r="T222" s="160">
        <v>-55</v>
      </c>
      <c r="U222" s="160">
        <v>1743</v>
      </c>
      <c r="V222" s="160">
        <v>217</v>
      </c>
      <c r="W222" s="160">
        <v>48</v>
      </c>
      <c r="X222" s="160">
        <v>1478</v>
      </c>
      <c r="Y222" s="160">
        <v>699</v>
      </c>
      <c r="Z222" s="160">
        <v>3</v>
      </c>
      <c r="AA222" s="160">
        <v>696</v>
      </c>
      <c r="AB222" s="160">
        <v>2174</v>
      </c>
      <c r="AC222" s="160">
        <v>206</v>
      </c>
      <c r="AD222" s="181"/>
      <c r="AE222" s="160">
        <v>44577</v>
      </c>
      <c r="AF222" s="160">
        <v>415</v>
      </c>
      <c r="AG222" s="160">
        <v>43619</v>
      </c>
      <c r="AH222" s="160">
        <v>44034</v>
      </c>
      <c r="AI222" s="161">
        <v>98.78</v>
      </c>
      <c r="AJ222" s="160">
        <v>-725</v>
      </c>
      <c r="AK222" s="160">
        <v>677</v>
      </c>
      <c r="AL222" s="160">
        <v>43571</v>
      </c>
      <c r="AM222" s="160">
        <v>14647</v>
      </c>
      <c r="AN222" s="160">
        <v>8619</v>
      </c>
      <c r="AO222" s="160">
        <v>15322</v>
      </c>
      <c r="AP222" s="160">
        <v>4983</v>
      </c>
      <c r="AQ222" s="181"/>
      <c r="AR222" s="186" t="s">
        <v>681</v>
      </c>
    </row>
    <row r="223" spans="1:44" ht="12.75">
      <c r="A223" s="131">
        <v>221</v>
      </c>
      <c r="B223" s="132" t="s">
        <v>433</v>
      </c>
      <c r="C223" s="173" t="s">
        <v>434</v>
      </c>
      <c r="D223" s="160">
        <v>23119</v>
      </c>
      <c r="E223" s="160">
        <v>168</v>
      </c>
      <c r="F223" s="160">
        <v>22694</v>
      </c>
      <c r="G223" s="160">
        <v>22862</v>
      </c>
      <c r="H223" s="161">
        <v>98.89</v>
      </c>
      <c r="I223" s="160">
        <v>112</v>
      </c>
      <c r="J223" s="160">
        <v>172</v>
      </c>
      <c r="K223" s="160">
        <v>22978</v>
      </c>
      <c r="L223" s="160">
        <v>7068</v>
      </c>
      <c r="M223" s="160">
        <v>6652</v>
      </c>
      <c r="N223" s="160">
        <v>6618</v>
      </c>
      <c r="O223" s="160">
        <v>2640</v>
      </c>
      <c r="P223" s="160">
        <v>1854</v>
      </c>
      <c r="Q223" s="160">
        <v>0</v>
      </c>
      <c r="R223" s="160">
        <v>0</v>
      </c>
      <c r="S223" s="160">
        <v>517</v>
      </c>
      <c r="T223" s="160">
        <v>-35</v>
      </c>
      <c r="U223" s="160">
        <v>482</v>
      </c>
      <c r="V223" s="160">
        <v>215</v>
      </c>
      <c r="W223" s="160">
        <v>35</v>
      </c>
      <c r="X223" s="160">
        <v>232</v>
      </c>
      <c r="Y223" s="160">
        <v>296</v>
      </c>
      <c r="Z223" s="160">
        <v>4</v>
      </c>
      <c r="AA223" s="160">
        <v>292</v>
      </c>
      <c r="AB223" s="160">
        <v>524</v>
      </c>
      <c r="AC223" s="160">
        <v>38</v>
      </c>
      <c r="AD223" s="181"/>
      <c r="AE223" s="160">
        <v>9414</v>
      </c>
      <c r="AF223" s="160">
        <v>59</v>
      </c>
      <c r="AG223" s="160">
        <v>9235</v>
      </c>
      <c r="AH223" s="160">
        <v>9294</v>
      </c>
      <c r="AI223" s="161">
        <v>98.73</v>
      </c>
      <c r="AJ223" s="160">
        <v>-171</v>
      </c>
      <c r="AK223" s="160">
        <v>57</v>
      </c>
      <c r="AL223" s="160">
        <v>9121</v>
      </c>
      <c r="AM223" s="160">
        <v>3739</v>
      </c>
      <c r="AN223" s="160">
        <v>2263</v>
      </c>
      <c r="AO223" s="160">
        <v>2280</v>
      </c>
      <c r="AP223" s="160">
        <v>839</v>
      </c>
      <c r="AQ223" s="181"/>
      <c r="AR223" s="186" t="s">
        <v>684</v>
      </c>
    </row>
    <row r="224" spans="1:44" ht="12.75">
      <c r="A224" s="131">
        <v>222</v>
      </c>
      <c r="B224" s="132" t="s">
        <v>435</v>
      </c>
      <c r="C224" s="173" t="s">
        <v>436</v>
      </c>
      <c r="D224" s="160">
        <v>30055</v>
      </c>
      <c r="E224" s="160">
        <v>405</v>
      </c>
      <c r="F224" s="160">
        <v>29112</v>
      </c>
      <c r="G224" s="160">
        <v>29517</v>
      </c>
      <c r="H224" s="161">
        <v>98.21</v>
      </c>
      <c r="I224" s="160">
        <v>746</v>
      </c>
      <c r="J224" s="160">
        <v>343</v>
      </c>
      <c r="K224" s="160">
        <v>30201</v>
      </c>
      <c r="L224" s="160">
        <v>8833</v>
      </c>
      <c r="M224" s="160">
        <v>8629</v>
      </c>
      <c r="N224" s="160">
        <v>8488</v>
      </c>
      <c r="O224" s="160">
        <v>4251</v>
      </c>
      <c r="P224" s="160">
        <v>3335</v>
      </c>
      <c r="Q224" s="160">
        <v>0</v>
      </c>
      <c r="R224" s="160">
        <v>0</v>
      </c>
      <c r="S224" s="160">
        <v>901</v>
      </c>
      <c r="T224" s="160">
        <v>340</v>
      </c>
      <c r="U224" s="160">
        <v>1241</v>
      </c>
      <c r="V224" s="160">
        <v>776</v>
      </c>
      <c r="W224" s="160">
        <v>80</v>
      </c>
      <c r="X224" s="160">
        <v>385</v>
      </c>
      <c r="Y224" s="160">
        <v>560</v>
      </c>
      <c r="Z224" s="160">
        <v>13</v>
      </c>
      <c r="AA224" s="160">
        <v>547</v>
      </c>
      <c r="AB224" s="160">
        <v>932</v>
      </c>
      <c r="AC224" s="160">
        <v>45</v>
      </c>
      <c r="AD224" s="181"/>
      <c r="AE224" s="160">
        <v>15751</v>
      </c>
      <c r="AF224" s="160">
        <v>329</v>
      </c>
      <c r="AG224" s="160">
        <v>15223</v>
      </c>
      <c r="AH224" s="160">
        <v>15552</v>
      </c>
      <c r="AI224" s="161">
        <v>98.74</v>
      </c>
      <c r="AJ224" s="160">
        <v>400</v>
      </c>
      <c r="AK224" s="160">
        <v>257</v>
      </c>
      <c r="AL224" s="160">
        <v>15880</v>
      </c>
      <c r="AM224" s="160">
        <v>5514</v>
      </c>
      <c r="AN224" s="160">
        <v>3934</v>
      </c>
      <c r="AO224" s="160">
        <v>4362</v>
      </c>
      <c r="AP224" s="160">
        <v>2070</v>
      </c>
      <c r="AQ224" s="181"/>
      <c r="AR224" s="186" t="s">
        <v>681</v>
      </c>
    </row>
    <row r="225" spans="1:44" ht="12.75">
      <c r="A225" s="131">
        <v>223</v>
      </c>
      <c r="B225" s="132" t="s">
        <v>437</v>
      </c>
      <c r="C225" s="173" t="s">
        <v>438</v>
      </c>
      <c r="D225" s="160">
        <v>83963</v>
      </c>
      <c r="E225" s="160">
        <v>895</v>
      </c>
      <c r="F225" s="160">
        <v>76390</v>
      </c>
      <c r="G225" s="160">
        <v>77285</v>
      </c>
      <c r="H225" s="161">
        <v>92.05</v>
      </c>
      <c r="I225" s="160">
        <v>3581</v>
      </c>
      <c r="J225" s="160">
        <v>1579</v>
      </c>
      <c r="K225" s="160">
        <v>81550</v>
      </c>
      <c r="L225" s="160">
        <v>23360</v>
      </c>
      <c r="M225" s="160">
        <v>22689</v>
      </c>
      <c r="N225" s="160">
        <v>22595</v>
      </c>
      <c r="O225" s="160">
        <v>12906</v>
      </c>
      <c r="P225" s="160">
        <v>26705</v>
      </c>
      <c r="Q225" s="160">
        <v>0</v>
      </c>
      <c r="R225" s="160">
        <v>0</v>
      </c>
      <c r="S225" s="160">
        <v>26996</v>
      </c>
      <c r="T225" s="160">
        <v>-1789</v>
      </c>
      <c r="U225" s="160">
        <v>25207</v>
      </c>
      <c r="V225" s="160">
        <v>3985</v>
      </c>
      <c r="W225" s="160">
        <v>948</v>
      </c>
      <c r="X225" s="160">
        <v>20274</v>
      </c>
      <c r="Y225" s="160">
        <v>8131</v>
      </c>
      <c r="Z225" s="160">
        <v>49</v>
      </c>
      <c r="AA225" s="160">
        <v>8082</v>
      </c>
      <c r="AB225" s="160">
        <v>28356</v>
      </c>
      <c r="AC225" s="160">
        <v>2266</v>
      </c>
      <c r="AD225" s="181"/>
      <c r="AE225" s="160">
        <v>91833</v>
      </c>
      <c r="AF225" s="160">
        <v>552</v>
      </c>
      <c r="AG225" s="160">
        <v>85023</v>
      </c>
      <c r="AH225" s="160">
        <v>85575</v>
      </c>
      <c r="AI225" s="161">
        <v>93.19</v>
      </c>
      <c r="AJ225" s="160">
        <v>145</v>
      </c>
      <c r="AK225" s="160">
        <v>811</v>
      </c>
      <c r="AL225" s="160">
        <v>85979</v>
      </c>
      <c r="AM225" s="160">
        <v>27214</v>
      </c>
      <c r="AN225" s="160">
        <v>24611</v>
      </c>
      <c r="AO225" s="160">
        <v>22607</v>
      </c>
      <c r="AP225" s="160">
        <v>11547</v>
      </c>
      <c r="AQ225" s="181"/>
      <c r="AR225" s="186" t="s">
        <v>683</v>
      </c>
    </row>
    <row r="226" spans="1:44" ht="12.75">
      <c r="A226" s="131">
        <v>224</v>
      </c>
      <c r="B226" s="132" t="s">
        <v>439</v>
      </c>
      <c r="C226" s="173" t="s">
        <v>440</v>
      </c>
      <c r="D226" s="160">
        <v>84314</v>
      </c>
      <c r="E226" s="160">
        <v>3044</v>
      </c>
      <c r="F226" s="160">
        <v>79744</v>
      </c>
      <c r="G226" s="160">
        <v>82788</v>
      </c>
      <c r="H226" s="161">
        <v>98.19</v>
      </c>
      <c r="I226" s="160">
        <v>950</v>
      </c>
      <c r="J226" s="160">
        <v>2107</v>
      </c>
      <c r="K226" s="160">
        <v>82801</v>
      </c>
      <c r="L226" s="160">
        <v>24161</v>
      </c>
      <c r="M226" s="160">
        <v>23641</v>
      </c>
      <c r="N226" s="160">
        <v>24015</v>
      </c>
      <c r="O226" s="160">
        <v>10984</v>
      </c>
      <c r="P226" s="160">
        <v>31186</v>
      </c>
      <c r="Q226" s="160">
        <v>0</v>
      </c>
      <c r="R226" s="160">
        <v>0</v>
      </c>
      <c r="S226" s="160">
        <v>14554</v>
      </c>
      <c r="T226" s="160">
        <v>1551</v>
      </c>
      <c r="U226" s="160">
        <v>16105</v>
      </c>
      <c r="V226" s="160">
        <v>950</v>
      </c>
      <c r="W226" s="160">
        <v>166</v>
      </c>
      <c r="X226" s="160">
        <v>14989</v>
      </c>
      <c r="Y226" s="160">
        <v>1982</v>
      </c>
      <c r="Z226" s="160">
        <v>0</v>
      </c>
      <c r="AA226" s="160">
        <v>1982</v>
      </c>
      <c r="AB226" s="160">
        <v>16971</v>
      </c>
      <c r="AC226" s="160">
        <v>1371</v>
      </c>
      <c r="AD226" s="181"/>
      <c r="AE226" s="160">
        <v>96507</v>
      </c>
      <c r="AF226" s="160">
        <v>1024</v>
      </c>
      <c r="AG226" s="160">
        <v>92146</v>
      </c>
      <c r="AH226" s="160">
        <v>93170</v>
      </c>
      <c r="AI226" s="161">
        <v>96.54</v>
      </c>
      <c r="AJ226" s="160">
        <v>-454</v>
      </c>
      <c r="AK226" s="160">
        <v>632</v>
      </c>
      <c r="AL226" s="160">
        <v>92324</v>
      </c>
      <c r="AM226" s="160">
        <v>33921</v>
      </c>
      <c r="AN226" s="160">
        <v>26573</v>
      </c>
      <c r="AO226" s="160">
        <v>23146</v>
      </c>
      <c r="AP226" s="160">
        <v>8684</v>
      </c>
      <c r="AQ226" s="181"/>
      <c r="AR226" s="186" t="s">
        <v>683</v>
      </c>
    </row>
    <row r="227" spans="1:44" ht="12.75">
      <c r="A227" s="131">
        <v>225</v>
      </c>
      <c r="B227" s="132" t="s">
        <v>441</v>
      </c>
      <c r="C227" s="173" t="s">
        <v>442</v>
      </c>
      <c r="D227" s="160">
        <v>54429</v>
      </c>
      <c r="E227" s="160">
        <v>1087</v>
      </c>
      <c r="F227" s="160">
        <v>52077</v>
      </c>
      <c r="G227" s="160">
        <v>53164</v>
      </c>
      <c r="H227" s="161">
        <v>97.68</v>
      </c>
      <c r="I227" s="160">
        <v>1914</v>
      </c>
      <c r="J227" s="160">
        <v>958</v>
      </c>
      <c r="K227" s="160">
        <v>54949</v>
      </c>
      <c r="L227" s="160">
        <v>16257</v>
      </c>
      <c r="M227" s="160">
        <v>15658</v>
      </c>
      <c r="N227" s="160">
        <v>14690</v>
      </c>
      <c r="O227" s="160">
        <v>8344</v>
      </c>
      <c r="P227" s="160">
        <v>10951</v>
      </c>
      <c r="Q227" s="160">
        <v>0</v>
      </c>
      <c r="R227" s="160">
        <v>0</v>
      </c>
      <c r="S227" s="160">
        <v>3895</v>
      </c>
      <c r="T227" s="160">
        <v>558</v>
      </c>
      <c r="U227" s="160">
        <v>4453</v>
      </c>
      <c r="V227" s="160">
        <v>1914</v>
      </c>
      <c r="W227" s="160">
        <v>195</v>
      </c>
      <c r="X227" s="160">
        <v>2344</v>
      </c>
      <c r="Y227" s="160">
        <v>1520</v>
      </c>
      <c r="Z227" s="160">
        <v>34</v>
      </c>
      <c r="AA227" s="160">
        <v>1486</v>
      </c>
      <c r="AB227" s="160">
        <v>3830</v>
      </c>
      <c r="AC227" s="160">
        <v>156</v>
      </c>
      <c r="AD227" s="181"/>
      <c r="AE227" s="160">
        <v>31192</v>
      </c>
      <c r="AF227" s="160">
        <v>572</v>
      </c>
      <c r="AG227" s="160">
        <v>29847</v>
      </c>
      <c r="AH227" s="160">
        <v>30419</v>
      </c>
      <c r="AI227" s="161">
        <v>97.52</v>
      </c>
      <c r="AJ227" s="160">
        <v>121</v>
      </c>
      <c r="AK227" s="160">
        <v>377</v>
      </c>
      <c r="AL227" s="160">
        <v>30345</v>
      </c>
      <c r="AM227" s="160">
        <v>9879</v>
      </c>
      <c r="AN227" s="160">
        <v>8667</v>
      </c>
      <c r="AO227" s="160">
        <v>7609</v>
      </c>
      <c r="AP227" s="160">
        <v>4190</v>
      </c>
      <c r="AQ227" s="181"/>
      <c r="AR227" s="186" t="s">
        <v>681</v>
      </c>
    </row>
    <row r="228" spans="1:44" ht="12.75">
      <c r="A228" s="131">
        <v>226</v>
      </c>
      <c r="B228" s="132" t="s">
        <v>443</v>
      </c>
      <c r="C228" s="173" t="s">
        <v>444</v>
      </c>
      <c r="D228" s="160">
        <v>52622</v>
      </c>
      <c r="E228" s="160">
        <v>740</v>
      </c>
      <c r="F228" s="160">
        <v>50877</v>
      </c>
      <c r="G228" s="160">
        <v>51617</v>
      </c>
      <c r="H228" s="161">
        <v>98.09</v>
      </c>
      <c r="I228" s="160">
        <v>741</v>
      </c>
      <c r="J228" s="160">
        <v>763</v>
      </c>
      <c r="K228" s="160">
        <v>52381</v>
      </c>
      <c r="L228" s="160">
        <v>15373</v>
      </c>
      <c r="M228" s="160">
        <v>15078</v>
      </c>
      <c r="N228" s="160">
        <v>16609</v>
      </c>
      <c r="O228" s="160">
        <v>5321</v>
      </c>
      <c r="P228" s="160">
        <v>8495</v>
      </c>
      <c r="Q228" s="160">
        <v>0</v>
      </c>
      <c r="R228" s="160">
        <v>0</v>
      </c>
      <c r="S228" s="160">
        <v>2031</v>
      </c>
      <c r="T228" s="160">
        <v>71</v>
      </c>
      <c r="U228" s="160">
        <v>2102</v>
      </c>
      <c r="V228" s="160">
        <v>928</v>
      </c>
      <c r="W228" s="160">
        <v>47</v>
      </c>
      <c r="X228" s="160">
        <v>1127</v>
      </c>
      <c r="Y228" s="160">
        <v>1055</v>
      </c>
      <c r="Z228" s="160">
        <v>16</v>
      </c>
      <c r="AA228" s="160">
        <v>1039</v>
      </c>
      <c r="AB228" s="160">
        <v>2166</v>
      </c>
      <c r="AC228" s="160">
        <v>180</v>
      </c>
      <c r="AD228" s="181"/>
      <c r="AE228" s="160">
        <v>34995</v>
      </c>
      <c r="AF228" s="160">
        <v>190</v>
      </c>
      <c r="AG228" s="160">
        <v>33946</v>
      </c>
      <c r="AH228" s="160">
        <v>34136</v>
      </c>
      <c r="AI228" s="161">
        <v>97.55</v>
      </c>
      <c r="AJ228" s="160">
        <v>117</v>
      </c>
      <c r="AK228" s="160">
        <v>139</v>
      </c>
      <c r="AL228" s="160">
        <v>34202</v>
      </c>
      <c r="AM228" s="160">
        <v>11442</v>
      </c>
      <c r="AN228" s="160">
        <v>9592</v>
      </c>
      <c r="AO228" s="160">
        <v>9985</v>
      </c>
      <c r="AP228" s="160">
        <v>3183</v>
      </c>
      <c r="AQ228" s="181"/>
      <c r="AR228" s="186" t="s">
        <v>681</v>
      </c>
    </row>
    <row r="229" spans="1:44" ht="12.75">
      <c r="A229" s="131">
        <v>227</v>
      </c>
      <c r="B229" s="132" t="s">
        <v>445</v>
      </c>
      <c r="C229" s="173" t="s">
        <v>446</v>
      </c>
      <c r="D229" s="160">
        <v>114529</v>
      </c>
      <c r="E229" s="160">
        <v>843</v>
      </c>
      <c r="F229" s="160">
        <v>110552</v>
      </c>
      <c r="G229" s="160">
        <v>111395</v>
      </c>
      <c r="H229" s="161">
        <v>97.26</v>
      </c>
      <c r="I229" s="160">
        <v>1455</v>
      </c>
      <c r="J229" s="160">
        <v>913</v>
      </c>
      <c r="K229" s="160">
        <v>112920</v>
      </c>
      <c r="L229" s="160">
        <v>33691</v>
      </c>
      <c r="M229" s="160">
        <v>32670</v>
      </c>
      <c r="N229" s="160">
        <v>32420</v>
      </c>
      <c r="O229" s="160">
        <v>14139</v>
      </c>
      <c r="P229" s="160">
        <v>26961</v>
      </c>
      <c r="Q229" s="160">
        <v>0</v>
      </c>
      <c r="R229" s="160">
        <v>0</v>
      </c>
      <c r="S229" s="160">
        <v>13974</v>
      </c>
      <c r="T229" s="160">
        <v>-868</v>
      </c>
      <c r="U229" s="160">
        <v>13106</v>
      </c>
      <c r="V229" s="160">
        <v>1455</v>
      </c>
      <c r="W229" s="160">
        <v>2730</v>
      </c>
      <c r="X229" s="160">
        <v>8921</v>
      </c>
      <c r="Y229" s="160">
        <v>3394</v>
      </c>
      <c r="Z229" s="160">
        <v>24</v>
      </c>
      <c r="AA229" s="160">
        <v>3370</v>
      </c>
      <c r="AB229" s="160">
        <v>12291</v>
      </c>
      <c r="AC229" s="160">
        <v>261</v>
      </c>
      <c r="AD229" s="181"/>
      <c r="AE229" s="160">
        <v>68914</v>
      </c>
      <c r="AF229" s="160">
        <v>264</v>
      </c>
      <c r="AG229" s="160">
        <v>67243</v>
      </c>
      <c r="AH229" s="160">
        <v>67507</v>
      </c>
      <c r="AI229" s="161">
        <v>97.96</v>
      </c>
      <c r="AJ229" s="160">
        <v>-4659</v>
      </c>
      <c r="AK229" s="160">
        <v>182</v>
      </c>
      <c r="AL229" s="160">
        <v>62766</v>
      </c>
      <c r="AM229" s="160">
        <v>22255</v>
      </c>
      <c r="AN229" s="160">
        <v>17011</v>
      </c>
      <c r="AO229" s="160">
        <v>17332</v>
      </c>
      <c r="AP229" s="160">
        <v>6168</v>
      </c>
      <c r="AQ229" s="181"/>
      <c r="AR229" s="186" t="s">
        <v>683</v>
      </c>
    </row>
    <row r="230" spans="1:44" ht="12.75">
      <c r="A230" s="131">
        <v>228</v>
      </c>
      <c r="B230" s="132" t="s">
        <v>447</v>
      </c>
      <c r="C230" s="173" t="s">
        <v>448</v>
      </c>
      <c r="D230" s="160">
        <v>42362</v>
      </c>
      <c r="E230" s="160">
        <v>540</v>
      </c>
      <c r="F230" s="160">
        <v>41054</v>
      </c>
      <c r="G230" s="160">
        <v>41594</v>
      </c>
      <c r="H230" s="161">
        <v>98.19</v>
      </c>
      <c r="I230" s="160">
        <v>508</v>
      </c>
      <c r="J230" s="160">
        <v>356</v>
      </c>
      <c r="K230" s="160">
        <v>41918</v>
      </c>
      <c r="L230" s="160">
        <v>12491</v>
      </c>
      <c r="M230" s="160">
        <v>11992</v>
      </c>
      <c r="N230" s="160">
        <v>12172</v>
      </c>
      <c r="O230" s="160">
        <v>5263</v>
      </c>
      <c r="P230" s="160">
        <v>4679</v>
      </c>
      <c r="Q230" s="160">
        <v>0</v>
      </c>
      <c r="R230" s="160">
        <v>0</v>
      </c>
      <c r="S230" s="160">
        <v>2499</v>
      </c>
      <c r="T230" s="160">
        <v>-300</v>
      </c>
      <c r="U230" s="160">
        <v>2199</v>
      </c>
      <c r="V230" s="160">
        <v>604</v>
      </c>
      <c r="W230" s="160">
        <v>236</v>
      </c>
      <c r="X230" s="160">
        <v>1359</v>
      </c>
      <c r="Y230" s="160">
        <v>1114</v>
      </c>
      <c r="Z230" s="160">
        <v>0.87</v>
      </c>
      <c r="AA230" s="160">
        <v>1113.13</v>
      </c>
      <c r="AB230" s="160">
        <v>2472.13</v>
      </c>
      <c r="AC230" s="160">
        <v>142</v>
      </c>
      <c r="AD230" s="181"/>
      <c r="AE230" s="160">
        <v>38038</v>
      </c>
      <c r="AF230" s="160">
        <v>88</v>
      </c>
      <c r="AG230" s="160">
        <v>37409</v>
      </c>
      <c r="AH230" s="160">
        <v>37497</v>
      </c>
      <c r="AI230" s="161">
        <v>98.58</v>
      </c>
      <c r="AJ230" s="160">
        <v>17</v>
      </c>
      <c r="AK230" s="160">
        <v>64</v>
      </c>
      <c r="AL230" s="160">
        <v>37490</v>
      </c>
      <c r="AM230" s="160">
        <v>12516</v>
      </c>
      <c r="AN230" s="160">
        <v>10506</v>
      </c>
      <c r="AO230" s="160">
        <v>10267</v>
      </c>
      <c r="AP230" s="160">
        <v>4201</v>
      </c>
      <c r="AQ230" s="181"/>
      <c r="AR230" s="186" t="s">
        <v>681</v>
      </c>
    </row>
    <row r="231" spans="1:44" ht="12.75">
      <c r="A231" s="131">
        <v>229</v>
      </c>
      <c r="B231" s="132" t="s">
        <v>449</v>
      </c>
      <c r="C231" s="173" t="s">
        <v>450</v>
      </c>
      <c r="D231" s="160">
        <v>70322</v>
      </c>
      <c r="E231" s="160">
        <v>824</v>
      </c>
      <c r="F231" s="160">
        <v>68424</v>
      </c>
      <c r="G231" s="160">
        <v>69248</v>
      </c>
      <c r="H231" s="161">
        <v>98.47</v>
      </c>
      <c r="I231" s="160">
        <v>581</v>
      </c>
      <c r="J231" s="160">
        <v>1179</v>
      </c>
      <c r="K231" s="160">
        <v>70184</v>
      </c>
      <c r="L231" s="160">
        <v>20945</v>
      </c>
      <c r="M231" s="160">
        <v>20015</v>
      </c>
      <c r="N231" s="160">
        <v>20328</v>
      </c>
      <c r="O231" s="160">
        <v>8896</v>
      </c>
      <c r="P231" s="160">
        <v>6705</v>
      </c>
      <c r="Q231" s="160">
        <v>0</v>
      </c>
      <c r="R231" s="160">
        <v>0</v>
      </c>
      <c r="S231" s="160">
        <v>3491</v>
      </c>
      <c r="T231" s="160">
        <v>290</v>
      </c>
      <c r="U231" s="160">
        <v>3781</v>
      </c>
      <c r="V231" s="160">
        <v>1109</v>
      </c>
      <c r="W231" s="160">
        <v>346</v>
      </c>
      <c r="X231" s="160">
        <v>2326</v>
      </c>
      <c r="Y231" s="160">
        <v>1166</v>
      </c>
      <c r="Z231" s="160">
        <v>12</v>
      </c>
      <c r="AA231" s="160">
        <v>1154</v>
      </c>
      <c r="AB231" s="160">
        <v>3480</v>
      </c>
      <c r="AC231" s="160">
        <v>0</v>
      </c>
      <c r="AD231" s="181"/>
      <c r="AE231" s="160">
        <v>35377</v>
      </c>
      <c r="AF231" s="160">
        <v>511</v>
      </c>
      <c r="AG231" s="160">
        <v>33968</v>
      </c>
      <c r="AH231" s="160">
        <v>34479</v>
      </c>
      <c r="AI231" s="161">
        <v>97.46</v>
      </c>
      <c r="AJ231" s="160">
        <v>-192</v>
      </c>
      <c r="AK231" s="160">
        <v>523</v>
      </c>
      <c r="AL231" s="160">
        <v>34299</v>
      </c>
      <c r="AM231" s="160">
        <v>11654</v>
      </c>
      <c r="AN231" s="160">
        <v>9599</v>
      </c>
      <c r="AO231" s="160">
        <v>9272</v>
      </c>
      <c r="AP231" s="160">
        <v>3774</v>
      </c>
      <c r="AQ231" s="181"/>
      <c r="AR231" s="186" t="s">
        <v>681</v>
      </c>
    </row>
    <row r="232" spans="1:44" ht="12.75">
      <c r="A232" s="131">
        <v>230</v>
      </c>
      <c r="B232" s="132" t="s">
        <v>451</v>
      </c>
      <c r="C232" s="173" t="s">
        <v>452</v>
      </c>
      <c r="D232" s="160">
        <v>187300</v>
      </c>
      <c r="E232" s="160">
        <v>2019</v>
      </c>
      <c r="F232" s="160">
        <v>176490</v>
      </c>
      <c r="G232" s="160">
        <v>178509</v>
      </c>
      <c r="H232" s="161">
        <v>95.31</v>
      </c>
      <c r="I232" s="160">
        <v>5789</v>
      </c>
      <c r="J232" s="160">
        <v>2019</v>
      </c>
      <c r="K232" s="160">
        <v>184298</v>
      </c>
      <c r="L232" s="160">
        <v>53555</v>
      </c>
      <c r="M232" s="160">
        <v>50968</v>
      </c>
      <c r="N232" s="160">
        <v>50923</v>
      </c>
      <c r="O232" s="160">
        <v>28852</v>
      </c>
      <c r="P232" s="160">
        <v>46774</v>
      </c>
      <c r="Q232" s="160">
        <v>0</v>
      </c>
      <c r="R232" s="160">
        <v>0</v>
      </c>
      <c r="S232" s="160">
        <v>33482</v>
      </c>
      <c r="T232" s="160">
        <v>-1169</v>
      </c>
      <c r="U232" s="160">
        <v>32313</v>
      </c>
      <c r="V232" s="160">
        <v>6928</v>
      </c>
      <c r="W232" s="160">
        <v>1024</v>
      </c>
      <c r="X232" s="160">
        <v>24361</v>
      </c>
      <c r="Y232" s="160">
        <v>10053</v>
      </c>
      <c r="Z232" s="160">
        <v>79</v>
      </c>
      <c r="AA232" s="160">
        <v>9974</v>
      </c>
      <c r="AB232" s="160">
        <v>34335</v>
      </c>
      <c r="AC232" s="160">
        <v>3274</v>
      </c>
      <c r="AD232" s="181"/>
      <c r="AE232" s="160">
        <v>207259</v>
      </c>
      <c r="AF232" s="160">
        <v>486</v>
      </c>
      <c r="AG232" s="160">
        <v>200818</v>
      </c>
      <c r="AH232" s="160">
        <v>201304</v>
      </c>
      <c r="AI232" s="161">
        <v>97.13</v>
      </c>
      <c r="AJ232" s="160">
        <v>1355</v>
      </c>
      <c r="AK232" s="160">
        <v>840</v>
      </c>
      <c r="AL232" s="160">
        <v>203013</v>
      </c>
      <c r="AM232" s="160">
        <v>59170</v>
      </c>
      <c r="AN232" s="160">
        <v>62270</v>
      </c>
      <c r="AO232" s="160">
        <v>56725</v>
      </c>
      <c r="AP232" s="160">
        <v>24848</v>
      </c>
      <c r="AQ232" s="181"/>
      <c r="AR232" s="186" t="s">
        <v>683</v>
      </c>
    </row>
    <row r="233" spans="1:44" ht="12.75">
      <c r="A233" s="131">
        <v>231</v>
      </c>
      <c r="B233" s="132" t="s">
        <v>453</v>
      </c>
      <c r="C233" s="173" t="s">
        <v>454</v>
      </c>
      <c r="D233" s="160">
        <v>51938</v>
      </c>
      <c r="E233" s="160">
        <v>834</v>
      </c>
      <c r="F233" s="160">
        <v>49868</v>
      </c>
      <c r="G233" s="160">
        <v>50702</v>
      </c>
      <c r="H233" s="161">
        <v>97.62</v>
      </c>
      <c r="I233" s="160">
        <v>1035</v>
      </c>
      <c r="J233" s="160">
        <v>683</v>
      </c>
      <c r="K233" s="160">
        <v>51586</v>
      </c>
      <c r="L233" s="160">
        <v>15150</v>
      </c>
      <c r="M233" s="160">
        <v>15016</v>
      </c>
      <c r="N233" s="160">
        <v>14772</v>
      </c>
      <c r="O233" s="160">
        <v>6648</v>
      </c>
      <c r="P233" s="160">
        <v>10524</v>
      </c>
      <c r="Q233" s="160">
        <v>0</v>
      </c>
      <c r="R233" s="160">
        <v>0</v>
      </c>
      <c r="S233" s="160">
        <v>5321</v>
      </c>
      <c r="T233" s="160">
        <v>-32</v>
      </c>
      <c r="U233" s="160">
        <v>5289</v>
      </c>
      <c r="V233" s="160">
        <v>1202</v>
      </c>
      <c r="W233" s="160">
        <v>254</v>
      </c>
      <c r="X233" s="160">
        <v>3833</v>
      </c>
      <c r="Y233" s="160">
        <v>1403</v>
      </c>
      <c r="Z233" s="160">
        <v>9</v>
      </c>
      <c r="AA233" s="160">
        <v>1394</v>
      </c>
      <c r="AB233" s="160">
        <v>5227</v>
      </c>
      <c r="AC233" s="160">
        <v>560</v>
      </c>
      <c r="AD233" s="181"/>
      <c r="AE233" s="160">
        <v>28598</v>
      </c>
      <c r="AF233" s="160">
        <v>192</v>
      </c>
      <c r="AG233" s="160">
        <v>27787</v>
      </c>
      <c r="AH233" s="160">
        <v>27979</v>
      </c>
      <c r="AI233" s="161">
        <v>97.84</v>
      </c>
      <c r="AJ233" s="160">
        <v>-864</v>
      </c>
      <c r="AK233" s="160">
        <v>78</v>
      </c>
      <c r="AL233" s="160">
        <v>27001</v>
      </c>
      <c r="AM233" s="160">
        <v>10250</v>
      </c>
      <c r="AN233" s="160">
        <v>7377</v>
      </c>
      <c r="AO233" s="160">
        <v>7354</v>
      </c>
      <c r="AP233" s="160">
        <v>2020</v>
      </c>
      <c r="AQ233" s="181"/>
      <c r="AR233" s="186" t="s">
        <v>681</v>
      </c>
    </row>
    <row r="234" spans="1:44" ht="12.75">
      <c r="A234" s="131">
        <v>232</v>
      </c>
      <c r="B234" s="132" t="s">
        <v>658</v>
      </c>
      <c r="C234" s="173" t="s">
        <v>667</v>
      </c>
      <c r="D234" s="160">
        <v>147518</v>
      </c>
      <c r="E234" s="160">
        <v>1928</v>
      </c>
      <c r="F234" s="160">
        <v>143043</v>
      </c>
      <c r="G234" s="160">
        <v>144971</v>
      </c>
      <c r="H234" s="161">
        <v>98.27</v>
      </c>
      <c r="I234" s="160">
        <v>2180</v>
      </c>
      <c r="J234" s="160">
        <v>1702</v>
      </c>
      <c r="K234" s="160">
        <v>146925</v>
      </c>
      <c r="L234" s="160">
        <v>43516</v>
      </c>
      <c r="M234" s="160">
        <v>41830</v>
      </c>
      <c r="N234" s="160">
        <v>48187</v>
      </c>
      <c r="O234" s="160">
        <v>13392</v>
      </c>
      <c r="P234" s="160">
        <v>20230</v>
      </c>
      <c r="Q234" s="160">
        <v>0</v>
      </c>
      <c r="R234" s="160">
        <v>0</v>
      </c>
      <c r="S234" s="160">
        <v>7659</v>
      </c>
      <c r="T234" s="160">
        <v>-271</v>
      </c>
      <c r="U234" s="160">
        <v>7388</v>
      </c>
      <c r="V234" s="160">
        <v>2346</v>
      </c>
      <c r="W234" s="160">
        <v>334</v>
      </c>
      <c r="X234" s="160">
        <v>4708</v>
      </c>
      <c r="Y234" s="160">
        <v>2720</v>
      </c>
      <c r="Z234" s="160">
        <v>25</v>
      </c>
      <c r="AA234" s="160">
        <v>2695</v>
      </c>
      <c r="AB234" s="160">
        <v>7403</v>
      </c>
      <c r="AC234" s="160">
        <v>498</v>
      </c>
      <c r="AD234" s="181"/>
      <c r="AE234" s="160">
        <v>73372</v>
      </c>
      <c r="AF234" s="160">
        <v>1030</v>
      </c>
      <c r="AG234" s="160">
        <v>71186</v>
      </c>
      <c r="AH234" s="160">
        <v>72216</v>
      </c>
      <c r="AI234" s="161">
        <v>98.42</v>
      </c>
      <c r="AJ234" s="160">
        <v>237</v>
      </c>
      <c r="AK234" s="160">
        <v>1652</v>
      </c>
      <c r="AL234" s="160">
        <v>73075</v>
      </c>
      <c r="AM234" s="160">
        <v>21087</v>
      </c>
      <c r="AN234" s="160">
        <v>19234</v>
      </c>
      <c r="AO234" s="160">
        <v>25393</v>
      </c>
      <c r="AP234" s="160">
        <v>7361</v>
      </c>
      <c r="AQ234" s="181"/>
      <c r="AR234" s="186" t="s">
        <v>684</v>
      </c>
    </row>
    <row r="235" spans="1:44" ht="12.75">
      <c r="A235" s="131">
        <v>233</v>
      </c>
      <c r="B235" s="132" t="s">
        <v>455</v>
      </c>
      <c r="C235" s="173" t="s">
        <v>456</v>
      </c>
      <c r="D235" s="160">
        <v>48407</v>
      </c>
      <c r="E235" s="160">
        <v>1515</v>
      </c>
      <c r="F235" s="160">
        <v>44633</v>
      </c>
      <c r="G235" s="160">
        <v>46148</v>
      </c>
      <c r="H235" s="161">
        <v>95.3</v>
      </c>
      <c r="I235" s="160">
        <v>448</v>
      </c>
      <c r="J235" s="160">
        <v>3065</v>
      </c>
      <c r="K235" s="160">
        <v>48146</v>
      </c>
      <c r="L235" s="160">
        <v>13459</v>
      </c>
      <c r="M235" s="160">
        <v>13646</v>
      </c>
      <c r="N235" s="160">
        <v>13603</v>
      </c>
      <c r="O235" s="160">
        <v>7438</v>
      </c>
      <c r="P235" s="160">
        <v>10432</v>
      </c>
      <c r="Q235" s="160">
        <v>0</v>
      </c>
      <c r="R235" s="160">
        <v>0</v>
      </c>
      <c r="S235" s="160">
        <v>10250</v>
      </c>
      <c r="T235" s="160">
        <v>-212</v>
      </c>
      <c r="U235" s="160">
        <v>10038</v>
      </c>
      <c r="V235" s="160">
        <v>1423</v>
      </c>
      <c r="W235" s="160">
        <v>450</v>
      </c>
      <c r="X235" s="160">
        <v>8165</v>
      </c>
      <c r="Y235" s="160">
        <v>2500</v>
      </c>
      <c r="Z235" s="160">
        <v>45</v>
      </c>
      <c r="AA235" s="160">
        <v>2455</v>
      </c>
      <c r="AB235" s="160">
        <v>10620</v>
      </c>
      <c r="AC235" s="160">
        <v>0</v>
      </c>
      <c r="AD235" s="181"/>
      <c r="AE235" s="160">
        <v>93510</v>
      </c>
      <c r="AF235" s="160">
        <v>957</v>
      </c>
      <c r="AG235" s="160">
        <v>87803</v>
      </c>
      <c r="AH235" s="160">
        <v>88760</v>
      </c>
      <c r="AI235" s="161">
        <v>94.92</v>
      </c>
      <c r="AJ235" s="160">
        <v>-2571</v>
      </c>
      <c r="AK235" s="160">
        <v>1987</v>
      </c>
      <c r="AL235" s="160">
        <v>87219</v>
      </c>
      <c r="AM235" s="160">
        <v>27287</v>
      </c>
      <c r="AN235" s="160">
        <v>24813</v>
      </c>
      <c r="AO235" s="160">
        <v>25467</v>
      </c>
      <c r="AP235" s="160">
        <v>9652</v>
      </c>
      <c r="AQ235" s="181"/>
      <c r="AR235" s="186" t="s">
        <v>684</v>
      </c>
    </row>
    <row r="236" spans="1:44" ht="12.75">
      <c r="A236" s="131">
        <v>234</v>
      </c>
      <c r="B236" s="132" t="s">
        <v>457</v>
      </c>
      <c r="C236" s="173" t="s">
        <v>458</v>
      </c>
      <c r="D236" s="160">
        <v>94094</v>
      </c>
      <c r="E236" s="160">
        <v>3244</v>
      </c>
      <c r="F236" s="160">
        <v>89582</v>
      </c>
      <c r="G236" s="160">
        <v>92826</v>
      </c>
      <c r="H236" s="161">
        <v>98.65</v>
      </c>
      <c r="I236" s="160">
        <v>-379</v>
      </c>
      <c r="J236" s="160">
        <v>2589</v>
      </c>
      <c r="K236" s="160">
        <v>91792</v>
      </c>
      <c r="L236" s="160">
        <v>27495</v>
      </c>
      <c r="M236" s="160">
        <v>26473</v>
      </c>
      <c r="N236" s="160">
        <v>26091</v>
      </c>
      <c r="O236" s="160">
        <v>11733</v>
      </c>
      <c r="P236" s="160">
        <v>13821</v>
      </c>
      <c r="Q236" s="160">
        <v>0</v>
      </c>
      <c r="R236" s="160">
        <v>0</v>
      </c>
      <c r="S236" s="160">
        <v>3751</v>
      </c>
      <c r="T236" s="160">
        <v>-1222</v>
      </c>
      <c r="U236" s="160">
        <v>2529</v>
      </c>
      <c r="V236" s="160">
        <v>-253</v>
      </c>
      <c r="W236" s="160">
        <v>234</v>
      </c>
      <c r="X236" s="160">
        <v>2548</v>
      </c>
      <c r="Y236" s="160">
        <v>1364</v>
      </c>
      <c r="Z236" s="160">
        <v>4</v>
      </c>
      <c r="AA236" s="160">
        <v>1360</v>
      </c>
      <c r="AB236" s="160">
        <v>3908</v>
      </c>
      <c r="AC236" s="160">
        <v>403</v>
      </c>
      <c r="AD236" s="181"/>
      <c r="AE236" s="160">
        <v>108185</v>
      </c>
      <c r="AF236" s="160">
        <v>1440</v>
      </c>
      <c r="AG236" s="160">
        <v>105716</v>
      </c>
      <c r="AH236" s="160">
        <v>107156</v>
      </c>
      <c r="AI236" s="161">
        <v>99.05</v>
      </c>
      <c r="AJ236" s="160">
        <v>-2606</v>
      </c>
      <c r="AK236" s="160">
        <v>644</v>
      </c>
      <c r="AL236" s="160">
        <v>103754</v>
      </c>
      <c r="AM236" s="160">
        <v>32260</v>
      </c>
      <c r="AN236" s="160">
        <v>33224</v>
      </c>
      <c r="AO236" s="160">
        <v>29308</v>
      </c>
      <c r="AP236" s="160">
        <v>8962</v>
      </c>
      <c r="AQ236" s="181"/>
      <c r="AR236" s="186" t="s">
        <v>683</v>
      </c>
    </row>
    <row r="237" spans="1:44" ht="12.75">
      <c r="A237" s="131">
        <v>235</v>
      </c>
      <c r="B237" s="132" t="s">
        <v>459</v>
      </c>
      <c r="C237" s="173" t="s">
        <v>460</v>
      </c>
      <c r="D237" s="160">
        <v>45752</v>
      </c>
      <c r="E237" s="160">
        <v>665</v>
      </c>
      <c r="F237" s="160">
        <v>44325</v>
      </c>
      <c r="G237" s="160">
        <v>44990</v>
      </c>
      <c r="H237" s="161">
        <v>98.33</v>
      </c>
      <c r="I237" s="160">
        <v>597</v>
      </c>
      <c r="J237" s="160">
        <v>650</v>
      </c>
      <c r="K237" s="160">
        <v>45572</v>
      </c>
      <c r="L237" s="160">
        <v>13659</v>
      </c>
      <c r="M237" s="160">
        <v>12955</v>
      </c>
      <c r="N237" s="160">
        <v>13001</v>
      </c>
      <c r="O237" s="160">
        <v>5957</v>
      </c>
      <c r="P237" s="160">
        <v>3793</v>
      </c>
      <c r="Q237" s="160">
        <v>0</v>
      </c>
      <c r="R237" s="160">
        <v>0</v>
      </c>
      <c r="S237" s="160">
        <v>2845</v>
      </c>
      <c r="T237" s="160">
        <v>53</v>
      </c>
      <c r="U237" s="160">
        <v>2898</v>
      </c>
      <c r="V237" s="160">
        <v>736</v>
      </c>
      <c r="W237" s="160">
        <v>105</v>
      </c>
      <c r="X237" s="160">
        <v>2057</v>
      </c>
      <c r="Y237" s="160">
        <v>823</v>
      </c>
      <c r="Z237" s="160">
        <v>18</v>
      </c>
      <c r="AA237" s="160">
        <v>805</v>
      </c>
      <c r="AB237" s="160">
        <v>2862</v>
      </c>
      <c r="AC237" s="160">
        <v>126</v>
      </c>
      <c r="AD237" s="181"/>
      <c r="AE237" s="160">
        <v>29427</v>
      </c>
      <c r="AF237" s="160">
        <v>203</v>
      </c>
      <c r="AG237" s="160">
        <v>28924</v>
      </c>
      <c r="AH237" s="160">
        <v>29127</v>
      </c>
      <c r="AI237" s="161">
        <v>98.98</v>
      </c>
      <c r="AJ237" s="160">
        <v>-891</v>
      </c>
      <c r="AK237" s="160">
        <v>455</v>
      </c>
      <c r="AL237" s="160">
        <v>28488</v>
      </c>
      <c r="AM237" s="160">
        <v>9340</v>
      </c>
      <c r="AN237" s="160">
        <v>8061</v>
      </c>
      <c r="AO237" s="160">
        <v>8320</v>
      </c>
      <c r="AP237" s="160">
        <v>2767</v>
      </c>
      <c r="AQ237" s="181"/>
      <c r="AR237" s="186" t="s">
        <v>681</v>
      </c>
    </row>
    <row r="238" spans="1:44" ht="12.75">
      <c r="A238" s="131">
        <v>236</v>
      </c>
      <c r="B238" s="132" t="s">
        <v>461</v>
      </c>
      <c r="C238" s="173" t="s">
        <v>462</v>
      </c>
      <c r="D238" s="160">
        <v>84658</v>
      </c>
      <c r="E238" s="160">
        <v>691</v>
      </c>
      <c r="F238" s="160">
        <v>83351</v>
      </c>
      <c r="G238" s="160">
        <v>84042</v>
      </c>
      <c r="H238" s="161">
        <v>99.27</v>
      </c>
      <c r="I238" s="160">
        <v>359</v>
      </c>
      <c r="J238" s="160">
        <v>522</v>
      </c>
      <c r="K238" s="160">
        <v>84232</v>
      </c>
      <c r="L238" s="160">
        <v>25251</v>
      </c>
      <c r="M238" s="160">
        <v>24718</v>
      </c>
      <c r="N238" s="160">
        <v>24593</v>
      </c>
      <c r="O238" s="160">
        <v>9670</v>
      </c>
      <c r="P238" s="160">
        <v>6297</v>
      </c>
      <c r="Q238" s="160">
        <v>0</v>
      </c>
      <c r="R238" s="160">
        <v>0</v>
      </c>
      <c r="S238" s="160">
        <v>998</v>
      </c>
      <c r="T238" s="160">
        <v>240</v>
      </c>
      <c r="U238" s="160">
        <v>1238</v>
      </c>
      <c r="V238" s="160">
        <v>662</v>
      </c>
      <c r="W238" s="160">
        <v>90</v>
      </c>
      <c r="X238" s="160">
        <v>486</v>
      </c>
      <c r="Y238" s="160">
        <v>632</v>
      </c>
      <c r="Z238" s="160">
        <v>16</v>
      </c>
      <c r="AA238" s="160">
        <v>616</v>
      </c>
      <c r="AB238" s="160">
        <v>1102</v>
      </c>
      <c r="AC238" s="160">
        <v>16</v>
      </c>
      <c r="AD238" s="181"/>
      <c r="AE238" s="160">
        <v>66736</v>
      </c>
      <c r="AF238" s="160">
        <v>3763</v>
      </c>
      <c r="AG238" s="160">
        <v>62656</v>
      </c>
      <c r="AH238" s="160">
        <v>66419</v>
      </c>
      <c r="AI238" s="161">
        <v>99.52</v>
      </c>
      <c r="AJ238" s="160">
        <v>-1504</v>
      </c>
      <c r="AK238" s="160">
        <v>327</v>
      </c>
      <c r="AL238" s="160">
        <v>61479</v>
      </c>
      <c r="AM238" s="160">
        <v>18185</v>
      </c>
      <c r="AN238" s="160">
        <v>18160</v>
      </c>
      <c r="AO238" s="160">
        <v>18475</v>
      </c>
      <c r="AP238" s="160">
        <v>6659</v>
      </c>
      <c r="AQ238" s="181"/>
      <c r="AR238" s="186" t="s">
        <v>681</v>
      </c>
    </row>
    <row r="239" spans="1:44" ht="12.75">
      <c r="A239" s="131">
        <v>237</v>
      </c>
      <c r="B239" s="132" t="s">
        <v>463</v>
      </c>
      <c r="C239" s="173" t="s">
        <v>464</v>
      </c>
      <c r="D239" s="160">
        <v>43013</v>
      </c>
      <c r="E239" s="160">
        <v>883</v>
      </c>
      <c r="F239" s="160">
        <v>41206</v>
      </c>
      <c r="G239" s="160">
        <v>42089</v>
      </c>
      <c r="H239" s="161">
        <v>97.85</v>
      </c>
      <c r="I239" s="160">
        <v>750</v>
      </c>
      <c r="J239" s="160">
        <v>820</v>
      </c>
      <c r="K239" s="160">
        <v>42776</v>
      </c>
      <c r="L239" s="160">
        <v>12472</v>
      </c>
      <c r="M239" s="160">
        <v>12243</v>
      </c>
      <c r="N239" s="160">
        <v>13027</v>
      </c>
      <c r="O239" s="160">
        <v>5034</v>
      </c>
      <c r="P239" s="160">
        <v>4952</v>
      </c>
      <c r="Q239" s="160">
        <v>0</v>
      </c>
      <c r="R239" s="160">
        <v>0</v>
      </c>
      <c r="S239" s="160">
        <v>4160</v>
      </c>
      <c r="T239" s="160">
        <v>-71</v>
      </c>
      <c r="U239" s="160">
        <v>4089</v>
      </c>
      <c r="V239" s="160">
        <v>808</v>
      </c>
      <c r="W239" s="160">
        <v>639</v>
      </c>
      <c r="X239" s="160">
        <v>2642</v>
      </c>
      <c r="Y239" s="160">
        <v>1193</v>
      </c>
      <c r="Z239" s="160">
        <v>19</v>
      </c>
      <c r="AA239" s="160">
        <v>1174</v>
      </c>
      <c r="AB239" s="160">
        <v>3816</v>
      </c>
      <c r="AC239" s="160">
        <v>237</v>
      </c>
      <c r="AD239" s="181"/>
      <c r="AE239" s="160">
        <v>22090</v>
      </c>
      <c r="AF239" s="160">
        <v>181</v>
      </c>
      <c r="AG239" s="160">
        <v>21535</v>
      </c>
      <c r="AH239" s="160">
        <v>21716</v>
      </c>
      <c r="AI239" s="161">
        <v>98.31</v>
      </c>
      <c r="AJ239" s="160">
        <v>767</v>
      </c>
      <c r="AK239" s="160">
        <v>231</v>
      </c>
      <c r="AL239" s="160">
        <v>22533</v>
      </c>
      <c r="AM239" s="160">
        <v>6335</v>
      </c>
      <c r="AN239" s="160">
        <v>6583</v>
      </c>
      <c r="AO239" s="160">
        <v>6478</v>
      </c>
      <c r="AP239" s="160">
        <v>3137</v>
      </c>
      <c r="AQ239" s="181"/>
      <c r="AR239" s="186" t="s">
        <v>681</v>
      </c>
    </row>
    <row r="240" spans="1:44" ht="12.75">
      <c r="A240" s="131">
        <v>238</v>
      </c>
      <c r="B240" s="132" t="s">
        <v>465</v>
      </c>
      <c r="C240" s="173" t="s">
        <v>466</v>
      </c>
      <c r="D240" s="160">
        <v>128724</v>
      </c>
      <c r="E240" s="160">
        <v>1806</v>
      </c>
      <c r="F240" s="160">
        <v>124709</v>
      </c>
      <c r="G240" s="160">
        <v>126515</v>
      </c>
      <c r="H240" s="161">
        <v>98.28</v>
      </c>
      <c r="I240" s="160">
        <v>2259</v>
      </c>
      <c r="J240" s="160">
        <v>1282</v>
      </c>
      <c r="K240" s="160">
        <v>128250</v>
      </c>
      <c r="L240" s="160">
        <v>37432</v>
      </c>
      <c r="M240" s="160">
        <v>37038</v>
      </c>
      <c r="N240" s="160">
        <v>37234</v>
      </c>
      <c r="O240" s="160">
        <v>16546</v>
      </c>
      <c r="P240" s="160">
        <v>13513</v>
      </c>
      <c r="Q240" s="160">
        <v>0</v>
      </c>
      <c r="R240" s="160">
        <v>0</v>
      </c>
      <c r="S240" s="160">
        <v>4640</v>
      </c>
      <c r="T240" s="160">
        <v>1487</v>
      </c>
      <c r="U240" s="160">
        <v>6127</v>
      </c>
      <c r="V240" s="160">
        <v>1849</v>
      </c>
      <c r="W240" s="160">
        <v>238</v>
      </c>
      <c r="X240" s="160">
        <v>4040</v>
      </c>
      <c r="Y240" s="160">
        <v>2427</v>
      </c>
      <c r="Z240" s="160">
        <v>9</v>
      </c>
      <c r="AA240" s="160">
        <v>2418</v>
      </c>
      <c r="AB240" s="160">
        <v>6458</v>
      </c>
      <c r="AC240" s="160">
        <v>387</v>
      </c>
      <c r="AD240" s="181"/>
      <c r="AE240" s="160">
        <v>129067</v>
      </c>
      <c r="AF240" s="160">
        <v>1386</v>
      </c>
      <c r="AG240" s="160">
        <v>126676</v>
      </c>
      <c r="AH240" s="160">
        <v>128062</v>
      </c>
      <c r="AI240" s="161">
        <v>99.22</v>
      </c>
      <c r="AJ240" s="160">
        <v>2944</v>
      </c>
      <c r="AK240" s="160">
        <v>1177</v>
      </c>
      <c r="AL240" s="160">
        <v>130797</v>
      </c>
      <c r="AM240" s="160">
        <v>44010</v>
      </c>
      <c r="AN240" s="160">
        <v>34322</v>
      </c>
      <c r="AO240" s="160">
        <v>34807</v>
      </c>
      <c r="AP240" s="160">
        <v>17658</v>
      </c>
      <c r="AQ240" s="181"/>
      <c r="AR240" s="186" t="s">
        <v>684</v>
      </c>
    </row>
    <row r="241" spans="1:44" ht="12.75">
      <c r="A241" s="131">
        <v>239</v>
      </c>
      <c r="B241" s="132" t="s">
        <v>467</v>
      </c>
      <c r="C241" s="173" t="s">
        <v>468</v>
      </c>
      <c r="D241" s="160">
        <v>53404</v>
      </c>
      <c r="E241" s="160">
        <v>403</v>
      </c>
      <c r="F241" s="160">
        <v>52449</v>
      </c>
      <c r="G241" s="160">
        <v>52852</v>
      </c>
      <c r="H241" s="161">
        <v>98.97</v>
      </c>
      <c r="I241" s="160">
        <v>277</v>
      </c>
      <c r="J241" s="160">
        <v>442</v>
      </c>
      <c r="K241" s="160">
        <v>53168</v>
      </c>
      <c r="L241" s="160">
        <v>16560</v>
      </c>
      <c r="M241" s="160">
        <v>14804</v>
      </c>
      <c r="N241" s="160">
        <v>15684</v>
      </c>
      <c r="O241" s="160">
        <v>6120</v>
      </c>
      <c r="P241" s="160">
        <v>5898</v>
      </c>
      <c r="Q241" s="160">
        <v>0</v>
      </c>
      <c r="R241" s="160">
        <v>0</v>
      </c>
      <c r="S241" s="160">
        <v>1516</v>
      </c>
      <c r="T241" s="160">
        <v>651</v>
      </c>
      <c r="U241" s="160">
        <v>2167</v>
      </c>
      <c r="V241" s="160">
        <v>915</v>
      </c>
      <c r="W241" s="160">
        <v>92</v>
      </c>
      <c r="X241" s="160">
        <v>1160</v>
      </c>
      <c r="Y241" s="160">
        <v>583</v>
      </c>
      <c r="Z241" s="160">
        <v>15</v>
      </c>
      <c r="AA241" s="160">
        <v>568</v>
      </c>
      <c r="AB241" s="160">
        <v>1728</v>
      </c>
      <c r="AC241" s="160">
        <v>115</v>
      </c>
      <c r="AD241" s="181"/>
      <c r="AE241" s="160">
        <v>27396</v>
      </c>
      <c r="AF241" s="160">
        <v>331</v>
      </c>
      <c r="AG241" s="160">
        <v>26856</v>
      </c>
      <c r="AH241" s="160">
        <v>27187</v>
      </c>
      <c r="AI241" s="161">
        <v>99.24</v>
      </c>
      <c r="AJ241" s="160">
        <v>-527</v>
      </c>
      <c r="AK241" s="160">
        <v>155</v>
      </c>
      <c r="AL241" s="160">
        <v>26484</v>
      </c>
      <c r="AM241" s="160">
        <v>9164</v>
      </c>
      <c r="AN241" s="160">
        <v>7247</v>
      </c>
      <c r="AO241" s="160">
        <v>7237</v>
      </c>
      <c r="AP241" s="160">
        <v>2836</v>
      </c>
      <c r="AQ241" s="181"/>
      <c r="AR241" s="186" t="s">
        <v>681</v>
      </c>
    </row>
    <row r="242" spans="1:44" ht="12.75">
      <c r="A242" s="131">
        <v>240</v>
      </c>
      <c r="B242" s="132" t="s">
        <v>469</v>
      </c>
      <c r="C242" s="173" t="s">
        <v>470</v>
      </c>
      <c r="D242" s="160">
        <v>35417</v>
      </c>
      <c r="E242" s="160">
        <v>530</v>
      </c>
      <c r="F242" s="160">
        <v>34145</v>
      </c>
      <c r="G242" s="160">
        <v>34675</v>
      </c>
      <c r="H242" s="161">
        <v>97.9</v>
      </c>
      <c r="I242" s="160">
        <v>453</v>
      </c>
      <c r="J242" s="160">
        <v>575</v>
      </c>
      <c r="K242" s="160">
        <v>35173</v>
      </c>
      <c r="L242" s="160">
        <v>10492</v>
      </c>
      <c r="M242" s="160">
        <v>10158</v>
      </c>
      <c r="N242" s="160">
        <v>10003</v>
      </c>
      <c r="O242" s="160">
        <v>4520</v>
      </c>
      <c r="P242" s="160">
        <v>5695</v>
      </c>
      <c r="Q242" s="160">
        <v>0</v>
      </c>
      <c r="R242" s="160">
        <v>0</v>
      </c>
      <c r="S242" s="160">
        <v>1345</v>
      </c>
      <c r="T242" s="160">
        <v>10</v>
      </c>
      <c r="U242" s="160">
        <v>1355</v>
      </c>
      <c r="V242" s="160">
        <v>548</v>
      </c>
      <c r="W242" s="160">
        <v>44</v>
      </c>
      <c r="X242" s="160">
        <v>763</v>
      </c>
      <c r="Y242" s="160">
        <v>789</v>
      </c>
      <c r="Z242" s="160">
        <v>1</v>
      </c>
      <c r="AA242" s="160">
        <v>788</v>
      </c>
      <c r="AB242" s="160">
        <v>1551</v>
      </c>
      <c r="AC242" s="160">
        <v>99</v>
      </c>
      <c r="AD242" s="181"/>
      <c r="AE242" s="160">
        <v>23153</v>
      </c>
      <c r="AF242" s="160">
        <v>163</v>
      </c>
      <c r="AG242" s="160">
        <v>22636</v>
      </c>
      <c r="AH242" s="160">
        <v>22799</v>
      </c>
      <c r="AI242" s="161">
        <v>98.47</v>
      </c>
      <c r="AJ242" s="160">
        <v>-118</v>
      </c>
      <c r="AK242" s="160">
        <v>179</v>
      </c>
      <c r="AL242" s="160">
        <v>22697</v>
      </c>
      <c r="AM242" s="160">
        <v>7713</v>
      </c>
      <c r="AN242" s="160">
        <v>6329</v>
      </c>
      <c r="AO242" s="160">
        <v>6258</v>
      </c>
      <c r="AP242" s="160">
        <v>2397</v>
      </c>
      <c r="AQ242" s="181"/>
      <c r="AR242" s="186" t="s">
        <v>681</v>
      </c>
    </row>
    <row r="243" spans="1:44" ht="12.75">
      <c r="A243" s="131">
        <v>241</v>
      </c>
      <c r="B243" s="132" t="s">
        <v>471</v>
      </c>
      <c r="C243" s="173" t="s">
        <v>472</v>
      </c>
      <c r="D243" s="160">
        <v>59861</v>
      </c>
      <c r="E243" s="160">
        <v>521</v>
      </c>
      <c r="F243" s="160">
        <v>58376</v>
      </c>
      <c r="G243" s="160">
        <v>58897</v>
      </c>
      <c r="H243" s="161">
        <v>98.39</v>
      </c>
      <c r="I243" s="160">
        <v>554</v>
      </c>
      <c r="J243" s="160">
        <v>549</v>
      </c>
      <c r="K243" s="160">
        <v>59479</v>
      </c>
      <c r="L243" s="160">
        <v>17312</v>
      </c>
      <c r="M243" s="160">
        <v>17012</v>
      </c>
      <c r="N243" s="160">
        <v>17704</v>
      </c>
      <c r="O243" s="160">
        <v>7451</v>
      </c>
      <c r="P243" s="160">
        <v>7462</v>
      </c>
      <c r="Q243" s="160">
        <v>0</v>
      </c>
      <c r="R243" s="160">
        <v>0</v>
      </c>
      <c r="S243" s="160">
        <v>1815</v>
      </c>
      <c r="T243" s="160">
        <v>0</v>
      </c>
      <c r="U243" s="160">
        <v>1815</v>
      </c>
      <c r="V243" s="160">
        <v>554</v>
      </c>
      <c r="W243" s="160">
        <v>118</v>
      </c>
      <c r="X243" s="160">
        <v>1143</v>
      </c>
      <c r="Y243" s="160">
        <v>964</v>
      </c>
      <c r="Z243" s="160">
        <v>11</v>
      </c>
      <c r="AA243" s="160">
        <v>953</v>
      </c>
      <c r="AB243" s="160">
        <v>2096</v>
      </c>
      <c r="AC243" s="160">
        <v>436</v>
      </c>
      <c r="AD243" s="181"/>
      <c r="AE243" s="160">
        <v>38009</v>
      </c>
      <c r="AF243" s="160">
        <v>365</v>
      </c>
      <c r="AG243" s="160">
        <v>36390</v>
      </c>
      <c r="AH243" s="160">
        <v>36755</v>
      </c>
      <c r="AI243" s="161">
        <v>96.7</v>
      </c>
      <c r="AJ243" s="160">
        <v>19</v>
      </c>
      <c r="AK243" s="160">
        <v>968</v>
      </c>
      <c r="AL243" s="160">
        <v>37377</v>
      </c>
      <c r="AM243" s="160">
        <v>12458</v>
      </c>
      <c r="AN243" s="160">
        <v>11133</v>
      </c>
      <c r="AO243" s="160">
        <v>11197</v>
      </c>
      <c r="AP243" s="160">
        <v>2589</v>
      </c>
      <c r="AQ243" s="181"/>
      <c r="AR243" s="186" t="s">
        <v>681</v>
      </c>
    </row>
    <row r="244" spans="1:44" ht="12.75">
      <c r="A244" s="131">
        <v>242</v>
      </c>
      <c r="B244" s="132" t="s">
        <v>473</v>
      </c>
      <c r="C244" s="173" t="s">
        <v>474</v>
      </c>
      <c r="D244" s="160">
        <v>67088</v>
      </c>
      <c r="E244" s="160">
        <v>1093</v>
      </c>
      <c r="F244" s="160">
        <v>65072</v>
      </c>
      <c r="G244" s="160">
        <v>66165</v>
      </c>
      <c r="H244" s="161">
        <v>98.62</v>
      </c>
      <c r="I244" s="160">
        <v>737</v>
      </c>
      <c r="J244" s="160">
        <v>1057</v>
      </c>
      <c r="K244" s="160">
        <v>66866</v>
      </c>
      <c r="L244" s="160">
        <v>20073</v>
      </c>
      <c r="M244" s="160">
        <v>19263</v>
      </c>
      <c r="N244" s="160">
        <v>19146</v>
      </c>
      <c r="O244" s="160">
        <v>8384</v>
      </c>
      <c r="P244" s="160">
        <v>5628</v>
      </c>
      <c r="Q244" s="160">
        <v>0</v>
      </c>
      <c r="R244" s="160">
        <v>0</v>
      </c>
      <c r="S244" s="160">
        <v>2420</v>
      </c>
      <c r="T244" s="160">
        <v>114</v>
      </c>
      <c r="U244" s="160">
        <v>2534</v>
      </c>
      <c r="V244" s="160">
        <v>1132</v>
      </c>
      <c r="W244" s="160">
        <v>70</v>
      </c>
      <c r="X244" s="160">
        <v>1332</v>
      </c>
      <c r="Y244" s="160">
        <v>1033</v>
      </c>
      <c r="Z244" s="160">
        <v>10</v>
      </c>
      <c r="AA244" s="160">
        <v>1023</v>
      </c>
      <c r="AB244" s="160">
        <v>2355</v>
      </c>
      <c r="AC244" s="160">
        <v>111</v>
      </c>
      <c r="AD244" s="181"/>
      <c r="AE244" s="160">
        <v>38995</v>
      </c>
      <c r="AF244" s="160">
        <v>666</v>
      </c>
      <c r="AG244" s="160">
        <v>37562</v>
      </c>
      <c r="AH244" s="160">
        <v>38228</v>
      </c>
      <c r="AI244" s="161">
        <v>98.03</v>
      </c>
      <c r="AJ244" s="160">
        <v>107</v>
      </c>
      <c r="AK244" s="160">
        <v>513</v>
      </c>
      <c r="AL244" s="160">
        <v>38182</v>
      </c>
      <c r="AM244" s="160">
        <v>12297</v>
      </c>
      <c r="AN244" s="160">
        <v>10894</v>
      </c>
      <c r="AO244" s="160">
        <v>10974</v>
      </c>
      <c r="AP244" s="160">
        <v>4017</v>
      </c>
      <c r="AQ244" s="181"/>
      <c r="AR244" s="186" t="s">
        <v>681</v>
      </c>
    </row>
    <row r="245" spans="1:44" ht="12.75">
      <c r="A245" s="131">
        <v>243</v>
      </c>
      <c r="B245" s="132" t="s">
        <v>475</v>
      </c>
      <c r="C245" s="173" t="s">
        <v>476</v>
      </c>
      <c r="D245" s="160">
        <v>64594</v>
      </c>
      <c r="E245" s="160">
        <v>611</v>
      </c>
      <c r="F245" s="160">
        <v>63139</v>
      </c>
      <c r="G245" s="160">
        <v>63750</v>
      </c>
      <c r="H245" s="161">
        <v>98.69</v>
      </c>
      <c r="I245" s="160">
        <v>580</v>
      </c>
      <c r="J245" s="160">
        <v>562</v>
      </c>
      <c r="K245" s="160">
        <v>64281</v>
      </c>
      <c r="L245" s="160">
        <v>19046</v>
      </c>
      <c r="M245" s="160">
        <v>17707</v>
      </c>
      <c r="N245" s="160">
        <v>18772</v>
      </c>
      <c r="O245" s="160">
        <v>8756</v>
      </c>
      <c r="P245" s="160">
        <v>7698</v>
      </c>
      <c r="Q245" s="160">
        <v>0</v>
      </c>
      <c r="R245" s="160">
        <v>0</v>
      </c>
      <c r="S245" s="160">
        <v>1596</v>
      </c>
      <c r="T245" s="160">
        <v>416</v>
      </c>
      <c r="U245" s="160">
        <v>2012</v>
      </c>
      <c r="V245" s="160">
        <v>1092</v>
      </c>
      <c r="W245" s="160">
        <v>50</v>
      </c>
      <c r="X245" s="160">
        <v>870</v>
      </c>
      <c r="Y245" s="160">
        <v>911</v>
      </c>
      <c r="Z245" s="160">
        <v>6</v>
      </c>
      <c r="AA245" s="160">
        <v>905</v>
      </c>
      <c r="AB245" s="160">
        <v>1775</v>
      </c>
      <c r="AC245" s="160">
        <v>165</v>
      </c>
      <c r="AD245" s="181"/>
      <c r="AE245" s="160">
        <v>27110</v>
      </c>
      <c r="AF245" s="160">
        <v>142</v>
      </c>
      <c r="AG245" s="160">
        <v>26566</v>
      </c>
      <c r="AH245" s="160">
        <v>26708</v>
      </c>
      <c r="AI245" s="161">
        <v>98.52</v>
      </c>
      <c r="AJ245" s="160">
        <v>118</v>
      </c>
      <c r="AK245" s="160">
        <v>134</v>
      </c>
      <c r="AL245" s="160">
        <v>26818</v>
      </c>
      <c r="AM245" s="160">
        <v>8543</v>
      </c>
      <c r="AN245" s="160">
        <v>8297</v>
      </c>
      <c r="AO245" s="160">
        <v>7264</v>
      </c>
      <c r="AP245" s="160">
        <v>2714</v>
      </c>
      <c r="AQ245" s="181"/>
      <c r="AR245" s="186" t="s">
        <v>681</v>
      </c>
    </row>
    <row r="246" spans="1:44" ht="12.75">
      <c r="A246" s="131">
        <v>244</v>
      </c>
      <c r="B246" s="132" t="s">
        <v>477</v>
      </c>
      <c r="C246" s="173" t="s">
        <v>478</v>
      </c>
      <c r="D246" s="160">
        <v>46433.85</v>
      </c>
      <c r="E246" s="160">
        <v>741.47</v>
      </c>
      <c r="F246" s="160">
        <v>45256.97</v>
      </c>
      <c r="G246" s="160">
        <v>45998.44</v>
      </c>
      <c r="H246" s="161">
        <v>99.06</v>
      </c>
      <c r="I246" s="160">
        <v>8.9</v>
      </c>
      <c r="J246" s="160">
        <v>721.82</v>
      </c>
      <c r="K246" s="160">
        <v>45987.69</v>
      </c>
      <c r="L246" s="160">
        <v>13217</v>
      </c>
      <c r="M246" s="160">
        <v>13336</v>
      </c>
      <c r="N246" s="160">
        <v>13440.97</v>
      </c>
      <c r="O246" s="160">
        <v>5994.38</v>
      </c>
      <c r="P246" s="160">
        <v>0</v>
      </c>
      <c r="Q246" s="160">
        <v>0</v>
      </c>
      <c r="R246" s="160">
        <v>0</v>
      </c>
      <c r="S246" s="160">
        <v>761</v>
      </c>
      <c r="T246" s="160">
        <v>364</v>
      </c>
      <c r="U246" s="160">
        <v>1125</v>
      </c>
      <c r="V246" s="160">
        <v>56</v>
      </c>
      <c r="W246" s="160">
        <v>44.95</v>
      </c>
      <c r="X246" s="160">
        <v>1024.05</v>
      </c>
      <c r="Y246" s="160">
        <v>436</v>
      </c>
      <c r="Z246" s="160">
        <v>0</v>
      </c>
      <c r="AA246" s="160">
        <v>436</v>
      </c>
      <c r="AB246" s="160">
        <v>1460.05</v>
      </c>
      <c r="AC246" s="160">
        <v>33.4</v>
      </c>
      <c r="AD246" s="181"/>
      <c r="AE246" s="160">
        <v>20231</v>
      </c>
      <c r="AF246" s="160">
        <v>150</v>
      </c>
      <c r="AG246" s="160">
        <v>19919.67</v>
      </c>
      <c r="AH246" s="160">
        <v>20069.67</v>
      </c>
      <c r="AI246" s="161">
        <v>99.2</v>
      </c>
      <c r="AJ246" s="160">
        <v>112</v>
      </c>
      <c r="AK246" s="160">
        <v>96</v>
      </c>
      <c r="AL246" s="160">
        <v>20127.67</v>
      </c>
      <c r="AM246" s="160">
        <v>6248</v>
      </c>
      <c r="AN246" s="160">
        <v>5859</v>
      </c>
      <c r="AO246" s="160">
        <v>5949</v>
      </c>
      <c r="AP246" s="160">
        <v>2072</v>
      </c>
      <c r="AQ246" s="181"/>
      <c r="AR246" s="186" t="s">
        <v>681</v>
      </c>
    </row>
    <row r="247" spans="1:44" ht="12.75">
      <c r="A247" s="131">
        <v>245</v>
      </c>
      <c r="B247" s="132" t="s">
        <v>479</v>
      </c>
      <c r="C247" s="173" t="s">
        <v>480</v>
      </c>
      <c r="D247" s="160">
        <v>80173</v>
      </c>
      <c r="E247" s="160">
        <v>1236</v>
      </c>
      <c r="F247" s="160">
        <v>77958</v>
      </c>
      <c r="G247" s="160">
        <v>79194</v>
      </c>
      <c r="H247" s="161">
        <v>98.78</v>
      </c>
      <c r="I247" s="160">
        <v>565</v>
      </c>
      <c r="J247" s="160">
        <v>1582</v>
      </c>
      <c r="K247" s="160">
        <v>80105</v>
      </c>
      <c r="L247" s="160">
        <v>23945</v>
      </c>
      <c r="M247" s="160">
        <v>22902</v>
      </c>
      <c r="N247" s="160">
        <v>22831</v>
      </c>
      <c r="O247" s="160">
        <v>10427</v>
      </c>
      <c r="P247" s="160">
        <v>5917</v>
      </c>
      <c r="Q247" s="160">
        <v>0</v>
      </c>
      <c r="R247" s="160">
        <v>0</v>
      </c>
      <c r="S247" s="160">
        <v>4272</v>
      </c>
      <c r="T247" s="160">
        <v>247</v>
      </c>
      <c r="U247" s="160">
        <v>4519</v>
      </c>
      <c r="V247" s="160">
        <v>1293</v>
      </c>
      <c r="W247" s="160">
        <v>74</v>
      </c>
      <c r="X247" s="160">
        <v>3152</v>
      </c>
      <c r="Y247" s="160">
        <v>1054</v>
      </c>
      <c r="Z247" s="160">
        <v>2</v>
      </c>
      <c r="AA247" s="160">
        <v>1052</v>
      </c>
      <c r="AB247" s="160">
        <v>4204</v>
      </c>
      <c r="AC247" s="160">
        <v>321</v>
      </c>
      <c r="AD247" s="181"/>
      <c r="AE247" s="160">
        <v>41717</v>
      </c>
      <c r="AF247" s="160">
        <v>497</v>
      </c>
      <c r="AG247" s="160">
        <v>40615</v>
      </c>
      <c r="AH247" s="160">
        <v>41112</v>
      </c>
      <c r="AI247" s="161">
        <v>98.55</v>
      </c>
      <c r="AJ247" s="160">
        <v>-747</v>
      </c>
      <c r="AK247" s="160">
        <v>428</v>
      </c>
      <c r="AL247" s="160">
        <v>40296</v>
      </c>
      <c r="AM247" s="160">
        <v>12949</v>
      </c>
      <c r="AN247" s="160">
        <v>12407</v>
      </c>
      <c r="AO247" s="160">
        <v>11654</v>
      </c>
      <c r="AP247" s="160">
        <v>3286</v>
      </c>
      <c r="AQ247" s="181"/>
      <c r="AR247" s="186" t="s">
        <v>681</v>
      </c>
    </row>
    <row r="248" spans="1:44" ht="12.75">
      <c r="A248" s="131">
        <v>246</v>
      </c>
      <c r="B248" s="132" t="s">
        <v>481</v>
      </c>
      <c r="C248" s="173" t="s">
        <v>482</v>
      </c>
      <c r="D248" s="160">
        <v>51564</v>
      </c>
      <c r="E248" s="160">
        <v>568</v>
      </c>
      <c r="F248" s="160">
        <v>49756</v>
      </c>
      <c r="G248" s="160">
        <v>50324</v>
      </c>
      <c r="H248" s="161">
        <v>97.6</v>
      </c>
      <c r="I248" s="160">
        <v>510</v>
      </c>
      <c r="J248" s="160">
        <v>585</v>
      </c>
      <c r="K248" s="160">
        <v>50851</v>
      </c>
      <c r="L248" s="160">
        <v>15011</v>
      </c>
      <c r="M248" s="160">
        <v>14822</v>
      </c>
      <c r="N248" s="160">
        <v>14645</v>
      </c>
      <c r="O248" s="160">
        <v>6372</v>
      </c>
      <c r="P248" s="160">
        <v>6077</v>
      </c>
      <c r="Q248" s="160">
        <v>0</v>
      </c>
      <c r="R248" s="160">
        <v>0</v>
      </c>
      <c r="S248" s="160">
        <v>2608</v>
      </c>
      <c r="T248" s="160">
        <v>-497</v>
      </c>
      <c r="U248" s="160">
        <v>2111</v>
      </c>
      <c r="V248" s="160">
        <v>510</v>
      </c>
      <c r="W248" s="160">
        <v>223</v>
      </c>
      <c r="X248" s="160">
        <v>1378</v>
      </c>
      <c r="Y248" s="160">
        <v>1273</v>
      </c>
      <c r="Z248" s="160">
        <v>17</v>
      </c>
      <c r="AA248" s="160">
        <v>1256</v>
      </c>
      <c r="AB248" s="160">
        <v>2634</v>
      </c>
      <c r="AC248" s="160">
        <v>228</v>
      </c>
      <c r="AD248" s="181"/>
      <c r="AE248" s="160">
        <v>34861</v>
      </c>
      <c r="AF248" s="160">
        <v>845</v>
      </c>
      <c r="AG248" s="160">
        <v>33235</v>
      </c>
      <c r="AH248" s="160">
        <v>34080</v>
      </c>
      <c r="AI248" s="161">
        <v>97.76</v>
      </c>
      <c r="AJ248" s="160">
        <v>-35</v>
      </c>
      <c r="AK248" s="160">
        <v>399</v>
      </c>
      <c r="AL248" s="160">
        <v>33599</v>
      </c>
      <c r="AM248" s="160">
        <v>10644</v>
      </c>
      <c r="AN248" s="160">
        <v>10056</v>
      </c>
      <c r="AO248" s="160">
        <v>9269</v>
      </c>
      <c r="AP248" s="160">
        <v>3629</v>
      </c>
      <c r="AQ248" s="181"/>
      <c r="AR248" s="186" t="s">
        <v>681</v>
      </c>
    </row>
    <row r="249" spans="1:44" ht="12.75">
      <c r="A249" s="131">
        <v>247</v>
      </c>
      <c r="B249" s="132" t="s">
        <v>483</v>
      </c>
      <c r="C249" s="173" t="s">
        <v>484</v>
      </c>
      <c r="D249" s="160">
        <v>81247</v>
      </c>
      <c r="E249" s="160">
        <v>734</v>
      </c>
      <c r="F249" s="160">
        <v>78722</v>
      </c>
      <c r="G249" s="160">
        <v>79456</v>
      </c>
      <c r="H249" s="161">
        <v>97.8</v>
      </c>
      <c r="I249" s="160">
        <v>1239</v>
      </c>
      <c r="J249" s="160">
        <v>834</v>
      </c>
      <c r="K249" s="160">
        <v>80795</v>
      </c>
      <c r="L249" s="160">
        <v>23853</v>
      </c>
      <c r="M249" s="160">
        <v>23143</v>
      </c>
      <c r="N249" s="160">
        <v>23541</v>
      </c>
      <c r="O249" s="160">
        <v>10258</v>
      </c>
      <c r="P249" s="160">
        <v>10714</v>
      </c>
      <c r="Q249" s="160">
        <v>0</v>
      </c>
      <c r="R249" s="160">
        <v>0</v>
      </c>
      <c r="S249" s="160">
        <v>3558</v>
      </c>
      <c r="T249" s="160">
        <v>-118</v>
      </c>
      <c r="U249" s="160">
        <v>3440</v>
      </c>
      <c r="V249" s="160">
        <v>1315</v>
      </c>
      <c r="W249" s="160">
        <v>86</v>
      </c>
      <c r="X249" s="160">
        <v>2039</v>
      </c>
      <c r="Y249" s="160">
        <v>2019</v>
      </c>
      <c r="Z249" s="160">
        <v>12</v>
      </c>
      <c r="AA249" s="160">
        <v>2007</v>
      </c>
      <c r="AB249" s="160">
        <v>4046</v>
      </c>
      <c r="AC249" s="160">
        <v>216</v>
      </c>
      <c r="AD249" s="181"/>
      <c r="AE249" s="160">
        <v>41842</v>
      </c>
      <c r="AF249" s="160">
        <v>91</v>
      </c>
      <c r="AG249" s="160">
        <v>40239</v>
      </c>
      <c r="AH249" s="160">
        <v>40330</v>
      </c>
      <c r="AI249" s="161">
        <v>96.39</v>
      </c>
      <c r="AJ249" s="160">
        <v>25</v>
      </c>
      <c r="AK249" s="160">
        <v>487</v>
      </c>
      <c r="AL249" s="160">
        <v>40751</v>
      </c>
      <c r="AM249" s="160">
        <v>14279</v>
      </c>
      <c r="AN249" s="160">
        <v>11128</v>
      </c>
      <c r="AO249" s="160">
        <v>11461</v>
      </c>
      <c r="AP249" s="160">
        <v>3883</v>
      </c>
      <c r="AQ249" s="181"/>
      <c r="AR249" s="186" t="s">
        <v>681</v>
      </c>
    </row>
    <row r="250" spans="1:44" ht="12.75">
      <c r="A250" s="131">
        <v>248</v>
      </c>
      <c r="B250" s="132" t="s">
        <v>485</v>
      </c>
      <c r="C250" s="173" t="s">
        <v>486</v>
      </c>
      <c r="D250" s="160">
        <v>50758</v>
      </c>
      <c r="E250" s="160">
        <v>605</v>
      </c>
      <c r="F250" s="160">
        <v>49146</v>
      </c>
      <c r="G250" s="160">
        <v>49751</v>
      </c>
      <c r="H250" s="161">
        <v>98.02</v>
      </c>
      <c r="I250" s="160">
        <v>806</v>
      </c>
      <c r="J250" s="160">
        <v>649</v>
      </c>
      <c r="K250" s="160">
        <v>50601</v>
      </c>
      <c r="L250" s="160">
        <v>15065</v>
      </c>
      <c r="M250" s="160">
        <v>14662</v>
      </c>
      <c r="N250" s="160">
        <v>14580</v>
      </c>
      <c r="O250" s="160">
        <v>6294</v>
      </c>
      <c r="P250" s="160">
        <v>6384</v>
      </c>
      <c r="Q250" s="160">
        <v>0</v>
      </c>
      <c r="R250" s="160">
        <v>0</v>
      </c>
      <c r="S250" s="160">
        <v>2688</v>
      </c>
      <c r="T250" s="160">
        <v>423</v>
      </c>
      <c r="U250" s="160">
        <v>3111</v>
      </c>
      <c r="V250" s="160">
        <v>1524</v>
      </c>
      <c r="W250" s="160">
        <v>149</v>
      </c>
      <c r="X250" s="160">
        <v>1438</v>
      </c>
      <c r="Y250" s="160">
        <v>1060</v>
      </c>
      <c r="Z250" s="160">
        <v>22</v>
      </c>
      <c r="AA250" s="160">
        <v>1038</v>
      </c>
      <c r="AB250" s="160">
        <v>2476</v>
      </c>
      <c r="AC250" s="160">
        <v>191</v>
      </c>
      <c r="AD250" s="181"/>
      <c r="AE250" s="160">
        <v>21305</v>
      </c>
      <c r="AF250" s="160">
        <v>168</v>
      </c>
      <c r="AG250" s="160">
        <v>20506</v>
      </c>
      <c r="AH250" s="160">
        <v>20674</v>
      </c>
      <c r="AI250" s="161">
        <v>97.04</v>
      </c>
      <c r="AJ250" s="160">
        <v>60</v>
      </c>
      <c r="AK250" s="160">
        <v>87</v>
      </c>
      <c r="AL250" s="160">
        <v>20653</v>
      </c>
      <c r="AM250" s="160">
        <v>5909</v>
      </c>
      <c r="AN250" s="160">
        <v>6369</v>
      </c>
      <c r="AO250" s="160">
        <v>4942</v>
      </c>
      <c r="AP250" s="160">
        <v>3433</v>
      </c>
      <c r="AQ250" s="181"/>
      <c r="AR250" s="186" t="s">
        <v>681</v>
      </c>
    </row>
    <row r="251" spans="1:44" ht="12.75">
      <c r="A251" s="131">
        <v>249</v>
      </c>
      <c r="B251" s="132" t="s">
        <v>487</v>
      </c>
      <c r="C251" s="173" t="s">
        <v>488</v>
      </c>
      <c r="D251" s="160">
        <v>48846</v>
      </c>
      <c r="E251" s="160">
        <v>634</v>
      </c>
      <c r="F251" s="160">
        <v>46816</v>
      </c>
      <c r="G251" s="160">
        <v>47450</v>
      </c>
      <c r="H251" s="161">
        <v>97.14</v>
      </c>
      <c r="I251" s="160">
        <v>996</v>
      </c>
      <c r="J251" s="160">
        <v>785</v>
      </c>
      <c r="K251" s="160">
        <v>48597</v>
      </c>
      <c r="L251" s="160">
        <v>14264</v>
      </c>
      <c r="M251" s="160">
        <v>14060</v>
      </c>
      <c r="N251" s="160">
        <v>13739</v>
      </c>
      <c r="O251" s="160">
        <v>6534</v>
      </c>
      <c r="P251" s="160">
        <v>17178</v>
      </c>
      <c r="Q251" s="160">
        <v>0</v>
      </c>
      <c r="R251" s="160">
        <v>0</v>
      </c>
      <c r="S251" s="160">
        <v>6126</v>
      </c>
      <c r="T251" s="160">
        <v>291</v>
      </c>
      <c r="U251" s="160">
        <v>6417</v>
      </c>
      <c r="V251" s="160">
        <v>996</v>
      </c>
      <c r="W251" s="160">
        <v>174</v>
      </c>
      <c r="X251" s="160">
        <v>5247</v>
      </c>
      <c r="Y251" s="160">
        <v>1396</v>
      </c>
      <c r="Z251" s="160">
        <v>19</v>
      </c>
      <c r="AA251" s="160">
        <v>1377</v>
      </c>
      <c r="AB251" s="160">
        <v>6624</v>
      </c>
      <c r="AC251" s="160">
        <v>751</v>
      </c>
      <c r="AD251" s="181"/>
      <c r="AE251" s="160">
        <v>30116</v>
      </c>
      <c r="AF251" s="160">
        <v>141</v>
      </c>
      <c r="AG251" s="160">
        <v>29197</v>
      </c>
      <c r="AH251" s="160">
        <v>29338</v>
      </c>
      <c r="AI251" s="161">
        <v>97.42</v>
      </c>
      <c r="AJ251" s="160">
        <v>337</v>
      </c>
      <c r="AK251" s="160">
        <v>103</v>
      </c>
      <c r="AL251" s="160">
        <v>29637</v>
      </c>
      <c r="AM251" s="160">
        <v>12535</v>
      </c>
      <c r="AN251" s="160">
        <v>6813</v>
      </c>
      <c r="AO251" s="160">
        <v>6198</v>
      </c>
      <c r="AP251" s="160">
        <v>4091</v>
      </c>
      <c r="AQ251" s="181"/>
      <c r="AR251" s="186" t="s">
        <v>683</v>
      </c>
    </row>
    <row r="252" spans="1:44" ht="12.75">
      <c r="A252" s="131">
        <v>250</v>
      </c>
      <c r="B252" s="132" t="s">
        <v>489</v>
      </c>
      <c r="C252" s="173" t="s">
        <v>490</v>
      </c>
      <c r="D252" s="160">
        <v>80174</v>
      </c>
      <c r="E252" s="160">
        <v>726</v>
      </c>
      <c r="F252" s="160">
        <v>75829</v>
      </c>
      <c r="G252" s="160">
        <v>76555</v>
      </c>
      <c r="H252" s="161">
        <v>95.49</v>
      </c>
      <c r="I252" s="160">
        <v>1345</v>
      </c>
      <c r="J252" s="160">
        <v>1190</v>
      </c>
      <c r="K252" s="160">
        <v>78364</v>
      </c>
      <c r="L252" s="160">
        <v>22616</v>
      </c>
      <c r="M252" s="160">
        <v>22120</v>
      </c>
      <c r="N252" s="160">
        <v>22383</v>
      </c>
      <c r="O252" s="160">
        <v>11245</v>
      </c>
      <c r="P252" s="160">
        <v>18606</v>
      </c>
      <c r="Q252" s="160">
        <v>0</v>
      </c>
      <c r="R252" s="160">
        <v>0</v>
      </c>
      <c r="S252" s="160">
        <v>9116</v>
      </c>
      <c r="T252" s="160">
        <v>94</v>
      </c>
      <c r="U252" s="160">
        <v>9210</v>
      </c>
      <c r="V252" s="160">
        <v>2421</v>
      </c>
      <c r="W252" s="160">
        <v>720</v>
      </c>
      <c r="X252" s="160">
        <v>6069</v>
      </c>
      <c r="Y252" s="160">
        <v>4027</v>
      </c>
      <c r="Z252" s="160">
        <v>30</v>
      </c>
      <c r="AA252" s="160">
        <v>3997</v>
      </c>
      <c r="AB252" s="160">
        <v>10066</v>
      </c>
      <c r="AC252" s="160">
        <v>407</v>
      </c>
      <c r="AD252" s="181"/>
      <c r="AE252" s="160">
        <v>102557</v>
      </c>
      <c r="AF252" s="160">
        <v>607</v>
      </c>
      <c r="AG252" s="160">
        <v>100544</v>
      </c>
      <c r="AH252" s="160">
        <v>101151</v>
      </c>
      <c r="AI252" s="161">
        <v>98.63</v>
      </c>
      <c r="AJ252" s="160">
        <v>-2948</v>
      </c>
      <c r="AK252" s="160">
        <v>426</v>
      </c>
      <c r="AL252" s="160">
        <v>98022</v>
      </c>
      <c r="AM252" s="160">
        <v>33728</v>
      </c>
      <c r="AN252" s="160">
        <v>28471</v>
      </c>
      <c r="AO252" s="160">
        <v>27094</v>
      </c>
      <c r="AP252" s="160">
        <v>8729</v>
      </c>
      <c r="AQ252" s="181"/>
      <c r="AR252" s="186" t="s">
        <v>684</v>
      </c>
    </row>
    <row r="253" spans="1:44" ht="12.75">
      <c r="A253" s="131">
        <v>251</v>
      </c>
      <c r="B253" s="132" t="s">
        <v>491</v>
      </c>
      <c r="C253" s="173" t="s">
        <v>492</v>
      </c>
      <c r="D253" s="160">
        <v>68795</v>
      </c>
      <c r="E253" s="160">
        <v>756</v>
      </c>
      <c r="F253" s="160">
        <v>66620</v>
      </c>
      <c r="G253" s="160">
        <v>67376</v>
      </c>
      <c r="H253" s="161">
        <v>97.94</v>
      </c>
      <c r="I253" s="160">
        <v>960</v>
      </c>
      <c r="J253" s="160">
        <v>750</v>
      </c>
      <c r="K253" s="160">
        <v>68330</v>
      </c>
      <c r="L253" s="160">
        <v>18679</v>
      </c>
      <c r="M253" s="160">
        <v>18012</v>
      </c>
      <c r="N253" s="160">
        <v>18160</v>
      </c>
      <c r="O253" s="160">
        <v>13479</v>
      </c>
      <c r="P253" s="160">
        <v>14767</v>
      </c>
      <c r="Q253" s="160">
        <v>0</v>
      </c>
      <c r="R253" s="160">
        <v>0</v>
      </c>
      <c r="S253" s="160">
        <v>4713</v>
      </c>
      <c r="T253" s="160">
        <v>-276</v>
      </c>
      <c r="U253" s="160">
        <v>4437</v>
      </c>
      <c r="V253" s="160">
        <v>1213</v>
      </c>
      <c r="W253" s="160">
        <v>196</v>
      </c>
      <c r="X253" s="160">
        <v>3028</v>
      </c>
      <c r="Y253" s="160">
        <v>1602</v>
      </c>
      <c r="Z253" s="160">
        <v>9</v>
      </c>
      <c r="AA253" s="160">
        <v>1593</v>
      </c>
      <c r="AB253" s="160">
        <v>4621</v>
      </c>
      <c r="AC253" s="160">
        <v>397</v>
      </c>
      <c r="AD253" s="181"/>
      <c r="AE253" s="160">
        <v>44476</v>
      </c>
      <c r="AF253" s="160">
        <v>249</v>
      </c>
      <c r="AG253" s="160">
        <v>43051</v>
      </c>
      <c r="AH253" s="160">
        <v>43300</v>
      </c>
      <c r="AI253" s="161">
        <v>97.36</v>
      </c>
      <c r="AJ253" s="160">
        <v>-748</v>
      </c>
      <c r="AK253" s="160">
        <v>319</v>
      </c>
      <c r="AL253" s="160">
        <v>42622</v>
      </c>
      <c r="AM253" s="160">
        <v>13679</v>
      </c>
      <c r="AN253" s="160">
        <v>11247</v>
      </c>
      <c r="AO253" s="160">
        <v>10844</v>
      </c>
      <c r="AP253" s="160">
        <v>6852</v>
      </c>
      <c r="AQ253" s="181"/>
      <c r="AR253" s="186" t="s">
        <v>684</v>
      </c>
    </row>
    <row r="254" spans="1:44" ht="12.75">
      <c r="A254" s="131">
        <v>252</v>
      </c>
      <c r="B254" s="132" t="s">
        <v>493</v>
      </c>
      <c r="C254" s="173" t="s">
        <v>494</v>
      </c>
      <c r="D254" s="160">
        <v>99081</v>
      </c>
      <c r="E254" s="160">
        <v>3037</v>
      </c>
      <c r="F254" s="160">
        <v>90443</v>
      </c>
      <c r="G254" s="160">
        <v>93480</v>
      </c>
      <c r="H254" s="161">
        <v>94.35</v>
      </c>
      <c r="I254" s="160">
        <v>2803</v>
      </c>
      <c r="J254" s="160">
        <v>3749</v>
      </c>
      <c r="K254" s="160">
        <v>96995</v>
      </c>
      <c r="L254" s="160">
        <v>31678</v>
      </c>
      <c r="M254" s="160">
        <v>26200</v>
      </c>
      <c r="N254" s="160">
        <v>26441</v>
      </c>
      <c r="O254" s="160">
        <v>12676</v>
      </c>
      <c r="P254" s="160">
        <v>27778</v>
      </c>
      <c r="Q254" s="160">
        <v>0</v>
      </c>
      <c r="R254" s="160">
        <v>0</v>
      </c>
      <c r="S254" s="160">
        <v>27015</v>
      </c>
      <c r="T254" s="160">
        <v>-2104</v>
      </c>
      <c r="U254" s="160">
        <v>24911</v>
      </c>
      <c r="V254" s="160">
        <v>3475</v>
      </c>
      <c r="W254" s="160">
        <v>983</v>
      </c>
      <c r="X254" s="160">
        <v>20453</v>
      </c>
      <c r="Y254" s="160">
        <v>7546</v>
      </c>
      <c r="Z254" s="160">
        <v>19</v>
      </c>
      <c r="AA254" s="160">
        <v>7527</v>
      </c>
      <c r="AB254" s="160">
        <v>27980</v>
      </c>
      <c r="AC254" s="160">
        <v>3275</v>
      </c>
      <c r="AD254" s="181"/>
      <c r="AE254" s="160">
        <v>204541</v>
      </c>
      <c r="AF254" s="160">
        <v>3762</v>
      </c>
      <c r="AG254" s="160">
        <v>197124</v>
      </c>
      <c r="AH254" s="160">
        <v>200886</v>
      </c>
      <c r="AI254" s="161">
        <v>98.21</v>
      </c>
      <c r="AJ254" s="160">
        <v>4486</v>
      </c>
      <c r="AK254" s="160">
        <v>4124</v>
      </c>
      <c r="AL254" s="160">
        <v>205734</v>
      </c>
      <c r="AM254" s="160">
        <v>63562</v>
      </c>
      <c r="AN254" s="160">
        <v>56958</v>
      </c>
      <c r="AO254" s="160">
        <v>50212</v>
      </c>
      <c r="AP254" s="160">
        <v>35002</v>
      </c>
      <c r="AQ254" s="181"/>
      <c r="AR254" s="186" t="s">
        <v>685</v>
      </c>
    </row>
    <row r="255" spans="1:44" ht="12.75">
      <c r="A255" s="131">
        <v>253</v>
      </c>
      <c r="B255" s="132" t="s">
        <v>495</v>
      </c>
      <c r="C255" s="173" t="s">
        <v>496</v>
      </c>
      <c r="D255" s="160">
        <v>56199</v>
      </c>
      <c r="E255" s="160">
        <v>606</v>
      </c>
      <c r="F255" s="160">
        <v>54764</v>
      </c>
      <c r="G255" s="160">
        <v>55370</v>
      </c>
      <c r="H255" s="161">
        <v>98.52</v>
      </c>
      <c r="I255" s="160">
        <v>410</v>
      </c>
      <c r="J255" s="160">
        <v>760</v>
      </c>
      <c r="K255" s="160">
        <v>55934</v>
      </c>
      <c r="L255" s="160">
        <v>16543</v>
      </c>
      <c r="M255" s="160">
        <v>16222</v>
      </c>
      <c r="N255" s="160">
        <v>16251</v>
      </c>
      <c r="O255" s="160">
        <v>6918</v>
      </c>
      <c r="P255" s="160">
        <v>5928</v>
      </c>
      <c r="Q255" s="160">
        <v>0</v>
      </c>
      <c r="R255" s="160">
        <v>0</v>
      </c>
      <c r="S255" s="160">
        <v>1230</v>
      </c>
      <c r="T255" s="160">
        <v>-272</v>
      </c>
      <c r="U255" s="160">
        <v>958</v>
      </c>
      <c r="V255" s="160">
        <v>573</v>
      </c>
      <c r="W255" s="160">
        <v>19</v>
      </c>
      <c r="X255" s="160">
        <v>366</v>
      </c>
      <c r="Y255" s="160">
        <v>1019</v>
      </c>
      <c r="Z255" s="160">
        <v>6</v>
      </c>
      <c r="AA255" s="160">
        <v>1013</v>
      </c>
      <c r="AB255" s="160">
        <v>1379</v>
      </c>
      <c r="AC255" s="160">
        <v>190</v>
      </c>
      <c r="AD255" s="181"/>
      <c r="AE255" s="160">
        <v>42426</v>
      </c>
      <c r="AF255" s="160">
        <v>267</v>
      </c>
      <c r="AG255" s="160">
        <v>41864</v>
      </c>
      <c r="AH255" s="160">
        <v>42131</v>
      </c>
      <c r="AI255" s="161">
        <v>99.3</v>
      </c>
      <c r="AJ255" s="160">
        <v>1807</v>
      </c>
      <c r="AK255" s="160">
        <v>613</v>
      </c>
      <c r="AL255" s="160">
        <v>44284</v>
      </c>
      <c r="AM255" s="160">
        <v>14282</v>
      </c>
      <c r="AN255" s="160">
        <v>14218</v>
      </c>
      <c r="AO255" s="160">
        <v>11281</v>
      </c>
      <c r="AP255" s="160">
        <v>4503</v>
      </c>
      <c r="AQ255" s="181"/>
      <c r="AR255" s="186" t="s">
        <v>681</v>
      </c>
    </row>
    <row r="256" spans="1:44" ht="12.75">
      <c r="A256" s="131">
        <v>254</v>
      </c>
      <c r="B256" s="132" t="s">
        <v>497</v>
      </c>
      <c r="C256" s="173" t="s">
        <v>498</v>
      </c>
      <c r="D256" s="160">
        <v>86149</v>
      </c>
      <c r="E256" s="160">
        <v>1091</v>
      </c>
      <c r="F256" s="160">
        <v>83499</v>
      </c>
      <c r="G256" s="160">
        <v>84590</v>
      </c>
      <c r="H256" s="161">
        <v>98.19</v>
      </c>
      <c r="I256" s="160">
        <v>607</v>
      </c>
      <c r="J256" s="160">
        <v>1064</v>
      </c>
      <c r="K256" s="160">
        <v>85170</v>
      </c>
      <c r="L256" s="160">
        <v>25249</v>
      </c>
      <c r="M256" s="160">
        <v>24240</v>
      </c>
      <c r="N256" s="160">
        <v>24937</v>
      </c>
      <c r="O256" s="160">
        <v>10744</v>
      </c>
      <c r="P256" s="160">
        <v>6548</v>
      </c>
      <c r="Q256" s="160">
        <v>0</v>
      </c>
      <c r="R256" s="160">
        <v>0</v>
      </c>
      <c r="S256" s="160">
        <v>4096</v>
      </c>
      <c r="T256" s="160">
        <v>-638</v>
      </c>
      <c r="U256" s="160">
        <v>3458</v>
      </c>
      <c r="V256" s="160">
        <v>607</v>
      </c>
      <c r="W256" s="160">
        <v>57</v>
      </c>
      <c r="X256" s="160">
        <v>2794</v>
      </c>
      <c r="Y256" s="160">
        <v>1678</v>
      </c>
      <c r="Z256" s="160">
        <v>2</v>
      </c>
      <c r="AA256" s="160">
        <v>1676</v>
      </c>
      <c r="AB256" s="160">
        <v>4470</v>
      </c>
      <c r="AC256" s="160">
        <v>353</v>
      </c>
      <c r="AD256" s="181"/>
      <c r="AE256" s="160">
        <v>62122</v>
      </c>
      <c r="AF256" s="160">
        <v>152</v>
      </c>
      <c r="AG256" s="160">
        <v>61016</v>
      </c>
      <c r="AH256" s="160">
        <v>61168</v>
      </c>
      <c r="AI256" s="161">
        <v>98.46</v>
      </c>
      <c r="AJ256" s="160">
        <v>-1753</v>
      </c>
      <c r="AK256" s="160">
        <v>152</v>
      </c>
      <c r="AL256" s="160">
        <v>59415</v>
      </c>
      <c r="AM256" s="160">
        <v>19878</v>
      </c>
      <c r="AN256" s="160">
        <v>17081</v>
      </c>
      <c r="AO256" s="160">
        <v>17335</v>
      </c>
      <c r="AP256" s="160">
        <v>5121</v>
      </c>
      <c r="AQ256" s="181"/>
      <c r="AR256" s="186" t="s">
        <v>681</v>
      </c>
    </row>
    <row r="257" spans="1:44" ht="12.75">
      <c r="A257" s="131">
        <v>255</v>
      </c>
      <c r="B257" s="132" t="s">
        <v>499</v>
      </c>
      <c r="C257" s="173" t="s">
        <v>500</v>
      </c>
      <c r="D257" s="160">
        <v>51726</v>
      </c>
      <c r="E257" s="160">
        <v>502</v>
      </c>
      <c r="F257" s="160">
        <v>50459</v>
      </c>
      <c r="G257" s="160">
        <v>50961</v>
      </c>
      <c r="H257" s="161">
        <v>98.52</v>
      </c>
      <c r="I257" s="160">
        <v>634</v>
      </c>
      <c r="J257" s="160">
        <v>592</v>
      </c>
      <c r="K257" s="160">
        <v>51685</v>
      </c>
      <c r="L257" s="160">
        <v>15432</v>
      </c>
      <c r="M257" s="160">
        <v>15069</v>
      </c>
      <c r="N257" s="160">
        <v>14982</v>
      </c>
      <c r="O257" s="160">
        <v>6202</v>
      </c>
      <c r="P257" s="160">
        <v>6311</v>
      </c>
      <c r="Q257" s="160">
        <v>0</v>
      </c>
      <c r="R257" s="160">
        <v>0</v>
      </c>
      <c r="S257" s="160">
        <v>2852</v>
      </c>
      <c r="T257" s="160">
        <v>-168</v>
      </c>
      <c r="U257" s="160">
        <v>2684</v>
      </c>
      <c r="V257" s="160">
        <v>634</v>
      </c>
      <c r="W257" s="160">
        <v>130</v>
      </c>
      <c r="X257" s="160">
        <v>1920</v>
      </c>
      <c r="Y257" s="160">
        <v>896</v>
      </c>
      <c r="Z257" s="160">
        <v>26</v>
      </c>
      <c r="AA257" s="160">
        <v>870</v>
      </c>
      <c r="AB257" s="160">
        <v>2790</v>
      </c>
      <c r="AC257" s="160">
        <v>0</v>
      </c>
      <c r="AD257" s="181"/>
      <c r="AE257" s="160">
        <v>44500</v>
      </c>
      <c r="AF257" s="160">
        <v>723</v>
      </c>
      <c r="AG257" s="160">
        <v>43088</v>
      </c>
      <c r="AH257" s="160">
        <v>43811</v>
      </c>
      <c r="AI257" s="161">
        <v>98.45</v>
      </c>
      <c r="AJ257" s="160">
        <v>-140</v>
      </c>
      <c r="AK257" s="160">
        <v>171</v>
      </c>
      <c r="AL257" s="160">
        <v>43119</v>
      </c>
      <c r="AM257" s="160">
        <v>13648</v>
      </c>
      <c r="AN257" s="160">
        <v>13418</v>
      </c>
      <c r="AO257" s="160">
        <v>11757</v>
      </c>
      <c r="AP257" s="160">
        <v>4296</v>
      </c>
      <c r="AQ257" s="181"/>
      <c r="AR257" s="186" t="s">
        <v>681</v>
      </c>
    </row>
    <row r="258" spans="1:44" ht="12.75">
      <c r="A258" s="131">
        <v>256</v>
      </c>
      <c r="B258" s="132" t="s">
        <v>501</v>
      </c>
      <c r="C258" s="173" t="s">
        <v>502</v>
      </c>
      <c r="D258" s="160">
        <v>62937</v>
      </c>
      <c r="E258" s="160">
        <v>555</v>
      </c>
      <c r="F258" s="160">
        <v>60421</v>
      </c>
      <c r="G258" s="160">
        <v>60976</v>
      </c>
      <c r="H258" s="161">
        <v>96.88</v>
      </c>
      <c r="I258" s="160">
        <v>793</v>
      </c>
      <c r="J258" s="160">
        <v>439</v>
      </c>
      <c r="K258" s="160">
        <v>61653</v>
      </c>
      <c r="L258" s="160">
        <v>17951</v>
      </c>
      <c r="M258" s="160">
        <v>17438</v>
      </c>
      <c r="N258" s="160">
        <v>17503</v>
      </c>
      <c r="O258" s="160">
        <v>8761</v>
      </c>
      <c r="P258" s="160">
        <v>16244</v>
      </c>
      <c r="Q258" s="160">
        <v>0</v>
      </c>
      <c r="R258" s="160">
        <v>0</v>
      </c>
      <c r="S258" s="160">
        <v>5970</v>
      </c>
      <c r="T258" s="160">
        <v>77</v>
      </c>
      <c r="U258" s="160">
        <v>6047</v>
      </c>
      <c r="V258" s="160">
        <v>1530</v>
      </c>
      <c r="W258" s="160">
        <v>182</v>
      </c>
      <c r="X258" s="160">
        <v>4335</v>
      </c>
      <c r="Y258" s="160">
        <v>2114</v>
      </c>
      <c r="Z258" s="160">
        <v>6</v>
      </c>
      <c r="AA258" s="160">
        <v>2108</v>
      </c>
      <c r="AB258" s="160">
        <v>6443</v>
      </c>
      <c r="AC258" s="160">
        <v>545</v>
      </c>
      <c r="AD258" s="181"/>
      <c r="AE258" s="160">
        <v>50668</v>
      </c>
      <c r="AF258" s="160">
        <v>230</v>
      </c>
      <c r="AG258" s="160">
        <v>48939</v>
      </c>
      <c r="AH258" s="160">
        <v>49169</v>
      </c>
      <c r="AI258" s="161">
        <v>97.04</v>
      </c>
      <c r="AJ258" s="160">
        <v>-368</v>
      </c>
      <c r="AK258" s="160">
        <v>197</v>
      </c>
      <c r="AL258" s="160">
        <v>48768</v>
      </c>
      <c r="AM258" s="160">
        <v>16369</v>
      </c>
      <c r="AN258" s="160">
        <v>13387</v>
      </c>
      <c r="AO258" s="160">
        <v>13539</v>
      </c>
      <c r="AP258" s="160">
        <v>5473</v>
      </c>
      <c r="AQ258" s="181"/>
      <c r="AR258" s="186" t="s">
        <v>683</v>
      </c>
    </row>
    <row r="259" spans="1:44" ht="12.75">
      <c r="A259" s="131">
        <v>257</v>
      </c>
      <c r="B259" s="132" t="s">
        <v>503</v>
      </c>
      <c r="C259" s="173" t="s">
        <v>504</v>
      </c>
      <c r="D259" s="160">
        <v>60109</v>
      </c>
      <c r="E259" s="160">
        <v>577</v>
      </c>
      <c r="F259" s="160">
        <v>58451</v>
      </c>
      <c r="G259" s="160">
        <v>59028</v>
      </c>
      <c r="H259" s="161">
        <v>98.2</v>
      </c>
      <c r="I259" s="160">
        <v>554</v>
      </c>
      <c r="J259" s="160">
        <v>532</v>
      </c>
      <c r="K259" s="160">
        <v>59537</v>
      </c>
      <c r="L259" s="160">
        <v>17833</v>
      </c>
      <c r="M259" s="160">
        <v>17258</v>
      </c>
      <c r="N259" s="160">
        <v>17006</v>
      </c>
      <c r="O259" s="160">
        <v>7440</v>
      </c>
      <c r="P259" s="160">
        <v>6267</v>
      </c>
      <c r="Q259" s="160">
        <v>0</v>
      </c>
      <c r="R259" s="160">
        <v>0</v>
      </c>
      <c r="S259" s="160">
        <v>3159</v>
      </c>
      <c r="T259" s="160">
        <v>-132</v>
      </c>
      <c r="U259" s="160">
        <v>3027</v>
      </c>
      <c r="V259" s="160">
        <v>697</v>
      </c>
      <c r="W259" s="160">
        <v>94</v>
      </c>
      <c r="X259" s="160">
        <v>2236</v>
      </c>
      <c r="Y259" s="160">
        <v>1308</v>
      </c>
      <c r="Z259" s="160">
        <v>16</v>
      </c>
      <c r="AA259" s="160">
        <v>1292</v>
      </c>
      <c r="AB259" s="160">
        <v>3528</v>
      </c>
      <c r="AC259" s="160">
        <v>252</v>
      </c>
      <c r="AD259" s="181"/>
      <c r="AE259" s="160">
        <v>44029</v>
      </c>
      <c r="AF259" s="160">
        <v>303</v>
      </c>
      <c r="AG259" s="160">
        <v>42651</v>
      </c>
      <c r="AH259" s="160">
        <v>42954</v>
      </c>
      <c r="AI259" s="161">
        <v>97.56</v>
      </c>
      <c r="AJ259" s="160">
        <v>61</v>
      </c>
      <c r="AK259" s="160">
        <v>72</v>
      </c>
      <c r="AL259" s="160">
        <v>42784</v>
      </c>
      <c r="AM259" s="160">
        <v>13043</v>
      </c>
      <c r="AN259" s="160">
        <v>14115</v>
      </c>
      <c r="AO259" s="160">
        <v>10950</v>
      </c>
      <c r="AP259" s="160">
        <v>4676</v>
      </c>
      <c r="AQ259" s="181"/>
      <c r="AR259" s="186" t="s">
        <v>681</v>
      </c>
    </row>
    <row r="260" spans="1:44" ht="12.75">
      <c r="A260" s="131">
        <v>258</v>
      </c>
      <c r="B260" s="132" t="s">
        <v>505</v>
      </c>
      <c r="C260" s="173" t="s">
        <v>506</v>
      </c>
      <c r="D260" s="160">
        <v>45560</v>
      </c>
      <c r="E260" s="160">
        <v>394</v>
      </c>
      <c r="F260" s="160">
        <v>44618</v>
      </c>
      <c r="G260" s="160">
        <v>45012</v>
      </c>
      <c r="H260" s="161">
        <v>98.8</v>
      </c>
      <c r="I260" s="160">
        <v>645</v>
      </c>
      <c r="J260" s="160">
        <v>376</v>
      </c>
      <c r="K260" s="160">
        <v>45639</v>
      </c>
      <c r="L260" s="160">
        <v>14402</v>
      </c>
      <c r="M260" s="160">
        <v>12656</v>
      </c>
      <c r="N260" s="160">
        <v>13055</v>
      </c>
      <c r="O260" s="160">
        <v>5526</v>
      </c>
      <c r="P260" s="160">
        <v>5268</v>
      </c>
      <c r="Q260" s="160">
        <v>0</v>
      </c>
      <c r="R260" s="160">
        <v>0</v>
      </c>
      <c r="S260" s="160">
        <v>1107</v>
      </c>
      <c r="T260" s="160">
        <v>-136</v>
      </c>
      <c r="U260" s="160">
        <v>971</v>
      </c>
      <c r="V260" s="160">
        <v>464</v>
      </c>
      <c r="W260" s="160">
        <v>2</v>
      </c>
      <c r="X260" s="160">
        <v>505</v>
      </c>
      <c r="Y260" s="160">
        <v>604</v>
      </c>
      <c r="Z260" s="160">
        <v>0</v>
      </c>
      <c r="AA260" s="160">
        <v>604</v>
      </c>
      <c r="AB260" s="160">
        <v>1109</v>
      </c>
      <c r="AC260" s="160">
        <v>205</v>
      </c>
      <c r="AD260" s="181"/>
      <c r="AE260" s="160">
        <v>17373</v>
      </c>
      <c r="AF260" s="160">
        <v>195</v>
      </c>
      <c r="AG260" s="160">
        <v>16955</v>
      </c>
      <c r="AH260" s="160">
        <v>17150</v>
      </c>
      <c r="AI260" s="161">
        <v>98.72</v>
      </c>
      <c r="AJ260" s="160">
        <v>-61</v>
      </c>
      <c r="AK260" s="160">
        <v>136</v>
      </c>
      <c r="AL260" s="160">
        <v>17030</v>
      </c>
      <c r="AM260" s="160">
        <v>5168</v>
      </c>
      <c r="AN260" s="160">
        <v>5404</v>
      </c>
      <c r="AO260" s="160">
        <v>4532</v>
      </c>
      <c r="AP260" s="160">
        <v>1926</v>
      </c>
      <c r="AQ260" s="181"/>
      <c r="AR260" s="186" t="s">
        <v>681</v>
      </c>
    </row>
    <row r="261" spans="1:44" ht="12.75">
      <c r="A261" s="131">
        <v>259</v>
      </c>
      <c r="B261" s="132" t="s">
        <v>507</v>
      </c>
      <c r="C261" s="173" t="s">
        <v>508</v>
      </c>
      <c r="D261" s="160">
        <v>35710</v>
      </c>
      <c r="E261" s="160">
        <v>527</v>
      </c>
      <c r="F261" s="160">
        <v>33582</v>
      </c>
      <c r="G261" s="160">
        <v>34109</v>
      </c>
      <c r="H261" s="161">
        <v>95.52</v>
      </c>
      <c r="I261" s="160">
        <v>1026</v>
      </c>
      <c r="J261" s="160">
        <v>647</v>
      </c>
      <c r="K261" s="160">
        <v>35255</v>
      </c>
      <c r="L261" s="160">
        <v>10131</v>
      </c>
      <c r="M261" s="160">
        <v>10202</v>
      </c>
      <c r="N261" s="160">
        <v>10088</v>
      </c>
      <c r="O261" s="160">
        <v>4834</v>
      </c>
      <c r="P261" s="160">
        <v>7357</v>
      </c>
      <c r="Q261" s="160">
        <v>0</v>
      </c>
      <c r="R261" s="160">
        <v>0</v>
      </c>
      <c r="S261" s="160">
        <v>3433</v>
      </c>
      <c r="T261" s="160">
        <v>-301</v>
      </c>
      <c r="U261" s="160">
        <v>3132</v>
      </c>
      <c r="V261" s="160">
        <v>1137</v>
      </c>
      <c r="W261" s="160">
        <v>65</v>
      </c>
      <c r="X261" s="160">
        <v>1930</v>
      </c>
      <c r="Y261" s="160">
        <v>1841</v>
      </c>
      <c r="Z261" s="160">
        <v>1</v>
      </c>
      <c r="AA261" s="160">
        <v>1840</v>
      </c>
      <c r="AB261" s="160">
        <v>3770</v>
      </c>
      <c r="AC261" s="160">
        <v>240</v>
      </c>
      <c r="AD261" s="181"/>
      <c r="AE261" s="160">
        <v>47723</v>
      </c>
      <c r="AF261" s="160">
        <v>563</v>
      </c>
      <c r="AG261" s="160">
        <v>45257</v>
      </c>
      <c r="AH261" s="160">
        <v>45820</v>
      </c>
      <c r="AI261" s="161">
        <v>96.01</v>
      </c>
      <c r="AJ261" s="160">
        <v>332</v>
      </c>
      <c r="AK261" s="160">
        <v>618</v>
      </c>
      <c r="AL261" s="160">
        <v>46207</v>
      </c>
      <c r="AM261" s="160">
        <v>15520</v>
      </c>
      <c r="AN261" s="160">
        <v>13593</v>
      </c>
      <c r="AO261" s="160">
        <v>13979</v>
      </c>
      <c r="AP261" s="160">
        <v>3115</v>
      </c>
      <c r="AQ261" s="181"/>
      <c r="AR261" s="186" t="s">
        <v>681</v>
      </c>
    </row>
    <row r="262" spans="1:44" ht="12.75">
      <c r="A262" s="131">
        <v>260</v>
      </c>
      <c r="B262" s="132" t="s">
        <v>509</v>
      </c>
      <c r="C262" s="173" t="s">
        <v>510</v>
      </c>
      <c r="D262" s="160">
        <v>136157</v>
      </c>
      <c r="E262" s="160">
        <v>1043</v>
      </c>
      <c r="F262" s="160">
        <v>131311</v>
      </c>
      <c r="G262" s="160">
        <v>132354</v>
      </c>
      <c r="H262" s="161">
        <v>97.21</v>
      </c>
      <c r="I262" s="160">
        <v>2455</v>
      </c>
      <c r="J262" s="160">
        <v>929</v>
      </c>
      <c r="K262" s="160">
        <v>134695</v>
      </c>
      <c r="L262" s="160">
        <v>38307</v>
      </c>
      <c r="M262" s="160">
        <v>38969</v>
      </c>
      <c r="N262" s="160">
        <v>39143</v>
      </c>
      <c r="O262" s="160">
        <v>18276</v>
      </c>
      <c r="P262" s="160">
        <v>21638</v>
      </c>
      <c r="Q262" s="160">
        <v>0</v>
      </c>
      <c r="R262" s="160">
        <v>0</v>
      </c>
      <c r="S262" s="160">
        <v>16628</v>
      </c>
      <c r="T262" s="160">
        <v>-639</v>
      </c>
      <c r="U262" s="160">
        <v>15989</v>
      </c>
      <c r="V262" s="160">
        <v>2670</v>
      </c>
      <c r="W262" s="160">
        <v>1440</v>
      </c>
      <c r="X262" s="160">
        <v>11879</v>
      </c>
      <c r="Y262" s="160">
        <v>4017</v>
      </c>
      <c r="Z262" s="160">
        <v>8</v>
      </c>
      <c r="AA262" s="160">
        <v>4009</v>
      </c>
      <c r="AB262" s="160">
        <v>15888</v>
      </c>
      <c r="AC262" s="160">
        <v>1155</v>
      </c>
      <c r="AD262" s="181"/>
      <c r="AE262" s="160">
        <v>92385</v>
      </c>
      <c r="AF262" s="160">
        <v>602</v>
      </c>
      <c r="AG262" s="160">
        <v>86898</v>
      </c>
      <c r="AH262" s="160">
        <v>87500</v>
      </c>
      <c r="AI262" s="161">
        <v>94.71</v>
      </c>
      <c r="AJ262" s="160">
        <v>-700</v>
      </c>
      <c r="AK262" s="160">
        <v>474</v>
      </c>
      <c r="AL262" s="160">
        <v>86672</v>
      </c>
      <c r="AM262" s="160">
        <v>28164</v>
      </c>
      <c r="AN262" s="160">
        <v>25338</v>
      </c>
      <c r="AO262" s="160">
        <v>24281</v>
      </c>
      <c r="AP262" s="160">
        <v>8889</v>
      </c>
      <c r="AQ262" s="181"/>
      <c r="AR262" s="186" t="s">
        <v>683</v>
      </c>
    </row>
    <row r="263" spans="1:44" ht="12.75">
      <c r="A263" s="131">
        <v>261</v>
      </c>
      <c r="B263" s="132" t="s">
        <v>511</v>
      </c>
      <c r="C263" s="173" t="s">
        <v>512</v>
      </c>
      <c r="D263" s="160">
        <v>75806</v>
      </c>
      <c r="E263" s="160">
        <v>822</v>
      </c>
      <c r="F263" s="160">
        <v>73652</v>
      </c>
      <c r="G263" s="160">
        <v>74474</v>
      </c>
      <c r="H263" s="161">
        <v>98.24</v>
      </c>
      <c r="I263" s="160">
        <v>1271</v>
      </c>
      <c r="J263" s="160">
        <v>785</v>
      </c>
      <c r="K263" s="160">
        <v>75708</v>
      </c>
      <c r="L263" s="160">
        <v>22065</v>
      </c>
      <c r="M263" s="160">
        <v>21754</v>
      </c>
      <c r="N263" s="160">
        <v>20468</v>
      </c>
      <c r="O263" s="160">
        <v>11421</v>
      </c>
      <c r="P263" s="160">
        <v>17798</v>
      </c>
      <c r="Q263" s="160">
        <v>0</v>
      </c>
      <c r="R263" s="160">
        <v>0</v>
      </c>
      <c r="S263" s="160">
        <v>3945</v>
      </c>
      <c r="T263" s="160">
        <v>-67</v>
      </c>
      <c r="U263" s="160">
        <v>3878</v>
      </c>
      <c r="V263" s="160">
        <v>1271</v>
      </c>
      <c r="W263" s="160">
        <v>166</v>
      </c>
      <c r="X263" s="160">
        <v>2441</v>
      </c>
      <c r="Y263" s="160">
        <v>1494</v>
      </c>
      <c r="Z263" s="160">
        <v>15</v>
      </c>
      <c r="AA263" s="160">
        <v>1479</v>
      </c>
      <c r="AB263" s="160">
        <v>3920</v>
      </c>
      <c r="AC263" s="160">
        <v>242</v>
      </c>
      <c r="AD263" s="181"/>
      <c r="AE263" s="160">
        <v>79286</v>
      </c>
      <c r="AF263" s="160">
        <v>1164</v>
      </c>
      <c r="AG263" s="160">
        <v>77299</v>
      </c>
      <c r="AH263" s="160">
        <v>78463</v>
      </c>
      <c r="AI263" s="161">
        <v>98.96</v>
      </c>
      <c r="AJ263" s="160">
        <v>-1456</v>
      </c>
      <c r="AK263" s="160">
        <v>433</v>
      </c>
      <c r="AL263" s="160">
        <v>76276</v>
      </c>
      <c r="AM263" s="160">
        <v>23042</v>
      </c>
      <c r="AN263" s="160">
        <v>22472</v>
      </c>
      <c r="AO263" s="160">
        <v>21994</v>
      </c>
      <c r="AP263" s="160">
        <v>8768</v>
      </c>
      <c r="AQ263" s="181"/>
      <c r="AR263" s="186" t="s">
        <v>684</v>
      </c>
    </row>
    <row r="264" spans="1:44" ht="12.75">
      <c r="A264" s="131">
        <v>262</v>
      </c>
      <c r="B264" s="132" t="s">
        <v>513</v>
      </c>
      <c r="C264" s="173" t="s">
        <v>514</v>
      </c>
      <c r="D264" s="160">
        <v>79448</v>
      </c>
      <c r="E264" s="160">
        <v>598</v>
      </c>
      <c r="F264" s="160">
        <v>76101</v>
      </c>
      <c r="G264" s="160">
        <v>76699</v>
      </c>
      <c r="H264" s="161">
        <v>96.54</v>
      </c>
      <c r="I264" s="160">
        <v>3903</v>
      </c>
      <c r="J264" s="160">
        <v>918</v>
      </c>
      <c r="K264" s="160">
        <v>80922</v>
      </c>
      <c r="L264" s="160">
        <v>22472</v>
      </c>
      <c r="M264" s="160">
        <v>21469</v>
      </c>
      <c r="N264" s="160">
        <v>21904</v>
      </c>
      <c r="O264" s="160">
        <v>15077</v>
      </c>
      <c r="P264" s="160">
        <v>24216</v>
      </c>
      <c r="Q264" s="160">
        <v>0</v>
      </c>
      <c r="R264" s="160">
        <v>0</v>
      </c>
      <c r="S264" s="160">
        <v>20123</v>
      </c>
      <c r="T264" s="160">
        <v>500</v>
      </c>
      <c r="U264" s="160">
        <v>20623</v>
      </c>
      <c r="V264" s="160">
        <v>4260</v>
      </c>
      <c r="W264" s="160">
        <v>7407</v>
      </c>
      <c r="X264" s="160">
        <v>8956</v>
      </c>
      <c r="Y264" s="160">
        <v>3015</v>
      </c>
      <c r="Z264" s="160">
        <v>57</v>
      </c>
      <c r="AA264" s="160">
        <v>2958</v>
      </c>
      <c r="AB264" s="160">
        <v>11914</v>
      </c>
      <c r="AC264" s="160">
        <v>2795</v>
      </c>
      <c r="AD264" s="181"/>
      <c r="AE264" s="160">
        <v>81703</v>
      </c>
      <c r="AF264" s="160">
        <v>3387</v>
      </c>
      <c r="AG264" s="160">
        <v>73622</v>
      </c>
      <c r="AH264" s="160">
        <v>77009</v>
      </c>
      <c r="AI264" s="161">
        <v>94.25</v>
      </c>
      <c r="AJ264" s="160">
        <v>1233</v>
      </c>
      <c r="AK264" s="160">
        <v>660</v>
      </c>
      <c r="AL264" s="160">
        <v>75515</v>
      </c>
      <c r="AM264" s="160">
        <v>24455</v>
      </c>
      <c r="AN264" s="160">
        <v>25481</v>
      </c>
      <c r="AO264" s="160">
        <v>20250</v>
      </c>
      <c r="AP264" s="160">
        <v>5329</v>
      </c>
      <c r="AQ264" s="181"/>
      <c r="AR264" s="186" t="s">
        <v>684</v>
      </c>
    </row>
    <row r="265" spans="1:44" ht="12.75">
      <c r="A265" s="131">
        <v>263</v>
      </c>
      <c r="B265" s="132" t="s">
        <v>515</v>
      </c>
      <c r="C265" s="173" t="s">
        <v>516</v>
      </c>
      <c r="D265" s="160">
        <v>71965</v>
      </c>
      <c r="E265" s="160">
        <v>391</v>
      </c>
      <c r="F265" s="160">
        <v>70472</v>
      </c>
      <c r="G265" s="160">
        <v>70863</v>
      </c>
      <c r="H265" s="161">
        <v>98.47</v>
      </c>
      <c r="I265" s="160">
        <v>805</v>
      </c>
      <c r="J265" s="160">
        <v>410</v>
      </c>
      <c r="K265" s="160">
        <v>71687</v>
      </c>
      <c r="L265" s="160">
        <v>20955</v>
      </c>
      <c r="M265" s="160">
        <v>20862</v>
      </c>
      <c r="N265" s="160">
        <v>18939</v>
      </c>
      <c r="O265" s="160">
        <v>10931</v>
      </c>
      <c r="P265" s="160">
        <v>7487</v>
      </c>
      <c r="Q265" s="160">
        <v>0</v>
      </c>
      <c r="R265" s="160">
        <v>0</v>
      </c>
      <c r="S265" s="160">
        <v>2064</v>
      </c>
      <c r="T265" s="160">
        <v>386</v>
      </c>
      <c r="U265" s="160">
        <v>2450</v>
      </c>
      <c r="V265" s="160">
        <v>1242</v>
      </c>
      <c r="W265" s="160">
        <v>141</v>
      </c>
      <c r="X265" s="160">
        <v>1067</v>
      </c>
      <c r="Y265" s="160">
        <v>1355</v>
      </c>
      <c r="Z265" s="160">
        <v>38</v>
      </c>
      <c r="AA265" s="160">
        <v>1317</v>
      </c>
      <c r="AB265" s="160">
        <v>2384</v>
      </c>
      <c r="AC265" s="160">
        <v>253</v>
      </c>
      <c r="AD265" s="181"/>
      <c r="AE265" s="160">
        <v>51399</v>
      </c>
      <c r="AF265" s="160">
        <v>188</v>
      </c>
      <c r="AG265" s="160">
        <v>50392</v>
      </c>
      <c r="AH265" s="160">
        <v>50580</v>
      </c>
      <c r="AI265" s="161">
        <v>98.41</v>
      </c>
      <c r="AJ265" s="160">
        <v>-675</v>
      </c>
      <c r="AK265" s="160">
        <v>113</v>
      </c>
      <c r="AL265" s="160">
        <v>49830</v>
      </c>
      <c r="AM265" s="160">
        <v>16373</v>
      </c>
      <c r="AN265" s="160">
        <v>14360</v>
      </c>
      <c r="AO265" s="160">
        <v>13090</v>
      </c>
      <c r="AP265" s="160">
        <v>6007</v>
      </c>
      <c r="AQ265" s="181"/>
      <c r="AR265" s="186" t="s">
        <v>681</v>
      </c>
    </row>
    <row r="266" spans="1:44" ht="12.75">
      <c r="A266" s="131">
        <v>264</v>
      </c>
      <c r="B266" s="132" t="s">
        <v>517</v>
      </c>
      <c r="C266" s="173" t="s">
        <v>518</v>
      </c>
      <c r="D266" s="160">
        <v>61198</v>
      </c>
      <c r="E266" s="160">
        <v>570</v>
      </c>
      <c r="F266" s="160">
        <v>60090</v>
      </c>
      <c r="G266" s="160">
        <v>60660</v>
      </c>
      <c r="H266" s="161">
        <v>99.12</v>
      </c>
      <c r="I266" s="160">
        <v>973</v>
      </c>
      <c r="J266" s="160">
        <v>446</v>
      </c>
      <c r="K266" s="160">
        <v>61509</v>
      </c>
      <c r="L266" s="160">
        <v>19693</v>
      </c>
      <c r="M266" s="160">
        <v>17619</v>
      </c>
      <c r="N266" s="160">
        <v>17631</v>
      </c>
      <c r="O266" s="160">
        <v>6566</v>
      </c>
      <c r="P266" s="160">
        <v>6604</v>
      </c>
      <c r="Q266" s="160">
        <v>0</v>
      </c>
      <c r="R266" s="160">
        <v>0</v>
      </c>
      <c r="S266" s="160">
        <v>1389</v>
      </c>
      <c r="T266" s="160">
        <v>163</v>
      </c>
      <c r="U266" s="160">
        <v>1552</v>
      </c>
      <c r="V266" s="160">
        <v>973</v>
      </c>
      <c r="W266" s="160">
        <v>7</v>
      </c>
      <c r="X266" s="160">
        <v>572</v>
      </c>
      <c r="Y266" s="160">
        <v>621</v>
      </c>
      <c r="Z266" s="160">
        <v>14</v>
      </c>
      <c r="AA266" s="160">
        <v>607</v>
      </c>
      <c r="AB266" s="160">
        <v>1179</v>
      </c>
      <c r="AC266" s="160">
        <v>83</v>
      </c>
      <c r="AD266" s="181"/>
      <c r="AE266" s="160">
        <v>24414</v>
      </c>
      <c r="AF266" s="160">
        <v>96</v>
      </c>
      <c r="AG266" s="160">
        <v>23831</v>
      </c>
      <c r="AH266" s="160">
        <v>23927</v>
      </c>
      <c r="AI266" s="161">
        <v>98.01</v>
      </c>
      <c r="AJ266" s="160">
        <v>359</v>
      </c>
      <c r="AK266" s="160">
        <v>24</v>
      </c>
      <c r="AL266" s="160">
        <v>24214</v>
      </c>
      <c r="AM266" s="160">
        <v>8483</v>
      </c>
      <c r="AN266" s="160">
        <v>6588</v>
      </c>
      <c r="AO266" s="160">
        <v>6498</v>
      </c>
      <c r="AP266" s="160">
        <v>2645</v>
      </c>
      <c r="AQ266" s="181"/>
      <c r="AR266" s="186" t="s">
        <v>681</v>
      </c>
    </row>
    <row r="267" spans="1:44" ht="12.75">
      <c r="A267" s="131">
        <v>265</v>
      </c>
      <c r="B267" s="132" t="s">
        <v>519</v>
      </c>
      <c r="C267" s="173" t="s">
        <v>520</v>
      </c>
      <c r="D267" s="160">
        <v>68086</v>
      </c>
      <c r="E267" s="160">
        <v>1243</v>
      </c>
      <c r="F267" s="160">
        <v>65706</v>
      </c>
      <c r="G267" s="160">
        <v>66949</v>
      </c>
      <c r="H267" s="161">
        <v>98.33</v>
      </c>
      <c r="I267" s="160">
        <v>534</v>
      </c>
      <c r="J267" s="160">
        <v>1196</v>
      </c>
      <c r="K267" s="160">
        <v>67436</v>
      </c>
      <c r="L267" s="160">
        <v>20065</v>
      </c>
      <c r="M267" s="160">
        <v>19699</v>
      </c>
      <c r="N267" s="160">
        <v>19014</v>
      </c>
      <c r="O267" s="160">
        <v>8658</v>
      </c>
      <c r="P267" s="160">
        <v>7046</v>
      </c>
      <c r="Q267" s="160">
        <v>0</v>
      </c>
      <c r="R267" s="160">
        <v>0</v>
      </c>
      <c r="S267" s="160">
        <v>2406</v>
      </c>
      <c r="T267" s="160">
        <v>-149</v>
      </c>
      <c r="U267" s="160">
        <v>2257</v>
      </c>
      <c r="V267" s="160">
        <v>634</v>
      </c>
      <c r="W267" s="160">
        <v>103</v>
      </c>
      <c r="X267" s="160">
        <v>1520</v>
      </c>
      <c r="Y267" s="160">
        <v>1168</v>
      </c>
      <c r="Z267" s="160">
        <v>1</v>
      </c>
      <c r="AA267" s="160">
        <v>1167</v>
      </c>
      <c r="AB267" s="160">
        <v>2687</v>
      </c>
      <c r="AC267" s="160">
        <v>110</v>
      </c>
      <c r="AD267" s="181"/>
      <c r="AE267" s="160">
        <v>45660</v>
      </c>
      <c r="AF267" s="160">
        <v>337</v>
      </c>
      <c r="AG267" s="160">
        <v>44848</v>
      </c>
      <c r="AH267" s="160">
        <v>45185</v>
      </c>
      <c r="AI267" s="161">
        <v>98.96</v>
      </c>
      <c r="AJ267" s="160">
        <v>550</v>
      </c>
      <c r="AK267" s="160">
        <v>417</v>
      </c>
      <c r="AL267" s="160">
        <v>45815</v>
      </c>
      <c r="AM267" s="160">
        <v>13669</v>
      </c>
      <c r="AN267" s="160">
        <v>13763</v>
      </c>
      <c r="AO267" s="160">
        <v>12199</v>
      </c>
      <c r="AP267" s="160">
        <v>6184</v>
      </c>
      <c r="AQ267" s="181"/>
      <c r="AR267" s="186" t="s">
        <v>681</v>
      </c>
    </row>
    <row r="268" spans="1:44" ht="12.75">
      <c r="A268" s="131">
        <v>266</v>
      </c>
      <c r="B268" s="132" t="s">
        <v>521</v>
      </c>
      <c r="C268" s="173" t="s">
        <v>522</v>
      </c>
      <c r="D268" s="160">
        <v>83302</v>
      </c>
      <c r="E268" s="160">
        <v>1741</v>
      </c>
      <c r="F268" s="160">
        <v>79196</v>
      </c>
      <c r="G268" s="160">
        <v>80937</v>
      </c>
      <c r="H268" s="161">
        <v>97.16</v>
      </c>
      <c r="I268" s="160">
        <v>2839</v>
      </c>
      <c r="J268" s="160">
        <v>1738</v>
      </c>
      <c r="K268" s="160">
        <v>83773</v>
      </c>
      <c r="L268" s="160">
        <v>23404</v>
      </c>
      <c r="M268" s="160">
        <v>23231</v>
      </c>
      <c r="N268" s="160">
        <v>23031</v>
      </c>
      <c r="O268" s="160">
        <v>14107</v>
      </c>
      <c r="P268" s="160">
        <v>26533</v>
      </c>
      <c r="Q268" s="160">
        <v>0</v>
      </c>
      <c r="R268" s="160">
        <v>0</v>
      </c>
      <c r="S268" s="160">
        <v>10989</v>
      </c>
      <c r="T268" s="160">
        <v>363</v>
      </c>
      <c r="U268" s="160">
        <v>11352</v>
      </c>
      <c r="V268" s="160">
        <v>2089</v>
      </c>
      <c r="W268" s="160">
        <v>393</v>
      </c>
      <c r="X268" s="160">
        <v>8870</v>
      </c>
      <c r="Y268" s="160">
        <v>2736</v>
      </c>
      <c r="Z268" s="160">
        <v>34</v>
      </c>
      <c r="AA268" s="160">
        <v>2702</v>
      </c>
      <c r="AB268" s="160">
        <v>11572</v>
      </c>
      <c r="AC268" s="160">
        <v>1556</v>
      </c>
      <c r="AD268" s="181"/>
      <c r="AE268" s="160">
        <v>84461</v>
      </c>
      <c r="AF268" s="160">
        <v>2967</v>
      </c>
      <c r="AG268" s="160">
        <v>79394</v>
      </c>
      <c r="AH268" s="160">
        <v>82361</v>
      </c>
      <c r="AI268" s="161">
        <v>97.51</v>
      </c>
      <c r="AJ268" s="160">
        <v>2173</v>
      </c>
      <c r="AK268" s="160">
        <v>572</v>
      </c>
      <c r="AL268" s="160">
        <v>82139</v>
      </c>
      <c r="AM268" s="160">
        <v>29845</v>
      </c>
      <c r="AN268" s="160">
        <v>20227</v>
      </c>
      <c r="AO268" s="160">
        <v>20683</v>
      </c>
      <c r="AP268" s="160">
        <v>11384</v>
      </c>
      <c r="AQ268" s="181"/>
      <c r="AR268" s="186" t="s">
        <v>683</v>
      </c>
    </row>
    <row r="269" spans="1:44" ht="12.75">
      <c r="A269" s="131">
        <v>267</v>
      </c>
      <c r="B269" s="132" t="s">
        <v>523</v>
      </c>
      <c r="C269" s="173" t="s">
        <v>524</v>
      </c>
      <c r="D269" s="160">
        <v>55559</v>
      </c>
      <c r="E269" s="160">
        <v>532</v>
      </c>
      <c r="F269" s="160">
        <v>54695</v>
      </c>
      <c r="G269" s="160">
        <v>55227</v>
      </c>
      <c r="H269" s="161">
        <v>99.4</v>
      </c>
      <c r="I269" s="160">
        <v>524</v>
      </c>
      <c r="J269" s="160">
        <v>415</v>
      </c>
      <c r="K269" s="160">
        <v>55634</v>
      </c>
      <c r="L269" s="160">
        <v>16949</v>
      </c>
      <c r="M269" s="160">
        <v>16209</v>
      </c>
      <c r="N269" s="160">
        <v>16099</v>
      </c>
      <c r="O269" s="160">
        <v>6377</v>
      </c>
      <c r="P269" s="160">
        <v>3681</v>
      </c>
      <c r="Q269" s="160">
        <v>0</v>
      </c>
      <c r="R269" s="160">
        <v>0</v>
      </c>
      <c r="S269" s="160">
        <v>1450</v>
      </c>
      <c r="T269" s="160">
        <v>0</v>
      </c>
      <c r="U269" s="160">
        <v>1450</v>
      </c>
      <c r="V269" s="160">
        <v>524</v>
      </c>
      <c r="W269" s="160">
        <v>206</v>
      </c>
      <c r="X269" s="160">
        <v>720</v>
      </c>
      <c r="Y269" s="160">
        <v>405</v>
      </c>
      <c r="Z269" s="160">
        <v>12</v>
      </c>
      <c r="AA269" s="160">
        <v>393</v>
      </c>
      <c r="AB269" s="160">
        <v>1113</v>
      </c>
      <c r="AC269" s="160">
        <v>152</v>
      </c>
      <c r="AD269" s="181"/>
      <c r="AE269" s="160">
        <v>36231</v>
      </c>
      <c r="AF269" s="160">
        <v>268</v>
      </c>
      <c r="AG269" s="160">
        <v>35402</v>
      </c>
      <c r="AH269" s="160">
        <v>35670</v>
      </c>
      <c r="AI269" s="161">
        <v>98.45</v>
      </c>
      <c r="AJ269" s="160">
        <v>-29</v>
      </c>
      <c r="AK269" s="160">
        <v>500</v>
      </c>
      <c r="AL269" s="160">
        <v>35873</v>
      </c>
      <c r="AM269" s="160">
        <v>10898</v>
      </c>
      <c r="AN269" s="160">
        <v>10203</v>
      </c>
      <c r="AO269" s="160">
        <v>10355</v>
      </c>
      <c r="AP269" s="160">
        <v>4417</v>
      </c>
      <c r="AQ269" s="181"/>
      <c r="AR269" s="186" t="s">
        <v>681</v>
      </c>
    </row>
    <row r="270" spans="1:44" ht="12.75">
      <c r="A270" s="131">
        <v>268</v>
      </c>
      <c r="B270" s="132" t="s">
        <v>525</v>
      </c>
      <c r="C270" s="173" t="s">
        <v>526</v>
      </c>
      <c r="D270" s="160">
        <v>95684</v>
      </c>
      <c r="E270" s="160">
        <v>775</v>
      </c>
      <c r="F270" s="160">
        <v>93810</v>
      </c>
      <c r="G270" s="160">
        <v>94585</v>
      </c>
      <c r="H270" s="161">
        <v>98.85</v>
      </c>
      <c r="I270" s="160">
        <v>1037</v>
      </c>
      <c r="J270" s="160">
        <v>643</v>
      </c>
      <c r="K270" s="160">
        <v>95490</v>
      </c>
      <c r="L270" s="160">
        <v>28898</v>
      </c>
      <c r="M270" s="160">
        <v>27639</v>
      </c>
      <c r="N270" s="160">
        <v>27237</v>
      </c>
      <c r="O270" s="160">
        <v>11716</v>
      </c>
      <c r="P270" s="160">
        <v>13972</v>
      </c>
      <c r="Q270" s="160">
        <v>0</v>
      </c>
      <c r="R270" s="160">
        <v>0</v>
      </c>
      <c r="S270" s="160">
        <v>5451</v>
      </c>
      <c r="T270" s="160">
        <v>512</v>
      </c>
      <c r="U270" s="160">
        <v>5963</v>
      </c>
      <c r="V270" s="160">
        <v>1160</v>
      </c>
      <c r="W270" s="160">
        <v>-126</v>
      </c>
      <c r="X270" s="160">
        <v>4929</v>
      </c>
      <c r="Y270" s="160">
        <v>1313</v>
      </c>
      <c r="Z270" s="160">
        <v>-5</v>
      </c>
      <c r="AA270" s="160">
        <v>1318</v>
      </c>
      <c r="AB270" s="160">
        <v>6247</v>
      </c>
      <c r="AC270" s="160">
        <v>693</v>
      </c>
      <c r="AD270" s="181"/>
      <c r="AE270" s="160">
        <v>52151</v>
      </c>
      <c r="AF270" s="160">
        <v>791</v>
      </c>
      <c r="AG270" s="160">
        <v>50325</v>
      </c>
      <c r="AH270" s="160">
        <v>51116</v>
      </c>
      <c r="AI270" s="161">
        <v>98.02</v>
      </c>
      <c r="AJ270" s="160">
        <v>1156</v>
      </c>
      <c r="AK270" s="160">
        <v>84</v>
      </c>
      <c r="AL270" s="160">
        <v>51565</v>
      </c>
      <c r="AM270" s="160">
        <v>15859</v>
      </c>
      <c r="AN270" s="160">
        <v>15883</v>
      </c>
      <c r="AO270" s="160">
        <v>14802</v>
      </c>
      <c r="AP270" s="160">
        <v>5021</v>
      </c>
      <c r="AQ270" s="181"/>
      <c r="AR270" s="186" t="s">
        <v>682</v>
      </c>
    </row>
    <row r="271" spans="1:44" ht="12.75">
      <c r="A271" s="131">
        <v>269</v>
      </c>
      <c r="B271" s="132" t="s">
        <v>527</v>
      </c>
      <c r="C271" s="173" t="s">
        <v>528</v>
      </c>
      <c r="D271" s="160">
        <v>58298</v>
      </c>
      <c r="E271" s="160">
        <v>897</v>
      </c>
      <c r="F271" s="160">
        <v>56080</v>
      </c>
      <c r="G271" s="160">
        <v>56977</v>
      </c>
      <c r="H271" s="161">
        <v>97.73</v>
      </c>
      <c r="I271" s="160">
        <v>1428</v>
      </c>
      <c r="J271" s="160">
        <v>912</v>
      </c>
      <c r="K271" s="160">
        <v>58420</v>
      </c>
      <c r="L271" s="160">
        <v>17122</v>
      </c>
      <c r="M271" s="160">
        <v>16923</v>
      </c>
      <c r="N271" s="160">
        <v>16927</v>
      </c>
      <c r="O271" s="160">
        <v>7448</v>
      </c>
      <c r="P271" s="160">
        <v>11593</v>
      </c>
      <c r="Q271" s="160">
        <v>0</v>
      </c>
      <c r="R271" s="160">
        <v>0</v>
      </c>
      <c r="S271" s="160">
        <v>3771</v>
      </c>
      <c r="T271" s="160">
        <v>221</v>
      </c>
      <c r="U271" s="160">
        <v>3992</v>
      </c>
      <c r="V271" s="160">
        <v>1428</v>
      </c>
      <c r="W271" s="160">
        <v>247</v>
      </c>
      <c r="X271" s="160">
        <v>2317</v>
      </c>
      <c r="Y271" s="160">
        <v>1321</v>
      </c>
      <c r="Z271" s="160">
        <v>28</v>
      </c>
      <c r="AA271" s="160">
        <v>1293</v>
      </c>
      <c r="AB271" s="160">
        <v>3610</v>
      </c>
      <c r="AC271" s="160">
        <v>415</v>
      </c>
      <c r="AD271" s="181"/>
      <c r="AE271" s="160">
        <v>39990</v>
      </c>
      <c r="AF271" s="160">
        <v>752</v>
      </c>
      <c r="AG271" s="160">
        <v>37863</v>
      </c>
      <c r="AH271" s="160">
        <v>38615</v>
      </c>
      <c r="AI271" s="161">
        <v>96.56</v>
      </c>
      <c r="AJ271" s="160">
        <v>-1296</v>
      </c>
      <c r="AK271" s="160">
        <v>147</v>
      </c>
      <c r="AL271" s="160">
        <v>36714</v>
      </c>
      <c r="AM271" s="160">
        <v>11480</v>
      </c>
      <c r="AN271" s="160">
        <v>10487</v>
      </c>
      <c r="AO271" s="160">
        <v>9936</v>
      </c>
      <c r="AP271" s="160">
        <v>4811</v>
      </c>
      <c r="AQ271" s="181"/>
      <c r="AR271" s="186" t="s">
        <v>681</v>
      </c>
    </row>
    <row r="272" spans="1:44" ht="12.75">
      <c r="A272" s="131">
        <v>270</v>
      </c>
      <c r="B272" s="132" t="s">
        <v>529</v>
      </c>
      <c r="C272" s="173" t="s">
        <v>530</v>
      </c>
      <c r="D272" s="160">
        <v>90054</v>
      </c>
      <c r="E272" s="160">
        <v>884</v>
      </c>
      <c r="F272" s="160">
        <v>87312</v>
      </c>
      <c r="G272" s="160">
        <v>88196</v>
      </c>
      <c r="H272" s="161">
        <v>97.94</v>
      </c>
      <c r="I272" s="160">
        <v>1307</v>
      </c>
      <c r="J272" s="160">
        <v>805</v>
      </c>
      <c r="K272" s="160">
        <v>89424</v>
      </c>
      <c r="L272" s="160">
        <v>25912</v>
      </c>
      <c r="M272" s="160">
        <v>26060</v>
      </c>
      <c r="N272" s="160">
        <v>25964</v>
      </c>
      <c r="O272" s="160">
        <v>11488</v>
      </c>
      <c r="P272" s="160">
        <v>12951</v>
      </c>
      <c r="Q272" s="160">
        <v>0</v>
      </c>
      <c r="R272" s="160">
        <v>0</v>
      </c>
      <c r="S272" s="160">
        <v>8769</v>
      </c>
      <c r="T272" s="160">
        <v>-290</v>
      </c>
      <c r="U272" s="160">
        <v>8479</v>
      </c>
      <c r="V272" s="160">
        <v>1306</v>
      </c>
      <c r="W272" s="160">
        <v>514</v>
      </c>
      <c r="X272" s="160">
        <v>6659</v>
      </c>
      <c r="Y272" s="160">
        <v>2209</v>
      </c>
      <c r="Z272" s="160">
        <v>0</v>
      </c>
      <c r="AA272" s="160">
        <v>2209</v>
      </c>
      <c r="AB272" s="160">
        <v>8868</v>
      </c>
      <c r="AC272" s="160">
        <v>1260</v>
      </c>
      <c r="AD272" s="181"/>
      <c r="AE272" s="160">
        <v>106860</v>
      </c>
      <c r="AF272" s="160">
        <v>839</v>
      </c>
      <c r="AG272" s="160">
        <v>104369</v>
      </c>
      <c r="AH272" s="160">
        <v>105208</v>
      </c>
      <c r="AI272" s="161">
        <v>98.45</v>
      </c>
      <c r="AJ272" s="160">
        <v>-2197</v>
      </c>
      <c r="AK272" s="160">
        <v>666</v>
      </c>
      <c r="AL272" s="160">
        <v>102838</v>
      </c>
      <c r="AM272" s="160">
        <v>31114</v>
      </c>
      <c r="AN272" s="160">
        <v>32587</v>
      </c>
      <c r="AO272" s="160">
        <v>28824</v>
      </c>
      <c r="AP272" s="160">
        <v>10313</v>
      </c>
      <c r="AQ272" s="181"/>
      <c r="AR272" s="186" t="s">
        <v>684</v>
      </c>
    </row>
    <row r="273" spans="1:44" ht="12.75">
      <c r="A273" s="131">
        <v>271</v>
      </c>
      <c r="B273" s="132" t="s">
        <v>531</v>
      </c>
      <c r="C273" s="173" t="s">
        <v>532</v>
      </c>
      <c r="D273" s="160">
        <v>73784</v>
      </c>
      <c r="E273" s="160">
        <v>1308</v>
      </c>
      <c r="F273" s="160">
        <v>68870</v>
      </c>
      <c r="G273" s="160">
        <v>70178</v>
      </c>
      <c r="H273" s="161">
        <v>95.11</v>
      </c>
      <c r="I273" s="160">
        <v>2630</v>
      </c>
      <c r="J273" s="160">
        <v>1507</v>
      </c>
      <c r="K273" s="160">
        <v>73007</v>
      </c>
      <c r="L273" s="160">
        <v>21113</v>
      </c>
      <c r="M273" s="160">
        <v>21088</v>
      </c>
      <c r="N273" s="160">
        <v>20057</v>
      </c>
      <c r="O273" s="160">
        <v>10749</v>
      </c>
      <c r="P273" s="160">
        <v>18783</v>
      </c>
      <c r="Q273" s="160">
        <v>0</v>
      </c>
      <c r="R273" s="160">
        <v>0</v>
      </c>
      <c r="S273" s="160">
        <v>9452</v>
      </c>
      <c r="T273" s="160">
        <v>341</v>
      </c>
      <c r="U273" s="160">
        <v>9793</v>
      </c>
      <c r="V273" s="160">
        <v>3089</v>
      </c>
      <c r="W273" s="160">
        <v>69</v>
      </c>
      <c r="X273" s="160">
        <v>6635</v>
      </c>
      <c r="Y273" s="160">
        <v>3697</v>
      </c>
      <c r="Z273" s="160">
        <v>9</v>
      </c>
      <c r="AA273" s="160">
        <v>3688</v>
      </c>
      <c r="AB273" s="160">
        <v>10323</v>
      </c>
      <c r="AC273" s="160">
        <v>1089</v>
      </c>
      <c r="AD273" s="181"/>
      <c r="AE273" s="160">
        <v>56906</v>
      </c>
      <c r="AF273" s="160">
        <v>495</v>
      </c>
      <c r="AG273" s="160">
        <v>53895</v>
      </c>
      <c r="AH273" s="160">
        <v>54390</v>
      </c>
      <c r="AI273" s="161">
        <v>95.58</v>
      </c>
      <c r="AJ273" s="160">
        <v>-1842</v>
      </c>
      <c r="AK273" s="160">
        <v>532</v>
      </c>
      <c r="AL273" s="160">
        <v>52585</v>
      </c>
      <c r="AM273" s="160">
        <v>17123</v>
      </c>
      <c r="AN273" s="160">
        <v>14406</v>
      </c>
      <c r="AO273" s="160">
        <v>13742</v>
      </c>
      <c r="AP273" s="160">
        <v>7314</v>
      </c>
      <c r="AQ273" s="181"/>
      <c r="AR273" s="186" t="s">
        <v>683</v>
      </c>
    </row>
    <row r="274" spans="1:44" ht="12.75">
      <c r="A274" s="131">
        <v>272</v>
      </c>
      <c r="B274" s="132" t="s">
        <v>533</v>
      </c>
      <c r="C274" s="173" t="s">
        <v>534</v>
      </c>
      <c r="D274" s="160">
        <v>28374</v>
      </c>
      <c r="E274" s="160">
        <v>358</v>
      </c>
      <c r="F274" s="160">
        <v>27454</v>
      </c>
      <c r="G274" s="160">
        <v>27812</v>
      </c>
      <c r="H274" s="161">
        <v>98.02</v>
      </c>
      <c r="I274" s="160">
        <v>335</v>
      </c>
      <c r="J274" s="160">
        <v>414</v>
      </c>
      <c r="K274" s="160">
        <v>28203</v>
      </c>
      <c r="L274" s="160">
        <v>8294</v>
      </c>
      <c r="M274" s="160">
        <v>8167</v>
      </c>
      <c r="N274" s="160">
        <v>8373</v>
      </c>
      <c r="O274" s="160">
        <v>3369</v>
      </c>
      <c r="P274" s="160">
        <v>5420</v>
      </c>
      <c r="Q274" s="160">
        <v>0</v>
      </c>
      <c r="R274" s="160">
        <v>0</v>
      </c>
      <c r="S274" s="160">
        <v>1525</v>
      </c>
      <c r="T274" s="160">
        <v>-19</v>
      </c>
      <c r="U274" s="160">
        <v>1506</v>
      </c>
      <c r="V274" s="160">
        <v>393</v>
      </c>
      <c r="W274" s="160">
        <v>34</v>
      </c>
      <c r="X274" s="160">
        <v>1079</v>
      </c>
      <c r="Y274" s="160">
        <v>617</v>
      </c>
      <c r="Z274" s="160">
        <v>0</v>
      </c>
      <c r="AA274" s="160">
        <v>617</v>
      </c>
      <c r="AB274" s="160">
        <v>1696</v>
      </c>
      <c r="AC274" s="160">
        <v>172</v>
      </c>
      <c r="AD274" s="181"/>
      <c r="AE274" s="160">
        <v>31265</v>
      </c>
      <c r="AF274" s="160">
        <v>435</v>
      </c>
      <c r="AG274" s="160">
        <v>30195</v>
      </c>
      <c r="AH274" s="160">
        <v>30630</v>
      </c>
      <c r="AI274" s="161">
        <v>97.97</v>
      </c>
      <c r="AJ274" s="160">
        <v>-642</v>
      </c>
      <c r="AK274" s="160">
        <v>301</v>
      </c>
      <c r="AL274" s="160">
        <v>29854</v>
      </c>
      <c r="AM274" s="160">
        <v>9467</v>
      </c>
      <c r="AN274" s="160">
        <v>9002</v>
      </c>
      <c r="AO274" s="160">
        <v>8301</v>
      </c>
      <c r="AP274" s="160">
        <v>3084</v>
      </c>
      <c r="AQ274" s="181"/>
      <c r="AR274" s="186" t="s">
        <v>681</v>
      </c>
    </row>
    <row r="275" spans="1:44" ht="12.75">
      <c r="A275" s="131">
        <v>273</v>
      </c>
      <c r="B275" s="132" t="s">
        <v>535</v>
      </c>
      <c r="C275" s="173" t="s">
        <v>536</v>
      </c>
      <c r="D275" s="160">
        <v>55653</v>
      </c>
      <c r="E275" s="160">
        <v>910</v>
      </c>
      <c r="F275" s="160">
        <v>53901</v>
      </c>
      <c r="G275" s="160">
        <v>54811</v>
      </c>
      <c r="H275" s="161">
        <v>98.49</v>
      </c>
      <c r="I275" s="160">
        <v>361</v>
      </c>
      <c r="J275" s="160">
        <v>878</v>
      </c>
      <c r="K275" s="160">
        <v>55140</v>
      </c>
      <c r="L275" s="160">
        <v>16270</v>
      </c>
      <c r="M275" s="160">
        <v>15716</v>
      </c>
      <c r="N275" s="160">
        <v>15881</v>
      </c>
      <c r="O275" s="160">
        <v>7273</v>
      </c>
      <c r="P275" s="160">
        <v>4431</v>
      </c>
      <c r="Q275" s="160">
        <v>0</v>
      </c>
      <c r="R275" s="160">
        <v>0</v>
      </c>
      <c r="S275" s="160">
        <v>1521</v>
      </c>
      <c r="T275" s="160">
        <v>-198</v>
      </c>
      <c r="U275" s="160">
        <v>1323</v>
      </c>
      <c r="V275" s="160">
        <v>417</v>
      </c>
      <c r="W275" s="160">
        <v>63</v>
      </c>
      <c r="X275" s="160">
        <v>843</v>
      </c>
      <c r="Y275" s="160">
        <v>936</v>
      </c>
      <c r="Z275" s="160">
        <v>3</v>
      </c>
      <c r="AA275" s="160">
        <v>933</v>
      </c>
      <c r="AB275" s="160">
        <v>1776</v>
      </c>
      <c r="AC275" s="160">
        <v>88</v>
      </c>
      <c r="AD275" s="181"/>
      <c r="AE275" s="160">
        <v>20073</v>
      </c>
      <c r="AF275" s="160">
        <v>523</v>
      </c>
      <c r="AG275" s="160">
        <v>19180</v>
      </c>
      <c r="AH275" s="160">
        <v>19703</v>
      </c>
      <c r="AI275" s="161">
        <v>98.16</v>
      </c>
      <c r="AJ275" s="160">
        <v>-314</v>
      </c>
      <c r="AK275" s="160">
        <v>368</v>
      </c>
      <c r="AL275" s="160">
        <v>19234</v>
      </c>
      <c r="AM275" s="160">
        <v>5783</v>
      </c>
      <c r="AN275" s="160">
        <v>5934</v>
      </c>
      <c r="AO275" s="160">
        <v>5350</v>
      </c>
      <c r="AP275" s="160">
        <v>2167</v>
      </c>
      <c r="AQ275" s="181"/>
      <c r="AR275" s="186" t="s">
        <v>681</v>
      </c>
    </row>
    <row r="276" spans="1:44" ht="12.75">
      <c r="A276" s="131">
        <v>274</v>
      </c>
      <c r="B276" s="132" t="s">
        <v>537</v>
      </c>
      <c r="C276" s="173" t="s">
        <v>538</v>
      </c>
      <c r="D276" s="160">
        <v>52147</v>
      </c>
      <c r="E276" s="160">
        <v>3525</v>
      </c>
      <c r="F276" s="160">
        <v>47600</v>
      </c>
      <c r="G276" s="160">
        <v>51125</v>
      </c>
      <c r="H276" s="161">
        <v>98.04</v>
      </c>
      <c r="I276" s="160">
        <v>586</v>
      </c>
      <c r="J276" s="160">
        <v>3565</v>
      </c>
      <c r="K276" s="160">
        <v>51751</v>
      </c>
      <c r="L276" s="160">
        <v>14979</v>
      </c>
      <c r="M276" s="160">
        <v>14086</v>
      </c>
      <c r="N276" s="160">
        <v>15444</v>
      </c>
      <c r="O276" s="160">
        <v>7242</v>
      </c>
      <c r="P276" s="160">
        <v>6872</v>
      </c>
      <c r="Q276" s="160">
        <v>0</v>
      </c>
      <c r="R276" s="160">
        <v>0</v>
      </c>
      <c r="S276" s="160">
        <v>2344</v>
      </c>
      <c r="T276" s="160">
        <v>106</v>
      </c>
      <c r="U276" s="160">
        <v>2450</v>
      </c>
      <c r="V276" s="160">
        <v>251</v>
      </c>
      <c r="W276" s="160">
        <v>120</v>
      </c>
      <c r="X276" s="160">
        <v>2079</v>
      </c>
      <c r="Y276" s="160">
        <v>1082</v>
      </c>
      <c r="Z276" s="160">
        <v>12</v>
      </c>
      <c r="AA276" s="160">
        <v>1070</v>
      </c>
      <c r="AB276" s="160">
        <v>3149</v>
      </c>
      <c r="AC276" s="160">
        <v>98</v>
      </c>
      <c r="AD276" s="181"/>
      <c r="AE276" s="160">
        <v>39198</v>
      </c>
      <c r="AF276" s="160">
        <v>1911</v>
      </c>
      <c r="AG276" s="160">
        <v>37032</v>
      </c>
      <c r="AH276" s="160">
        <v>38943</v>
      </c>
      <c r="AI276" s="161">
        <v>99.35</v>
      </c>
      <c r="AJ276" s="160">
        <v>65</v>
      </c>
      <c r="AK276" s="160">
        <v>2014</v>
      </c>
      <c r="AL276" s="160">
        <v>39111</v>
      </c>
      <c r="AM276" s="160">
        <v>11418</v>
      </c>
      <c r="AN276" s="160">
        <v>10632</v>
      </c>
      <c r="AO276" s="160">
        <v>10006</v>
      </c>
      <c r="AP276" s="160">
        <v>7055</v>
      </c>
      <c r="AQ276" s="181"/>
      <c r="AR276" s="186" t="s">
        <v>681</v>
      </c>
    </row>
    <row r="277" spans="1:44" ht="12.75">
      <c r="A277" s="131">
        <v>275</v>
      </c>
      <c r="B277" s="132" t="s">
        <v>539</v>
      </c>
      <c r="C277" s="173" t="s">
        <v>540</v>
      </c>
      <c r="D277" s="160">
        <v>67373</v>
      </c>
      <c r="E277" s="160">
        <v>664</v>
      </c>
      <c r="F277" s="160">
        <v>65295</v>
      </c>
      <c r="G277" s="160">
        <v>65959</v>
      </c>
      <c r="H277" s="161">
        <v>97.9</v>
      </c>
      <c r="I277" s="160">
        <v>337</v>
      </c>
      <c r="J277" s="160">
        <v>428</v>
      </c>
      <c r="K277" s="160">
        <v>66060</v>
      </c>
      <c r="L277" s="160">
        <v>20289</v>
      </c>
      <c r="M277" s="160">
        <v>17149</v>
      </c>
      <c r="N277" s="160">
        <v>18754</v>
      </c>
      <c r="O277" s="160">
        <v>9868</v>
      </c>
      <c r="P277" s="160">
        <v>9704</v>
      </c>
      <c r="Q277" s="160">
        <v>0</v>
      </c>
      <c r="R277" s="160">
        <v>0</v>
      </c>
      <c r="S277" s="160">
        <v>2409</v>
      </c>
      <c r="T277" s="160">
        <v>-453</v>
      </c>
      <c r="U277" s="160">
        <v>1956</v>
      </c>
      <c r="V277" s="160">
        <v>770</v>
      </c>
      <c r="W277" s="160">
        <v>83</v>
      </c>
      <c r="X277" s="160">
        <v>1103</v>
      </c>
      <c r="Y277" s="160">
        <v>1574</v>
      </c>
      <c r="Z277" s="160">
        <v>11</v>
      </c>
      <c r="AA277" s="160">
        <v>1563</v>
      </c>
      <c r="AB277" s="160">
        <v>2666</v>
      </c>
      <c r="AC277" s="160">
        <v>152</v>
      </c>
      <c r="AD277" s="181"/>
      <c r="AE277" s="160">
        <v>30194</v>
      </c>
      <c r="AF277" s="160">
        <v>409</v>
      </c>
      <c r="AG277" s="160">
        <v>29347</v>
      </c>
      <c r="AH277" s="160">
        <v>29756</v>
      </c>
      <c r="AI277" s="161">
        <v>98.55</v>
      </c>
      <c r="AJ277" s="160">
        <v>-427</v>
      </c>
      <c r="AK277" s="160">
        <v>45</v>
      </c>
      <c r="AL277" s="160">
        <v>28965</v>
      </c>
      <c r="AM277" s="160">
        <v>9652</v>
      </c>
      <c r="AN277" s="160">
        <v>7446</v>
      </c>
      <c r="AO277" s="160">
        <v>7984</v>
      </c>
      <c r="AP277" s="160">
        <v>3883</v>
      </c>
      <c r="AQ277" s="181"/>
      <c r="AR277" s="186" t="s">
        <v>681</v>
      </c>
    </row>
    <row r="278" spans="1:44" ht="12.75">
      <c r="A278" s="131">
        <v>276</v>
      </c>
      <c r="B278" s="132" t="s">
        <v>541</v>
      </c>
      <c r="C278" s="173" t="s">
        <v>542</v>
      </c>
      <c r="D278" s="160">
        <v>61381</v>
      </c>
      <c r="E278" s="160">
        <v>411</v>
      </c>
      <c r="F278" s="160">
        <v>59219</v>
      </c>
      <c r="G278" s="160">
        <v>59630</v>
      </c>
      <c r="H278" s="161">
        <v>97.15</v>
      </c>
      <c r="I278" s="160">
        <v>633</v>
      </c>
      <c r="J278" s="160">
        <v>363</v>
      </c>
      <c r="K278" s="160">
        <v>60215</v>
      </c>
      <c r="L278" s="160">
        <v>17960</v>
      </c>
      <c r="M278" s="160">
        <v>17268</v>
      </c>
      <c r="N278" s="160">
        <v>17748</v>
      </c>
      <c r="O278" s="160">
        <v>7239</v>
      </c>
      <c r="P278" s="160">
        <v>14699</v>
      </c>
      <c r="Q278" s="160">
        <v>0</v>
      </c>
      <c r="R278" s="160">
        <v>0</v>
      </c>
      <c r="S278" s="160">
        <v>3633</v>
      </c>
      <c r="T278" s="160">
        <v>-311</v>
      </c>
      <c r="U278" s="160">
        <v>3322</v>
      </c>
      <c r="V278" s="160">
        <v>708</v>
      </c>
      <c r="W278" s="160">
        <v>110</v>
      </c>
      <c r="X278" s="160">
        <v>2504</v>
      </c>
      <c r="Y278" s="160">
        <v>1918</v>
      </c>
      <c r="Z278" s="160">
        <v>17</v>
      </c>
      <c r="AA278" s="160">
        <v>1901</v>
      </c>
      <c r="AB278" s="160">
        <v>4405</v>
      </c>
      <c r="AC278" s="160">
        <v>418</v>
      </c>
      <c r="AD278" s="181"/>
      <c r="AE278" s="160">
        <v>67518</v>
      </c>
      <c r="AF278" s="160">
        <v>377</v>
      </c>
      <c r="AG278" s="160">
        <v>65353</v>
      </c>
      <c r="AH278" s="160">
        <v>65730</v>
      </c>
      <c r="AI278" s="161">
        <v>97.35</v>
      </c>
      <c r="AJ278" s="160">
        <v>-817</v>
      </c>
      <c r="AK278" s="160">
        <v>190</v>
      </c>
      <c r="AL278" s="160">
        <v>64726</v>
      </c>
      <c r="AM278" s="160">
        <v>22375</v>
      </c>
      <c r="AN278" s="160">
        <v>17732</v>
      </c>
      <c r="AO278" s="160">
        <v>18702</v>
      </c>
      <c r="AP278" s="160">
        <v>5917</v>
      </c>
      <c r="AQ278" s="181"/>
      <c r="AR278" s="186" t="s">
        <v>684</v>
      </c>
    </row>
    <row r="279" spans="1:44" ht="12.75">
      <c r="A279" s="131">
        <v>277</v>
      </c>
      <c r="B279" s="132" t="s">
        <v>543</v>
      </c>
      <c r="C279" s="173" t="s">
        <v>544</v>
      </c>
      <c r="D279" s="160">
        <v>61998</v>
      </c>
      <c r="E279" s="160">
        <v>1327</v>
      </c>
      <c r="F279" s="160">
        <v>59406</v>
      </c>
      <c r="G279" s="160">
        <v>60733</v>
      </c>
      <c r="H279" s="161">
        <v>97.96</v>
      </c>
      <c r="I279" s="160">
        <v>701</v>
      </c>
      <c r="J279" s="160">
        <v>1141</v>
      </c>
      <c r="K279" s="160">
        <v>61248</v>
      </c>
      <c r="L279" s="160">
        <v>18199</v>
      </c>
      <c r="M279" s="160">
        <v>17659</v>
      </c>
      <c r="N279" s="160">
        <v>17635</v>
      </c>
      <c r="O279" s="160">
        <v>7755</v>
      </c>
      <c r="P279" s="160">
        <v>15412</v>
      </c>
      <c r="Q279" s="160">
        <v>0</v>
      </c>
      <c r="R279" s="160">
        <v>0</v>
      </c>
      <c r="S279" s="160">
        <v>2660</v>
      </c>
      <c r="T279" s="160">
        <v>-253</v>
      </c>
      <c r="U279" s="160">
        <v>2407</v>
      </c>
      <c r="V279" s="160">
        <v>820</v>
      </c>
      <c r="W279" s="160">
        <v>308</v>
      </c>
      <c r="X279" s="160">
        <v>1279</v>
      </c>
      <c r="Y279" s="160">
        <v>1412</v>
      </c>
      <c r="Z279" s="160">
        <v>17</v>
      </c>
      <c r="AA279" s="160">
        <v>1395</v>
      </c>
      <c r="AB279" s="160">
        <v>2674</v>
      </c>
      <c r="AC279" s="160">
        <v>276</v>
      </c>
      <c r="AD279" s="181"/>
      <c r="AE279" s="160">
        <v>25315</v>
      </c>
      <c r="AF279" s="160">
        <v>1055</v>
      </c>
      <c r="AG279" s="160">
        <v>24000</v>
      </c>
      <c r="AH279" s="160">
        <v>25055</v>
      </c>
      <c r="AI279" s="161">
        <v>98.97</v>
      </c>
      <c r="AJ279" s="160">
        <v>-332</v>
      </c>
      <c r="AK279" s="160">
        <v>435</v>
      </c>
      <c r="AL279" s="160">
        <v>24103</v>
      </c>
      <c r="AM279" s="160">
        <v>7861</v>
      </c>
      <c r="AN279" s="160">
        <v>6930</v>
      </c>
      <c r="AO279" s="160">
        <v>6772</v>
      </c>
      <c r="AP279" s="160">
        <v>2540</v>
      </c>
      <c r="AQ279" s="181"/>
      <c r="AR279" s="186" t="s">
        <v>681</v>
      </c>
    </row>
    <row r="280" spans="1:44" ht="12.75">
      <c r="A280" s="131">
        <v>278</v>
      </c>
      <c r="B280" s="132" t="s">
        <v>545</v>
      </c>
      <c r="C280" s="173" t="s">
        <v>546</v>
      </c>
      <c r="D280" s="160">
        <v>60526</v>
      </c>
      <c r="E280" s="160">
        <v>442</v>
      </c>
      <c r="F280" s="160">
        <v>59104</v>
      </c>
      <c r="G280" s="160">
        <v>59546</v>
      </c>
      <c r="H280" s="161">
        <v>98.38</v>
      </c>
      <c r="I280" s="160">
        <v>441</v>
      </c>
      <c r="J280" s="160">
        <v>425</v>
      </c>
      <c r="K280" s="160">
        <v>59970</v>
      </c>
      <c r="L280" s="160">
        <v>18106</v>
      </c>
      <c r="M280" s="160">
        <v>17261</v>
      </c>
      <c r="N280" s="160">
        <v>17141</v>
      </c>
      <c r="O280" s="160">
        <v>7462</v>
      </c>
      <c r="P280" s="160">
        <v>5532</v>
      </c>
      <c r="Q280" s="160">
        <v>0</v>
      </c>
      <c r="R280" s="160">
        <v>0</v>
      </c>
      <c r="S280" s="160">
        <v>2324</v>
      </c>
      <c r="T280" s="160">
        <v>-278</v>
      </c>
      <c r="U280" s="160">
        <v>2046</v>
      </c>
      <c r="V280" s="160">
        <v>454</v>
      </c>
      <c r="W280" s="160">
        <v>99</v>
      </c>
      <c r="X280" s="160">
        <v>1493</v>
      </c>
      <c r="Y280" s="160">
        <v>1095</v>
      </c>
      <c r="Z280" s="160">
        <v>-61</v>
      </c>
      <c r="AA280" s="160">
        <v>1156</v>
      </c>
      <c r="AB280" s="160">
        <v>2649</v>
      </c>
      <c r="AC280" s="160">
        <v>280</v>
      </c>
      <c r="AD280" s="181"/>
      <c r="AE280" s="160">
        <v>47011</v>
      </c>
      <c r="AF280" s="160">
        <v>128</v>
      </c>
      <c r="AG280" s="160">
        <v>45556</v>
      </c>
      <c r="AH280" s="160">
        <v>45684</v>
      </c>
      <c r="AI280" s="161">
        <v>97.18</v>
      </c>
      <c r="AJ280" s="160">
        <v>945</v>
      </c>
      <c r="AK280" s="160">
        <v>117</v>
      </c>
      <c r="AL280" s="160">
        <v>46618</v>
      </c>
      <c r="AM280" s="160">
        <v>14612</v>
      </c>
      <c r="AN280" s="160">
        <v>13999</v>
      </c>
      <c r="AO280" s="160">
        <v>12172</v>
      </c>
      <c r="AP280" s="160">
        <v>5835</v>
      </c>
      <c r="AQ280" s="181"/>
      <c r="AR280" s="186" t="s">
        <v>681</v>
      </c>
    </row>
    <row r="281" spans="1:44" ht="12.75">
      <c r="A281" s="131">
        <v>279</v>
      </c>
      <c r="B281" s="132" t="s">
        <v>547</v>
      </c>
      <c r="C281" s="173" t="s">
        <v>548</v>
      </c>
      <c r="D281" s="160">
        <v>42631</v>
      </c>
      <c r="E281" s="160">
        <v>369</v>
      </c>
      <c r="F281" s="160">
        <v>41464</v>
      </c>
      <c r="G281" s="160">
        <v>41833</v>
      </c>
      <c r="H281" s="161">
        <v>98.13</v>
      </c>
      <c r="I281" s="160">
        <v>393</v>
      </c>
      <c r="J281" s="160">
        <v>361</v>
      </c>
      <c r="K281" s="160">
        <v>42218</v>
      </c>
      <c r="L281" s="160">
        <v>12746</v>
      </c>
      <c r="M281" s="160">
        <v>12161</v>
      </c>
      <c r="N281" s="160">
        <v>12306</v>
      </c>
      <c r="O281" s="160">
        <v>5005</v>
      </c>
      <c r="P281" s="160">
        <v>4257</v>
      </c>
      <c r="Q281" s="160">
        <v>0</v>
      </c>
      <c r="R281" s="160">
        <v>0</v>
      </c>
      <c r="S281" s="160">
        <v>1124</v>
      </c>
      <c r="T281" s="160">
        <v>172</v>
      </c>
      <c r="U281" s="160">
        <v>1296</v>
      </c>
      <c r="V281" s="160">
        <v>349</v>
      </c>
      <c r="W281" s="160">
        <v>39</v>
      </c>
      <c r="X281" s="160">
        <v>908</v>
      </c>
      <c r="Y281" s="160">
        <v>836</v>
      </c>
      <c r="Z281" s="160">
        <v>3</v>
      </c>
      <c r="AA281" s="160">
        <v>833</v>
      </c>
      <c r="AB281" s="160">
        <v>1741</v>
      </c>
      <c r="AC281" s="160">
        <v>137</v>
      </c>
      <c r="AD281" s="181"/>
      <c r="AE281" s="160">
        <v>34647</v>
      </c>
      <c r="AF281" s="160">
        <v>211</v>
      </c>
      <c r="AG281" s="160">
        <v>34319</v>
      </c>
      <c r="AH281" s="160">
        <v>34530</v>
      </c>
      <c r="AI281" s="161">
        <v>99.66</v>
      </c>
      <c r="AJ281" s="160">
        <v>-1070</v>
      </c>
      <c r="AK281" s="160">
        <v>143</v>
      </c>
      <c r="AL281" s="160">
        <v>33392</v>
      </c>
      <c r="AM281" s="160">
        <v>12520</v>
      </c>
      <c r="AN281" s="160">
        <v>8802</v>
      </c>
      <c r="AO281" s="160">
        <v>8661</v>
      </c>
      <c r="AP281" s="160">
        <v>3409</v>
      </c>
      <c r="AQ281" s="181"/>
      <c r="AR281" s="186" t="s">
        <v>681</v>
      </c>
    </row>
    <row r="282" spans="1:44" ht="12.75">
      <c r="A282" s="131">
        <v>280</v>
      </c>
      <c r="B282" s="132" t="s">
        <v>549</v>
      </c>
      <c r="C282" s="173" t="s">
        <v>550</v>
      </c>
      <c r="D282" s="160">
        <v>56262</v>
      </c>
      <c r="E282" s="160">
        <v>714</v>
      </c>
      <c r="F282" s="160">
        <v>53480</v>
      </c>
      <c r="G282" s="160">
        <v>54194</v>
      </c>
      <c r="H282" s="161">
        <v>96.32</v>
      </c>
      <c r="I282" s="160">
        <v>1250</v>
      </c>
      <c r="J282" s="160">
        <v>685</v>
      </c>
      <c r="K282" s="160">
        <v>55415</v>
      </c>
      <c r="L282" s="160">
        <v>15844</v>
      </c>
      <c r="M282" s="160">
        <v>15761</v>
      </c>
      <c r="N282" s="160">
        <v>14503</v>
      </c>
      <c r="O282" s="160">
        <v>9307</v>
      </c>
      <c r="P282" s="160">
        <v>15728</v>
      </c>
      <c r="Q282" s="160">
        <v>0</v>
      </c>
      <c r="R282" s="160">
        <v>0</v>
      </c>
      <c r="S282" s="160">
        <v>6407</v>
      </c>
      <c r="T282" s="160">
        <v>910</v>
      </c>
      <c r="U282" s="160">
        <v>7317</v>
      </c>
      <c r="V282" s="160">
        <v>1610</v>
      </c>
      <c r="W282" s="160">
        <v>272</v>
      </c>
      <c r="X282" s="160">
        <v>5435</v>
      </c>
      <c r="Y282" s="160">
        <v>2299</v>
      </c>
      <c r="Z282" s="160">
        <v>47</v>
      </c>
      <c r="AA282" s="160">
        <v>2252</v>
      </c>
      <c r="AB282" s="160">
        <v>7687</v>
      </c>
      <c r="AC282" s="160">
        <v>582</v>
      </c>
      <c r="AD282" s="181"/>
      <c r="AE282" s="160">
        <v>32214</v>
      </c>
      <c r="AF282" s="160">
        <v>537</v>
      </c>
      <c r="AG282" s="160">
        <v>31046</v>
      </c>
      <c r="AH282" s="160">
        <v>31583</v>
      </c>
      <c r="AI282" s="161">
        <v>98.04</v>
      </c>
      <c r="AJ282" s="160">
        <v>6</v>
      </c>
      <c r="AK282" s="160">
        <v>191</v>
      </c>
      <c r="AL282" s="160">
        <v>31243</v>
      </c>
      <c r="AM282" s="160">
        <v>10668</v>
      </c>
      <c r="AN282" s="160">
        <v>8375</v>
      </c>
      <c r="AO282" s="160">
        <v>8005</v>
      </c>
      <c r="AP282" s="160">
        <v>4195</v>
      </c>
      <c r="AQ282" s="181"/>
      <c r="AR282" s="186" t="s">
        <v>681</v>
      </c>
    </row>
    <row r="283" spans="1:44" ht="12.75">
      <c r="A283" s="131">
        <v>281</v>
      </c>
      <c r="B283" s="132" t="s">
        <v>551</v>
      </c>
      <c r="C283" s="173" t="s">
        <v>552</v>
      </c>
      <c r="D283" s="160">
        <v>51952</v>
      </c>
      <c r="E283" s="160">
        <v>577</v>
      </c>
      <c r="F283" s="160">
        <v>50106</v>
      </c>
      <c r="G283" s="160">
        <v>50683</v>
      </c>
      <c r="H283" s="161">
        <v>97.56</v>
      </c>
      <c r="I283" s="160">
        <v>790</v>
      </c>
      <c r="J283" s="160">
        <v>479</v>
      </c>
      <c r="K283" s="160">
        <v>51375</v>
      </c>
      <c r="L283" s="160">
        <v>15063</v>
      </c>
      <c r="M283" s="160">
        <v>15123</v>
      </c>
      <c r="N283" s="160">
        <v>14728</v>
      </c>
      <c r="O283" s="160">
        <v>6461</v>
      </c>
      <c r="P283" s="160">
        <v>5040</v>
      </c>
      <c r="Q283" s="160">
        <v>0</v>
      </c>
      <c r="R283" s="160">
        <v>0</v>
      </c>
      <c r="S283" s="160">
        <v>2561</v>
      </c>
      <c r="T283" s="160">
        <v>-451</v>
      </c>
      <c r="U283" s="160">
        <v>2110</v>
      </c>
      <c r="V283" s="160">
        <v>1100</v>
      </c>
      <c r="W283" s="160">
        <v>6</v>
      </c>
      <c r="X283" s="160">
        <v>1004</v>
      </c>
      <c r="Y283" s="160">
        <v>1408</v>
      </c>
      <c r="Z283" s="160">
        <v>3</v>
      </c>
      <c r="AA283" s="160">
        <v>1405</v>
      </c>
      <c r="AB283" s="160">
        <v>2409</v>
      </c>
      <c r="AC283" s="160">
        <v>137</v>
      </c>
      <c r="AD283" s="181"/>
      <c r="AE283" s="160">
        <v>26456</v>
      </c>
      <c r="AF283" s="160">
        <v>567</v>
      </c>
      <c r="AG283" s="160">
        <v>25533</v>
      </c>
      <c r="AH283" s="160">
        <v>26100</v>
      </c>
      <c r="AI283" s="161">
        <v>98.65</v>
      </c>
      <c r="AJ283" s="160">
        <v>-1565</v>
      </c>
      <c r="AK283" s="160">
        <v>447</v>
      </c>
      <c r="AL283" s="160">
        <v>24415</v>
      </c>
      <c r="AM283" s="160">
        <v>7785</v>
      </c>
      <c r="AN283" s="160">
        <v>7230</v>
      </c>
      <c r="AO283" s="160">
        <v>6936</v>
      </c>
      <c r="AP283" s="160">
        <v>2464</v>
      </c>
      <c r="AQ283" s="181"/>
      <c r="AR283" s="186" t="s">
        <v>681</v>
      </c>
    </row>
    <row r="284" spans="1:44" ht="12.75">
      <c r="A284" s="131">
        <v>282</v>
      </c>
      <c r="B284" s="132" t="s">
        <v>553</v>
      </c>
      <c r="C284" s="173" t="s">
        <v>554</v>
      </c>
      <c r="D284" s="160">
        <v>58075</v>
      </c>
      <c r="E284" s="160">
        <v>351</v>
      </c>
      <c r="F284" s="160">
        <v>57078</v>
      </c>
      <c r="G284" s="160">
        <v>57429</v>
      </c>
      <c r="H284" s="161">
        <v>98.89</v>
      </c>
      <c r="I284" s="160">
        <v>582</v>
      </c>
      <c r="J284" s="160">
        <v>253</v>
      </c>
      <c r="K284" s="160">
        <v>57913</v>
      </c>
      <c r="L284" s="160">
        <v>15957</v>
      </c>
      <c r="M284" s="160">
        <v>15318</v>
      </c>
      <c r="N284" s="160">
        <v>15120</v>
      </c>
      <c r="O284" s="160">
        <v>11518</v>
      </c>
      <c r="P284" s="160">
        <v>11001</v>
      </c>
      <c r="Q284" s="160">
        <v>0</v>
      </c>
      <c r="R284" s="160">
        <v>0</v>
      </c>
      <c r="S284" s="160">
        <v>2078</v>
      </c>
      <c r="T284" s="160">
        <v>-352</v>
      </c>
      <c r="U284" s="160">
        <v>1726</v>
      </c>
      <c r="V284" s="160">
        <v>207</v>
      </c>
      <c r="W284" s="160">
        <v>506</v>
      </c>
      <c r="X284" s="160">
        <v>1013</v>
      </c>
      <c r="Y284" s="160">
        <v>754</v>
      </c>
      <c r="Z284" s="160">
        <v>50</v>
      </c>
      <c r="AA284" s="160">
        <v>704</v>
      </c>
      <c r="AB284" s="160">
        <v>1717</v>
      </c>
      <c r="AC284" s="160">
        <v>1199</v>
      </c>
      <c r="AD284" s="181"/>
      <c r="AE284" s="160">
        <v>103430</v>
      </c>
      <c r="AF284" s="160">
        <v>79</v>
      </c>
      <c r="AG284" s="160">
        <v>101482</v>
      </c>
      <c r="AH284" s="160">
        <v>101561</v>
      </c>
      <c r="AI284" s="161">
        <v>98.19</v>
      </c>
      <c r="AJ284" s="160">
        <v>-3218</v>
      </c>
      <c r="AK284" s="160">
        <v>107</v>
      </c>
      <c r="AL284" s="160">
        <v>98371</v>
      </c>
      <c r="AM284" s="160">
        <v>30857</v>
      </c>
      <c r="AN284" s="160">
        <v>28173</v>
      </c>
      <c r="AO284" s="160">
        <v>27435</v>
      </c>
      <c r="AP284" s="160">
        <v>11906</v>
      </c>
      <c r="AQ284" s="181"/>
      <c r="AR284" s="186" t="s">
        <v>684</v>
      </c>
    </row>
    <row r="285" spans="1:44" ht="12.75">
      <c r="A285" s="131">
        <v>283</v>
      </c>
      <c r="B285" s="132" t="s">
        <v>555</v>
      </c>
      <c r="C285" s="173" t="s">
        <v>556</v>
      </c>
      <c r="D285" s="160">
        <v>65551</v>
      </c>
      <c r="E285" s="160">
        <v>633</v>
      </c>
      <c r="F285" s="160">
        <v>63910</v>
      </c>
      <c r="G285" s="160">
        <v>64543</v>
      </c>
      <c r="H285" s="161">
        <v>98.46</v>
      </c>
      <c r="I285" s="160">
        <v>888</v>
      </c>
      <c r="J285" s="160">
        <v>518</v>
      </c>
      <c r="K285" s="160">
        <v>65316</v>
      </c>
      <c r="L285" s="160">
        <v>17743</v>
      </c>
      <c r="M285" s="160">
        <v>18721</v>
      </c>
      <c r="N285" s="160">
        <v>19193</v>
      </c>
      <c r="O285" s="160">
        <v>9659</v>
      </c>
      <c r="P285" s="160">
        <v>7298</v>
      </c>
      <c r="Q285" s="160">
        <v>0</v>
      </c>
      <c r="R285" s="160">
        <v>0</v>
      </c>
      <c r="S285" s="160">
        <v>2390</v>
      </c>
      <c r="T285" s="160">
        <v>0</v>
      </c>
      <c r="U285" s="160">
        <v>2390</v>
      </c>
      <c r="V285" s="160">
        <v>671</v>
      </c>
      <c r="W285" s="160">
        <v>69</v>
      </c>
      <c r="X285" s="160">
        <v>1650</v>
      </c>
      <c r="Y285" s="160">
        <v>1103</v>
      </c>
      <c r="Z285" s="160">
        <v>6</v>
      </c>
      <c r="AA285" s="160">
        <v>1097</v>
      </c>
      <c r="AB285" s="160">
        <v>2747</v>
      </c>
      <c r="AC285" s="160">
        <v>95</v>
      </c>
      <c r="AD285" s="181"/>
      <c r="AE285" s="160">
        <v>53515</v>
      </c>
      <c r="AF285" s="160">
        <v>1054</v>
      </c>
      <c r="AG285" s="160">
        <v>52306</v>
      </c>
      <c r="AH285" s="160">
        <v>53360</v>
      </c>
      <c r="AI285" s="161">
        <v>99.71</v>
      </c>
      <c r="AJ285" s="160">
        <v>-625</v>
      </c>
      <c r="AK285" s="160">
        <v>410</v>
      </c>
      <c r="AL285" s="160">
        <v>52091</v>
      </c>
      <c r="AM285" s="160">
        <v>18033</v>
      </c>
      <c r="AN285" s="160">
        <v>14933</v>
      </c>
      <c r="AO285" s="160">
        <v>14436</v>
      </c>
      <c r="AP285" s="160">
        <v>4689</v>
      </c>
      <c r="AQ285" s="181"/>
      <c r="AR285" s="186" t="s">
        <v>681</v>
      </c>
    </row>
    <row r="286" spans="1:44" ht="12.75">
      <c r="A286" s="131">
        <v>284</v>
      </c>
      <c r="B286" s="132" t="s">
        <v>557</v>
      </c>
      <c r="C286" s="173" t="s">
        <v>558</v>
      </c>
      <c r="D286" s="160">
        <v>59813</v>
      </c>
      <c r="E286" s="160">
        <v>572</v>
      </c>
      <c r="F286" s="160">
        <v>56897</v>
      </c>
      <c r="G286" s="160">
        <v>57469</v>
      </c>
      <c r="H286" s="161">
        <v>96.08</v>
      </c>
      <c r="I286" s="160">
        <v>981</v>
      </c>
      <c r="J286" s="160">
        <v>1189</v>
      </c>
      <c r="K286" s="160">
        <v>59067</v>
      </c>
      <c r="L286" s="160">
        <v>16890</v>
      </c>
      <c r="M286" s="160">
        <v>16621</v>
      </c>
      <c r="N286" s="160">
        <v>16780</v>
      </c>
      <c r="O286" s="160">
        <v>8776</v>
      </c>
      <c r="P286" s="160">
        <v>15817</v>
      </c>
      <c r="Q286" s="160">
        <v>0</v>
      </c>
      <c r="R286" s="160">
        <v>0</v>
      </c>
      <c r="S286" s="160">
        <v>3967</v>
      </c>
      <c r="T286" s="160">
        <v>-907</v>
      </c>
      <c r="U286" s="160">
        <v>3060</v>
      </c>
      <c r="V286" s="160">
        <v>1072</v>
      </c>
      <c r="W286" s="160">
        <v>385</v>
      </c>
      <c r="X286" s="160">
        <v>1603</v>
      </c>
      <c r="Y286" s="160">
        <v>2436</v>
      </c>
      <c r="Z286" s="160">
        <v>0</v>
      </c>
      <c r="AA286" s="160">
        <v>2436</v>
      </c>
      <c r="AB286" s="160">
        <v>4039</v>
      </c>
      <c r="AC286" s="160">
        <v>370</v>
      </c>
      <c r="AD286" s="181"/>
      <c r="AE286" s="160">
        <v>36385</v>
      </c>
      <c r="AF286" s="160">
        <v>310</v>
      </c>
      <c r="AG286" s="160">
        <v>34934</v>
      </c>
      <c r="AH286" s="160">
        <v>35244</v>
      </c>
      <c r="AI286" s="161">
        <v>96.86</v>
      </c>
      <c r="AJ286" s="160">
        <v>-799</v>
      </c>
      <c r="AK286" s="160">
        <v>561</v>
      </c>
      <c r="AL286" s="160">
        <v>34696</v>
      </c>
      <c r="AM286" s="160">
        <v>12144</v>
      </c>
      <c r="AN286" s="160">
        <v>8820</v>
      </c>
      <c r="AO286" s="160">
        <v>8817</v>
      </c>
      <c r="AP286" s="160">
        <v>4915</v>
      </c>
      <c r="AQ286" s="181"/>
      <c r="AR286" s="186" t="s">
        <v>684</v>
      </c>
    </row>
    <row r="287" spans="1:44" ht="12.75">
      <c r="A287" s="131">
        <v>285</v>
      </c>
      <c r="B287" s="132" t="s">
        <v>559</v>
      </c>
      <c r="C287" s="173" t="s">
        <v>560</v>
      </c>
      <c r="D287" s="160">
        <v>32145</v>
      </c>
      <c r="E287" s="160">
        <v>378</v>
      </c>
      <c r="F287" s="160">
        <v>31254</v>
      </c>
      <c r="G287" s="160">
        <v>31632</v>
      </c>
      <c r="H287" s="161">
        <v>98.3</v>
      </c>
      <c r="I287" s="160">
        <v>535</v>
      </c>
      <c r="J287" s="160">
        <v>371</v>
      </c>
      <c r="K287" s="160">
        <v>32159</v>
      </c>
      <c r="L287" s="160">
        <v>9520</v>
      </c>
      <c r="M287" s="160">
        <v>9201</v>
      </c>
      <c r="N287" s="160">
        <v>9235</v>
      </c>
      <c r="O287" s="160">
        <v>4203</v>
      </c>
      <c r="P287" s="160">
        <v>5274</v>
      </c>
      <c r="Q287" s="160">
        <v>0</v>
      </c>
      <c r="R287" s="160">
        <v>0</v>
      </c>
      <c r="S287" s="160">
        <v>1332</v>
      </c>
      <c r="T287" s="160">
        <v>0</v>
      </c>
      <c r="U287" s="160">
        <v>1332</v>
      </c>
      <c r="V287" s="160">
        <v>535</v>
      </c>
      <c r="W287" s="160">
        <v>75</v>
      </c>
      <c r="X287" s="160">
        <v>722</v>
      </c>
      <c r="Y287" s="160">
        <v>573</v>
      </c>
      <c r="Z287" s="160">
        <v>12</v>
      </c>
      <c r="AA287" s="160">
        <v>561</v>
      </c>
      <c r="AB287" s="160">
        <v>1283</v>
      </c>
      <c r="AC287" s="160">
        <v>96</v>
      </c>
      <c r="AD287" s="181"/>
      <c r="AE287" s="160">
        <v>10097</v>
      </c>
      <c r="AF287" s="160">
        <v>182</v>
      </c>
      <c r="AG287" s="160">
        <v>9819</v>
      </c>
      <c r="AH287" s="160">
        <v>10001</v>
      </c>
      <c r="AI287" s="161">
        <v>99.05</v>
      </c>
      <c r="AJ287" s="160">
        <v>73</v>
      </c>
      <c r="AK287" s="160">
        <v>119</v>
      </c>
      <c r="AL287" s="160">
        <v>10011</v>
      </c>
      <c r="AM287" s="160">
        <v>3451</v>
      </c>
      <c r="AN287" s="160">
        <v>2742</v>
      </c>
      <c r="AO287" s="160">
        <v>2863</v>
      </c>
      <c r="AP287" s="160">
        <v>955</v>
      </c>
      <c r="AQ287" s="181"/>
      <c r="AR287" s="186" t="s">
        <v>681</v>
      </c>
    </row>
    <row r="288" spans="1:44" ht="12.75">
      <c r="A288" s="131">
        <v>286</v>
      </c>
      <c r="B288" s="132" t="s">
        <v>561</v>
      </c>
      <c r="C288" s="173" t="s">
        <v>562</v>
      </c>
      <c r="D288" s="160">
        <v>84112</v>
      </c>
      <c r="E288" s="160">
        <v>1856</v>
      </c>
      <c r="F288" s="160">
        <v>78097</v>
      </c>
      <c r="G288" s="160">
        <v>79953</v>
      </c>
      <c r="H288" s="161">
        <v>95.06</v>
      </c>
      <c r="I288" s="160">
        <v>2402</v>
      </c>
      <c r="J288" s="160">
        <v>1242</v>
      </c>
      <c r="K288" s="160">
        <v>81741</v>
      </c>
      <c r="L288" s="160">
        <v>20919</v>
      </c>
      <c r="M288" s="160">
        <v>19082</v>
      </c>
      <c r="N288" s="160">
        <v>20069</v>
      </c>
      <c r="O288" s="160">
        <v>21671</v>
      </c>
      <c r="P288" s="160">
        <v>30332</v>
      </c>
      <c r="Q288" s="160">
        <v>0</v>
      </c>
      <c r="R288" s="160">
        <v>0</v>
      </c>
      <c r="S288" s="160">
        <v>16458</v>
      </c>
      <c r="T288" s="160">
        <v>656</v>
      </c>
      <c r="U288" s="160">
        <v>17114</v>
      </c>
      <c r="V288" s="160">
        <v>2868</v>
      </c>
      <c r="W288" s="160">
        <v>1789</v>
      </c>
      <c r="X288" s="160">
        <v>12457</v>
      </c>
      <c r="Y288" s="160">
        <v>4993</v>
      </c>
      <c r="Z288" s="160">
        <v>72</v>
      </c>
      <c r="AA288" s="160">
        <v>4921</v>
      </c>
      <c r="AB288" s="160">
        <v>17378</v>
      </c>
      <c r="AC288" s="160">
        <v>2252</v>
      </c>
      <c r="AD288" s="181"/>
      <c r="AE288" s="160">
        <v>335873</v>
      </c>
      <c r="AF288" s="160">
        <v>14331</v>
      </c>
      <c r="AG288" s="160">
        <v>320477</v>
      </c>
      <c r="AH288" s="160">
        <v>334808</v>
      </c>
      <c r="AI288" s="161">
        <v>99.68</v>
      </c>
      <c r="AJ288" s="160">
        <v>-536</v>
      </c>
      <c r="AK288" s="160">
        <v>3283</v>
      </c>
      <c r="AL288" s="160">
        <v>323224</v>
      </c>
      <c r="AM288" s="160">
        <v>100324</v>
      </c>
      <c r="AN288" s="160">
        <v>95073</v>
      </c>
      <c r="AO288" s="160">
        <v>96632</v>
      </c>
      <c r="AP288" s="160">
        <v>31195</v>
      </c>
      <c r="AQ288" s="181"/>
      <c r="AR288" s="186" t="s">
        <v>685</v>
      </c>
    </row>
    <row r="289" spans="1:44" ht="12.75">
      <c r="A289" s="131">
        <v>287</v>
      </c>
      <c r="B289" s="132" t="s">
        <v>563</v>
      </c>
      <c r="C289" s="173" t="s">
        <v>564</v>
      </c>
      <c r="D289" s="160">
        <v>92075</v>
      </c>
      <c r="E289" s="160">
        <v>2280</v>
      </c>
      <c r="F289" s="160">
        <v>87997</v>
      </c>
      <c r="G289" s="160">
        <v>90277</v>
      </c>
      <c r="H289" s="161">
        <v>98.05</v>
      </c>
      <c r="I289" s="160">
        <v>1558</v>
      </c>
      <c r="J289" s="160">
        <v>2193</v>
      </c>
      <c r="K289" s="160">
        <v>91748</v>
      </c>
      <c r="L289" s="160">
        <v>27132</v>
      </c>
      <c r="M289" s="160">
        <v>26497</v>
      </c>
      <c r="N289" s="160">
        <v>26536</v>
      </c>
      <c r="O289" s="160">
        <v>11583</v>
      </c>
      <c r="P289" s="160">
        <v>13169</v>
      </c>
      <c r="Q289" s="160">
        <v>0</v>
      </c>
      <c r="R289" s="160">
        <v>0</v>
      </c>
      <c r="S289" s="160">
        <v>11543</v>
      </c>
      <c r="T289" s="160">
        <v>-10</v>
      </c>
      <c r="U289" s="160">
        <v>11533</v>
      </c>
      <c r="V289" s="160">
        <v>1805</v>
      </c>
      <c r="W289" s="160">
        <v>632</v>
      </c>
      <c r="X289" s="160">
        <v>9096</v>
      </c>
      <c r="Y289" s="160">
        <v>2045</v>
      </c>
      <c r="Z289" s="160">
        <v>2</v>
      </c>
      <c r="AA289" s="160">
        <v>2043</v>
      </c>
      <c r="AB289" s="160">
        <v>11139</v>
      </c>
      <c r="AC289" s="160">
        <v>1540</v>
      </c>
      <c r="AD289" s="181"/>
      <c r="AE289" s="160">
        <v>156214</v>
      </c>
      <c r="AF289" s="160">
        <v>2007</v>
      </c>
      <c r="AG289" s="160">
        <v>150855</v>
      </c>
      <c r="AH289" s="160">
        <v>152862</v>
      </c>
      <c r="AI289" s="161">
        <v>97.85</v>
      </c>
      <c r="AJ289" s="160">
        <v>-1333</v>
      </c>
      <c r="AK289" s="160">
        <v>2155</v>
      </c>
      <c r="AL289" s="160">
        <v>151677</v>
      </c>
      <c r="AM289" s="160">
        <v>46992</v>
      </c>
      <c r="AN289" s="160">
        <v>42631</v>
      </c>
      <c r="AO289" s="160">
        <v>46289</v>
      </c>
      <c r="AP289" s="160">
        <v>15765</v>
      </c>
      <c r="AQ289" s="181"/>
      <c r="AR289" s="186" t="s">
        <v>683</v>
      </c>
    </row>
    <row r="290" spans="1:44" ht="12.75">
      <c r="A290" s="131">
        <v>288</v>
      </c>
      <c r="B290" s="132" t="s">
        <v>565</v>
      </c>
      <c r="C290" s="173" t="s">
        <v>566</v>
      </c>
      <c r="D290" s="160">
        <v>60064</v>
      </c>
      <c r="E290" s="160">
        <v>873</v>
      </c>
      <c r="F290" s="160">
        <v>58213</v>
      </c>
      <c r="G290" s="160">
        <v>59086</v>
      </c>
      <c r="H290" s="161">
        <v>98.37</v>
      </c>
      <c r="I290" s="160">
        <v>571</v>
      </c>
      <c r="J290" s="160">
        <v>908</v>
      </c>
      <c r="K290" s="160">
        <v>59692</v>
      </c>
      <c r="L290" s="160">
        <v>17662</v>
      </c>
      <c r="M290" s="160">
        <v>17396</v>
      </c>
      <c r="N290" s="160">
        <v>17301</v>
      </c>
      <c r="O290" s="160">
        <v>7333</v>
      </c>
      <c r="P290" s="160">
        <v>6173</v>
      </c>
      <c r="Q290" s="160">
        <v>0</v>
      </c>
      <c r="R290" s="160">
        <v>0</v>
      </c>
      <c r="S290" s="160">
        <v>2482</v>
      </c>
      <c r="T290" s="160">
        <v>108</v>
      </c>
      <c r="U290" s="160">
        <v>2590</v>
      </c>
      <c r="V290" s="160">
        <v>828</v>
      </c>
      <c r="W290" s="160">
        <v>179</v>
      </c>
      <c r="X290" s="160">
        <v>1583</v>
      </c>
      <c r="Y290" s="160">
        <v>978</v>
      </c>
      <c r="Z290" s="160">
        <v>15</v>
      </c>
      <c r="AA290" s="160">
        <v>963</v>
      </c>
      <c r="AB290" s="160">
        <v>2546</v>
      </c>
      <c r="AC290" s="160">
        <v>244</v>
      </c>
      <c r="AD290" s="181"/>
      <c r="AE290" s="160">
        <v>51047</v>
      </c>
      <c r="AF290" s="160">
        <v>332</v>
      </c>
      <c r="AG290" s="160">
        <v>49605</v>
      </c>
      <c r="AH290" s="160">
        <v>49937</v>
      </c>
      <c r="AI290" s="161">
        <v>97.83</v>
      </c>
      <c r="AJ290" s="160">
        <v>789</v>
      </c>
      <c r="AK290" s="160">
        <v>413</v>
      </c>
      <c r="AL290" s="160">
        <v>50807</v>
      </c>
      <c r="AM290" s="160">
        <v>17376</v>
      </c>
      <c r="AN290" s="160">
        <v>13676</v>
      </c>
      <c r="AO290" s="160">
        <v>13377</v>
      </c>
      <c r="AP290" s="160">
        <v>6378</v>
      </c>
      <c r="AQ290" s="181"/>
      <c r="AR290" s="186" t="s">
        <v>681</v>
      </c>
    </row>
    <row r="291" spans="1:44" ht="12.75">
      <c r="A291" s="131">
        <v>289</v>
      </c>
      <c r="B291" s="132" t="s">
        <v>567</v>
      </c>
      <c r="C291" s="173" t="s">
        <v>568</v>
      </c>
      <c r="D291" s="160">
        <v>47886</v>
      </c>
      <c r="E291" s="160">
        <v>527</v>
      </c>
      <c r="F291" s="160">
        <v>46716</v>
      </c>
      <c r="G291" s="160">
        <v>47243</v>
      </c>
      <c r="H291" s="161">
        <v>98.66</v>
      </c>
      <c r="I291" s="160">
        <v>310</v>
      </c>
      <c r="J291" s="160">
        <v>442</v>
      </c>
      <c r="K291" s="160">
        <v>47468</v>
      </c>
      <c r="L291" s="160">
        <v>14578</v>
      </c>
      <c r="M291" s="160">
        <v>13718</v>
      </c>
      <c r="N291" s="160">
        <v>13595</v>
      </c>
      <c r="O291" s="160">
        <v>5577</v>
      </c>
      <c r="P291" s="160">
        <v>3985</v>
      </c>
      <c r="Q291" s="160">
        <v>0</v>
      </c>
      <c r="R291" s="160">
        <v>0</v>
      </c>
      <c r="S291" s="160">
        <v>2968</v>
      </c>
      <c r="T291" s="160">
        <v>-543</v>
      </c>
      <c r="U291" s="160">
        <v>2425</v>
      </c>
      <c r="V291" s="160">
        <v>711</v>
      </c>
      <c r="W291" s="160">
        <v>-357</v>
      </c>
      <c r="X291" s="160">
        <v>2071</v>
      </c>
      <c r="Y291" s="160">
        <v>900</v>
      </c>
      <c r="Z291" s="160">
        <v>-1</v>
      </c>
      <c r="AA291" s="160">
        <v>901</v>
      </c>
      <c r="AB291" s="160">
        <v>2972</v>
      </c>
      <c r="AC291" s="160">
        <v>76</v>
      </c>
      <c r="AD291" s="181"/>
      <c r="AE291" s="160">
        <v>40357</v>
      </c>
      <c r="AF291" s="160">
        <v>230</v>
      </c>
      <c r="AG291" s="160">
        <v>38570</v>
      </c>
      <c r="AH291" s="160">
        <v>38800</v>
      </c>
      <c r="AI291" s="161">
        <v>96.14</v>
      </c>
      <c r="AJ291" s="160">
        <v>190</v>
      </c>
      <c r="AK291" s="160">
        <v>76</v>
      </c>
      <c r="AL291" s="160">
        <v>38836</v>
      </c>
      <c r="AM291" s="160">
        <v>12278</v>
      </c>
      <c r="AN291" s="160">
        <v>10981</v>
      </c>
      <c r="AO291" s="160">
        <v>11261</v>
      </c>
      <c r="AP291" s="160">
        <v>4316</v>
      </c>
      <c r="AQ291" s="181"/>
      <c r="AR291" s="186" t="s">
        <v>681</v>
      </c>
    </row>
    <row r="292" spans="1:44" ht="12.75">
      <c r="A292" s="131">
        <v>290</v>
      </c>
      <c r="B292" s="132" t="s">
        <v>569</v>
      </c>
      <c r="C292" s="173" t="s">
        <v>570</v>
      </c>
      <c r="D292" s="160">
        <v>69309</v>
      </c>
      <c r="E292" s="160">
        <v>764</v>
      </c>
      <c r="F292" s="160">
        <v>67732</v>
      </c>
      <c r="G292" s="160">
        <v>68496</v>
      </c>
      <c r="H292" s="161">
        <v>98.83</v>
      </c>
      <c r="I292" s="160">
        <v>433</v>
      </c>
      <c r="J292" s="160">
        <v>946</v>
      </c>
      <c r="K292" s="160">
        <v>69111</v>
      </c>
      <c r="L292" s="160">
        <v>20499</v>
      </c>
      <c r="M292" s="160">
        <v>20046</v>
      </c>
      <c r="N292" s="160">
        <v>19930</v>
      </c>
      <c r="O292" s="160">
        <v>8636</v>
      </c>
      <c r="P292" s="160">
        <v>5574</v>
      </c>
      <c r="Q292" s="160">
        <v>0</v>
      </c>
      <c r="R292" s="160">
        <v>0</v>
      </c>
      <c r="S292" s="160">
        <v>2611</v>
      </c>
      <c r="T292" s="160">
        <v>241</v>
      </c>
      <c r="U292" s="160">
        <v>2852</v>
      </c>
      <c r="V292" s="160">
        <v>1000</v>
      </c>
      <c r="W292" s="160">
        <v>36</v>
      </c>
      <c r="X292" s="160">
        <v>1816</v>
      </c>
      <c r="Y292" s="160">
        <v>881</v>
      </c>
      <c r="Z292" s="160">
        <v>0</v>
      </c>
      <c r="AA292" s="160">
        <v>881</v>
      </c>
      <c r="AB292" s="160">
        <v>2697</v>
      </c>
      <c r="AC292" s="160">
        <v>264</v>
      </c>
      <c r="AD292" s="181"/>
      <c r="AE292" s="160">
        <v>57698</v>
      </c>
      <c r="AF292" s="160">
        <v>488</v>
      </c>
      <c r="AG292" s="160">
        <v>56850</v>
      </c>
      <c r="AH292" s="160">
        <v>57338</v>
      </c>
      <c r="AI292" s="161">
        <v>99.38</v>
      </c>
      <c r="AJ292" s="160">
        <v>-99</v>
      </c>
      <c r="AK292" s="160">
        <v>623</v>
      </c>
      <c r="AL292" s="160">
        <v>57374</v>
      </c>
      <c r="AM292" s="160">
        <v>20020</v>
      </c>
      <c r="AN292" s="160">
        <v>16456</v>
      </c>
      <c r="AO292" s="160">
        <v>15519</v>
      </c>
      <c r="AP292" s="160">
        <v>5379</v>
      </c>
      <c r="AQ292" s="181"/>
      <c r="AR292" s="186" t="s">
        <v>681</v>
      </c>
    </row>
    <row r="293" spans="1:44" ht="12.75">
      <c r="A293" s="131">
        <v>291</v>
      </c>
      <c r="B293" s="132" t="s">
        <v>571</v>
      </c>
      <c r="C293" s="173" t="s">
        <v>572</v>
      </c>
      <c r="D293" s="160">
        <v>112294</v>
      </c>
      <c r="E293" s="160">
        <v>1254</v>
      </c>
      <c r="F293" s="160">
        <v>106980</v>
      </c>
      <c r="G293" s="160">
        <v>108234</v>
      </c>
      <c r="H293" s="161">
        <v>96.38</v>
      </c>
      <c r="I293" s="160">
        <v>3890</v>
      </c>
      <c r="J293" s="160">
        <v>1232</v>
      </c>
      <c r="K293" s="160">
        <v>112102</v>
      </c>
      <c r="L293" s="160">
        <v>34686</v>
      </c>
      <c r="M293" s="160">
        <v>32686</v>
      </c>
      <c r="N293" s="160">
        <v>32057</v>
      </c>
      <c r="O293" s="160">
        <v>12673</v>
      </c>
      <c r="P293" s="160">
        <v>23646</v>
      </c>
      <c r="Q293" s="160">
        <v>0</v>
      </c>
      <c r="R293" s="160">
        <v>0</v>
      </c>
      <c r="S293" s="160">
        <v>16954</v>
      </c>
      <c r="T293" s="160">
        <v>-264</v>
      </c>
      <c r="U293" s="160">
        <v>16690</v>
      </c>
      <c r="V293" s="160">
        <v>3943</v>
      </c>
      <c r="W293" s="160">
        <v>779</v>
      </c>
      <c r="X293" s="160">
        <v>11968</v>
      </c>
      <c r="Y293" s="160">
        <v>4286</v>
      </c>
      <c r="Z293" s="160">
        <v>40</v>
      </c>
      <c r="AA293" s="160">
        <v>4246</v>
      </c>
      <c r="AB293" s="160">
        <v>16214</v>
      </c>
      <c r="AC293" s="160">
        <v>1506</v>
      </c>
      <c r="AD293" s="181"/>
      <c r="AE293" s="160">
        <v>119023</v>
      </c>
      <c r="AF293" s="160">
        <v>1121</v>
      </c>
      <c r="AG293" s="160">
        <v>115822</v>
      </c>
      <c r="AH293" s="160">
        <v>116943</v>
      </c>
      <c r="AI293" s="161">
        <v>98.25</v>
      </c>
      <c r="AJ293" s="160">
        <v>-2158</v>
      </c>
      <c r="AK293" s="160">
        <v>736</v>
      </c>
      <c r="AL293" s="160">
        <v>114400</v>
      </c>
      <c r="AM293" s="160">
        <v>39305</v>
      </c>
      <c r="AN293" s="160">
        <v>31627</v>
      </c>
      <c r="AO293" s="160">
        <v>31072</v>
      </c>
      <c r="AP293" s="160">
        <v>12396</v>
      </c>
      <c r="AQ293" s="181"/>
      <c r="AR293" s="186" t="s">
        <v>683</v>
      </c>
    </row>
    <row r="294" spans="1:44" ht="12.75">
      <c r="A294" s="131">
        <v>292</v>
      </c>
      <c r="B294" s="132" t="s">
        <v>573</v>
      </c>
      <c r="C294" s="173" t="s">
        <v>574</v>
      </c>
      <c r="D294" s="160">
        <v>92585</v>
      </c>
      <c r="E294" s="160">
        <v>1107</v>
      </c>
      <c r="F294" s="160">
        <v>88107</v>
      </c>
      <c r="G294" s="160">
        <v>89214</v>
      </c>
      <c r="H294" s="161">
        <v>96.36</v>
      </c>
      <c r="I294" s="160">
        <v>1966</v>
      </c>
      <c r="J294" s="160">
        <v>921</v>
      </c>
      <c r="K294" s="160">
        <v>90994</v>
      </c>
      <c r="L294" s="160">
        <v>25700</v>
      </c>
      <c r="M294" s="160">
        <v>25334</v>
      </c>
      <c r="N294" s="160">
        <v>25100</v>
      </c>
      <c r="O294" s="160">
        <v>14860</v>
      </c>
      <c r="P294" s="160">
        <v>29522</v>
      </c>
      <c r="Q294" s="160">
        <v>0</v>
      </c>
      <c r="R294" s="160">
        <v>0</v>
      </c>
      <c r="S294" s="160">
        <v>12161</v>
      </c>
      <c r="T294" s="160">
        <v>61</v>
      </c>
      <c r="U294" s="160">
        <v>12222</v>
      </c>
      <c r="V294" s="160">
        <v>2180</v>
      </c>
      <c r="W294" s="160">
        <v>-49</v>
      </c>
      <c r="X294" s="160">
        <v>10091</v>
      </c>
      <c r="Y294" s="160">
        <v>3603</v>
      </c>
      <c r="Z294" s="160">
        <v>-9</v>
      </c>
      <c r="AA294" s="160">
        <v>3612</v>
      </c>
      <c r="AB294" s="160">
        <v>13703</v>
      </c>
      <c r="AC294" s="160">
        <v>766</v>
      </c>
      <c r="AD294" s="181"/>
      <c r="AE294" s="160">
        <v>69177</v>
      </c>
      <c r="AF294" s="160">
        <v>931</v>
      </c>
      <c r="AG294" s="160">
        <v>65899</v>
      </c>
      <c r="AH294" s="160">
        <v>66830</v>
      </c>
      <c r="AI294" s="161">
        <v>96.61</v>
      </c>
      <c r="AJ294" s="160">
        <v>-877</v>
      </c>
      <c r="AK294" s="160">
        <v>588</v>
      </c>
      <c r="AL294" s="160">
        <v>65610</v>
      </c>
      <c r="AM294" s="160">
        <v>22175</v>
      </c>
      <c r="AN294" s="160">
        <v>18825</v>
      </c>
      <c r="AO294" s="160">
        <v>18213</v>
      </c>
      <c r="AP294" s="160">
        <v>6397</v>
      </c>
      <c r="AQ294" s="181"/>
      <c r="AR294" s="186" t="s">
        <v>683</v>
      </c>
    </row>
    <row r="295" spans="1:44" ht="12.75">
      <c r="A295" s="131">
        <v>293</v>
      </c>
      <c r="B295" s="132" t="s">
        <v>575</v>
      </c>
      <c r="C295" s="173" t="s">
        <v>576</v>
      </c>
      <c r="D295" s="160">
        <v>91046</v>
      </c>
      <c r="E295" s="160">
        <v>1647</v>
      </c>
      <c r="F295" s="160">
        <v>85220</v>
      </c>
      <c r="G295" s="160">
        <v>86867</v>
      </c>
      <c r="H295" s="161">
        <v>95.41</v>
      </c>
      <c r="I295" s="160">
        <v>1817</v>
      </c>
      <c r="J295" s="160">
        <v>1177</v>
      </c>
      <c r="K295" s="160">
        <v>88214</v>
      </c>
      <c r="L295" s="160">
        <v>25242</v>
      </c>
      <c r="M295" s="160">
        <v>24420</v>
      </c>
      <c r="N295" s="160">
        <v>25050</v>
      </c>
      <c r="O295" s="160">
        <v>13502</v>
      </c>
      <c r="P295" s="160">
        <v>26165</v>
      </c>
      <c r="Q295" s="160">
        <v>0</v>
      </c>
      <c r="R295" s="160">
        <v>0</v>
      </c>
      <c r="S295" s="160">
        <v>15627</v>
      </c>
      <c r="T295" s="160">
        <v>1114</v>
      </c>
      <c r="U295" s="160">
        <v>16741</v>
      </c>
      <c r="V295" s="160">
        <v>3331</v>
      </c>
      <c r="W295" s="160">
        <v>3318</v>
      </c>
      <c r="X295" s="160">
        <v>10092</v>
      </c>
      <c r="Y295" s="160">
        <v>4814</v>
      </c>
      <c r="Z295" s="160">
        <v>111</v>
      </c>
      <c r="AA295" s="160">
        <v>4703</v>
      </c>
      <c r="AB295" s="160">
        <v>14795</v>
      </c>
      <c r="AC295" s="160">
        <v>804</v>
      </c>
      <c r="AD295" s="181"/>
      <c r="AE295" s="160">
        <v>55421</v>
      </c>
      <c r="AF295" s="160">
        <v>545</v>
      </c>
      <c r="AG295" s="160">
        <v>52381</v>
      </c>
      <c r="AH295" s="160">
        <v>52926</v>
      </c>
      <c r="AI295" s="161">
        <v>95.5</v>
      </c>
      <c r="AJ295" s="160">
        <v>-1097</v>
      </c>
      <c r="AK295" s="160">
        <v>611</v>
      </c>
      <c r="AL295" s="160">
        <v>51895</v>
      </c>
      <c r="AM295" s="160">
        <v>18616</v>
      </c>
      <c r="AN295" s="160">
        <v>13244</v>
      </c>
      <c r="AO295" s="160">
        <v>14166</v>
      </c>
      <c r="AP295" s="160">
        <v>5869</v>
      </c>
      <c r="AQ295" s="181"/>
      <c r="AR295" s="186" t="s">
        <v>682</v>
      </c>
    </row>
    <row r="296" spans="1:44" ht="12.75">
      <c r="A296" s="131">
        <v>294</v>
      </c>
      <c r="B296" s="132" t="s">
        <v>577</v>
      </c>
      <c r="C296" s="173" t="s">
        <v>578</v>
      </c>
      <c r="D296" s="160">
        <v>80261</v>
      </c>
      <c r="E296" s="160">
        <v>2083</v>
      </c>
      <c r="F296" s="160">
        <v>76625</v>
      </c>
      <c r="G296" s="160">
        <v>78708</v>
      </c>
      <c r="H296" s="161">
        <v>98.07</v>
      </c>
      <c r="I296" s="160">
        <v>886</v>
      </c>
      <c r="J296" s="160">
        <v>2023</v>
      </c>
      <c r="K296" s="160">
        <v>79534</v>
      </c>
      <c r="L296" s="160">
        <v>23624</v>
      </c>
      <c r="M296" s="160">
        <v>21239</v>
      </c>
      <c r="N296" s="160">
        <v>21396</v>
      </c>
      <c r="O296" s="160">
        <v>13275</v>
      </c>
      <c r="P296" s="160">
        <v>10752</v>
      </c>
      <c r="Q296" s="160">
        <v>0</v>
      </c>
      <c r="R296" s="160">
        <v>0</v>
      </c>
      <c r="S296" s="160">
        <v>7291</v>
      </c>
      <c r="T296" s="160">
        <v>150</v>
      </c>
      <c r="U296" s="160">
        <v>7441</v>
      </c>
      <c r="V296" s="160">
        <v>1268</v>
      </c>
      <c r="W296" s="160">
        <v>674</v>
      </c>
      <c r="X296" s="160">
        <v>5499</v>
      </c>
      <c r="Y296" s="160">
        <v>2045</v>
      </c>
      <c r="Z296" s="160">
        <v>-22</v>
      </c>
      <c r="AA296" s="160">
        <v>2067</v>
      </c>
      <c r="AB296" s="160">
        <v>7566</v>
      </c>
      <c r="AC296" s="160">
        <v>1253</v>
      </c>
      <c r="AD296" s="181"/>
      <c r="AE296" s="160">
        <v>103930</v>
      </c>
      <c r="AF296" s="160">
        <v>258</v>
      </c>
      <c r="AG296" s="160">
        <v>102019</v>
      </c>
      <c r="AH296" s="160">
        <v>102277</v>
      </c>
      <c r="AI296" s="161">
        <v>98.41</v>
      </c>
      <c r="AJ296" s="160">
        <v>532</v>
      </c>
      <c r="AK296" s="160">
        <v>794</v>
      </c>
      <c r="AL296" s="160">
        <v>103345</v>
      </c>
      <c r="AM296" s="160">
        <v>32415</v>
      </c>
      <c r="AN296" s="160">
        <v>28950</v>
      </c>
      <c r="AO296" s="160">
        <v>27651</v>
      </c>
      <c r="AP296" s="160">
        <v>14329</v>
      </c>
      <c r="AQ296" s="181"/>
      <c r="AR296" s="186" t="s">
        <v>685</v>
      </c>
    </row>
    <row r="297" spans="1:44" ht="12.75">
      <c r="A297" s="131">
        <v>295</v>
      </c>
      <c r="B297" s="132" t="s">
        <v>579</v>
      </c>
      <c r="C297" s="173" t="s">
        <v>580</v>
      </c>
      <c r="D297" s="160">
        <v>85011</v>
      </c>
      <c r="E297" s="160">
        <v>448</v>
      </c>
      <c r="F297" s="160">
        <v>82370</v>
      </c>
      <c r="G297" s="160">
        <v>82818</v>
      </c>
      <c r="H297" s="161">
        <v>97.42</v>
      </c>
      <c r="I297" s="160">
        <v>1285</v>
      </c>
      <c r="J297" s="160">
        <v>490</v>
      </c>
      <c r="K297" s="160">
        <v>84145</v>
      </c>
      <c r="L297" s="160">
        <v>23772</v>
      </c>
      <c r="M297" s="160">
        <v>23039</v>
      </c>
      <c r="N297" s="160">
        <v>23460</v>
      </c>
      <c r="O297" s="160">
        <v>13874</v>
      </c>
      <c r="P297" s="160">
        <v>13339</v>
      </c>
      <c r="Q297" s="160">
        <v>0</v>
      </c>
      <c r="R297" s="160">
        <v>0</v>
      </c>
      <c r="S297" s="160">
        <v>9997</v>
      </c>
      <c r="T297" s="160">
        <v>291</v>
      </c>
      <c r="U297" s="160">
        <v>10288</v>
      </c>
      <c r="V297" s="160">
        <v>1972</v>
      </c>
      <c r="W297" s="160">
        <v>8</v>
      </c>
      <c r="X297" s="160">
        <v>8308</v>
      </c>
      <c r="Y297" s="160">
        <v>2396</v>
      </c>
      <c r="Z297" s="160">
        <v>1</v>
      </c>
      <c r="AA297" s="160">
        <v>2395</v>
      </c>
      <c r="AB297" s="160">
        <v>10703</v>
      </c>
      <c r="AC297" s="160">
        <v>1066</v>
      </c>
      <c r="AD297" s="181"/>
      <c r="AE297" s="160">
        <v>103200</v>
      </c>
      <c r="AF297" s="160">
        <v>1071</v>
      </c>
      <c r="AG297" s="160">
        <v>98489</v>
      </c>
      <c r="AH297" s="160">
        <v>99560</v>
      </c>
      <c r="AI297" s="161">
        <v>96.47</v>
      </c>
      <c r="AJ297" s="160">
        <v>-4160</v>
      </c>
      <c r="AK297" s="160">
        <v>257</v>
      </c>
      <c r="AL297" s="160">
        <v>94586</v>
      </c>
      <c r="AM297" s="160">
        <v>32931</v>
      </c>
      <c r="AN297" s="160">
        <v>26053</v>
      </c>
      <c r="AO297" s="160">
        <v>25957</v>
      </c>
      <c r="AP297" s="160">
        <v>9645</v>
      </c>
      <c r="AQ297" s="181"/>
      <c r="AR297" s="186" t="s">
        <v>684</v>
      </c>
    </row>
    <row r="298" spans="1:44" ht="12.75">
      <c r="A298" s="131">
        <v>296</v>
      </c>
      <c r="B298" s="132" t="s">
        <v>581</v>
      </c>
      <c r="C298" s="173" t="s">
        <v>582</v>
      </c>
      <c r="D298" s="160">
        <v>72829</v>
      </c>
      <c r="E298" s="160">
        <v>475</v>
      </c>
      <c r="F298" s="160">
        <v>71372</v>
      </c>
      <c r="G298" s="160">
        <v>71847</v>
      </c>
      <c r="H298" s="161">
        <v>98.65</v>
      </c>
      <c r="I298" s="160">
        <v>1129</v>
      </c>
      <c r="J298" s="160">
        <v>476</v>
      </c>
      <c r="K298" s="160">
        <v>72977</v>
      </c>
      <c r="L298" s="160">
        <v>21498</v>
      </c>
      <c r="M298" s="160">
        <v>20761</v>
      </c>
      <c r="N298" s="160">
        <v>21066</v>
      </c>
      <c r="O298" s="160">
        <v>9652</v>
      </c>
      <c r="P298" s="160">
        <v>7886</v>
      </c>
      <c r="Q298" s="160">
        <v>0</v>
      </c>
      <c r="R298" s="160">
        <v>0</v>
      </c>
      <c r="S298" s="160">
        <v>1232</v>
      </c>
      <c r="T298" s="160">
        <v>29</v>
      </c>
      <c r="U298" s="160">
        <v>1261</v>
      </c>
      <c r="V298" s="160">
        <v>1129</v>
      </c>
      <c r="W298" s="160">
        <v>118</v>
      </c>
      <c r="X298" s="160">
        <v>14</v>
      </c>
      <c r="Y298" s="160">
        <v>823</v>
      </c>
      <c r="Z298" s="160">
        <v>22</v>
      </c>
      <c r="AA298" s="160">
        <v>801</v>
      </c>
      <c r="AB298" s="160">
        <v>815</v>
      </c>
      <c r="AC298" s="160">
        <v>0</v>
      </c>
      <c r="AD298" s="181"/>
      <c r="AE298" s="160">
        <v>64738</v>
      </c>
      <c r="AF298" s="160">
        <v>579</v>
      </c>
      <c r="AG298" s="160">
        <v>63198</v>
      </c>
      <c r="AH298" s="160">
        <v>63777</v>
      </c>
      <c r="AI298" s="161">
        <v>98.52</v>
      </c>
      <c r="AJ298" s="160">
        <v>-470</v>
      </c>
      <c r="AK298" s="160">
        <v>421</v>
      </c>
      <c r="AL298" s="160">
        <v>63149</v>
      </c>
      <c r="AM298" s="160">
        <v>18056</v>
      </c>
      <c r="AN298" s="160">
        <v>18430</v>
      </c>
      <c r="AO298" s="160">
        <v>18791</v>
      </c>
      <c r="AP298" s="160">
        <v>7872</v>
      </c>
      <c r="AQ298" s="181"/>
      <c r="AR298" s="186" t="s">
        <v>681</v>
      </c>
    </row>
    <row r="299" spans="1:44" ht="12.75">
      <c r="A299" s="131">
        <v>297</v>
      </c>
      <c r="B299" s="132" t="s">
        <v>583</v>
      </c>
      <c r="C299" s="173" t="s">
        <v>584</v>
      </c>
      <c r="D299" s="160">
        <v>45268</v>
      </c>
      <c r="E299" s="160">
        <v>485</v>
      </c>
      <c r="F299" s="160">
        <v>42712</v>
      </c>
      <c r="G299" s="160">
        <v>43197</v>
      </c>
      <c r="H299" s="161">
        <v>95.43</v>
      </c>
      <c r="I299" s="160">
        <v>1183</v>
      </c>
      <c r="J299" s="160">
        <v>558</v>
      </c>
      <c r="K299" s="160">
        <v>44453</v>
      </c>
      <c r="L299" s="160">
        <v>12168</v>
      </c>
      <c r="M299" s="160">
        <v>12388</v>
      </c>
      <c r="N299" s="160">
        <v>12513</v>
      </c>
      <c r="O299" s="160">
        <v>7384</v>
      </c>
      <c r="P299" s="160">
        <v>6133</v>
      </c>
      <c r="Q299" s="160">
        <v>0</v>
      </c>
      <c r="R299" s="160">
        <v>0</v>
      </c>
      <c r="S299" s="160">
        <v>4213</v>
      </c>
      <c r="T299" s="160">
        <v>-474</v>
      </c>
      <c r="U299" s="160">
        <v>3739</v>
      </c>
      <c r="V299" s="160">
        <v>1579</v>
      </c>
      <c r="W299" s="160">
        <v>11</v>
      </c>
      <c r="X299" s="160">
        <v>2149</v>
      </c>
      <c r="Y299" s="160">
        <v>2262</v>
      </c>
      <c r="Z299" s="160">
        <v>8</v>
      </c>
      <c r="AA299" s="160">
        <v>2254</v>
      </c>
      <c r="AB299" s="160">
        <v>4403</v>
      </c>
      <c r="AC299" s="160">
        <v>191</v>
      </c>
      <c r="AD299" s="181"/>
      <c r="AE299" s="160">
        <v>66780</v>
      </c>
      <c r="AF299" s="160">
        <v>933</v>
      </c>
      <c r="AG299" s="160">
        <v>64132</v>
      </c>
      <c r="AH299" s="160">
        <v>65065</v>
      </c>
      <c r="AI299" s="161">
        <v>97.43</v>
      </c>
      <c r="AJ299" s="160">
        <v>-321</v>
      </c>
      <c r="AK299" s="160">
        <v>865</v>
      </c>
      <c r="AL299" s="160">
        <v>64676</v>
      </c>
      <c r="AM299" s="160">
        <v>20269</v>
      </c>
      <c r="AN299" s="160">
        <v>17505</v>
      </c>
      <c r="AO299" s="160">
        <v>18997</v>
      </c>
      <c r="AP299" s="160">
        <v>7905</v>
      </c>
      <c r="AQ299" s="181"/>
      <c r="AR299" s="186" t="s">
        <v>681</v>
      </c>
    </row>
    <row r="300" spans="1:44" ht="12.75">
      <c r="A300" s="131">
        <v>298</v>
      </c>
      <c r="B300" s="132" t="s">
        <v>585</v>
      </c>
      <c r="C300" s="173" t="s">
        <v>586</v>
      </c>
      <c r="D300" s="160">
        <v>48864</v>
      </c>
      <c r="E300" s="160">
        <v>837</v>
      </c>
      <c r="F300" s="160">
        <v>46412</v>
      </c>
      <c r="G300" s="160">
        <v>47249</v>
      </c>
      <c r="H300" s="161">
        <v>96.69</v>
      </c>
      <c r="I300" s="160">
        <v>920</v>
      </c>
      <c r="J300" s="160">
        <v>888</v>
      </c>
      <c r="K300" s="160">
        <v>48220</v>
      </c>
      <c r="L300" s="160">
        <v>13653</v>
      </c>
      <c r="M300" s="160">
        <v>13123</v>
      </c>
      <c r="N300" s="160">
        <v>13365</v>
      </c>
      <c r="O300" s="160">
        <v>8079</v>
      </c>
      <c r="P300" s="160">
        <v>10172</v>
      </c>
      <c r="Q300" s="160">
        <v>0</v>
      </c>
      <c r="R300" s="160">
        <v>0</v>
      </c>
      <c r="S300" s="160">
        <v>3946</v>
      </c>
      <c r="T300" s="160">
        <v>9</v>
      </c>
      <c r="U300" s="160">
        <v>3955</v>
      </c>
      <c r="V300" s="160">
        <v>1144</v>
      </c>
      <c r="W300" s="160">
        <v>29</v>
      </c>
      <c r="X300" s="160">
        <v>2782</v>
      </c>
      <c r="Y300" s="160">
        <v>1656</v>
      </c>
      <c r="Z300" s="160">
        <v>5</v>
      </c>
      <c r="AA300" s="160">
        <v>1651</v>
      </c>
      <c r="AB300" s="160">
        <v>4433</v>
      </c>
      <c r="AC300" s="160">
        <v>275</v>
      </c>
      <c r="AD300" s="181"/>
      <c r="AE300" s="160">
        <v>26320</v>
      </c>
      <c r="AF300" s="160">
        <v>268</v>
      </c>
      <c r="AG300" s="160">
        <v>25479</v>
      </c>
      <c r="AH300" s="160">
        <v>25747</v>
      </c>
      <c r="AI300" s="161">
        <v>97.82</v>
      </c>
      <c r="AJ300" s="160">
        <v>-443</v>
      </c>
      <c r="AK300" s="160">
        <v>131</v>
      </c>
      <c r="AL300" s="160">
        <v>25167</v>
      </c>
      <c r="AM300" s="160">
        <v>7056</v>
      </c>
      <c r="AN300" s="160">
        <v>8323</v>
      </c>
      <c r="AO300" s="160">
        <v>6836</v>
      </c>
      <c r="AP300" s="160">
        <v>2952</v>
      </c>
      <c r="AQ300" s="181"/>
      <c r="AR300" s="186" t="s">
        <v>681</v>
      </c>
    </row>
    <row r="301" spans="1:44" ht="12.75">
      <c r="A301" s="131">
        <v>299</v>
      </c>
      <c r="B301" s="132" t="s">
        <v>587</v>
      </c>
      <c r="C301" s="173" t="s">
        <v>588</v>
      </c>
      <c r="D301" s="160">
        <v>80463</v>
      </c>
      <c r="E301" s="160">
        <v>1301</v>
      </c>
      <c r="F301" s="160">
        <v>78522</v>
      </c>
      <c r="G301" s="160">
        <v>79823</v>
      </c>
      <c r="H301" s="161">
        <v>99.2</v>
      </c>
      <c r="I301" s="160">
        <v>496</v>
      </c>
      <c r="J301" s="160">
        <v>1337</v>
      </c>
      <c r="K301" s="160">
        <v>80355</v>
      </c>
      <c r="L301" s="160">
        <v>23756</v>
      </c>
      <c r="M301" s="160">
        <v>23388</v>
      </c>
      <c r="N301" s="160">
        <v>23110</v>
      </c>
      <c r="O301" s="160">
        <v>10101</v>
      </c>
      <c r="P301" s="160">
        <v>6165</v>
      </c>
      <c r="Q301" s="160">
        <v>0</v>
      </c>
      <c r="R301" s="160">
        <v>0</v>
      </c>
      <c r="S301" s="160">
        <v>2954</v>
      </c>
      <c r="T301" s="160">
        <v>-518</v>
      </c>
      <c r="U301" s="160">
        <v>2436</v>
      </c>
      <c r="V301" s="160">
        <v>496</v>
      </c>
      <c r="W301" s="160">
        <v>150</v>
      </c>
      <c r="X301" s="160">
        <v>1790</v>
      </c>
      <c r="Y301" s="160">
        <v>741</v>
      </c>
      <c r="Z301" s="160">
        <v>2</v>
      </c>
      <c r="AA301" s="160">
        <v>739</v>
      </c>
      <c r="AB301" s="160">
        <v>2529</v>
      </c>
      <c r="AC301" s="160">
        <v>10</v>
      </c>
      <c r="AD301" s="181"/>
      <c r="AE301" s="160">
        <v>35696</v>
      </c>
      <c r="AF301" s="160">
        <v>662</v>
      </c>
      <c r="AG301" s="160">
        <v>34750</v>
      </c>
      <c r="AH301" s="160">
        <v>35412</v>
      </c>
      <c r="AI301" s="161">
        <v>99.2</v>
      </c>
      <c r="AJ301" s="160">
        <v>-116</v>
      </c>
      <c r="AK301" s="160">
        <v>498</v>
      </c>
      <c r="AL301" s="160">
        <v>35132</v>
      </c>
      <c r="AM301" s="160">
        <v>11160</v>
      </c>
      <c r="AN301" s="160">
        <v>10048</v>
      </c>
      <c r="AO301" s="160">
        <v>9853</v>
      </c>
      <c r="AP301" s="160">
        <v>4071</v>
      </c>
      <c r="AQ301" s="181"/>
      <c r="AR301" s="186" t="s">
        <v>681</v>
      </c>
    </row>
    <row r="302" spans="1:44" ht="12.75">
      <c r="A302" s="131">
        <v>300</v>
      </c>
      <c r="B302" s="132" t="s">
        <v>589</v>
      </c>
      <c r="C302" s="173" t="s">
        <v>590</v>
      </c>
      <c r="D302" s="160">
        <v>95702</v>
      </c>
      <c r="E302" s="160">
        <v>1096</v>
      </c>
      <c r="F302" s="160">
        <v>92679</v>
      </c>
      <c r="G302" s="160">
        <v>93775</v>
      </c>
      <c r="H302" s="161">
        <v>97.99</v>
      </c>
      <c r="I302" s="160">
        <v>1278</v>
      </c>
      <c r="J302" s="160">
        <v>1092</v>
      </c>
      <c r="K302" s="160">
        <v>95049</v>
      </c>
      <c r="L302" s="160">
        <v>28136</v>
      </c>
      <c r="M302" s="160">
        <v>27601</v>
      </c>
      <c r="N302" s="160">
        <v>27176</v>
      </c>
      <c r="O302" s="160">
        <v>12136</v>
      </c>
      <c r="P302" s="160">
        <v>9725</v>
      </c>
      <c r="Q302" s="160">
        <v>0</v>
      </c>
      <c r="R302" s="160">
        <v>0</v>
      </c>
      <c r="S302" s="160">
        <v>5170</v>
      </c>
      <c r="T302" s="160">
        <v>-217</v>
      </c>
      <c r="U302" s="160">
        <v>4953</v>
      </c>
      <c r="V302" s="160">
        <v>1278</v>
      </c>
      <c r="W302" s="160">
        <v>222</v>
      </c>
      <c r="X302" s="160">
        <v>3453</v>
      </c>
      <c r="Y302" s="160">
        <v>2097</v>
      </c>
      <c r="Z302" s="160">
        <v>21</v>
      </c>
      <c r="AA302" s="160">
        <v>2076</v>
      </c>
      <c r="AB302" s="160">
        <v>5529</v>
      </c>
      <c r="AC302" s="160">
        <v>263</v>
      </c>
      <c r="AD302" s="181"/>
      <c r="AE302" s="160">
        <v>28621</v>
      </c>
      <c r="AF302" s="160">
        <v>165</v>
      </c>
      <c r="AG302" s="160">
        <v>27607</v>
      </c>
      <c r="AH302" s="160">
        <v>27772</v>
      </c>
      <c r="AI302" s="161">
        <v>97.03</v>
      </c>
      <c r="AJ302" s="160">
        <v>-338</v>
      </c>
      <c r="AK302" s="160">
        <v>235</v>
      </c>
      <c r="AL302" s="160">
        <v>27504</v>
      </c>
      <c r="AM302" s="160">
        <v>9476</v>
      </c>
      <c r="AN302" s="160">
        <v>7291</v>
      </c>
      <c r="AO302" s="160">
        <v>8063</v>
      </c>
      <c r="AP302" s="160">
        <v>2674</v>
      </c>
      <c r="AQ302" s="181"/>
      <c r="AR302" s="186" t="s">
        <v>681</v>
      </c>
    </row>
    <row r="303" spans="1:44" ht="12.75">
      <c r="A303" s="131">
        <v>301</v>
      </c>
      <c r="B303" s="132" t="s">
        <v>591</v>
      </c>
      <c r="C303" s="173" t="s">
        <v>592</v>
      </c>
      <c r="D303" s="160">
        <v>29397</v>
      </c>
      <c r="E303" s="160">
        <v>557</v>
      </c>
      <c r="F303" s="160">
        <v>28207</v>
      </c>
      <c r="G303" s="160">
        <v>28764</v>
      </c>
      <c r="H303" s="161">
        <v>97.85</v>
      </c>
      <c r="I303" s="160">
        <v>1386</v>
      </c>
      <c r="J303" s="160">
        <v>574</v>
      </c>
      <c r="K303" s="160">
        <v>30167</v>
      </c>
      <c r="L303" s="160">
        <v>10072</v>
      </c>
      <c r="M303" s="160">
        <v>8321</v>
      </c>
      <c r="N303" s="160">
        <v>8859</v>
      </c>
      <c r="O303" s="160">
        <v>2915</v>
      </c>
      <c r="P303" s="160">
        <v>4973</v>
      </c>
      <c r="Q303" s="160">
        <v>0</v>
      </c>
      <c r="R303" s="160">
        <v>0</v>
      </c>
      <c r="S303" s="160">
        <v>4514</v>
      </c>
      <c r="T303" s="160">
        <v>1249</v>
      </c>
      <c r="U303" s="160">
        <v>5763</v>
      </c>
      <c r="V303" s="160">
        <v>1531</v>
      </c>
      <c r="W303" s="160">
        <v>116</v>
      </c>
      <c r="X303" s="160">
        <v>4116</v>
      </c>
      <c r="Y303" s="160">
        <v>694</v>
      </c>
      <c r="Z303" s="160">
        <v>1</v>
      </c>
      <c r="AA303" s="160">
        <v>693</v>
      </c>
      <c r="AB303" s="160">
        <v>4809</v>
      </c>
      <c r="AC303" s="160">
        <v>290</v>
      </c>
      <c r="AD303" s="181"/>
      <c r="AE303" s="160">
        <v>28305</v>
      </c>
      <c r="AF303" s="160">
        <v>477</v>
      </c>
      <c r="AG303" s="160">
        <v>27677</v>
      </c>
      <c r="AH303" s="160">
        <v>28154</v>
      </c>
      <c r="AI303" s="161">
        <v>99.47</v>
      </c>
      <c r="AJ303" s="160">
        <v>-309</v>
      </c>
      <c r="AK303" s="160">
        <v>229</v>
      </c>
      <c r="AL303" s="160">
        <v>27597</v>
      </c>
      <c r="AM303" s="160">
        <v>8299</v>
      </c>
      <c r="AN303" s="160">
        <v>8559</v>
      </c>
      <c r="AO303" s="160">
        <v>7871</v>
      </c>
      <c r="AP303" s="160">
        <v>2868</v>
      </c>
      <c r="AQ303" s="181"/>
      <c r="AR303" s="186" t="s">
        <v>681</v>
      </c>
    </row>
    <row r="304" spans="1:44" ht="12.75">
      <c r="A304" s="131">
        <v>302</v>
      </c>
      <c r="B304" s="132" t="s">
        <v>593</v>
      </c>
      <c r="C304" s="173" t="s">
        <v>594</v>
      </c>
      <c r="D304" s="160">
        <v>56322</v>
      </c>
      <c r="E304" s="160">
        <v>523</v>
      </c>
      <c r="F304" s="160">
        <v>54636</v>
      </c>
      <c r="G304" s="160">
        <v>55159</v>
      </c>
      <c r="H304" s="161">
        <v>97.94</v>
      </c>
      <c r="I304" s="160">
        <v>492</v>
      </c>
      <c r="J304" s="160">
        <v>548</v>
      </c>
      <c r="K304" s="160">
        <v>55676</v>
      </c>
      <c r="L304" s="160">
        <v>16517</v>
      </c>
      <c r="M304" s="160">
        <v>16140</v>
      </c>
      <c r="N304" s="160">
        <v>16157</v>
      </c>
      <c r="O304" s="160">
        <v>6862</v>
      </c>
      <c r="P304" s="160">
        <v>7858</v>
      </c>
      <c r="Q304" s="160">
        <v>0</v>
      </c>
      <c r="R304" s="160">
        <v>0</v>
      </c>
      <c r="S304" s="160">
        <v>3012</v>
      </c>
      <c r="T304" s="160">
        <v>-1162</v>
      </c>
      <c r="U304" s="160">
        <v>1850</v>
      </c>
      <c r="V304" s="160">
        <v>615</v>
      </c>
      <c r="W304" s="160">
        <v>446</v>
      </c>
      <c r="X304" s="160">
        <v>789</v>
      </c>
      <c r="Y304" s="160">
        <v>1464</v>
      </c>
      <c r="Z304" s="160">
        <v>9</v>
      </c>
      <c r="AA304" s="160">
        <v>1455</v>
      </c>
      <c r="AB304" s="160">
        <v>2244</v>
      </c>
      <c r="AC304" s="160">
        <v>226</v>
      </c>
      <c r="AD304" s="181"/>
      <c r="AE304" s="160">
        <v>56366</v>
      </c>
      <c r="AF304" s="160">
        <v>537</v>
      </c>
      <c r="AG304" s="160">
        <v>55287</v>
      </c>
      <c r="AH304" s="160">
        <v>55824</v>
      </c>
      <c r="AI304" s="161">
        <v>99.04</v>
      </c>
      <c r="AJ304" s="160">
        <v>190</v>
      </c>
      <c r="AK304" s="160">
        <v>196</v>
      </c>
      <c r="AL304" s="160">
        <v>55673</v>
      </c>
      <c r="AM304" s="160">
        <v>19104</v>
      </c>
      <c r="AN304" s="160">
        <v>15387</v>
      </c>
      <c r="AO304" s="160">
        <v>16627</v>
      </c>
      <c r="AP304" s="160">
        <v>4555</v>
      </c>
      <c r="AQ304" s="181"/>
      <c r="AR304" s="186" t="s">
        <v>681</v>
      </c>
    </row>
    <row r="305" spans="1:44" ht="12.75">
      <c r="A305" s="131">
        <v>303</v>
      </c>
      <c r="B305" s="132" t="s">
        <v>595</v>
      </c>
      <c r="C305" s="173" t="s">
        <v>596</v>
      </c>
      <c r="D305" s="160">
        <v>87505</v>
      </c>
      <c r="E305" s="160">
        <v>977</v>
      </c>
      <c r="F305" s="160">
        <v>85547</v>
      </c>
      <c r="G305" s="160">
        <v>86524</v>
      </c>
      <c r="H305" s="161">
        <v>98.88</v>
      </c>
      <c r="I305" s="160">
        <v>625</v>
      </c>
      <c r="J305" s="160">
        <v>862</v>
      </c>
      <c r="K305" s="160">
        <v>87034</v>
      </c>
      <c r="L305" s="160">
        <v>25203</v>
      </c>
      <c r="M305" s="160">
        <v>25493</v>
      </c>
      <c r="N305" s="160">
        <v>24799</v>
      </c>
      <c r="O305" s="160">
        <v>11539</v>
      </c>
      <c r="P305" s="160">
        <v>7923</v>
      </c>
      <c r="Q305" s="160">
        <v>0</v>
      </c>
      <c r="R305" s="160">
        <v>0</v>
      </c>
      <c r="S305" s="160">
        <v>2578</v>
      </c>
      <c r="T305" s="160">
        <v>-194</v>
      </c>
      <c r="U305" s="160">
        <v>2384</v>
      </c>
      <c r="V305" s="160">
        <v>570</v>
      </c>
      <c r="W305" s="160">
        <v>75</v>
      </c>
      <c r="X305" s="160">
        <v>1739</v>
      </c>
      <c r="Y305" s="160">
        <v>981</v>
      </c>
      <c r="Z305" s="160">
        <v>12</v>
      </c>
      <c r="AA305" s="160">
        <v>969</v>
      </c>
      <c r="AB305" s="160">
        <v>2708</v>
      </c>
      <c r="AC305" s="160">
        <v>110</v>
      </c>
      <c r="AD305" s="181"/>
      <c r="AE305" s="160">
        <v>82992</v>
      </c>
      <c r="AF305" s="160">
        <v>1621</v>
      </c>
      <c r="AG305" s="160">
        <v>80348</v>
      </c>
      <c r="AH305" s="160">
        <v>81969</v>
      </c>
      <c r="AI305" s="161">
        <v>98.77</v>
      </c>
      <c r="AJ305" s="160">
        <v>1694</v>
      </c>
      <c r="AK305" s="160">
        <v>1509</v>
      </c>
      <c r="AL305" s="160">
        <v>83551</v>
      </c>
      <c r="AM305" s="160">
        <v>28443</v>
      </c>
      <c r="AN305" s="160">
        <v>22685</v>
      </c>
      <c r="AO305" s="160">
        <v>21806</v>
      </c>
      <c r="AP305" s="160">
        <v>10617</v>
      </c>
      <c r="AQ305" s="181"/>
      <c r="AR305" s="186" t="s">
        <v>684</v>
      </c>
    </row>
    <row r="306" spans="1:44" ht="12.75">
      <c r="A306" s="131">
        <v>304</v>
      </c>
      <c r="B306" s="132" t="s">
        <v>597</v>
      </c>
      <c r="C306" s="173" t="s">
        <v>598</v>
      </c>
      <c r="D306" s="160">
        <v>30218</v>
      </c>
      <c r="E306" s="160">
        <v>511</v>
      </c>
      <c r="F306" s="160">
        <v>28861</v>
      </c>
      <c r="G306" s="160">
        <v>29372</v>
      </c>
      <c r="H306" s="161">
        <v>97.2</v>
      </c>
      <c r="I306" s="160">
        <v>336</v>
      </c>
      <c r="J306" s="160">
        <v>177</v>
      </c>
      <c r="K306" s="160">
        <v>29374</v>
      </c>
      <c r="L306" s="160">
        <v>8803</v>
      </c>
      <c r="M306" s="160">
        <v>8379</v>
      </c>
      <c r="N306" s="160">
        <v>8631</v>
      </c>
      <c r="O306" s="160">
        <v>3561</v>
      </c>
      <c r="P306" s="160">
        <v>4008</v>
      </c>
      <c r="Q306" s="160">
        <v>0</v>
      </c>
      <c r="R306" s="160">
        <v>0</v>
      </c>
      <c r="S306" s="160">
        <v>1594</v>
      </c>
      <c r="T306" s="160">
        <v>-96</v>
      </c>
      <c r="U306" s="160">
        <v>1498</v>
      </c>
      <c r="V306" s="160">
        <v>436</v>
      </c>
      <c r="W306" s="160">
        <v>215</v>
      </c>
      <c r="X306" s="160">
        <v>847</v>
      </c>
      <c r="Y306" s="160">
        <v>865</v>
      </c>
      <c r="Z306" s="160">
        <v>2</v>
      </c>
      <c r="AA306" s="160">
        <v>863</v>
      </c>
      <c r="AB306" s="160">
        <v>1710</v>
      </c>
      <c r="AC306" s="160">
        <v>33</v>
      </c>
      <c r="AD306" s="181"/>
      <c r="AE306" s="160">
        <v>10498</v>
      </c>
      <c r="AF306" s="160">
        <v>85</v>
      </c>
      <c r="AG306" s="160">
        <v>10067</v>
      </c>
      <c r="AH306" s="160">
        <v>10152</v>
      </c>
      <c r="AI306" s="161">
        <v>96.7</v>
      </c>
      <c r="AJ306" s="160">
        <v>-115</v>
      </c>
      <c r="AK306" s="160">
        <v>71</v>
      </c>
      <c r="AL306" s="160">
        <v>10023</v>
      </c>
      <c r="AM306" s="160">
        <v>3508</v>
      </c>
      <c r="AN306" s="160">
        <v>2689</v>
      </c>
      <c r="AO306" s="160">
        <v>2772</v>
      </c>
      <c r="AP306" s="160">
        <v>1054</v>
      </c>
      <c r="AQ306" s="181"/>
      <c r="AR306" s="186" t="s">
        <v>681</v>
      </c>
    </row>
    <row r="307" spans="1:44" ht="12.75">
      <c r="A307" s="131">
        <v>305</v>
      </c>
      <c r="B307" s="132" t="s">
        <v>599</v>
      </c>
      <c r="C307" s="173" t="s">
        <v>600</v>
      </c>
      <c r="D307" s="160">
        <v>63407</v>
      </c>
      <c r="E307" s="160">
        <v>746</v>
      </c>
      <c r="F307" s="160">
        <v>61548</v>
      </c>
      <c r="G307" s="160">
        <v>62294</v>
      </c>
      <c r="H307" s="161">
        <v>98.24</v>
      </c>
      <c r="I307" s="160">
        <v>506</v>
      </c>
      <c r="J307" s="160">
        <v>803</v>
      </c>
      <c r="K307" s="160">
        <v>62857</v>
      </c>
      <c r="L307" s="160">
        <v>19039</v>
      </c>
      <c r="M307" s="160">
        <v>17958</v>
      </c>
      <c r="N307" s="160">
        <v>18273</v>
      </c>
      <c r="O307" s="160">
        <v>7587</v>
      </c>
      <c r="P307" s="160">
        <v>7111</v>
      </c>
      <c r="Q307" s="160">
        <v>0</v>
      </c>
      <c r="R307" s="160">
        <v>0</v>
      </c>
      <c r="S307" s="160">
        <v>2553</v>
      </c>
      <c r="T307" s="160">
        <v>-472</v>
      </c>
      <c r="U307" s="160">
        <v>2081</v>
      </c>
      <c r="V307" s="160">
        <v>506</v>
      </c>
      <c r="W307" s="160">
        <v>53</v>
      </c>
      <c r="X307" s="160">
        <v>1522</v>
      </c>
      <c r="Y307" s="160">
        <v>1289</v>
      </c>
      <c r="Z307" s="160">
        <v>2</v>
      </c>
      <c r="AA307" s="160">
        <v>1287</v>
      </c>
      <c r="AB307" s="160">
        <v>2809</v>
      </c>
      <c r="AC307" s="160">
        <v>176</v>
      </c>
      <c r="AD307" s="181"/>
      <c r="AE307" s="160">
        <v>28899</v>
      </c>
      <c r="AF307" s="160">
        <v>82</v>
      </c>
      <c r="AG307" s="160">
        <v>27763</v>
      </c>
      <c r="AH307" s="160">
        <v>27845</v>
      </c>
      <c r="AI307" s="161">
        <v>96.35</v>
      </c>
      <c r="AJ307" s="160">
        <v>-211</v>
      </c>
      <c r="AK307" s="160">
        <v>500</v>
      </c>
      <c r="AL307" s="160">
        <v>28052</v>
      </c>
      <c r="AM307" s="160">
        <v>9519</v>
      </c>
      <c r="AN307" s="160">
        <v>7903</v>
      </c>
      <c r="AO307" s="160">
        <v>8163</v>
      </c>
      <c r="AP307" s="160">
        <v>2467</v>
      </c>
      <c r="AQ307" s="181"/>
      <c r="AR307" s="186" t="s">
        <v>681</v>
      </c>
    </row>
    <row r="308" spans="1:44" ht="12.75">
      <c r="A308" s="131">
        <v>306</v>
      </c>
      <c r="B308" s="132" t="s">
        <v>601</v>
      </c>
      <c r="C308" s="173" t="s">
        <v>602</v>
      </c>
      <c r="D308" s="160">
        <v>49481</v>
      </c>
      <c r="E308" s="160">
        <v>805</v>
      </c>
      <c r="F308" s="160">
        <v>46891</v>
      </c>
      <c r="G308" s="160">
        <v>47696</v>
      </c>
      <c r="H308" s="161">
        <v>96.39</v>
      </c>
      <c r="I308" s="160">
        <v>224</v>
      </c>
      <c r="J308" s="160">
        <v>660</v>
      </c>
      <c r="K308" s="160">
        <v>47775</v>
      </c>
      <c r="L308" s="160">
        <v>14262</v>
      </c>
      <c r="M308" s="160">
        <v>13725</v>
      </c>
      <c r="N308" s="160">
        <v>13069</v>
      </c>
      <c r="O308" s="160">
        <v>6719</v>
      </c>
      <c r="P308" s="160">
        <v>8718</v>
      </c>
      <c r="Q308" s="160">
        <v>0</v>
      </c>
      <c r="R308" s="160">
        <v>0</v>
      </c>
      <c r="S308" s="160">
        <v>4834</v>
      </c>
      <c r="T308" s="160">
        <v>-1547</v>
      </c>
      <c r="U308" s="160">
        <v>3287</v>
      </c>
      <c r="V308" s="160">
        <v>237</v>
      </c>
      <c r="W308" s="160">
        <v>52</v>
      </c>
      <c r="X308" s="160">
        <v>2998</v>
      </c>
      <c r="Y308" s="160">
        <v>1643</v>
      </c>
      <c r="Z308" s="160">
        <v>5</v>
      </c>
      <c r="AA308" s="160">
        <v>1638</v>
      </c>
      <c r="AB308" s="160">
        <v>4635</v>
      </c>
      <c r="AC308" s="160">
        <v>258</v>
      </c>
      <c r="AD308" s="181"/>
      <c r="AE308" s="160">
        <v>31100</v>
      </c>
      <c r="AF308" s="160">
        <v>1053</v>
      </c>
      <c r="AG308" s="160">
        <v>28601</v>
      </c>
      <c r="AH308" s="160">
        <v>29654</v>
      </c>
      <c r="AI308" s="161">
        <v>95.35</v>
      </c>
      <c r="AJ308" s="160">
        <v>-677</v>
      </c>
      <c r="AK308" s="160">
        <v>329</v>
      </c>
      <c r="AL308" s="160">
        <v>28253</v>
      </c>
      <c r="AM308" s="160">
        <v>9494</v>
      </c>
      <c r="AN308" s="160">
        <v>8970</v>
      </c>
      <c r="AO308" s="160">
        <v>7862</v>
      </c>
      <c r="AP308" s="160">
        <v>1927</v>
      </c>
      <c r="AQ308" s="181"/>
      <c r="AR308" s="186" t="s">
        <v>681</v>
      </c>
    </row>
    <row r="309" spans="1:44" ht="12.75">
      <c r="A309" s="131">
        <v>307</v>
      </c>
      <c r="B309" s="132" t="s">
        <v>603</v>
      </c>
      <c r="C309" s="173" t="s">
        <v>604</v>
      </c>
      <c r="D309" s="160">
        <v>40478</v>
      </c>
      <c r="E309" s="160">
        <v>384</v>
      </c>
      <c r="F309" s="160">
        <v>39556</v>
      </c>
      <c r="G309" s="160">
        <v>39940</v>
      </c>
      <c r="H309" s="161">
        <v>98.67</v>
      </c>
      <c r="I309" s="160">
        <v>709</v>
      </c>
      <c r="J309" s="160">
        <v>350</v>
      </c>
      <c r="K309" s="160">
        <v>40615</v>
      </c>
      <c r="L309" s="160">
        <v>13657</v>
      </c>
      <c r="M309" s="160">
        <v>11663</v>
      </c>
      <c r="N309" s="160">
        <v>12222</v>
      </c>
      <c r="O309" s="160">
        <v>3073</v>
      </c>
      <c r="P309" s="160">
        <v>6292</v>
      </c>
      <c r="Q309" s="160">
        <v>0</v>
      </c>
      <c r="R309" s="160">
        <v>0</v>
      </c>
      <c r="S309" s="160">
        <v>3771</v>
      </c>
      <c r="T309" s="160">
        <v>121</v>
      </c>
      <c r="U309" s="160">
        <v>3892</v>
      </c>
      <c r="V309" s="160">
        <v>418</v>
      </c>
      <c r="W309" s="160">
        <v>14</v>
      </c>
      <c r="X309" s="160">
        <v>3460</v>
      </c>
      <c r="Y309" s="160">
        <v>673</v>
      </c>
      <c r="Z309" s="160">
        <v>1</v>
      </c>
      <c r="AA309" s="160">
        <v>672</v>
      </c>
      <c r="AB309" s="160">
        <v>4132</v>
      </c>
      <c r="AC309" s="160">
        <v>135</v>
      </c>
      <c r="AD309" s="181"/>
      <c r="AE309" s="160">
        <v>15591</v>
      </c>
      <c r="AF309" s="160">
        <v>389</v>
      </c>
      <c r="AG309" s="160">
        <v>15066</v>
      </c>
      <c r="AH309" s="160">
        <v>15455</v>
      </c>
      <c r="AI309" s="161">
        <v>99.13</v>
      </c>
      <c r="AJ309" s="160">
        <v>194</v>
      </c>
      <c r="AK309" s="160">
        <v>217</v>
      </c>
      <c r="AL309" s="160">
        <v>15477</v>
      </c>
      <c r="AM309" s="160">
        <v>4871</v>
      </c>
      <c r="AN309" s="160">
        <v>3990</v>
      </c>
      <c r="AO309" s="160">
        <v>4230</v>
      </c>
      <c r="AP309" s="160">
        <v>2386</v>
      </c>
      <c r="AQ309" s="181"/>
      <c r="AR309" s="186" t="s">
        <v>681</v>
      </c>
    </row>
    <row r="310" spans="1:44" ht="12.75">
      <c r="A310" s="131">
        <v>308</v>
      </c>
      <c r="B310" s="132" t="s">
        <v>605</v>
      </c>
      <c r="C310" s="173" t="s">
        <v>606</v>
      </c>
      <c r="D310" s="160">
        <v>58417</v>
      </c>
      <c r="E310" s="160">
        <v>534</v>
      </c>
      <c r="F310" s="160">
        <v>57147</v>
      </c>
      <c r="G310" s="160">
        <v>57681</v>
      </c>
      <c r="H310" s="161">
        <v>98.74</v>
      </c>
      <c r="I310" s="160">
        <v>442</v>
      </c>
      <c r="J310" s="160">
        <v>408</v>
      </c>
      <c r="K310" s="160">
        <v>57997</v>
      </c>
      <c r="L310" s="160">
        <v>17146</v>
      </c>
      <c r="M310" s="160">
        <v>16958</v>
      </c>
      <c r="N310" s="160">
        <v>16703</v>
      </c>
      <c r="O310" s="160">
        <v>7190</v>
      </c>
      <c r="P310" s="160">
        <v>4798</v>
      </c>
      <c r="Q310" s="160">
        <v>0</v>
      </c>
      <c r="R310" s="160">
        <v>0</v>
      </c>
      <c r="S310" s="160">
        <v>1581</v>
      </c>
      <c r="T310" s="160">
        <v>-188</v>
      </c>
      <c r="U310" s="160">
        <v>1393</v>
      </c>
      <c r="V310" s="160">
        <v>474</v>
      </c>
      <c r="W310" s="160">
        <v>66</v>
      </c>
      <c r="X310" s="160">
        <v>853</v>
      </c>
      <c r="Y310" s="160">
        <v>807</v>
      </c>
      <c r="Z310" s="160">
        <v>1</v>
      </c>
      <c r="AA310" s="160">
        <v>806</v>
      </c>
      <c r="AB310" s="160">
        <v>1659</v>
      </c>
      <c r="AC310" s="160">
        <v>147</v>
      </c>
      <c r="AD310" s="181"/>
      <c r="AE310" s="160">
        <v>29755</v>
      </c>
      <c r="AF310" s="160">
        <v>321</v>
      </c>
      <c r="AG310" s="160">
        <v>29052</v>
      </c>
      <c r="AH310" s="160">
        <v>29373</v>
      </c>
      <c r="AI310" s="161">
        <v>98.72</v>
      </c>
      <c r="AJ310" s="160">
        <v>66</v>
      </c>
      <c r="AK310" s="160">
        <v>409</v>
      </c>
      <c r="AL310" s="160">
        <v>29527</v>
      </c>
      <c r="AM310" s="160">
        <v>10448</v>
      </c>
      <c r="AN310" s="160">
        <v>7599</v>
      </c>
      <c r="AO310" s="160">
        <v>7872</v>
      </c>
      <c r="AP310" s="160">
        <v>3608</v>
      </c>
      <c r="AQ310" s="181"/>
      <c r="AR310" s="186" t="s">
        <v>681</v>
      </c>
    </row>
    <row r="311" spans="1:44" ht="12.75">
      <c r="A311" s="131">
        <v>309</v>
      </c>
      <c r="B311" s="132" t="s">
        <v>607</v>
      </c>
      <c r="C311" s="173" t="s">
        <v>608</v>
      </c>
      <c r="D311" s="160">
        <v>18716</v>
      </c>
      <c r="E311" s="160">
        <v>316</v>
      </c>
      <c r="F311" s="160">
        <v>17933</v>
      </c>
      <c r="G311" s="160">
        <v>18249</v>
      </c>
      <c r="H311" s="161">
        <v>97.5</v>
      </c>
      <c r="I311" s="160">
        <v>368</v>
      </c>
      <c r="J311" s="160">
        <v>263</v>
      </c>
      <c r="K311" s="160">
        <v>18564</v>
      </c>
      <c r="L311" s="160">
        <v>5545</v>
      </c>
      <c r="M311" s="160">
        <v>5328</v>
      </c>
      <c r="N311" s="160">
        <v>5255</v>
      </c>
      <c r="O311" s="160">
        <v>2436</v>
      </c>
      <c r="P311" s="160">
        <v>3150</v>
      </c>
      <c r="Q311" s="160">
        <v>0</v>
      </c>
      <c r="R311" s="160">
        <v>0</v>
      </c>
      <c r="S311" s="160">
        <v>1184</v>
      </c>
      <c r="T311" s="160">
        <v>-44</v>
      </c>
      <c r="U311" s="160">
        <v>1140</v>
      </c>
      <c r="V311" s="160">
        <v>396</v>
      </c>
      <c r="W311" s="160">
        <v>56</v>
      </c>
      <c r="X311" s="160">
        <v>688</v>
      </c>
      <c r="Y311" s="160">
        <v>499</v>
      </c>
      <c r="Z311" s="160">
        <v>0</v>
      </c>
      <c r="AA311" s="160">
        <v>499</v>
      </c>
      <c r="AB311" s="160">
        <v>1187</v>
      </c>
      <c r="AC311" s="160">
        <v>67</v>
      </c>
      <c r="AD311" s="181"/>
      <c r="AE311" s="160">
        <v>10515</v>
      </c>
      <c r="AF311" s="160">
        <v>41</v>
      </c>
      <c r="AG311" s="160">
        <v>10252</v>
      </c>
      <c r="AH311" s="160">
        <v>10293</v>
      </c>
      <c r="AI311" s="161">
        <v>97.89</v>
      </c>
      <c r="AJ311" s="160">
        <v>-99</v>
      </c>
      <c r="AK311" s="160">
        <v>104</v>
      </c>
      <c r="AL311" s="160">
        <v>10257</v>
      </c>
      <c r="AM311" s="160">
        <v>3423</v>
      </c>
      <c r="AN311" s="160">
        <v>2846</v>
      </c>
      <c r="AO311" s="160">
        <v>2868</v>
      </c>
      <c r="AP311" s="160">
        <v>1120</v>
      </c>
      <c r="AQ311" s="181"/>
      <c r="AR311" s="186" t="s">
        <v>681</v>
      </c>
    </row>
    <row r="312" spans="1:44" ht="12.75">
      <c r="A312" s="131">
        <v>310</v>
      </c>
      <c r="B312" s="132" t="s">
        <v>609</v>
      </c>
      <c r="C312" s="173" t="s">
        <v>610</v>
      </c>
      <c r="D312" s="160">
        <v>80799</v>
      </c>
      <c r="E312" s="160">
        <v>5514</v>
      </c>
      <c r="F312" s="160">
        <v>72252</v>
      </c>
      <c r="G312" s="160">
        <v>77766</v>
      </c>
      <c r="H312" s="161">
        <v>96.25</v>
      </c>
      <c r="I312" s="160">
        <v>664</v>
      </c>
      <c r="J312" s="160">
        <v>4344</v>
      </c>
      <c r="K312" s="160">
        <v>77260</v>
      </c>
      <c r="L312" s="160">
        <v>27506</v>
      </c>
      <c r="M312" s="160">
        <v>19488</v>
      </c>
      <c r="N312" s="160">
        <v>18730</v>
      </c>
      <c r="O312" s="160">
        <v>11536</v>
      </c>
      <c r="P312" s="160">
        <v>12102</v>
      </c>
      <c r="Q312" s="160">
        <v>0</v>
      </c>
      <c r="R312" s="160">
        <v>0</v>
      </c>
      <c r="S312" s="160">
        <v>10737</v>
      </c>
      <c r="T312" s="160">
        <v>45</v>
      </c>
      <c r="U312" s="160">
        <v>10782</v>
      </c>
      <c r="V312" s="160">
        <v>925</v>
      </c>
      <c r="W312" s="160">
        <v>950</v>
      </c>
      <c r="X312" s="160">
        <v>8907</v>
      </c>
      <c r="Y312" s="160">
        <v>3479</v>
      </c>
      <c r="Z312" s="160">
        <v>158</v>
      </c>
      <c r="AA312" s="160">
        <v>3321</v>
      </c>
      <c r="AB312" s="160">
        <v>12228</v>
      </c>
      <c r="AC312" s="160">
        <v>3575</v>
      </c>
      <c r="AD312" s="181"/>
      <c r="AE312" s="160">
        <v>1677454</v>
      </c>
      <c r="AF312" s="160">
        <v>19763</v>
      </c>
      <c r="AG312" s="160">
        <v>1627939</v>
      </c>
      <c r="AH312" s="160">
        <v>1647702</v>
      </c>
      <c r="AI312" s="161">
        <v>98.23</v>
      </c>
      <c r="AJ312" s="160">
        <v>-20823</v>
      </c>
      <c r="AK312" s="160">
        <v>60790</v>
      </c>
      <c r="AL312" s="160">
        <v>1667906</v>
      </c>
      <c r="AM312" s="160">
        <v>665917</v>
      </c>
      <c r="AN312" s="160">
        <v>467410</v>
      </c>
      <c r="AO312" s="160">
        <v>450121</v>
      </c>
      <c r="AP312" s="160">
        <v>84458</v>
      </c>
      <c r="AQ312" s="181"/>
      <c r="AR312" s="186" t="s">
        <v>685</v>
      </c>
    </row>
    <row r="313" spans="1:44" ht="12.75">
      <c r="A313" s="131">
        <v>311</v>
      </c>
      <c r="B313" s="132" t="s">
        <v>611</v>
      </c>
      <c r="C313" s="173" t="s">
        <v>612</v>
      </c>
      <c r="D313" s="160">
        <v>33497</v>
      </c>
      <c r="E313" s="160">
        <v>421</v>
      </c>
      <c r="F313" s="160">
        <v>31929</v>
      </c>
      <c r="G313" s="160">
        <v>32350</v>
      </c>
      <c r="H313" s="161">
        <v>96.58</v>
      </c>
      <c r="I313" s="160">
        <v>664</v>
      </c>
      <c r="J313" s="160">
        <v>387</v>
      </c>
      <c r="K313" s="160">
        <v>32980</v>
      </c>
      <c r="L313" s="160">
        <v>9745</v>
      </c>
      <c r="M313" s="160">
        <v>9596</v>
      </c>
      <c r="N313" s="160">
        <v>9543</v>
      </c>
      <c r="O313" s="160">
        <v>4096</v>
      </c>
      <c r="P313" s="160">
        <v>6194</v>
      </c>
      <c r="Q313" s="160">
        <v>0</v>
      </c>
      <c r="R313" s="160">
        <v>0</v>
      </c>
      <c r="S313" s="160">
        <v>3573</v>
      </c>
      <c r="T313" s="160">
        <v>-446</v>
      </c>
      <c r="U313" s="160">
        <v>3127</v>
      </c>
      <c r="V313" s="160">
        <v>664</v>
      </c>
      <c r="W313" s="160">
        <v>187</v>
      </c>
      <c r="X313" s="160">
        <v>2276</v>
      </c>
      <c r="Y313" s="160">
        <v>1469</v>
      </c>
      <c r="Z313" s="160">
        <v>0</v>
      </c>
      <c r="AA313" s="160">
        <v>1469</v>
      </c>
      <c r="AB313" s="160">
        <v>3745</v>
      </c>
      <c r="AC313" s="160">
        <v>322</v>
      </c>
      <c r="AD313" s="181"/>
      <c r="AE313" s="160">
        <v>16233</v>
      </c>
      <c r="AF313" s="160">
        <v>246</v>
      </c>
      <c r="AG313" s="160">
        <v>15265</v>
      </c>
      <c r="AH313" s="160">
        <v>15511</v>
      </c>
      <c r="AI313" s="161">
        <v>95.55</v>
      </c>
      <c r="AJ313" s="160">
        <v>-668</v>
      </c>
      <c r="AK313" s="160">
        <v>150</v>
      </c>
      <c r="AL313" s="160">
        <v>14747</v>
      </c>
      <c r="AM313" s="160">
        <v>5342</v>
      </c>
      <c r="AN313" s="160">
        <v>4015</v>
      </c>
      <c r="AO313" s="160">
        <v>4118</v>
      </c>
      <c r="AP313" s="160">
        <v>1272</v>
      </c>
      <c r="AQ313" s="181"/>
      <c r="AR313" s="186" t="s">
        <v>681</v>
      </c>
    </row>
    <row r="314" spans="1:44" ht="12.75">
      <c r="A314" s="131">
        <v>312</v>
      </c>
      <c r="B314" s="132" t="s">
        <v>613</v>
      </c>
      <c r="C314" s="173" t="s">
        <v>614</v>
      </c>
      <c r="D314" s="160">
        <v>108396</v>
      </c>
      <c r="E314" s="160">
        <v>566</v>
      </c>
      <c r="F314" s="160">
        <v>103454</v>
      </c>
      <c r="G314" s="160">
        <v>104020</v>
      </c>
      <c r="H314" s="161">
        <v>95.96</v>
      </c>
      <c r="I314" s="160">
        <v>2820</v>
      </c>
      <c r="J314" s="160">
        <v>393</v>
      </c>
      <c r="K314" s="160">
        <v>106667</v>
      </c>
      <c r="L314" s="160">
        <v>31629</v>
      </c>
      <c r="M314" s="160">
        <v>30386</v>
      </c>
      <c r="N314" s="160">
        <v>29036</v>
      </c>
      <c r="O314" s="160">
        <v>15616</v>
      </c>
      <c r="P314" s="160">
        <v>25690</v>
      </c>
      <c r="Q314" s="160">
        <v>0</v>
      </c>
      <c r="R314" s="160">
        <v>0</v>
      </c>
      <c r="S314" s="160">
        <v>14307</v>
      </c>
      <c r="T314" s="160">
        <v>-386</v>
      </c>
      <c r="U314" s="160">
        <v>13921</v>
      </c>
      <c r="V314" s="160">
        <v>2944</v>
      </c>
      <c r="W314" s="160">
        <v>17</v>
      </c>
      <c r="X314" s="160">
        <v>10960</v>
      </c>
      <c r="Y314" s="160">
        <v>4728</v>
      </c>
      <c r="Z314" s="160">
        <v>1</v>
      </c>
      <c r="AA314" s="160">
        <v>4727</v>
      </c>
      <c r="AB314" s="160">
        <v>15687</v>
      </c>
      <c r="AC314" s="160">
        <v>1345</v>
      </c>
      <c r="AD314" s="181"/>
      <c r="AE314" s="160">
        <v>77704</v>
      </c>
      <c r="AF314" s="160">
        <v>111</v>
      </c>
      <c r="AG314" s="160">
        <v>74927</v>
      </c>
      <c r="AH314" s="160">
        <v>75038</v>
      </c>
      <c r="AI314" s="161">
        <v>96.57</v>
      </c>
      <c r="AJ314" s="160">
        <v>199</v>
      </c>
      <c r="AK314" s="160">
        <v>76</v>
      </c>
      <c r="AL314" s="160">
        <v>75202</v>
      </c>
      <c r="AM314" s="160">
        <v>20682</v>
      </c>
      <c r="AN314" s="160">
        <v>19597</v>
      </c>
      <c r="AO314" s="160">
        <v>19639</v>
      </c>
      <c r="AP314" s="160">
        <v>15284</v>
      </c>
      <c r="AQ314" s="181"/>
      <c r="AR314" s="186" t="s">
        <v>683</v>
      </c>
    </row>
    <row r="315" spans="1:44" ht="12.75">
      <c r="A315" s="131">
        <v>313</v>
      </c>
      <c r="B315" s="132" t="s">
        <v>659</v>
      </c>
      <c r="C315" s="173" t="s">
        <v>668</v>
      </c>
      <c r="D315" s="160">
        <v>249788</v>
      </c>
      <c r="E315" s="160">
        <v>2133</v>
      </c>
      <c r="F315" s="160">
        <v>242121</v>
      </c>
      <c r="G315" s="160">
        <v>244254</v>
      </c>
      <c r="H315" s="161">
        <v>97.78</v>
      </c>
      <c r="I315" s="160">
        <v>3779</v>
      </c>
      <c r="J315" s="160">
        <v>2502</v>
      </c>
      <c r="K315" s="160">
        <v>248402</v>
      </c>
      <c r="L315" s="160">
        <v>81365</v>
      </c>
      <c r="M315" s="160">
        <v>64295</v>
      </c>
      <c r="N315" s="160">
        <v>71437</v>
      </c>
      <c r="O315" s="160">
        <v>31305</v>
      </c>
      <c r="P315" s="160">
        <v>27264</v>
      </c>
      <c r="Q315" s="160">
        <v>0</v>
      </c>
      <c r="R315" s="160">
        <v>0</v>
      </c>
      <c r="S315" s="160">
        <v>12691</v>
      </c>
      <c r="T315" s="160">
        <v>-558</v>
      </c>
      <c r="U315" s="160">
        <v>12133</v>
      </c>
      <c r="V315" s="160">
        <v>4241</v>
      </c>
      <c r="W315" s="160">
        <v>483</v>
      </c>
      <c r="X315" s="160">
        <v>7409</v>
      </c>
      <c r="Y315" s="160">
        <v>5847</v>
      </c>
      <c r="Z315" s="160">
        <v>26</v>
      </c>
      <c r="AA315" s="160">
        <v>5821</v>
      </c>
      <c r="AB315" s="160">
        <v>13230</v>
      </c>
      <c r="AC315" s="160">
        <v>1058</v>
      </c>
      <c r="AD315" s="181"/>
      <c r="AE315" s="160">
        <v>139235</v>
      </c>
      <c r="AF315" s="160">
        <v>272</v>
      </c>
      <c r="AG315" s="160">
        <v>134787</v>
      </c>
      <c r="AH315" s="160">
        <v>135059</v>
      </c>
      <c r="AI315" s="161">
        <v>97</v>
      </c>
      <c r="AJ315" s="160">
        <v>381</v>
      </c>
      <c r="AK315" s="160">
        <v>1050</v>
      </c>
      <c r="AL315" s="160">
        <v>136218</v>
      </c>
      <c r="AM315" s="160">
        <v>48411</v>
      </c>
      <c r="AN315" s="160">
        <v>36928</v>
      </c>
      <c r="AO315" s="160">
        <v>35836</v>
      </c>
      <c r="AP315" s="160">
        <v>15043</v>
      </c>
      <c r="AQ315" s="181"/>
      <c r="AR315" s="186" t="s">
        <v>684</v>
      </c>
    </row>
    <row r="316" spans="1:44" ht="12.75">
      <c r="A316" s="131">
        <v>314</v>
      </c>
      <c r="B316" s="132" t="s">
        <v>615</v>
      </c>
      <c r="C316" s="173" t="s">
        <v>616</v>
      </c>
      <c r="D316" s="160">
        <v>64876</v>
      </c>
      <c r="E316" s="160">
        <v>649</v>
      </c>
      <c r="F316" s="160">
        <v>63424</v>
      </c>
      <c r="G316" s="160">
        <v>64073</v>
      </c>
      <c r="H316" s="161">
        <v>98.76</v>
      </c>
      <c r="I316" s="160">
        <v>331</v>
      </c>
      <c r="J316" s="160">
        <v>748</v>
      </c>
      <c r="K316" s="160">
        <v>64503</v>
      </c>
      <c r="L316" s="160">
        <v>19111</v>
      </c>
      <c r="M316" s="160">
        <v>18492</v>
      </c>
      <c r="N316" s="160">
        <v>18439</v>
      </c>
      <c r="O316" s="160">
        <v>8461</v>
      </c>
      <c r="P316" s="160">
        <v>5263</v>
      </c>
      <c r="Q316" s="160">
        <v>0</v>
      </c>
      <c r="R316" s="160">
        <v>0</v>
      </c>
      <c r="S316" s="160">
        <v>2802</v>
      </c>
      <c r="T316" s="160">
        <v>-476</v>
      </c>
      <c r="U316" s="160">
        <v>2326</v>
      </c>
      <c r="V316" s="160">
        <v>412</v>
      </c>
      <c r="W316" s="160">
        <v>93</v>
      </c>
      <c r="X316" s="160">
        <v>1821</v>
      </c>
      <c r="Y316" s="160">
        <v>967</v>
      </c>
      <c r="Z316" s="160">
        <v>4</v>
      </c>
      <c r="AA316" s="160">
        <v>963</v>
      </c>
      <c r="AB316" s="160">
        <v>2784</v>
      </c>
      <c r="AC316" s="160">
        <v>284</v>
      </c>
      <c r="AD316" s="181"/>
      <c r="AE316" s="160">
        <v>50599</v>
      </c>
      <c r="AF316" s="160">
        <v>1023</v>
      </c>
      <c r="AG316" s="160">
        <v>48845</v>
      </c>
      <c r="AH316" s="160">
        <v>49868</v>
      </c>
      <c r="AI316" s="161">
        <v>98.56</v>
      </c>
      <c r="AJ316" s="160">
        <v>-361</v>
      </c>
      <c r="AK316" s="160">
        <v>562</v>
      </c>
      <c r="AL316" s="160">
        <v>49046</v>
      </c>
      <c r="AM316" s="160">
        <v>16644</v>
      </c>
      <c r="AN316" s="160">
        <v>14124</v>
      </c>
      <c r="AO316" s="160">
        <v>13741</v>
      </c>
      <c r="AP316" s="160">
        <v>4537</v>
      </c>
      <c r="AQ316" s="181"/>
      <c r="AR316" s="186" t="s">
        <v>681</v>
      </c>
    </row>
    <row r="317" spans="1:44" ht="12.75">
      <c r="A317" s="131">
        <v>315</v>
      </c>
      <c r="B317" s="132" t="s">
        <v>617</v>
      </c>
      <c r="C317" s="173" t="s">
        <v>618</v>
      </c>
      <c r="D317" s="160">
        <v>75406</v>
      </c>
      <c r="E317" s="160">
        <v>744</v>
      </c>
      <c r="F317" s="160">
        <v>72963</v>
      </c>
      <c r="G317" s="160">
        <v>73707</v>
      </c>
      <c r="H317" s="161">
        <v>97.75</v>
      </c>
      <c r="I317" s="160">
        <v>1099</v>
      </c>
      <c r="J317" s="160">
        <v>1642</v>
      </c>
      <c r="K317" s="160">
        <v>75704</v>
      </c>
      <c r="L317" s="160">
        <v>22732</v>
      </c>
      <c r="M317" s="160">
        <v>21471</v>
      </c>
      <c r="N317" s="160">
        <v>21294</v>
      </c>
      <c r="O317" s="160">
        <v>10207</v>
      </c>
      <c r="P317" s="160">
        <v>6111</v>
      </c>
      <c r="Q317" s="160">
        <v>0</v>
      </c>
      <c r="R317" s="160">
        <v>0</v>
      </c>
      <c r="S317" s="160">
        <v>4554</v>
      </c>
      <c r="T317" s="160">
        <v>1974</v>
      </c>
      <c r="U317" s="160">
        <v>6528</v>
      </c>
      <c r="V317" s="160">
        <v>1455</v>
      </c>
      <c r="W317" s="160">
        <v>54</v>
      </c>
      <c r="X317" s="160">
        <v>5019</v>
      </c>
      <c r="Y317" s="160">
        <v>1779</v>
      </c>
      <c r="Z317" s="160">
        <v>20</v>
      </c>
      <c r="AA317" s="160">
        <v>1759</v>
      </c>
      <c r="AB317" s="160">
        <v>6778</v>
      </c>
      <c r="AC317" s="160">
        <v>487</v>
      </c>
      <c r="AD317" s="181"/>
      <c r="AE317" s="160">
        <v>78383</v>
      </c>
      <c r="AF317" s="160">
        <v>1639</v>
      </c>
      <c r="AG317" s="160">
        <v>73126</v>
      </c>
      <c r="AH317" s="160">
        <v>74765</v>
      </c>
      <c r="AI317" s="161">
        <v>95.38</v>
      </c>
      <c r="AJ317" s="160">
        <v>-261</v>
      </c>
      <c r="AK317" s="160">
        <v>1361</v>
      </c>
      <c r="AL317" s="160">
        <v>74226</v>
      </c>
      <c r="AM317" s="160">
        <v>25339</v>
      </c>
      <c r="AN317" s="160">
        <v>19218</v>
      </c>
      <c r="AO317" s="160">
        <v>19920</v>
      </c>
      <c r="AP317" s="160">
        <v>9749</v>
      </c>
      <c r="AQ317" s="181"/>
      <c r="AR317" s="186" t="s">
        <v>684</v>
      </c>
    </row>
    <row r="318" spans="1:44" ht="12.75">
      <c r="A318" s="131">
        <v>316</v>
      </c>
      <c r="B318" s="132" t="s">
        <v>619</v>
      </c>
      <c r="C318" s="173" t="s">
        <v>620</v>
      </c>
      <c r="D318" s="160">
        <v>125333</v>
      </c>
      <c r="E318" s="160">
        <v>4327</v>
      </c>
      <c r="F318" s="160">
        <v>116956</v>
      </c>
      <c r="G318" s="160">
        <v>121283</v>
      </c>
      <c r="H318" s="161">
        <v>96.77</v>
      </c>
      <c r="I318" s="160">
        <v>2421</v>
      </c>
      <c r="J318" s="160">
        <v>1053</v>
      </c>
      <c r="K318" s="160">
        <v>120430</v>
      </c>
      <c r="L318" s="160">
        <v>33242</v>
      </c>
      <c r="M318" s="160">
        <v>35087</v>
      </c>
      <c r="N318" s="160">
        <v>35486</v>
      </c>
      <c r="O318" s="160">
        <v>16615</v>
      </c>
      <c r="P318" s="160">
        <v>31153</v>
      </c>
      <c r="Q318" s="160">
        <v>0</v>
      </c>
      <c r="R318" s="160">
        <v>0</v>
      </c>
      <c r="S318" s="160">
        <v>13235</v>
      </c>
      <c r="T318" s="160">
        <v>-526</v>
      </c>
      <c r="U318" s="160">
        <v>12709</v>
      </c>
      <c r="V318" s="160">
        <v>2421</v>
      </c>
      <c r="W318" s="160">
        <v>625</v>
      </c>
      <c r="X318" s="160">
        <v>9663</v>
      </c>
      <c r="Y318" s="160">
        <v>4153</v>
      </c>
      <c r="Z318" s="160">
        <v>170</v>
      </c>
      <c r="AA318" s="160">
        <v>3983</v>
      </c>
      <c r="AB318" s="160">
        <v>13646</v>
      </c>
      <c r="AC318" s="160">
        <v>234</v>
      </c>
      <c r="AD318" s="181"/>
      <c r="AE318" s="160">
        <v>67649</v>
      </c>
      <c r="AF318" s="160">
        <v>336</v>
      </c>
      <c r="AG318" s="160">
        <v>64170</v>
      </c>
      <c r="AH318" s="160">
        <v>64506</v>
      </c>
      <c r="AI318" s="161">
        <v>95.35</v>
      </c>
      <c r="AJ318" s="160">
        <v>1838</v>
      </c>
      <c r="AK318" s="160">
        <v>726</v>
      </c>
      <c r="AL318" s="160">
        <v>66734</v>
      </c>
      <c r="AM318" s="160">
        <v>21324</v>
      </c>
      <c r="AN318" s="160">
        <v>18431</v>
      </c>
      <c r="AO318" s="160">
        <v>17667</v>
      </c>
      <c r="AP318" s="160">
        <v>9312</v>
      </c>
      <c r="AQ318" s="181"/>
      <c r="AR318" s="186" t="s">
        <v>683</v>
      </c>
    </row>
    <row r="319" spans="1:44" ht="12.75">
      <c r="A319" s="131">
        <v>317</v>
      </c>
      <c r="B319" s="132" t="s">
        <v>621</v>
      </c>
      <c r="C319" s="173" t="s">
        <v>622</v>
      </c>
      <c r="D319" s="160">
        <v>59953</v>
      </c>
      <c r="E319" s="160">
        <v>639</v>
      </c>
      <c r="F319" s="160">
        <v>58088</v>
      </c>
      <c r="G319" s="160">
        <v>58727</v>
      </c>
      <c r="H319" s="161">
        <v>97.96</v>
      </c>
      <c r="I319" s="160">
        <v>674</v>
      </c>
      <c r="J319" s="160">
        <v>701</v>
      </c>
      <c r="K319" s="160">
        <v>59463</v>
      </c>
      <c r="L319" s="160">
        <v>17523</v>
      </c>
      <c r="M319" s="160">
        <v>17189</v>
      </c>
      <c r="N319" s="160">
        <v>17259</v>
      </c>
      <c r="O319" s="160">
        <v>7492</v>
      </c>
      <c r="P319" s="160">
        <v>4984</v>
      </c>
      <c r="Q319" s="160">
        <v>0</v>
      </c>
      <c r="R319" s="160">
        <v>0</v>
      </c>
      <c r="S319" s="160">
        <v>3088</v>
      </c>
      <c r="T319" s="160">
        <v>-10</v>
      </c>
      <c r="U319" s="160">
        <v>3078</v>
      </c>
      <c r="V319" s="160">
        <v>1092</v>
      </c>
      <c r="W319" s="160">
        <v>102</v>
      </c>
      <c r="X319" s="160">
        <v>1884</v>
      </c>
      <c r="Y319" s="160">
        <v>1298</v>
      </c>
      <c r="Z319" s="160">
        <v>9</v>
      </c>
      <c r="AA319" s="160">
        <v>1289</v>
      </c>
      <c r="AB319" s="160">
        <v>3173</v>
      </c>
      <c r="AC319" s="160">
        <v>214</v>
      </c>
      <c r="AD319" s="181"/>
      <c r="AE319" s="160">
        <v>44507</v>
      </c>
      <c r="AF319" s="160">
        <v>1436</v>
      </c>
      <c r="AG319" s="160">
        <v>41939</v>
      </c>
      <c r="AH319" s="160">
        <v>43375</v>
      </c>
      <c r="AI319" s="161">
        <v>97.46</v>
      </c>
      <c r="AJ319" s="160">
        <v>-947</v>
      </c>
      <c r="AK319" s="160">
        <v>337</v>
      </c>
      <c r="AL319" s="160">
        <v>41329</v>
      </c>
      <c r="AM319" s="160">
        <v>13588</v>
      </c>
      <c r="AN319" s="160">
        <v>11805</v>
      </c>
      <c r="AO319" s="160">
        <v>12200</v>
      </c>
      <c r="AP319" s="160">
        <v>3736</v>
      </c>
      <c r="AQ319" s="181"/>
      <c r="AR319" s="186" t="s">
        <v>681</v>
      </c>
    </row>
    <row r="320" spans="1:44" ht="12.75">
      <c r="A320" s="131">
        <v>318</v>
      </c>
      <c r="B320" s="132" t="s">
        <v>623</v>
      </c>
      <c r="C320" s="173" t="s">
        <v>624</v>
      </c>
      <c r="D320" s="160">
        <v>92262</v>
      </c>
      <c r="E320" s="160">
        <v>784</v>
      </c>
      <c r="F320" s="160">
        <v>90955</v>
      </c>
      <c r="G320" s="160">
        <v>91739</v>
      </c>
      <c r="H320" s="161">
        <v>99.43</v>
      </c>
      <c r="I320" s="160">
        <v>912</v>
      </c>
      <c r="J320" s="160">
        <v>582</v>
      </c>
      <c r="K320" s="160">
        <v>92449</v>
      </c>
      <c r="L320" s="160">
        <v>27362</v>
      </c>
      <c r="M320" s="160">
        <v>26353</v>
      </c>
      <c r="N320" s="160">
        <v>26548</v>
      </c>
      <c r="O320" s="160">
        <v>12186</v>
      </c>
      <c r="P320" s="160">
        <v>4893</v>
      </c>
      <c r="Q320" s="160">
        <v>0</v>
      </c>
      <c r="R320" s="160">
        <v>0</v>
      </c>
      <c r="S320" s="160">
        <v>2101</v>
      </c>
      <c r="T320" s="160">
        <v>-177</v>
      </c>
      <c r="U320" s="160">
        <v>1924</v>
      </c>
      <c r="V320" s="160">
        <v>309</v>
      </c>
      <c r="W320" s="160">
        <v>100</v>
      </c>
      <c r="X320" s="160">
        <v>1515</v>
      </c>
      <c r="Y320" s="160">
        <v>796</v>
      </c>
      <c r="Z320" s="160">
        <v>3</v>
      </c>
      <c r="AA320" s="160">
        <v>793</v>
      </c>
      <c r="AB320" s="160">
        <v>2308</v>
      </c>
      <c r="AC320" s="160">
        <v>273</v>
      </c>
      <c r="AD320" s="181"/>
      <c r="AE320" s="160">
        <v>54438</v>
      </c>
      <c r="AF320" s="160">
        <v>35</v>
      </c>
      <c r="AG320" s="160">
        <v>53541</v>
      </c>
      <c r="AH320" s="160">
        <v>53576</v>
      </c>
      <c r="AI320" s="161">
        <v>98.42</v>
      </c>
      <c r="AJ320" s="160">
        <v>-3127</v>
      </c>
      <c r="AK320" s="160">
        <v>56</v>
      </c>
      <c r="AL320" s="160">
        <v>50470</v>
      </c>
      <c r="AM320" s="160">
        <v>18579</v>
      </c>
      <c r="AN320" s="160">
        <v>14028</v>
      </c>
      <c r="AO320" s="160">
        <v>11363</v>
      </c>
      <c r="AP320" s="160">
        <v>6500</v>
      </c>
      <c r="AQ320" s="181"/>
      <c r="AR320" s="186" t="s">
        <v>684</v>
      </c>
    </row>
    <row r="321" spans="1:44" ht="12.75">
      <c r="A321" s="131">
        <v>319</v>
      </c>
      <c r="B321" s="132" t="s">
        <v>625</v>
      </c>
      <c r="C321" s="173" t="s">
        <v>626</v>
      </c>
      <c r="D321" s="160">
        <v>78365</v>
      </c>
      <c r="E321" s="160">
        <v>834</v>
      </c>
      <c r="F321" s="160">
        <v>74784</v>
      </c>
      <c r="G321" s="160">
        <v>75618</v>
      </c>
      <c r="H321" s="161">
        <v>96.49</v>
      </c>
      <c r="I321" s="160">
        <v>2022</v>
      </c>
      <c r="J321" s="160">
        <v>670</v>
      </c>
      <c r="K321" s="160">
        <v>77476</v>
      </c>
      <c r="L321" s="160">
        <v>21540</v>
      </c>
      <c r="M321" s="160">
        <v>21188</v>
      </c>
      <c r="N321" s="160">
        <v>20299</v>
      </c>
      <c r="O321" s="160">
        <v>14449</v>
      </c>
      <c r="P321" s="160">
        <v>27044</v>
      </c>
      <c r="Q321" s="160">
        <v>0</v>
      </c>
      <c r="R321" s="160">
        <v>0</v>
      </c>
      <c r="S321" s="160">
        <v>8694</v>
      </c>
      <c r="T321" s="160">
        <v>-197</v>
      </c>
      <c r="U321" s="160">
        <v>8497</v>
      </c>
      <c r="V321" s="160">
        <v>2824</v>
      </c>
      <c r="W321" s="160">
        <v>569</v>
      </c>
      <c r="X321" s="160">
        <v>5104</v>
      </c>
      <c r="Y321" s="160">
        <v>3458</v>
      </c>
      <c r="Z321" s="160">
        <v>27</v>
      </c>
      <c r="AA321" s="160">
        <v>3431</v>
      </c>
      <c r="AB321" s="160">
        <v>8535</v>
      </c>
      <c r="AC321" s="160">
        <v>718</v>
      </c>
      <c r="AD321" s="181"/>
      <c r="AE321" s="160">
        <v>73226</v>
      </c>
      <c r="AF321" s="160">
        <v>215</v>
      </c>
      <c r="AG321" s="160">
        <v>69645</v>
      </c>
      <c r="AH321" s="160">
        <v>69860</v>
      </c>
      <c r="AI321" s="161">
        <v>95.4</v>
      </c>
      <c r="AJ321" s="160">
        <v>565</v>
      </c>
      <c r="AK321" s="160">
        <v>98</v>
      </c>
      <c r="AL321" s="160">
        <v>70308</v>
      </c>
      <c r="AM321" s="160">
        <v>18437</v>
      </c>
      <c r="AN321" s="160">
        <v>22819</v>
      </c>
      <c r="AO321" s="160">
        <v>18144</v>
      </c>
      <c r="AP321" s="160">
        <v>10908</v>
      </c>
      <c r="AQ321" s="181"/>
      <c r="AR321" s="186" t="s">
        <v>683</v>
      </c>
    </row>
    <row r="322" spans="1:44" ht="12.75">
      <c r="A322" s="131">
        <v>320</v>
      </c>
      <c r="B322" s="132" t="s">
        <v>627</v>
      </c>
      <c r="C322" s="173" t="s">
        <v>628</v>
      </c>
      <c r="D322" s="160">
        <v>41908</v>
      </c>
      <c r="E322" s="160">
        <v>566</v>
      </c>
      <c r="F322" s="160">
        <v>40317</v>
      </c>
      <c r="G322" s="160">
        <v>40883</v>
      </c>
      <c r="H322" s="161">
        <v>97.55</v>
      </c>
      <c r="I322" s="160">
        <v>708</v>
      </c>
      <c r="J322" s="160">
        <v>582</v>
      </c>
      <c r="K322" s="160">
        <v>41607</v>
      </c>
      <c r="L322" s="160">
        <v>12102</v>
      </c>
      <c r="M322" s="160">
        <v>12053</v>
      </c>
      <c r="N322" s="160">
        <v>12023</v>
      </c>
      <c r="O322" s="160">
        <v>5429</v>
      </c>
      <c r="P322" s="160">
        <v>6646</v>
      </c>
      <c r="Q322" s="160">
        <v>0</v>
      </c>
      <c r="R322" s="160">
        <v>0</v>
      </c>
      <c r="S322" s="160">
        <v>2270</v>
      </c>
      <c r="T322" s="160">
        <v>-284</v>
      </c>
      <c r="U322" s="160">
        <v>1986</v>
      </c>
      <c r="V322" s="160">
        <v>708</v>
      </c>
      <c r="W322" s="160">
        <v>119</v>
      </c>
      <c r="X322" s="160">
        <v>1159</v>
      </c>
      <c r="Y322" s="160">
        <v>1214</v>
      </c>
      <c r="Z322" s="160">
        <v>8</v>
      </c>
      <c r="AA322" s="160">
        <v>1206</v>
      </c>
      <c r="AB322" s="160">
        <v>2365</v>
      </c>
      <c r="AC322" s="160">
        <v>189</v>
      </c>
      <c r="AD322" s="181"/>
      <c r="AE322" s="160">
        <v>39685</v>
      </c>
      <c r="AF322" s="160">
        <v>749</v>
      </c>
      <c r="AG322" s="160">
        <v>38340</v>
      </c>
      <c r="AH322" s="160">
        <v>39089</v>
      </c>
      <c r="AI322" s="161">
        <v>98.5</v>
      </c>
      <c r="AJ322" s="160">
        <v>-576</v>
      </c>
      <c r="AK322" s="160">
        <v>435</v>
      </c>
      <c r="AL322" s="160">
        <v>38199</v>
      </c>
      <c r="AM322" s="160">
        <v>10671</v>
      </c>
      <c r="AN322" s="160">
        <v>13077</v>
      </c>
      <c r="AO322" s="160">
        <v>10813</v>
      </c>
      <c r="AP322" s="160">
        <v>3638</v>
      </c>
      <c r="AQ322" s="181"/>
      <c r="AR322" s="186" t="s">
        <v>681</v>
      </c>
    </row>
    <row r="323" spans="1:44" ht="12.75">
      <c r="A323" s="131">
        <v>321</v>
      </c>
      <c r="B323" s="132" t="s">
        <v>629</v>
      </c>
      <c r="C323" s="173" t="s">
        <v>630</v>
      </c>
      <c r="D323" s="160">
        <v>52542</v>
      </c>
      <c r="E323" s="160">
        <v>848</v>
      </c>
      <c r="F323" s="160">
        <v>50537</v>
      </c>
      <c r="G323" s="160">
        <v>51385</v>
      </c>
      <c r="H323" s="161">
        <v>97.8</v>
      </c>
      <c r="I323" s="160">
        <v>770</v>
      </c>
      <c r="J323" s="160">
        <v>780</v>
      </c>
      <c r="K323" s="160">
        <v>52087</v>
      </c>
      <c r="L323" s="160">
        <v>15196</v>
      </c>
      <c r="M323" s="160">
        <v>15042</v>
      </c>
      <c r="N323" s="160">
        <v>15113</v>
      </c>
      <c r="O323" s="160">
        <v>6736</v>
      </c>
      <c r="P323" s="160">
        <v>7287</v>
      </c>
      <c r="Q323" s="160">
        <v>0</v>
      </c>
      <c r="R323" s="160">
        <v>0</v>
      </c>
      <c r="S323" s="160">
        <v>2919</v>
      </c>
      <c r="T323" s="160">
        <v>246</v>
      </c>
      <c r="U323" s="160">
        <v>3165</v>
      </c>
      <c r="V323" s="160">
        <v>1348</v>
      </c>
      <c r="W323" s="160">
        <v>94</v>
      </c>
      <c r="X323" s="160">
        <v>1723</v>
      </c>
      <c r="Y323" s="160">
        <v>1350</v>
      </c>
      <c r="Z323" s="160">
        <v>3</v>
      </c>
      <c r="AA323" s="160">
        <v>1347</v>
      </c>
      <c r="AB323" s="160">
        <v>3070</v>
      </c>
      <c r="AC323" s="160">
        <v>309</v>
      </c>
      <c r="AD323" s="181"/>
      <c r="AE323" s="160">
        <v>31028</v>
      </c>
      <c r="AF323" s="160">
        <v>564</v>
      </c>
      <c r="AG323" s="160">
        <v>29485</v>
      </c>
      <c r="AH323" s="160">
        <v>30049</v>
      </c>
      <c r="AI323" s="161">
        <v>96.84</v>
      </c>
      <c r="AJ323" s="160">
        <v>-414</v>
      </c>
      <c r="AK323" s="160">
        <v>858</v>
      </c>
      <c r="AL323" s="160">
        <v>29929</v>
      </c>
      <c r="AM323" s="160">
        <v>9984</v>
      </c>
      <c r="AN323" s="160">
        <v>8947</v>
      </c>
      <c r="AO323" s="160">
        <v>7925</v>
      </c>
      <c r="AP323" s="160">
        <v>3073</v>
      </c>
      <c r="AQ323" s="181"/>
      <c r="AR323" s="186" t="s">
        <v>681</v>
      </c>
    </row>
    <row r="324" spans="1:44" ht="12.75">
      <c r="A324" s="131">
        <v>322</v>
      </c>
      <c r="B324" s="132" t="s">
        <v>631</v>
      </c>
      <c r="C324" s="173" t="s">
        <v>632</v>
      </c>
      <c r="D324" s="160">
        <v>62619</v>
      </c>
      <c r="E324" s="160">
        <v>764</v>
      </c>
      <c r="F324" s="160">
        <v>60985</v>
      </c>
      <c r="G324" s="160">
        <v>61749</v>
      </c>
      <c r="H324" s="161">
        <v>98.61</v>
      </c>
      <c r="I324" s="160">
        <v>543</v>
      </c>
      <c r="J324" s="160">
        <v>878</v>
      </c>
      <c r="K324" s="160">
        <v>62406</v>
      </c>
      <c r="L324" s="160">
        <v>18450</v>
      </c>
      <c r="M324" s="160">
        <v>18117</v>
      </c>
      <c r="N324" s="160">
        <v>18073</v>
      </c>
      <c r="O324" s="160">
        <v>7766</v>
      </c>
      <c r="P324" s="160">
        <v>6905</v>
      </c>
      <c r="Q324" s="160">
        <v>0</v>
      </c>
      <c r="R324" s="160">
        <v>0</v>
      </c>
      <c r="S324" s="160">
        <v>1619</v>
      </c>
      <c r="T324" s="160">
        <v>-289</v>
      </c>
      <c r="U324" s="160">
        <v>1330</v>
      </c>
      <c r="V324" s="160">
        <v>543</v>
      </c>
      <c r="W324" s="160">
        <v>87</v>
      </c>
      <c r="X324" s="160">
        <v>700</v>
      </c>
      <c r="Y324" s="160">
        <v>973</v>
      </c>
      <c r="Z324" s="160">
        <v>18</v>
      </c>
      <c r="AA324" s="160">
        <v>955</v>
      </c>
      <c r="AB324" s="160">
        <v>1655</v>
      </c>
      <c r="AC324" s="160">
        <v>103</v>
      </c>
      <c r="AD324" s="181"/>
      <c r="AE324" s="160">
        <v>37892</v>
      </c>
      <c r="AF324" s="160">
        <v>470</v>
      </c>
      <c r="AG324" s="160">
        <v>36881</v>
      </c>
      <c r="AH324" s="160">
        <v>37351</v>
      </c>
      <c r="AI324" s="161">
        <v>98.57</v>
      </c>
      <c r="AJ324" s="160">
        <v>-685</v>
      </c>
      <c r="AK324" s="160">
        <v>348</v>
      </c>
      <c r="AL324" s="160">
        <v>36544</v>
      </c>
      <c r="AM324" s="160">
        <v>10838</v>
      </c>
      <c r="AN324" s="160">
        <v>11641</v>
      </c>
      <c r="AO324" s="160">
        <v>10503</v>
      </c>
      <c r="AP324" s="160">
        <v>3562</v>
      </c>
      <c r="AQ324" s="181"/>
      <c r="AR324" s="186" t="s">
        <v>681</v>
      </c>
    </row>
    <row r="325" spans="1:44" ht="12.75">
      <c r="A325" s="131">
        <v>323</v>
      </c>
      <c r="B325" s="132" t="s">
        <v>633</v>
      </c>
      <c r="C325" s="173" t="s">
        <v>634</v>
      </c>
      <c r="D325" s="160">
        <v>91799</v>
      </c>
      <c r="E325" s="160">
        <v>1160</v>
      </c>
      <c r="F325" s="160">
        <v>89086</v>
      </c>
      <c r="G325" s="160">
        <v>90246</v>
      </c>
      <c r="H325" s="161">
        <v>98.31</v>
      </c>
      <c r="I325" s="160">
        <v>823</v>
      </c>
      <c r="J325" s="160">
        <v>1022</v>
      </c>
      <c r="K325" s="160">
        <v>90931</v>
      </c>
      <c r="L325" s="160">
        <v>26890</v>
      </c>
      <c r="M325" s="160">
        <v>26371</v>
      </c>
      <c r="N325" s="160">
        <v>25764</v>
      </c>
      <c r="O325" s="160">
        <v>11906</v>
      </c>
      <c r="P325" s="160">
        <v>9265</v>
      </c>
      <c r="Q325" s="160">
        <v>0</v>
      </c>
      <c r="R325" s="160">
        <v>0</v>
      </c>
      <c r="S325" s="160">
        <v>2822</v>
      </c>
      <c r="T325" s="160">
        <v>-149</v>
      </c>
      <c r="U325" s="160">
        <v>2673</v>
      </c>
      <c r="V325" s="160">
        <v>874</v>
      </c>
      <c r="W325" s="160">
        <v>32</v>
      </c>
      <c r="X325" s="160">
        <v>1767</v>
      </c>
      <c r="Y325" s="160">
        <v>1553</v>
      </c>
      <c r="Z325" s="160">
        <v>8</v>
      </c>
      <c r="AA325" s="160">
        <v>1545</v>
      </c>
      <c r="AB325" s="160">
        <v>3312</v>
      </c>
      <c r="AC325" s="160">
        <v>398</v>
      </c>
      <c r="AD325" s="181"/>
      <c r="AE325" s="160">
        <v>70348</v>
      </c>
      <c r="AF325" s="160">
        <v>1100</v>
      </c>
      <c r="AG325" s="160">
        <v>68330</v>
      </c>
      <c r="AH325" s="160">
        <v>69430</v>
      </c>
      <c r="AI325" s="161">
        <v>98.7</v>
      </c>
      <c r="AJ325" s="160">
        <v>-3531</v>
      </c>
      <c r="AK325" s="160">
        <v>1001</v>
      </c>
      <c r="AL325" s="160">
        <v>65800</v>
      </c>
      <c r="AM325" s="160">
        <v>18991</v>
      </c>
      <c r="AN325" s="160">
        <v>19433</v>
      </c>
      <c r="AO325" s="160">
        <v>25103</v>
      </c>
      <c r="AP325" s="160">
        <v>2273</v>
      </c>
      <c r="AQ325" s="181"/>
      <c r="AR325" s="186" t="s">
        <v>681</v>
      </c>
    </row>
    <row r="326" spans="1:44" ht="12.75">
      <c r="A326" s="131">
        <v>324</v>
      </c>
      <c r="B326" s="132" t="s">
        <v>635</v>
      </c>
      <c r="C326" s="173" t="s">
        <v>636</v>
      </c>
      <c r="D326" s="160">
        <v>50796</v>
      </c>
      <c r="E326" s="160">
        <v>529</v>
      </c>
      <c r="F326" s="160">
        <v>49368</v>
      </c>
      <c r="G326" s="160">
        <v>49897</v>
      </c>
      <c r="H326" s="161">
        <v>98.23</v>
      </c>
      <c r="I326" s="160">
        <v>761</v>
      </c>
      <c r="J326" s="160">
        <v>475</v>
      </c>
      <c r="K326" s="160">
        <v>50604</v>
      </c>
      <c r="L326" s="160">
        <v>13588</v>
      </c>
      <c r="M326" s="160">
        <v>15981</v>
      </c>
      <c r="N326" s="160">
        <v>14721</v>
      </c>
      <c r="O326" s="160">
        <v>6314</v>
      </c>
      <c r="P326" s="160">
        <v>9149</v>
      </c>
      <c r="Q326" s="160">
        <v>0</v>
      </c>
      <c r="R326" s="160">
        <v>0</v>
      </c>
      <c r="S326" s="160">
        <v>3179</v>
      </c>
      <c r="T326" s="160">
        <v>-95</v>
      </c>
      <c r="U326" s="160">
        <v>3084</v>
      </c>
      <c r="V326" s="160">
        <v>882</v>
      </c>
      <c r="W326" s="160">
        <v>199</v>
      </c>
      <c r="X326" s="160">
        <v>2003</v>
      </c>
      <c r="Y326" s="160">
        <v>1177</v>
      </c>
      <c r="Z326" s="160">
        <v>17</v>
      </c>
      <c r="AA326" s="160">
        <v>1160</v>
      </c>
      <c r="AB326" s="160">
        <v>3163</v>
      </c>
      <c r="AC326" s="160">
        <v>0</v>
      </c>
      <c r="AD326" s="181"/>
      <c r="AE326" s="160">
        <v>25248</v>
      </c>
      <c r="AF326" s="160">
        <v>134</v>
      </c>
      <c r="AG326" s="160">
        <v>24814</v>
      </c>
      <c r="AH326" s="160">
        <v>24948</v>
      </c>
      <c r="AI326" s="161">
        <v>98.81</v>
      </c>
      <c r="AJ326" s="160">
        <v>-18</v>
      </c>
      <c r="AK326" s="160">
        <v>97</v>
      </c>
      <c r="AL326" s="160">
        <v>24893</v>
      </c>
      <c r="AM326" s="160">
        <v>7821</v>
      </c>
      <c r="AN326" s="160">
        <v>7582</v>
      </c>
      <c r="AO326" s="160">
        <v>6313</v>
      </c>
      <c r="AP326" s="160">
        <v>3177</v>
      </c>
      <c r="AQ326" s="181"/>
      <c r="AR326" s="186" t="s">
        <v>681</v>
      </c>
    </row>
    <row r="327" spans="1:44" ht="12.75">
      <c r="A327" s="131">
        <v>325</v>
      </c>
      <c r="B327" s="132" t="s">
        <v>637</v>
      </c>
      <c r="C327" s="173" t="s">
        <v>638</v>
      </c>
      <c r="D327" s="160">
        <v>44653</v>
      </c>
      <c r="E327" s="160">
        <v>416</v>
      </c>
      <c r="F327" s="160">
        <v>43425</v>
      </c>
      <c r="G327" s="160">
        <v>43841</v>
      </c>
      <c r="H327" s="161">
        <v>98.18</v>
      </c>
      <c r="I327" s="160">
        <v>805</v>
      </c>
      <c r="J327" s="160">
        <v>423</v>
      </c>
      <c r="K327" s="160">
        <v>44653</v>
      </c>
      <c r="L327" s="160">
        <v>13393</v>
      </c>
      <c r="M327" s="160">
        <v>12991</v>
      </c>
      <c r="N327" s="160">
        <v>12810</v>
      </c>
      <c r="O327" s="160">
        <v>5459</v>
      </c>
      <c r="P327" s="160">
        <v>8458</v>
      </c>
      <c r="Q327" s="160">
        <v>0</v>
      </c>
      <c r="R327" s="160">
        <v>0</v>
      </c>
      <c r="S327" s="160">
        <v>2535</v>
      </c>
      <c r="T327" s="160">
        <v>-227</v>
      </c>
      <c r="U327" s="160">
        <v>2308</v>
      </c>
      <c r="V327" s="160">
        <v>805</v>
      </c>
      <c r="W327" s="160">
        <v>107</v>
      </c>
      <c r="X327" s="160">
        <v>1396</v>
      </c>
      <c r="Y327" s="160">
        <v>984</v>
      </c>
      <c r="Z327" s="160">
        <v>10</v>
      </c>
      <c r="AA327" s="160">
        <v>974</v>
      </c>
      <c r="AB327" s="160">
        <v>2370</v>
      </c>
      <c r="AC327" s="160">
        <v>172</v>
      </c>
      <c r="AD327" s="181"/>
      <c r="AE327" s="160">
        <v>27355</v>
      </c>
      <c r="AF327" s="160">
        <v>266</v>
      </c>
      <c r="AG327" s="160">
        <v>27101</v>
      </c>
      <c r="AH327" s="160">
        <v>27367</v>
      </c>
      <c r="AI327" s="161">
        <v>100</v>
      </c>
      <c r="AJ327" s="160">
        <v>34</v>
      </c>
      <c r="AK327" s="160">
        <v>386</v>
      </c>
      <c r="AL327" s="160">
        <v>27521</v>
      </c>
      <c r="AM327" s="160">
        <v>8321</v>
      </c>
      <c r="AN327" s="160">
        <v>8612</v>
      </c>
      <c r="AO327" s="160">
        <v>7417</v>
      </c>
      <c r="AP327" s="160">
        <v>3171</v>
      </c>
      <c r="AQ327" s="181"/>
      <c r="AR327" s="186" t="s">
        <v>681</v>
      </c>
    </row>
    <row r="328" spans="1:44" ht="12.75">
      <c r="A328" s="131">
        <f>+A327+1</f>
        <v>326</v>
      </c>
      <c r="B328" s="132" t="s">
        <v>639</v>
      </c>
      <c r="C328" s="174" t="s">
        <v>640</v>
      </c>
      <c r="D328" s="160">
        <v>84361</v>
      </c>
      <c r="E328" s="160">
        <v>759</v>
      </c>
      <c r="F328" s="160">
        <v>81866</v>
      </c>
      <c r="G328" s="160">
        <v>82625</v>
      </c>
      <c r="H328" s="161">
        <v>97.94</v>
      </c>
      <c r="I328" s="160">
        <v>733</v>
      </c>
      <c r="J328" s="160">
        <v>705</v>
      </c>
      <c r="K328" s="160">
        <v>83304</v>
      </c>
      <c r="L328" s="160">
        <v>25002</v>
      </c>
      <c r="M328" s="160">
        <v>25764</v>
      </c>
      <c r="N328" s="160">
        <v>24489</v>
      </c>
      <c r="O328" s="160">
        <v>8049</v>
      </c>
      <c r="P328" s="160">
        <v>10090</v>
      </c>
      <c r="Q328" s="160">
        <v>0</v>
      </c>
      <c r="R328" s="160">
        <v>0</v>
      </c>
      <c r="S328" s="160">
        <v>5300</v>
      </c>
      <c r="T328" s="160">
        <v>-456</v>
      </c>
      <c r="U328" s="160">
        <v>4844</v>
      </c>
      <c r="V328" s="160">
        <v>1306</v>
      </c>
      <c r="W328" s="160">
        <v>380</v>
      </c>
      <c r="X328" s="160">
        <v>3158</v>
      </c>
      <c r="Y328" s="160">
        <v>1937</v>
      </c>
      <c r="Z328" s="160">
        <v>22</v>
      </c>
      <c r="AA328" s="160">
        <v>1915</v>
      </c>
      <c r="AB328" s="160">
        <v>5073</v>
      </c>
      <c r="AC328" s="160">
        <v>480</v>
      </c>
      <c r="AD328" s="181"/>
      <c r="AE328" s="160">
        <v>95301</v>
      </c>
      <c r="AF328" s="160">
        <v>933</v>
      </c>
      <c r="AG328" s="160">
        <v>92481</v>
      </c>
      <c r="AH328" s="160">
        <v>93414</v>
      </c>
      <c r="AI328" s="161">
        <v>98.02</v>
      </c>
      <c r="AJ328" s="160">
        <v>-930</v>
      </c>
      <c r="AK328" s="160">
        <v>955</v>
      </c>
      <c r="AL328" s="160">
        <v>92506</v>
      </c>
      <c r="AM328" s="160">
        <v>28053</v>
      </c>
      <c r="AN328" s="160">
        <v>24097</v>
      </c>
      <c r="AO328" s="160">
        <v>28784</v>
      </c>
      <c r="AP328" s="160">
        <v>11572</v>
      </c>
      <c r="AQ328" s="181"/>
      <c r="AR328" s="186" t="s">
        <v>684</v>
      </c>
    </row>
    <row r="329" spans="1:51" s="10" customFormat="1" ht="12.75">
      <c r="A329" s="172">
        <f aca="true" t="shared" si="1" ref="A329:A335">+A328+1</f>
        <v>327</v>
      </c>
      <c r="B329" s="169" t="s">
        <v>686</v>
      </c>
      <c r="C329" s="172" t="s">
        <v>685</v>
      </c>
      <c r="D329" s="176">
        <f>SUMIF($AR$3:$AR$328,$C329,D$3:D$328)</f>
        <v>1086014</v>
      </c>
      <c r="E329" s="176">
        <f aca="true" t="shared" si="2" ref="E329:AP334">SUMIF($AR$3:$AR$328,$C329,E$3:E$328)</f>
        <v>32864</v>
      </c>
      <c r="F329" s="176">
        <f t="shared" si="2"/>
        <v>1005180</v>
      </c>
      <c r="G329" s="176">
        <f t="shared" si="2"/>
        <v>1038044</v>
      </c>
      <c r="H329" s="197">
        <f>+G329/D329*100</f>
        <v>95.582929870149</v>
      </c>
      <c r="I329" s="176">
        <f t="shared" si="2"/>
        <v>22856</v>
      </c>
      <c r="J329" s="176">
        <f t="shared" si="2"/>
        <v>33640</v>
      </c>
      <c r="K329" s="176">
        <f t="shared" si="2"/>
        <v>1061676</v>
      </c>
      <c r="L329" s="176">
        <f t="shared" si="2"/>
        <v>314314</v>
      </c>
      <c r="M329" s="176">
        <f t="shared" si="2"/>
        <v>272372</v>
      </c>
      <c r="N329" s="176">
        <f t="shared" si="2"/>
        <v>271423</v>
      </c>
      <c r="O329" s="176">
        <f t="shared" si="2"/>
        <v>203567</v>
      </c>
      <c r="P329" s="176">
        <f t="shared" si="2"/>
        <v>278655</v>
      </c>
      <c r="Q329" s="176">
        <f t="shared" si="2"/>
        <v>0</v>
      </c>
      <c r="R329" s="176">
        <f t="shared" si="2"/>
        <v>0</v>
      </c>
      <c r="S329" s="176">
        <f t="shared" si="2"/>
        <v>253405</v>
      </c>
      <c r="T329" s="176">
        <f t="shared" si="2"/>
        <v>-6169</v>
      </c>
      <c r="U329" s="176">
        <f t="shared" si="2"/>
        <v>247236</v>
      </c>
      <c r="V329" s="176">
        <f t="shared" si="2"/>
        <v>29730</v>
      </c>
      <c r="W329" s="176">
        <f t="shared" si="2"/>
        <v>16501</v>
      </c>
      <c r="X329" s="176">
        <f t="shared" si="2"/>
        <v>201005</v>
      </c>
      <c r="Y329" s="176">
        <f t="shared" si="2"/>
        <v>59514</v>
      </c>
      <c r="Z329" s="176">
        <f t="shared" si="2"/>
        <v>941</v>
      </c>
      <c r="AA329" s="176">
        <f t="shared" si="2"/>
        <v>58573</v>
      </c>
      <c r="AB329" s="176">
        <f t="shared" si="2"/>
        <v>259578</v>
      </c>
      <c r="AC329" s="176">
        <f t="shared" si="2"/>
        <v>32669</v>
      </c>
      <c r="AD329" s="182"/>
      <c r="AE329" s="176">
        <f t="shared" si="2"/>
        <v>4562621</v>
      </c>
      <c r="AF329" s="176">
        <f t="shared" si="2"/>
        <v>80737</v>
      </c>
      <c r="AG329" s="176">
        <f t="shared" si="2"/>
        <v>4408271</v>
      </c>
      <c r="AH329" s="176">
        <f t="shared" si="2"/>
        <v>4489008</v>
      </c>
      <c r="AI329" s="197">
        <f>+AH329/AE329*100</f>
        <v>98.38660717162351</v>
      </c>
      <c r="AJ329" s="176">
        <f t="shared" si="2"/>
        <v>-51669</v>
      </c>
      <c r="AK329" s="176">
        <f t="shared" si="2"/>
        <v>133953</v>
      </c>
      <c r="AL329" s="176">
        <f t="shared" si="2"/>
        <v>4490555</v>
      </c>
      <c r="AM329" s="176">
        <f t="shared" si="2"/>
        <v>1584861</v>
      </c>
      <c r="AN329" s="176">
        <f t="shared" si="2"/>
        <v>1267775</v>
      </c>
      <c r="AO329" s="176">
        <f t="shared" si="2"/>
        <v>1227462</v>
      </c>
      <c r="AP329" s="176">
        <f t="shared" si="2"/>
        <v>410457</v>
      </c>
      <c r="AQ329" s="181"/>
      <c r="AR329" s="162"/>
      <c r="AS329"/>
      <c r="AT329"/>
      <c r="AU329"/>
      <c r="AV329"/>
      <c r="AW329"/>
      <c r="AX329"/>
      <c r="AY329"/>
    </row>
    <row r="330" spans="1:51" s="23" customFormat="1" ht="12.75">
      <c r="A330" s="173">
        <f t="shared" si="1"/>
        <v>328</v>
      </c>
      <c r="B330" s="168" t="s">
        <v>687</v>
      </c>
      <c r="C330" s="173" t="s">
        <v>682</v>
      </c>
      <c r="D330" s="177">
        <f>SUMIF($AR$3:$AR$328,$C330,D$3:D$328)</f>
        <v>2270097.39</v>
      </c>
      <c r="E330" s="177">
        <f>SUMIF($AR$3:$AR$328,$C330,E$3:E$328)</f>
        <v>44883.58</v>
      </c>
      <c r="F330" s="177">
        <f>SUMIF($AR$3:$AR$328,$C330,F$3:F$328)</f>
        <v>2153495.2199999997</v>
      </c>
      <c r="G330" s="177">
        <f>SUMIF($AR$3:$AR$328,$C330,G$3:G$328)</f>
        <v>2198386.8</v>
      </c>
      <c r="H330" s="198">
        <f aca="true" t="shared" si="3" ref="H330:H335">+G330/D330*100</f>
        <v>96.84107869927112</v>
      </c>
      <c r="I330" s="177">
        <f aca="true" t="shared" si="4" ref="I330:S330">SUMIF($AR$3:$AR$328,$C330,I$3:I$328)</f>
        <v>49092.53</v>
      </c>
      <c r="J330" s="177">
        <f t="shared" si="4"/>
        <v>41179.41</v>
      </c>
      <c r="K330" s="177">
        <f t="shared" si="4"/>
        <v>2243767</v>
      </c>
      <c r="L330" s="177">
        <f t="shared" si="4"/>
        <v>663709</v>
      </c>
      <c r="M330" s="177">
        <f t="shared" si="4"/>
        <v>628838</v>
      </c>
      <c r="N330" s="177">
        <f t="shared" si="4"/>
        <v>632276</v>
      </c>
      <c r="O330" s="177">
        <f t="shared" si="4"/>
        <v>318944</v>
      </c>
      <c r="P330" s="177">
        <f t="shared" si="4"/>
        <v>478396.3</v>
      </c>
      <c r="Q330" s="177">
        <f t="shared" si="4"/>
        <v>0</v>
      </c>
      <c r="R330" s="177">
        <f t="shared" si="4"/>
        <v>0</v>
      </c>
      <c r="S330" s="177">
        <f t="shared" si="4"/>
        <v>395667.14</v>
      </c>
      <c r="T330" s="177">
        <f t="shared" si="2"/>
        <v>-6019</v>
      </c>
      <c r="U330" s="177">
        <f t="shared" si="2"/>
        <v>389648</v>
      </c>
      <c r="V330" s="177">
        <f t="shared" si="2"/>
        <v>58324.65</v>
      </c>
      <c r="W330" s="177">
        <f t="shared" si="2"/>
        <v>36614</v>
      </c>
      <c r="X330" s="177">
        <f t="shared" si="2"/>
        <v>294709</v>
      </c>
      <c r="Y330" s="177">
        <f t="shared" si="2"/>
        <v>88731</v>
      </c>
      <c r="Z330" s="177">
        <f t="shared" si="2"/>
        <v>937</v>
      </c>
      <c r="AA330" s="177">
        <f t="shared" si="2"/>
        <v>87794</v>
      </c>
      <c r="AB330" s="177">
        <f t="shared" si="2"/>
        <v>382503</v>
      </c>
      <c r="AC330" s="177">
        <f t="shared" si="2"/>
        <v>37778</v>
      </c>
      <c r="AD330" s="183"/>
      <c r="AE330" s="177">
        <f t="shared" si="2"/>
        <v>2004001.6600000001</v>
      </c>
      <c r="AF330" s="177">
        <f t="shared" si="2"/>
        <v>20250.83</v>
      </c>
      <c r="AG330" s="177">
        <f t="shared" si="2"/>
        <v>1936034.18</v>
      </c>
      <c r="AH330" s="177">
        <f t="shared" si="2"/>
        <v>1956285.01</v>
      </c>
      <c r="AI330" s="198">
        <f aca="true" t="shared" si="5" ref="AI330:AI335">+AH330/AE330*100</f>
        <v>97.61893161306064</v>
      </c>
      <c r="AJ330" s="177">
        <f t="shared" si="2"/>
        <v>-20582.67</v>
      </c>
      <c r="AK330" s="177">
        <f t="shared" si="2"/>
        <v>24359</v>
      </c>
      <c r="AL330" s="177">
        <f t="shared" si="2"/>
        <v>1939811</v>
      </c>
      <c r="AM330" s="177">
        <f t="shared" si="2"/>
        <v>627894</v>
      </c>
      <c r="AN330" s="177">
        <f t="shared" si="2"/>
        <v>549417</v>
      </c>
      <c r="AO330" s="177">
        <f t="shared" si="2"/>
        <v>548056</v>
      </c>
      <c r="AP330" s="177">
        <f t="shared" si="2"/>
        <v>214444</v>
      </c>
      <c r="AQ330" s="181"/>
      <c r="AR330" s="162"/>
      <c r="AS330"/>
      <c r="AT330"/>
      <c r="AU330"/>
      <c r="AV330"/>
      <c r="AW330"/>
      <c r="AX330"/>
      <c r="AY330"/>
    </row>
    <row r="331" spans="1:51" s="24" customFormat="1" ht="12.75">
      <c r="A331" s="173">
        <f t="shared" si="1"/>
        <v>329</v>
      </c>
      <c r="B331" s="168" t="s">
        <v>688</v>
      </c>
      <c r="C331" s="173"/>
      <c r="D331" s="177">
        <f>+D329+D330</f>
        <v>3356111.39</v>
      </c>
      <c r="E331" s="177">
        <f aca="true" t="shared" si="6" ref="E331:AP331">+E329+E330</f>
        <v>77747.58</v>
      </c>
      <c r="F331" s="177">
        <f t="shared" si="6"/>
        <v>3158675.2199999997</v>
      </c>
      <c r="G331" s="177">
        <f t="shared" si="6"/>
        <v>3236430.8</v>
      </c>
      <c r="H331" s="198">
        <f t="shared" si="3"/>
        <v>96.4339506025752</v>
      </c>
      <c r="I331" s="177">
        <f t="shared" si="6"/>
        <v>71948.53</v>
      </c>
      <c r="J331" s="177">
        <f t="shared" si="6"/>
        <v>74819.41</v>
      </c>
      <c r="K331" s="177">
        <f t="shared" si="6"/>
        <v>3305443</v>
      </c>
      <c r="L331" s="177">
        <f t="shared" si="6"/>
        <v>978023</v>
      </c>
      <c r="M331" s="177">
        <f t="shared" si="6"/>
        <v>901210</v>
      </c>
      <c r="N331" s="177">
        <f t="shared" si="6"/>
        <v>903699</v>
      </c>
      <c r="O331" s="177">
        <f t="shared" si="6"/>
        <v>522511</v>
      </c>
      <c r="P331" s="177">
        <f t="shared" si="6"/>
        <v>757051.3</v>
      </c>
      <c r="Q331" s="177">
        <f t="shared" si="6"/>
        <v>0</v>
      </c>
      <c r="R331" s="177">
        <f t="shared" si="6"/>
        <v>0</v>
      </c>
      <c r="S331" s="177">
        <f t="shared" si="6"/>
        <v>649072.14</v>
      </c>
      <c r="T331" s="177">
        <f t="shared" si="6"/>
        <v>-12188</v>
      </c>
      <c r="U331" s="177">
        <f t="shared" si="6"/>
        <v>636884</v>
      </c>
      <c r="V331" s="177">
        <f t="shared" si="6"/>
        <v>88054.65</v>
      </c>
      <c r="W331" s="177">
        <f t="shared" si="6"/>
        <v>53115</v>
      </c>
      <c r="X331" s="177">
        <f t="shared" si="6"/>
        <v>495714</v>
      </c>
      <c r="Y331" s="177">
        <f t="shared" si="6"/>
        <v>148245</v>
      </c>
      <c r="Z331" s="177">
        <f t="shared" si="6"/>
        <v>1878</v>
      </c>
      <c r="AA331" s="177">
        <f t="shared" si="6"/>
        <v>146367</v>
      </c>
      <c r="AB331" s="177">
        <f t="shared" si="6"/>
        <v>642081</v>
      </c>
      <c r="AC331" s="177">
        <f t="shared" si="6"/>
        <v>70447</v>
      </c>
      <c r="AD331" s="183"/>
      <c r="AE331" s="177">
        <f t="shared" si="6"/>
        <v>6566622.66</v>
      </c>
      <c r="AF331" s="177">
        <f t="shared" si="6"/>
        <v>100987.83</v>
      </c>
      <c r="AG331" s="177">
        <f t="shared" si="6"/>
        <v>6344305.18</v>
      </c>
      <c r="AH331" s="177">
        <f t="shared" si="6"/>
        <v>6445293.01</v>
      </c>
      <c r="AI331" s="198">
        <f t="shared" si="5"/>
        <v>98.15232797311366</v>
      </c>
      <c r="AJ331" s="177">
        <f t="shared" si="6"/>
        <v>-72251.67</v>
      </c>
      <c r="AK331" s="177">
        <f t="shared" si="6"/>
        <v>158312</v>
      </c>
      <c r="AL331" s="177">
        <f t="shared" si="6"/>
        <v>6430366</v>
      </c>
      <c r="AM331" s="177">
        <f t="shared" si="6"/>
        <v>2212755</v>
      </c>
      <c r="AN331" s="177">
        <f t="shared" si="6"/>
        <v>1817192</v>
      </c>
      <c r="AO331" s="177">
        <f t="shared" si="6"/>
        <v>1775518</v>
      </c>
      <c r="AP331" s="177">
        <f t="shared" si="6"/>
        <v>624901</v>
      </c>
      <c r="AQ331" s="181"/>
      <c r="AR331" s="162"/>
      <c r="AS331"/>
      <c r="AT331"/>
      <c r="AU331"/>
      <c r="AV331"/>
      <c r="AW331"/>
      <c r="AX331"/>
      <c r="AY331"/>
    </row>
    <row r="332" spans="1:51" s="24" customFormat="1" ht="12.75">
      <c r="A332" s="173">
        <f t="shared" si="1"/>
        <v>330</v>
      </c>
      <c r="B332" s="168" t="s">
        <v>692</v>
      </c>
      <c r="C332" s="173" t="s">
        <v>683</v>
      </c>
      <c r="D332" s="177">
        <f>SUMIF($AR$3:$AR$328,$C332,D$3:D$328)</f>
        <v>3847902.76</v>
      </c>
      <c r="E332" s="177">
        <f t="shared" si="2"/>
        <v>50153.229999999996</v>
      </c>
      <c r="F332" s="177">
        <f t="shared" si="2"/>
        <v>3651629.55</v>
      </c>
      <c r="G332" s="177">
        <f t="shared" si="2"/>
        <v>3701782.77</v>
      </c>
      <c r="H332" s="198">
        <f t="shared" si="3"/>
        <v>96.20260700143058</v>
      </c>
      <c r="I332" s="177">
        <f t="shared" si="2"/>
        <v>98331.51000000001</v>
      </c>
      <c r="J332" s="177">
        <f t="shared" si="2"/>
        <v>47757.25</v>
      </c>
      <c r="K332" s="177">
        <f t="shared" si="2"/>
        <v>3797718.31</v>
      </c>
      <c r="L332" s="177">
        <f t="shared" si="2"/>
        <v>1085655.63</v>
      </c>
      <c r="M332" s="177">
        <f t="shared" si="2"/>
        <v>1061169.22</v>
      </c>
      <c r="N332" s="177">
        <f t="shared" si="2"/>
        <v>1066591.32</v>
      </c>
      <c r="O332" s="177">
        <f t="shared" si="2"/>
        <v>584302.14</v>
      </c>
      <c r="P332" s="177">
        <f t="shared" si="2"/>
        <v>1038842.01</v>
      </c>
      <c r="Q332" s="177">
        <f t="shared" si="2"/>
        <v>325.04</v>
      </c>
      <c r="R332" s="177">
        <f t="shared" si="2"/>
        <v>0</v>
      </c>
      <c r="S332" s="177">
        <f t="shared" si="2"/>
        <v>690886.8</v>
      </c>
      <c r="T332" s="177">
        <f t="shared" si="2"/>
        <v>-5849.24</v>
      </c>
      <c r="U332" s="177">
        <f t="shared" si="2"/>
        <v>685037.56</v>
      </c>
      <c r="V332" s="177">
        <f t="shared" si="2"/>
        <v>111359.91</v>
      </c>
      <c r="W332" s="177">
        <f t="shared" si="2"/>
        <v>43849.75</v>
      </c>
      <c r="X332" s="177">
        <f t="shared" si="2"/>
        <v>529827.9</v>
      </c>
      <c r="Y332" s="177">
        <f t="shared" si="2"/>
        <v>174612.59</v>
      </c>
      <c r="Z332" s="177">
        <f t="shared" si="2"/>
        <v>826.45</v>
      </c>
      <c r="AA332" s="177">
        <f t="shared" si="2"/>
        <v>173786.14</v>
      </c>
      <c r="AB332" s="177">
        <f t="shared" si="2"/>
        <v>703614.04</v>
      </c>
      <c r="AC332" s="177">
        <f t="shared" si="2"/>
        <v>60776.24</v>
      </c>
      <c r="AD332" s="183"/>
      <c r="AE332" s="177">
        <f t="shared" si="2"/>
        <v>4049119.87</v>
      </c>
      <c r="AF332" s="177">
        <f t="shared" si="2"/>
        <v>38955.5</v>
      </c>
      <c r="AG332" s="177">
        <f t="shared" si="2"/>
        <v>3876687.21</v>
      </c>
      <c r="AH332" s="177">
        <f t="shared" si="2"/>
        <v>3915642.7</v>
      </c>
      <c r="AI332" s="198">
        <f t="shared" si="5"/>
        <v>96.70355103614159</v>
      </c>
      <c r="AJ332" s="177">
        <f t="shared" si="2"/>
        <v>-37774.71</v>
      </c>
      <c r="AK332" s="177">
        <f t="shared" si="2"/>
        <v>29975.42</v>
      </c>
      <c r="AL332" s="177">
        <f t="shared" si="2"/>
        <v>3868887.92</v>
      </c>
      <c r="AM332" s="177">
        <f t="shared" si="2"/>
        <v>1263990.4100000001</v>
      </c>
      <c r="AN332" s="177">
        <f t="shared" si="2"/>
        <v>1081449.44</v>
      </c>
      <c r="AO332" s="177">
        <f t="shared" si="2"/>
        <v>1042804.22</v>
      </c>
      <c r="AP332" s="177">
        <f t="shared" si="2"/>
        <v>480643.86</v>
      </c>
      <c r="AQ332" s="181"/>
      <c r="AR332" s="162"/>
      <c r="AS332"/>
      <c r="AT332"/>
      <c r="AU332"/>
      <c r="AV332"/>
      <c r="AW332"/>
      <c r="AX332"/>
      <c r="AY332"/>
    </row>
    <row r="333" spans="1:51" s="24" customFormat="1" ht="12.75">
      <c r="A333" s="173">
        <f t="shared" si="1"/>
        <v>331</v>
      </c>
      <c r="B333" s="168" t="s">
        <v>689</v>
      </c>
      <c r="C333" s="173" t="s">
        <v>684</v>
      </c>
      <c r="D333" s="177">
        <f>SUMIF($AR$3:$AR$328,$C333,D$3:D$328)</f>
        <v>5127432</v>
      </c>
      <c r="E333" s="177">
        <f t="shared" si="2"/>
        <v>61371</v>
      </c>
      <c r="F333" s="177">
        <f t="shared" si="2"/>
        <v>4927527</v>
      </c>
      <c r="G333" s="177">
        <f t="shared" si="2"/>
        <v>4988899</v>
      </c>
      <c r="H333" s="198">
        <f t="shared" si="3"/>
        <v>97.29819917650785</v>
      </c>
      <c r="I333" s="177">
        <f t="shared" si="2"/>
        <v>93121</v>
      </c>
      <c r="J333" s="177">
        <f t="shared" si="2"/>
        <v>60467</v>
      </c>
      <c r="K333" s="177">
        <f t="shared" si="2"/>
        <v>5081115</v>
      </c>
      <c r="L333" s="177">
        <f t="shared" si="2"/>
        <v>1484315</v>
      </c>
      <c r="M333" s="177">
        <f t="shared" si="2"/>
        <v>1439201</v>
      </c>
      <c r="N333" s="177">
        <f t="shared" si="2"/>
        <v>1453084</v>
      </c>
      <c r="O333" s="177">
        <f t="shared" si="2"/>
        <v>704514</v>
      </c>
      <c r="P333" s="177">
        <f t="shared" si="2"/>
        <v>968336</v>
      </c>
      <c r="Q333" s="177">
        <f t="shared" si="2"/>
        <v>0</v>
      </c>
      <c r="R333" s="177">
        <f t="shared" si="2"/>
        <v>0</v>
      </c>
      <c r="S333" s="177">
        <f t="shared" si="2"/>
        <v>459010</v>
      </c>
      <c r="T333" s="177">
        <f t="shared" si="2"/>
        <v>2979</v>
      </c>
      <c r="U333" s="177">
        <f t="shared" si="2"/>
        <v>461989</v>
      </c>
      <c r="V333" s="177">
        <f t="shared" si="2"/>
        <v>114470</v>
      </c>
      <c r="W333" s="177">
        <f t="shared" si="2"/>
        <v>35365</v>
      </c>
      <c r="X333" s="177">
        <f t="shared" si="2"/>
        <v>312154</v>
      </c>
      <c r="Y333" s="177">
        <f t="shared" si="2"/>
        <v>153366</v>
      </c>
      <c r="Z333" s="177">
        <f t="shared" si="2"/>
        <v>1755.58</v>
      </c>
      <c r="AA333" s="177">
        <f t="shared" si="2"/>
        <v>151610.41999999998</v>
      </c>
      <c r="AB333" s="177">
        <f t="shared" si="2"/>
        <v>463764.42</v>
      </c>
      <c r="AC333" s="177">
        <f t="shared" si="2"/>
        <v>38406.22</v>
      </c>
      <c r="AD333" s="183"/>
      <c r="AE333" s="177">
        <f t="shared" si="2"/>
        <v>4531279</v>
      </c>
      <c r="AF333" s="177">
        <f t="shared" si="2"/>
        <v>48119</v>
      </c>
      <c r="AG333" s="177">
        <f t="shared" si="2"/>
        <v>4364270</v>
      </c>
      <c r="AH333" s="177">
        <f t="shared" si="2"/>
        <v>4412390</v>
      </c>
      <c r="AI333" s="198">
        <f t="shared" si="5"/>
        <v>97.37625955055957</v>
      </c>
      <c r="AJ333" s="177">
        <f t="shared" si="2"/>
        <v>-65647</v>
      </c>
      <c r="AK333" s="177">
        <f t="shared" si="2"/>
        <v>34664</v>
      </c>
      <c r="AL333" s="177">
        <f t="shared" si="2"/>
        <v>4333287</v>
      </c>
      <c r="AM333" s="177">
        <f t="shared" si="2"/>
        <v>1428454</v>
      </c>
      <c r="AN333" s="177">
        <f t="shared" si="2"/>
        <v>1246541</v>
      </c>
      <c r="AO333" s="177">
        <f t="shared" si="2"/>
        <v>1192853</v>
      </c>
      <c r="AP333" s="177">
        <f t="shared" si="2"/>
        <v>465441</v>
      </c>
      <c r="AQ333" s="181"/>
      <c r="AR333" s="162"/>
      <c r="AS333"/>
      <c r="AT333"/>
      <c r="AU333"/>
      <c r="AV333"/>
      <c r="AW333"/>
      <c r="AX333"/>
      <c r="AY333"/>
    </row>
    <row r="334" spans="1:51" s="24" customFormat="1" ht="12.75">
      <c r="A334" s="173">
        <f t="shared" si="1"/>
        <v>332</v>
      </c>
      <c r="B334" s="168" t="s">
        <v>690</v>
      </c>
      <c r="C334" s="173" t="s">
        <v>681</v>
      </c>
      <c r="D334" s="177">
        <f>SUMIF($AR$3:$AR$328,$C334,D$3:D$328)</f>
        <v>10650774.85</v>
      </c>
      <c r="E334" s="177">
        <f t="shared" si="2"/>
        <v>135650.47</v>
      </c>
      <c r="F334" s="177">
        <f t="shared" si="2"/>
        <v>10314778.969999999</v>
      </c>
      <c r="G334" s="177">
        <f t="shared" si="2"/>
        <v>10450430.440000001</v>
      </c>
      <c r="H334" s="198">
        <f t="shared" si="3"/>
        <v>98.11896868705287</v>
      </c>
      <c r="I334" s="177">
        <f t="shared" si="2"/>
        <v>128555.9</v>
      </c>
      <c r="J334" s="177">
        <f t="shared" si="2"/>
        <v>131282.82</v>
      </c>
      <c r="K334" s="177">
        <f t="shared" si="2"/>
        <v>10574616.690000001</v>
      </c>
      <c r="L334" s="177">
        <f t="shared" si="2"/>
        <v>3124493</v>
      </c>
      <c r="M334" s="177">
        <f t="shared" si="2"/>
        <v>3019330</v>
      </c>
      <c r="N334" s="177">
        <f t="shared" si="2"/>
        <v>3034971.97</v>
      </c>
      <c r="O334" s="177">
        <f t="shared" si="2"/>
        <v>1395821.38</v>
      </c>
      <c r="P334" s="177">
        <f t="shared" si="2"/>
        <v>1410004</v>
      </c>
      <c r="Q334" s="177">
        <f t="shared" si="2"/>
        <v>-2</v>
      </c>
      <c r="R334" s="177">
        <f t="shared" si="2"/>
        <v>1</v>
      </c>
      <c r="S334" s="177">
        <f t="shared" si="2"/>
        <v>544577</v>
      </c>
      <c r="T334" s="177">
        <f t="shared" si="2"/>
        <v>-6900</v>
      </c>
      <c r="U334" s="177">
        <f t="shared" si="2"/>
        <v>537677</v>
      </c>
      <c r="V334" s="177">
        <f t="shared" si="2"/>
        <v>160373</v>
      </c>
      <c r="W334" s="177">
        <f t="shared" si="2"/>
        <v>30103.95</v>
      </c>
      <c r="X334" s="177">
        <f t="shared" si="2"/>
        <v>347200.05</v>
      </c>
      <c r="Y334" s="177">
        <f t="shared" si="2"/>
        <v>221719</v>
      </c>
      <c r="Z334" s="177">
        <f t="shared" si="2"/>
        <v>2616.87</v>
      </c>
      <c r="AA334" s="177">
        <f t="shared" si="2"/>
        <v>219102.13</v>
      </c>
      <c r="AB334" s="177">
        <f t="shared" si="2"/>
        <v>566301.1799999999</v>
      </c>
      <c r="AC334" s="177">
        <f t="shared" si="2"/>
        <v>39599.4</v>
      </c>
      <c r="AD334" s="183"/>
      <c r="AE334" s="177">
        <f t="shared" si="2"/>
        <v>7234142</v>
      </c>
      <c r="AF334" s="177">
        <f t="shared" si="2"/>
        <v>95655</v>
      </c>
      <c r="AG334" s="177">
        <f t="shared" si="2"/>
        <v>7004512.67</v>
      </c>
      <c r="AH334" s="177">
        <f t="shared" si="2"/>
        <v>7100168.67</v>
      </c>
      <c r="AI334" s="198">
        <f t="shared" si="5"/>
        <v>98.14804119133962</v>
      </c>
      <c r="AJ334" s="177">
        <f t="shared" si="2"/>
        <v>-77355</v>
      </c>
      <c r="AK334" s="177">
        <f t="shared" si="2"/>
        <v>72388</v>
      </c>
      <c r="AL334" s="177">
        <f t="shared" si="2"/>
        <v>6999545.67</v>
      </c>
      <c r="AM334" s="177">
        <f t="shared" si="2"/>
        <v>2274889</v>
      </c>
      <c r="AN334" s="177">
        <f t="shared" si="2"/>
        <v>2027825</v>
      </c>
      <c r="AO334" s="177">
        <f t="shared" si="2"/>
        <v>1957334</v>
      </c>
      <c r="AP334" s="177">
        <f t="shared" si="2"/>
        <v>739496</v>
      </c>
      <c r="AQ334" s="181"/>
      <c r="AR334" s="162"/>
      <c r="AS334"/>
      <c r="AT334"/>
      <c r="AU334"/>
      <c r="AV334"/>
      <c r="AW334"/>
      <c r="AX334"/>
      <c r="AY334"/>
    </row>
    <row r="335" spans="1:51" s="24" customFormat="1" ht="12.75">
      <c r="A335" s="173">
        <f t="shared" si="1"/>
        <v>333</v>
      </c>
      <c r="B335" s="170" t="s">
        <v>691</v>
      </c>
      <c r="C335" s="171"/>
      <c r="D335" s="178">
        <f>SUM(D331:D334)</f>
        <v>22982221</v>
      </c>
      <c r="E335" s="178">
        <f aca="true" t="shared" si="7" ref="E335:AP335">SUM(E331:E334)</f>
        <v>324922.28</v>
      </c>
      <c r="F335" s="178">
        <f t="shared" si="7"/>
        <v>22052610.74</v>
      </c>
      <c r="G335" s="178">
        <f t="shared" si="7"/>
        <v>22377543.01</v>
      </c>
      <c r="H335" s="199">
        <f t="shared" si="3"/>
        <v>97.36893144487647</v>
      </c>
      <c r="I335" s="178">
        <f t="shared" si="7"/>
        <v>391956.94000000006</v>
      </c>
      <c r="J335" s="178">
        <f t="shared" si="7"/>
        <v>314326.48</v>
      </c>
      <c r="K335" s="178">
        <f t="shared" si="7"/>
        <v>22758893</v>
      </c>
      <c r="L335" s="178">
        <f t="shared" si="7"/>
        <v>6672486.63</v>
      </c>
      <c r="M335" s="178">
        <f t="shared" si="7"/>
        <v>6420910.22</v>
      </c>
      <c r="N335" s="178">
        <f t="shared" si="7"/>
        <v>6458346.290000001</v>
      </c>
      <c r="O335" s="178">
        <f t="shared" si="7"/>
        <v>3207148.52</v>
      </c>
      <c r="P335" s="178">
        <f t="shared" si="7"/>
        <v>4174233.31</v>
      </c>
      <c r="Q335" s="178">
        <f t="shared" si="7"/>
        <v>323.04</v>
      </c>
      <c r="R335" s="178">
        <f t="shared" si="7"/>
        <v>1</v>
      </c>
      <c r="S335" s="178">
        <f t="shared" si="7"/>
        <v>2343545.94</v>
      </c>
      <c r="T335" s="178">
        <f t="shared" si="7"/>
        <v>-21958.239999999998</v>
      </c>
      <c r="U335" s="178">
        <f t="shared" si="7"/>
        <v>2321587.56</v>
      </c>
      <c r="V335" s="178">
        <f t="shared" si="7"/>
        <v>474257.56</v>
      </c>
      <c r="W335" s="178">
        <f t="shared" si="7"/>
        <v>162433.7</v>
      </c>
      <c r="X335" s="178">
        <f t="shared" si="7"/>
        <v>1684895.95</v>
      </c>
      <c r="Y335" s="178">
        <f t="shared" si="7"/>
        <v>697942.59</v>
      </c>
      <c r="Z335" s="178">
        <f t="shared" si="7"/>
        <v>7076.9</v>
      </c>
      <c r="AA335" s="178">
        <f t="shared" si="7"/>
        <v>690865.69</v>
      </c>
      <c r="AB335" s="178">
        <f t="shared" si="7"/>
        <v>2375760.6399999997</v>
      </c>
      <c r="AC335" s="178">
        <f t="shared" si="7"/>
        <v>209228.86</v>
      </c>
      <c r="AD335" s="184"/>
      <c r="AE335" s="178">
        <f t="shared" si="7"/>
        <v>22381163.53</v>
      </c>
      <c r="AF335" s="178">
        <f t="shared" si="7"/>
        <v>283717.33</v>
      </c>
      <c r="AG335" s="178">
        <f t="shared" si="7"/>
        <v>21589775.060000002</v>
      </c>
      <c r="AH335" s="178">
        <f t="shared" si="7"/>
        <v>21873494.380000003</v>
      </c>
      <c r="AI335" s="199">
        <f t="shared" si="5"/>
        <v>97.73171243166374</v>
      </c>
      <c r="AJ335" s="178">
        <f t="shared" si="7"/>
        <v>-253028.38</v>
      </c>
      <c r="AK335" s="178">
        <f t="shared" si="7"/>
        <v>295339.42</v>
      </c>
      <c r="AL335" s="178">
        <f t="shared" si="7"/>
        <v>21632086.59</v>
      </c>
      <c r="AM335" s="178">
        <f t="shared" si="7"/>
        <v>7180088.41</v>
      </c>
      <c r="AN335" s="178">
        <f t="shared" si="7"/>
        <v>6173007.4399999995</v>
      </c>
      <c r="AO335" s="178">
        <f t="shared" si="7"/>
        <v>5968509.22</v>
      </c>
      <c r="AP335" s="178">
        <f t="shared" si="7"/>
        <v>2310481.86</v>
      </c>
      <c r="AQ335" s="181"/>
      <c r="AR335" s="162"/>
      <c r="AS335"/>
      <c r="AT335"/>
      <c r="AU335"/>
      <c r="AV335"/>
      <c r="AW335"/>
      <c r="AX335"/>
      <c r="AY335"/>
    </row>
    <row r="336" spans="1:51" s="24" customFormat="1" ht="12.75">
      <c r="A336" s="122"/>
      <c r="B336" s="122"/>
      <c r="C336" s="123"/>
      <c r="D336"/>
      <c r="E336"/>
      <c r="F336"/>
      <c r="G336"/>
      <c r="H336" s="161"/>
      <c r="I336"/>
      <c r="J336"/>
      <c r="K336"/>
      <c r="L336"/>
      <c r="M336"/>
      <c r="N336"/>
      <c r="O336"/>
      <c r="P336"/>
      <c r="Q336"/>
      <c r="R336"/>
      <c r="S336"/>
      <c r="T336"/>
      <c r="U336"/>
      <c r="V336"/>
      <c r="W336"/>
      <c r="X336"/>
      <c r="Y336"/>
      <c r="Z336"/>
      <c r="AA336"/>
      <c r="AB336"/>
      <c r="AC336"/>
      <c r="AE336"/>
      <c r="AF336"/>
      <c r="AG336"/>
      <c r="AH336"/>
      <c r="AI336" s="161"/>
      <c r="AJ336"/>
      <c r="AK336"/>
      <c r="AL336"/>
      <c r="AM336"/>
      <c r="AN336"/>
      <c r="AO336"/>
      <c r="AP336"/>
      <c r="AR336" s="162"/>
      <c r="AS336"/>
      <c r="AT336"/>
      <c r="AU336"/>
      <c r="AV336"/>
      <c r="AW336"/>
      <c r="AX336"/>
      <c r="AY336"/>
    </row>
    <row r="337" spans="1:51" s="24" customFormat="1" ht="12.75">
      <c r="A337" s="127"/>
      <c r="B337" s="96"/>
      <c r="C337" s="97"/>
      <c r="D337" s="160">
        <f>SUM(D3:D328)-D335</f>
        <v>0</v>
      </c>
      <c r="E337"/>
      <c r="F337"/>
      <c r="G337"/>
      <c r="H337" s="161"/>
      <c r="I337"/>
      <c r="J337"/>
      <c r="K337"/>
      <c r="L337"/>
      <c r="M337"/>
      <c r="N337"/>
      <c r="O337"/>
      <c r="P337"/>
      <c r="Q337"/>
      <c r="R337"/>
      <c r="S337"/>
      <c r="T337"/>
      <c r="U337"/>
      <c r="V337"/>
      <c r="W337"/>
      <c r="X337"/>
      <c r="Y337"/>
      <c r="Z337"/>
      <c r="AA337"/>
      <c r="AB337"/>
      <c r="AC337"/>
      <c r="AE337"/>
      <c r="AF337"/>
      <c r="AG337"/>
      <c r="AH337"/>
      <c r="AI337" s="161"/>
      <c r="AJ337"/>
      <c r="AK337"/>
      <c r="AL337"/>
      <c r="AM337"/>
      <c r="AN337"/>
      <c r="AO337"/>
      <c r="AP337"/>
      <c r="AR337" s="162"/>
      <c r="AS337"/>
      <c r="AT337"/>
      <c r="AU337"/>
      <c r="AV337"/>
      <c r="AW337"/>
      <c r="AX337"/>
      <c r="AY337"/>
    </row>
    <row r="338" spans="1:51" s="24" customFormat="1" ht="12.75">
      <c r="A338" s="127"/>
      <c r="B338" s="96"/>
      <c r="C338" s="97"/>
      <c r="D338"/>
      <c r="E338"/>
      <c r="F338"/>
      <c r="G338"/>
      <c r="H338" s="161"/>
      <c r="I338"/>
      <c r="J338"/>
      <c r="K338"/>
      <c r="L338"/>
      <c r="M338"/>
      <c r="N338"/>
      <c r="O338"/>
      <c r="P338"/>
      <c r="Q338"/>
      <c r="R338"/>
      <c r="S338"/>
      <c r="T338"/>
      <c r="U338"/>
      <c r="V338"/>
      <c r="W338"/>
      <c r="X338"/>
      <c r="Y338"/>
      <c r="Z338"/>
      <c r="AA338"/>
      <c r="AB338"/>
      <c r="AC338"/>
      <c r="AE338"/>
      <c r="AF338"/>
      <c r="AG338"/>
      <c r="AH338"/>
      <c r="AI338" s="161"/>
      <c r="AJ338"/>
      <c r="AK338"/>
      <c r="AL338"/>
      <c r="AM338"/>
      <c r="AN338"/>
      <c r="AO338"/>
      <c r="AP338"/>
      <c r="AR338" s="162"/>
      <c r="AS338"/>
      <c r="AT338"/>
      <c r="AU338"/>
      <c r="AV338"/>
      <c r="AW338"/>
      <c r="AX338"/>
      <c r="AY338"/>
    </row>
    <row r="339" spans="1:51" s="24" customFormat="1" ht="12.75">
      <c r="A339" s="125"/>
      <c r="B339" s="125"/>
      <c r="C339" s="124"/>
      <c r="D339"/>
      <c r="E339"/>
      <c r="F339"/>
      <c r="G339"/>
      <c r="H339" s="161"/>
      <c r="I339"/>
      <c r="J339"/>
      <c r="K339"/>
      <c r="L339"/>
      <c r="M339"/>
      <c r="N339"/>
      <c r="O339"/>
      <c r="P339"/>
      <c r="Q339"/>
      <c r="R339"/>
      <c r="S339"/>
      <c r="T339"/>
      <c r="U339"/>
      <c r="V339"/>
      <c r="W339"/>
      <c r="X339"/>
      <c r="Y339"/>
      <c r="Z339"/>
      <c r="AA339"/>
      <c r="AB339"/>
      <c r="AC339"/>
      <c r="AE339"/>
      <c r="AF339"/>
      <c r="AG339"/>
      <c r="AH339"/>
      <c r="AI339" s="161"/>
      <c r="AJ339"/>
      <c r="AK339"/>
      <c r="AL339"/>
      <c r="AM339"/>
      <c r="AN339"/>
      <c r="AO339"/>
      <c r="AP339"/>
      <c r="AR339" s="162"/>
      <c r="AS339"/>
      <c r="AT339"/>
      <c r="AU339"/>
      <c r="AV339"/>
      <c r="AW339"/>
      <c r="AX339"/>
      <c r="AY339"/>
    </row>
    <row r="340" spans="1:51" s="24" customFormat="1" ht="12.75">
      <c r="A340" s="122"/>
      <c r="B340" s="122"/>
      <c r="C340" s="123"/>
      <c r="D340"/>
      <c r="E340"/>
      <c r="F340"/>
      <c r="G340"/>
      <c r="H340" s="161"/>
      <c r="I340"/>
      <c r="J340"/>
      <c r="K340"/>
      <c r="L340"/>
      <c r="M340"/>
      <c r="N340"/>
      <c r="O340"/>
      <c r="P340"/>
      <c r="Q340"/>
      <c r="R340"/>
      <c r="S340"/>
      <c r="T340"/>
      <c r="U340"/>
      <c r="V340"/>
      <c r="W340"/>
      <c r="X340"/>
      <c r="Y340"/>
      <c r="Z340"/>
      <c r="AA340"/>
      <c r="AB340"/>
      <c r="AC340"/>
      <c r="AE340"/>
      <c r="AF340"/>
      <c r="AG340"/>
      <c r="AH340"/>
      <c r="AI340" s="161"/>
      <c r="AJ340"/>
      <c r="AK340"/>
      <c r="AL340"/>
      <c r="AM340"/>
      <c r="AN340"/>
      <c r="AO340"/>
      <c r="AP340"/>
      <c r="AR340" s="162"/>
      <c r="AS340"/>
      <c r="AT340"/>
      <c r="AU340"/>
      <c r="AV340"/>
      <c r="AW340"/>
      <c r="AX340"/>
      <c r="AY340"/>
    </row>
    <row r="341" spans="1:51" s="24" customFormat="1" ht="12.75">
      <c r="A341" s="127"/>
      <c r="B341" s="96"/>
      <c r="C341" s="97"/>
      <c r="D341"/>
      <c r="E341"/>
      <c r="F341"/>
      <c r="G341"/>
      <c r="H341" s="161"/>
      <c r="I341"/>
      <c r="J341"/>
      <c r="K341"/>
      <c r="L341"/>
      <c r="M341"/>
      <c r="N341"/>
      <c r="O341"/>
      <c r="P341"/>
      <c r="Q341"/>
      <c r="R341"/>
      <c r="S341"/>
      <c r="T341"/>
      <c r="U341"/>
      <c r="V341"/>
      <c r="W341"/>
      <c r="X341"/>
      <c r="Y341"/>
      <c r="Z341"/>
      <c r="AA341"/>
      <c r="AB341"/>
      <c r="AC341"/>
      <c r="AE341"/>
      <c r="AF341"/>
      <c r="AG341"/>
      <c r="AH341"/>
      <c r="AI341" s="161"/>
      <c r="AJ341"/>
      <c r="AK341"/>
      <c r="AL341"/>
      <c r="AM341"/>
      <c r="AN341"/>
      <c r="AO341"/>
      <c r="AP341"/>
      <c r="AR341" s="162"/>
      <c r="AS341"/>
      <c r="AT341"/>
      <c r="AU341"/>
      <c r="AV341"/>
      <c r="AW341"/>
      <c r="AX341"/>
      <c r="AY341"/>
    </row>
    <row r="342" spans="1:51" s="24" customFormat="1" ht="12.75">
      <c r="A342" s="127"/>
      <c r="B342" s="96"/>
      <c r="C342" s="97"/>
      <c r="D342"/>
      <c r="E342"/>
      <c r="F342"/>
      <c r="G342"/>
      <c r="H342" s="161"/>
      <c r="I342"/>
      <c r="J342"/>
      <c r="K342"/>
      <c r="L342"/>
      <c r="M342"/>
      <c r="N342"/>
      <c r="O342"/>
      <c r="P342"/>
      <c r="Q342"/>
      <c r="R342"/>
      <c r="S342"/>
      <c r="T342"/>
      <c r="U342"/>
      <c r="V342"/>
      <c r="W342"/>
      <c r="X342"/>
      <c r="Y342"/>
      <c r="Z342"/>
      <c r="AA342"/>
      <c r="AB342"/>
      <c r="AC342"/>
      <c r="AE342"/>
      <c r="AF342"/>
      <c r="AG342"/>
      <c r="AH342"/>
      <c r="AI342" s="161"/>
      <c r="AJ342"/>
      <c r="AK342"/>
      <c r="AL342"/>
      <c r="AM342"/>
      <c r="AN342"/>
      <c r="AO342"/>
      <c r="AP342"/>
      <c r="AR342" s="162"/>
      <c r="AS342"/>
      <c r="AT342"/>
      <c r="AU342"/>
      <c r="AV342"/>
      <c r="AW342"/>
      <c r="AX342"/>
      <c r="AY342"/>
    </row>
    <row r="343" spans="1:51" s="24" customFormat="1" ht="12.75">
      <c r="A343" s="127"/>
      <c r="B343" s="96"/>
      <c r="C343" s="97"/>
      <c r="D343"/>
      <c r="E343"/>
      <c r="F343"/>
      <c r="G343"/>
      <c r="H343" s="161"/>
      <c r="I343"/>
      <c r="J343"/>
      <c r="K343"/>
      <c r="L343"/>
      <c r="M343"/>
      <c r="N343"/>
      <c r="O343"/>
      <c r="P343"/>
      <c r="Q343"/>
      <c r="R343"/>
      <c r="S343"/>
      <c r="T343"/>
      <c r="U343"/>
      <c r="V343"/>
      <c r="W343"/>
      <c r="X343"/>
      <c r="Y343"/>
      <c r="Z343"/>
      <c r="AA343"/>
      <c r="AB343"/>
      <c r="AC343"/>
      <c r="AE343"/>
      <c r="AF343"/>
      <c r="AG343"/>
      <c r="AH343"/>
      <c r="AI343" s="161"/>
      <c r="AJ343"/>
      <c r="AK343"/>
      <c r="AL343"/>
      <c r="AM343"/>
      <c r="AN343"/>
      <c r="AO343"/>
      <c r="AP343"/>
      <c r="AR343" s="162"/>
      <c r="AS343"/>
      <c r="AT343"/>
      <c r="AU343"/>
      <c r="AV343"/>
      <c r="AW343"/>
      <c r="AX343"/>
      <c r="AY343"/>
    </row>
    <row r="344" spans="1:51" s="24" customFormat="1" ht="12.75">
      <c r="A344" s="125"/>
      <c r="B344" s="125"/>
      <c r="C344" s="126"/>
      <c r="D344"/>
      <c r="E344"/>
      <c r="F344"/>
      <c r="G344"/>
      <c r="H344" s="161"/>
      <c r="I344"/>
      <c r="J344"/>
      <c r="K344"/>
      <c r="L344"/>
      <c r="M344"/>
      <c r="N344"/>
      <c r="O344"/>
      <c r="P344"/>
      <c r="Q344"/>
      <c r="R344"/>
      <c r="S344"/>
      <c r="T344"/>
      <c r="U344"/>
      <c r="V344"/>
      <c r="W344"/>
      <c r="X344"/>
      <c r="Y344"/>
      <c r="Z344"/>
      <c r="AA344"/>
      <c r="AB344"/>
      <c r="AC344"/>
      <c r="AE344"/>
      <c r="AF344"/>
      <c r="AG344"/>
      <c r="AH344"/>
      <c r="AI344" s="161"/>
      <c r="AJ344"/>
      <c r="AK344"/>
      <c r="AL344"/>
      <c r="AM344"/>
      <c r="AN344"/>
      <c r="AO344"/>
      <c r="AP344"/>
      <c r="AR344" s="162"/>
      <c r="AS344"/>
      <c r="AT344"/>
      <c r="AU344"/>
      <c r="AV344"/>
      <c r="AW344"/>
      <c r="AX344"/>
      <c r="AY344"/>
    </row>
    <row r="345" spans="1:51" s="24" customFormat="1" ht="12.75">
      <c r="A345" s="122"/>
      <c r="B345" s="121"/>
      <c r="C345" s="123"/>
      <c r="D345"/>
      <c r="E345"/>
      <c r="F345"/>
      <c r="G345"/>
      <c r="H345" s="161"/>
      <c r="I345"/>
      <c r="J345"/>
      <c r="K345"/>
      <c r="L345"/>
      <c r="M345"/>
      <c r="N345"/>
      <c r="O345"/>
      <c r="P345"/>
      <c r="Q345"/>
      <c r="R345"/>
      <c r="S345"/>
      <c r="T345"/>
      <c r="U345"/>
      <c r="V345"/>
      <c r="W345"/>
      <c r="X345"/>
      <c r="Y345"/>
      <c r="Z345"/>
      <c r="AA345"/>
      <c r="AB345"/>
      <c r="AC345"/>
      <c r="AE345"/>
      <c r="AF345"/>
      <c r="AG345"/>
      <c r="AH345"/>
      <c r="AI345" s="161"/>
      <c r="AJ345"/>
      <c r="AK345"/>
      <c r="AL345"/>
      <c r="AM345"/>
      <c r="AN345"/>
      <c r="AO345"/>
      <c r="AP345"/>
      <c r="AR345" s="162"/>
      <c r="AS345"/>
      <c r="AT345"/>
      <c r="AU345"/>
      <c r="AV345"/>
      <c r="AW345"/>
      <c r="AX345"/>
      <c r="AY345"/>
    </row>
    <row r="346" spans="1:51" s="24" customFormat="1" ht="12.75">
      <c r="A346" s="127"/>
      <c r="B346" s="96"/>
      <c r="C346" s="97"/>
      <c r="D346"/>
      <c r="E346"/>
      <c r="F346"/>
      <c r="G346"/>
      <c r="H346" s="161"/>
      <c r="I346"/>
      <c r="J346"/>
      <c r="K346"/>
      <c r="L346"/>
      <c r="M346"/>
      <c r="N346"/>
      <c r="O346"/>
      <c r="P346"/>
      <c r="Q346"/>
      <c r="R346"/>
      <c r="S346"/>
      <c r="T346"/>
      <c r="U346"/>
      <c r="V346"/>
      <c r="W346"/>
      <c r="X346"/>
      <c r="Y346"/>
      <c r="Z346"/>
      <c r="AA346"/>
      <c r="AB346"/>
      <c r="AC346"/>
      <c r="AE346"/>
      <c r="AF346"/>
      <c r="AG346"/>
      <c r="AH346"/>
      <c r="AI346" s="161"/>
      <c r="AJ346"/>
      <c r="AK346"/>
      <c r="AL346"/>
      <c r="AM346"/>
      <c r="AN346"/>
      <c r="AO346"/>
      <c r="AP346"/>
      <c r="AR346" s="162"/>
      <c r="AS346"/>
      <c r="AT346"/>
      <c r="AU346"/>
      <c r="AV346"/>
      <c r="AW346"/>
      <c r="AX346"/>
      <c r="AY346"/>
    </row>
    <row r="347" spans="1:51" s="24" customFormat="1" ht="12.75">
      <c r="A347" s="127"/>
      <c r="B347" s="96"/>
      <c r="C347" s="97"/>
      <c r="D347"/>
      <c r="E347"/>
      <c r="F347"/>
      <c r="G347"/>
      <c r="H347" s="161"/>
      <c r="I347"/>
      <c r="J347"/>
      <c r="K347"/>
      <c r="L347"/>
      <c r="M347"/>
      <c r="N347"/>
      <c r="O347"/>
      <c r="P347"/>
      <c r="Q347"/>
      <c r="R347"/>
      <c r="S347"/>
      <c r="T347"/>
      <c r="U347"/>
      <c r="V347"/>
      <c r="W347"/>
      <c r="X347"/>
      <c r="Y347"/>
      <c r="Z347"/>
      <c r="AA347"/>
      <c r="AB347"/>
      <c r="AC347"/>
      <c r="AE347"/>
      <c r="AF347"/>
      <c r="AG347"/>
      <c r="AH347"/>
      <c r="AI347" s="161"/>
      <c r="AJ347"/>
      <c r="AK347"/>
      <c r="AL347"/>
      <c r="AM347"/>
      <c r="AN347"/>
      <c r="AO347"/>
      <c r="AP347"/>
      <c r="AR347" s="162"/>
      <c r="AS347"/>
      <c r="AT347"/>
      <c r="AU347"/>
      <c r="AV347"/>
      <c r="AW347"/>
      <c r="AX347"/>
      <c r="AY347"/>
    </row>
    <row r="348" spans="1:51" s="24" customFormat="1" ht="12.75">
      <c r="A348" s="127"/>
      <c r="B348" s="96"/>
      <c r="C348" s="97"/>
      <c r="D348"/>
      <c r="E348"/>
      <c r="F348"/>
      <c r="G348"/>
      <c r="H348" s="161"/>
      <c r="I348"/>
      <c r="J348"/>
      <c r="K348"/>
      <c r="L348"/>
      <c r="M348"/>
      <c r="N348"/>
      <c r="O348"/>
      <c r="P348"/>
      <c r="Q348"/>
      <c r="R348"/>
      <c r="S348"/>
      <c r="T348"/>
      <c r="U348"/>
      <c r="V348"/>
      <c r="W348"/>
      <c r="X348"/>
      <c r="Y348"/>
      <c r="Z348"/>
      <c r="AA348"/>
      <c r="AB348"/>
      <c r="AC348"/>
      <c r="AE348"/>
      <c r="AF348"/>
      <c r="AG348"/>
      <c r="AH348"/>
      <c r="AI348" s="161"/>
      <c r="AJ348"/>
      <c r="AK348"/>
      <c r="AL348"/>
      <c r="AM348"/>
      <c r="AN348"/>
      <c r="AO348"/>
      <c r="AP348"/>
      <c r="AR348" s="162"/>
      <c r="AS348"/>
      <c r="AT348"/>
      <c r="AU348"/>
      <c r="AV348"/>
      <c r="AW348"/>
      <c r="AX348"/>
      <c r="AY348"/>
    </row>
    <row r="349" spans="1:51" s="24" customFormat="1" ht="12.75">
      <c r="A349" s="125"/>
      <c r="B349" s="125"/>
      <c r="C349" s="126"/>
      <c r="D349"/>
      <c r="E349"/>
      <c r="F349"/>
      <c r="G349"/>
      <c r="H349" s="161"/>
      <c r="I349"/>
      <c r="J349"/>
      <c r="K349"/>
      <c r="L349"/>
      <c r="M349"/>
      <c r="N349"/>
      <c r="O349"/>
      <c r="P349"/>
      <c r="Q349"/>
      <c r="R349"/>
      <c r="S349"/>
      <c r="T349"/>
      <c r="U349"/>
      <c r="V349"/>
      <c r="W349"/>
      <c r="X349"/>
      <c r="Y349"/>
      <c r="Z349"/>
      <c r="AA349"/>
      <c r="AB349"/>
      <c r="AC349"/>
      <c r="AE349"/>
      <c r="AF349"/>
      <c r="AG349"/>
      <c r="AH349"/>
      <c r="AI349" s="161"/>
      <c r="AJ349"/>
      <c r="AK349"/>
      <c r="AL349"/>
      <c r="AM349"/>
      <c r="AN349"/>
      <c r="AO349"/>
      <c r="AP349"/>
      <c r="AR349" s="162"/>
      <c r="AS349"/>
      <c r="AT349"/>
      <c r="AU349"/>
      <c r="AV349"/>
      <c r="AW349"/>
      <c r="AX349"/>
      <c r="AY349"/>
    </row>
    <row r="350" spans="1:51" s="24" customFormat="1" ht="12.75">
      <c r="A350" s="122"/>
      <c r="B350" s="121"/>
      <c r="C350" s="123"/>
      <c r="D350"/>
      <c r="E350"/>
      <c r="F350"/>
      <c r="G350"/>
      <c r="H350" s="161"/>
      <c r="I350"/>
      <c r="J350"/>
      <c r="K350"/>
      <c r="L350"/>
      <c r="M350"/>
      <c r="N350"/>
      <c r="O350"/>
      <c r="P350"/>
      <c r="Q350"/>
      <c r="R350"/>
      <c r="S350"/>
      <c r="T350"/>
      <c r="U350"/>
      <c r="V350"/>
      <c r="W350"/>
      <c r="X350"/>
      <c r="Y350"/>
      <c r="Z350"/>
      <c r="AA350"/>
      <c r="AB350"/>
      <c r="AC350"/>
      <c r="AE350"/>
      <c r="AF350"/>
      <c r="AG350"/>
      <c r="AH350"/>
      <c r="AI350" s="161"/>
      <c r="AJ350"/>
      <c r="AK350"/>
      <c r="AL350"/>
      <c r="AM350"/>
      <c r="AN350"/>
      <c r="AO350"/>
      <c r="AP350"/>
      <c r="AR350" s="162"/>
      <c r="AS350"/>
      <c r="AT350"/>
      <c r="AU350"/>
      <c r="AV350"/>
      <c r="AW350"/>
      <c r="AX350"/>
      <c r="AY350"/>
    </row>
    <row r="351" spans="1:51" s="24" customFormat="1" ht="12.75">
      <c r="A351" s="127"/>
      <c r="B351" s="96"/>
      <c r="C351" s="97"/>
      <c r="D351"/>
      <c r="E351"/>
      <c r="F351"/>
      <c r="G351"/>
      <c r="H351" s="161"/>
      <c r="I351"/>
      <c r="J351"/>
      <c r="K351"/>
      <c r="L351"/>
      <c r="M351"/>
      <c r="N351"/>
      <c r="O351"/>
      <c r="P351"/>
      <c r="Q351"/>
      <c r="R351"/>
      <c r="S351"/>
      <c r="T351"/>
      <c r="U351"/>
      <c r="V351"/>
      <c r="W351"/>
      <c r="X351"/>
      <c r="Y351"/>
      <c r="Z351"/>
      <c r="AA351"/>
      <c r="AB351"/>
      <c r="AC351"/>
      <c r="AE351"/>
      <c r="AF351"/>
      <c r="AG351"/>
      <c r="AH351"/>
      <c r="AI351" s="161"/>
      <c r="AJ351"/>
      <c r="AK351"/>
      <c r="AL351"/>
      <c r="AM351"/>
      <c r="AN351"/>
      <c r="AO351"/>
      <c r="AP351"/>
      <c r="AR351" s="162"/>
      <c r="AS351"/>
      <c r="AT351"/>
      <c r="AU351"/>
      <c r="AV351"/>
      <c r="AW351"/>
      <c r="AX351"/>
      <c r="AY351"/>
    </row>
    <row r="352" spans="1:51" s="24" customFormat="1" ht="12.75">
      <c r="A352" s="127"/>
      <c r="B352" s="96"/>
      <c r="C352" s="97"/>
      <c r="D352"/>
      <c r="E352"/>
      <c r="F352"/>
      <c r="G352"/>
      <c r="H352" s="161"/>
      <c r="I352"/>
      <c r="J352"/>
      <c r="K352"/>
      <c r="L352"/>
      <c r="M352"/>
      <c r="N352"/>
      <c r="O352"/>
      <c r="P352"/>
      <c r="Q352"/>
      <c r="R352"/>
      <c r="S352"/>
      <c r="T352"/>
      <c r="U352"/>
      <c r="V352"/>
      <c r="W352"/>
      <c r="X352"/>
      <c r="Y352"/>
      <c r="Z352"/>
      <c r="AA352"/>
      <c r="AB352"/>
      <c r="AC352"/>
      <c r="AE352"/>
      <c r="AF352"/>
      <c r="AG352"/>
      <c r="AH352"/>
      <c r="AI352" s="161"/>
      <c r="AJ352"/>
      <c r="AK352"/>
      <c r="AL352"/>
      <c r="AM352"/>
      <c r="AN352"/>
      <c r="AO352"/>
      <c r="AP352"/>
      <c r="AR352" s="162"/>
      <c r="AS352"/>
      <c r="AT352"/>
      <c r="AU352"/>
      <c r="AV352"/>
      <c r="AW352"/>
      <c r="AX352"/>
      <c r="AY352"/>
    </row>
    <row r="353" spans="1:51" s="24" customFormat="1" ht="12.75">
      <c r="A353" s="127"/>
      <c r="B353" s="96"/>
      <c r="C353" s="97"/>
      <c r="D353"/>
      <c r="E353"/>
      <c r="F353"/>
      <c r="G353"/>
      <c r="H353" s="161"/>
      <c r="I353"/>
      <c r="J353"/>
      <c r="K353"/>
      <c r="L353"/>
      <c r="M353"/>
      <c r="N353"/>
      <c r="O353"/>
      <c r="P353"/>
      <c r="Q353"/>
      <c r="R353"/>
      <c r="S353"/>
      <c r="T353"/>
      <c r="U353"/>
      <c r="V353"/>
      <c r="W353"/>
      <c r="X353"/>
      <c r="Y353"/>
      <c r="Z353"/>
      <c r="AA353"/>
      <c r="AB353"/>
      <c r="AC353"/>
      <c r="AE353"/>
      <c r="AF353"/>
      <c r="AG353"/>
      <c r="AH353"/>
      <c r="AI353" s="161"/>
      <c r="AJ353"/>
      <c r="AK353"/>
      <c r="AL353"/>
      <c r="AM353"/>
      <c r="AN353"/>
      <c r="AO353"/>
      <c r="AP353"/>
      <c r="AR353" s="162"/>
      <c r="AS353"/>
      <c r="AT353"/>
      <c r="AU353"/>
      <c r="AV353"/>
      <c r="AW353"/>
      <c r="AX353"/>
      <c r="AY353"/>
    </row>
    <row r="354" spans="1:51" s="24" customFormat="1" ht="12.75">
      <c r="A354" s="127"/>
      <c r="B354" s="96"/>
      <c r="C354" s="97"/>
      <c r="D354"/>
      <c r="E354"/>
      <c r="F354"/>
      <c r="G354"/>
      <c r="H354" s="161"/>
      <c r="I354"/>
      <c r="J354"/>
      <c r="K354"/>
      <c r="L354"/>
      <c r="M354"/>
      <c r="N354"/>
      <c r="O354"/>
      <c r="P354"/>
      <c r="Q354"/>
      <c r="R354"/>
      <c r="S354"/>
      <c r="T354"/>
      <c r="U354"/>
      <c r="V354"/>
      <c r="W354"/>
      <c r="X354"/>
      <c r="Y354"/>
      <c r="Z354"/>
      <c r="AA354"/>
      <c r="AB354"/>
      <c r="AC354"/>
      <c r="AE354"/>
      <c r="AF354"/>
      <c r="AG354"/>
      <c r="AH354"/>
      <c r="AI354" s="161"/>
      <c r="AJ354"/>
      <c r="AK354"/>
      <c r="AL354"/>
      <c r="AM354"/>
      <c r="AN354"/>
      <c r="AO354"/>
      <c r="AP354"/>
      <c r="AR354" s="162"/>
      <c r="AS354"/>
      <c r="AT354"/>
      <c r="AU354"/>
      <c r="AV354"/>
      <c r="AW354"/>
      <c r="AX354"/>
      <c r="AY354"/>
    </row>
    <row r="355" spans="1:51" s="24" customFormat="1" ht="12.75">
      <c r="A355" s="127"/>
      <c r="B355" s="96"/>
      <c r="C355" s="97"/>
      <c r="D355"/>
      <c r="E355"/>
      <c r="F355"/>
      <c r="G355"/>
      <c r="H355" s="161"/>
      <c r="I355"/>
      <c r="J355"/>
      <c r="K355"/>
      <c r="L355"/>
      <c r="M355"/>
      <c r="N355"/>
      <c r="O355"/>
      <c r="P355"/>
      <c r="Q355"/>
      <c r="R355"/>
      <c r="S355"/>
      <c r="T355"/>
      <c r="U355"/>
      <c r="V355"/>
      <c r="W355"/>
      <c r="X355"/>
      <c r="Y355"/>
      <c r="Z355"/>
      <c r="AA355"/>
      <c r="AB355"/>
      <c r="AC355"/>
      <c r="AE355"/>
      <c r="AF355"/>
      <c r="AG355"/>
      <c r="AH355"/>
      <c r="AI355" s="161"/>
      <c r="AJ355"/>
      <c r="AK355"/>
      <c r="AL355"/>
      <c r="AM355"/>
      <c r="AN355"/>
      <c r="AO355"/>
      <c r="AP355"/>
      <c r="AR355" s="162"/>
      <c r="AS355"/>
      <c r="AT355"/>
      <c r="AU355"/>
      <c r="AV355"/>
      <c r="AW355"/>
      <c r="AX355"/>
      <c r="AY355"/>
    </row>
    <row r="356" spans="1:51" s="24" customFormat="1" ht="12.75">
      <c r="A356" s="127"/>
      <c r="B356" s="96"/>
      <c r="C356" s="97"/>
      <c r="D356"/>
      <c r="E356"/>
      <c r="F356"/>
      <c r="G356"/>
      <c r="H356" s="161"/>
      <c r="I356"/>
      <c r="J356"/>
      <c r="K356"/>
      <c r="L356"/>
      <c r="M356"/>
      <c r="N356"/>
      <c r="O356"/>
      <c r="P356"/>
      <c r="Q356"/>
      <c r="R356"/>
      <c r="S356"/>
      <c r="T356"/>
      <c r="U356"/>
      <c r="V356"/>
      <c r="W356"/>
      <c r="X356"/>
      <c r="Y356"/>
      <c r="Z356"/>
      <c r="AA356"/>
      <c r="AB356"/>
      <c r="AC356"/>
      <c r="AE356"/>
      <c r="AF356"/>
      <c r="AG356"/>
      <c r="AH356"/>
      <c r="AI356" s="161"/>
      <c r="AJ356"/>
      <c r="AK356"/>
      <c r="AL356"/>
      <c r="AM356"/>
      <c r="AN356"/>
      <c r="AO356"/>
      <c r="AP356"/>
      <c r="AR356" s="162"/>
      <c r="AS356"/>
      <c r="AT356"/>
      <c r="AU356"/>
      <c r="AV356"/>
      <c r="AW356"/>
      <c r="AX356"/>
      <c r="AY356"/>
    </row>
    <row r="357" spans="1:51" s="24" customFormat="1" ht="12.75">
      <c r="A357" s="125"/>
      <c r="B357" s="125"/>
      <c r="C357" s="124"/>
      <c r="D357"/>
      <c r="E357"/>
      <c r="F357"/>
      <c r="G357"/>
      <c r="H357" s="161"/>
      <c r="I357"/>
      <c r="J357"/>
      <c r="K357"/>
      <c r="L357"/>
      <c r="M357"/>
      <c r="N357"/>
      <c r="O357"/>
      <c r="P357"/>
      <c r="Q357"/>
      <c r="R357"/>
      <c r="S357"/>
      <c r="T357"/>
      <c r="U357"/>
      <c r="V357"/>
      <c r="W357"/>
      <c r="X357"/>
      <c r="Y357"/>
      <c r="Z357"/>
      <c r="AA357"/>
      <c r="AB357"/>
      <c r="AC357"/>
      <c r="AE357"/>
      <c r="AF357"/>
      <c r="AG357"/>
      <c r="AH357"/>
      <c r="AI357" s="161"/>
      <c r="AJ357"/>
      <c r="AK357"/>
      <c r="AL357"/>
      <c r="AM357"/>
      <c r="AN357"/>
      <c r="AO357"/>
      <c r="AP357"/>
      <c r="AR357" s="162"/>
      <c r="AS357"/>
      <c r="AT357"/>
      <c r="AU357"/>
      <c r="AV357"/>
      <c r="AW357"/>
      <c r="AX357"/>
      <c r="AY357"/>
    </row>
    <row r="358" spans="1:51" s="24" customFormat="1" ht="12.75">
      <c r="A358" s="122"/>
      <c r="B358" s="121"/>
      <c r="C358" s="123"/>
      <c r="D358"/>
      <c r="E358"/>
      <c r="F358"/>
      <c r="G358"/>
      <c r="H358" s="161"/>
      <c r="I358"/>
      <c r="J358"/>
      <c r="K358"/>
      <c r="L358"/>
      <c r="M358"/>
      <c r="N358"/>
      <c r="O358"/>
      <c r="P358"/>
      <c r="Q358"/>
      <c r="R358"/>
      <c r="S358"/>
      <c r="T358"/>
      <c r="U358"/>
      <c r="V358"/>
      <c r="W358"/>
      <c r="X358"/>
      <c r="Y358"/>
      <c r="Z358"/>
      <c r="AA358"/>
      <c r="AB358"/>
      <c r="AC358"/>
      <c r="AE358"/>
      <c r="AF358"/>
      <c r="AG358"/>
      <c r="AH358"/>
      <c r="AI358" s="161"/>
      <c r="AJ358"/>
      <c r="AK358"/>
      <c r="AL358"/>
      <c r="AM358"/>
      <c r="AN358"/>
      <c r="AO358"/>
      <c r="AP358"/>
      <c r="AR358" s="162"/>
      <c r="AS358"/>
      <c r="AT358"/>
      <c r="AU358"/>
      <c r="AV358"/>
      <c r="AW358"/>
      <c r="AX358"/>
      <c r="AY358"/>
    </row>
    <row r="359" spans="1:51" s="24" customFormat="1" ht="12.75">
      <c r="A359" s="127"/>
      <c r="B359" s="96"/>
      <c r="C359" s="97"/>
      <c r="D359"/>
      <c r="E359"/>
      <c r="F359"/>
      <c r="G359"/>
      <c r="H359" s="161"/>
      <c r="I359"/>
      <c r="J359"/>
      <c r="K359"/>
      <c r="L359"/>
      <c r="M359"/>
      <c r="N359"/>
      <c r="O359"/>
      <c r="P359"/>
      <c r="Q359"/>
      <c r="R359"/>
      <c r="S359"/>
      <c r="T359"/>
      <c r="U359"/>
      <c r="V359"/>
      <c r="W359"/>
      <c r="X359"/>
      <c r="Y359"/>
      <c r="Z359"/>
      <c r="AA359"/>
      <c r="AB359"/>
      <c r="AC359"/>
      <c r="AE359"/>
      <c r="AF359"/>
      <c r="AG359"/>
      <c r="AH359"/>
      <c r="AI359" s="161"/>
      <c r="AJ359"/>
      <c r="AK359"/>
      <c r="AL359"/>
      <c r="AM359"/>
      <c r="AN359"/>
      <c r="AO359"/>
      <c r="AP359"/>
      <c r="AR359" s="162"/>
      <c r="AS359"/>
      <c r="AT359"/>
      <c r="AU359"/>
      <c r="AV359"/>
      <c r="AW359"/>
      <c r="AX359"/>
      <c r="AY359"/>
    </row>
    <row r="360" spans="1:51" s="24" customFormat="1" ht="12.75">
      <c r="A360" s="127"/>
      <c r="B360" s="96"/>
      <c r="C360" s="97"/>
      <c r="D360"/>
      <c r="E360"/>
      <c r="F360"/>
      <c r="G360"/>
      <c r="H360" s="161"/>
      <c r="I360"/>
      <c r="J360"/>
      <c r="K360"/>
      <c r="L360"/>
      <c r="M360"/>
      <c r="N360"/>
      <c r="O360"/>
      <c r="P360"/>
      <c r="Q360"/>
      <c r="R360"/>
      <c r="S360"/>
      <c r="T360"/>
      <c r="U360"/>
      <c r="V360"/>
      <c r="W360"/>
      <c r="X360"/>
      <c r="Y360"/>
      <c r="Z360"/>
      <c r="AA360"/>
      <c r="AB360"/>
      <c r="AC360"/>
      <c r="AE360"/>
      <c r="AF360"/>
      <c r="AG360"/>
      <c r="AH360"/>
      <c r="AI360" s="161"/>
      <c r="AJ360"/>
      <c r="AK360"/>
      <c r="AL360"/>
      <c r="AM360"/>
      <c r="AN360"/>
      <c r="AO360"/>
      <c r="AP360"/>
      <c r="AR360" s="162"/>
      <c r="AS360"/>
      <c r="AT360"/>
      <c r="AU360"/>
      <c r="AV360"/>
      <c r="AW360"/>
      <c r="AX360"/>
      <c r="AY360"/>
    </row>
    <row r="361" spans="1:51" s="24" customFormat="1" ht="12.75">
      <c r="A361" s="127"/>
      <c r="B361" s="96"/>
      <c r="C361" s="97"/>
      <c r="D361"/>
      <c r="E361"/>
      <c r="F361"/>
      <c r="G361"/>
      <c r="H361" s="161"/>
      <c r="I361"/>
      <c r="J361"/>
      <c r="K361"/>
      <c r="L361"/>
      <c r="M361"/>
      <c r="N361"/>
      <c r="O361"/>
      <c r="P361"/>
      <c r="Q361"/>
      <c r="R361"/>
      <c r="S361"/>
      <c r="T361"/>
      <c r="U361"/>
      <c r="V361"/>
      <c r="W361"/>
      <c r="X361"/>
      <c r="Y361"/>
      <c r="Z361"/>
      <c r="AA361"/>
      <c r="AB361"/>
      <c r="AC361"/>
      <c r="AE361"/>
      <c r="AF361"/>
      <c r="AG361"/>
      <c r="AH361"/>
      <c r="AI361" s="161"/>
      <c r="AJ361"/>
      <c r="AK361"/>
      <c r="AL361"/>
      <c r="AM361"/>
      <c r="AN361"/>
      <c r="AO361"/>
      <c r="AP361"/>
      <c r="AR361" s="162"/>
      <c r="AS361"/>
      <c r="AT361"/>
      <c r="AU361"/>
      <c r="AV361"/>
      <c r="AW361"/>
      <c r="AX361"/>
      <c r="AY361"/>
    </row>
    <row r="362" spans="1:51" s="24" customFormat="1" ht="12.75">
      <c r="A362" s="127"/>
      <c r="B362" s="96"/>
      <c r="C362" s="97"/>
      <c r="D362"/>
      <c r="E362"/>
      <c r="F362"/>
      <c r="G362"/>
      <c r="H362" s="161"/>
      <c r="I362"/>
      <c r="J362"/>
      <c r="K362"/>
      <c r="L362"/>
      <c r="M362"/>
      <c r="N362"/>
      <c r="O362"/>
      <c r="P362"/>
      <c r="Q362"/>
      <c r="R362"/>
      <c r="S362"/>
      <c r="T362"/>
      <c r="U362"/>
      <c r="V362"/>
      <c r="W362"/>
      <c r="X362"/>
      <c r="Y362"/>
      <c r="Z362"/>
      <c r="AA362"/>
      <c r="AB362"/>
      <c r="AC362"/>
      <c r="AE362"/>
      <c r="AF362"/>
      <c r="AG362"/>
      <c r="AH362"/>
      <c r="AI362" s="161"/>
      <c r="AJ362"/>
      <c r="AK362"/>
      <c r="AL362"/>
      <c r="AM362"/>
      <c r="AN362"/>
      <c r="AO362"/>
      <c r="AP362"/>
      <c r="AR362" s="162"/>
      <c r="AS362"/>
      <c r="AT362"/>
      <c r="AU362"/>
      <c r="AV362"/>
      <c r="AW362"/>
      <c r="AX362"/>
      <c r="AY362"/>
    </row>
    <row r="363" spans="1:51" s="24" customFormat="1" ht="12.75">
      <c r="A363" s="127"/>
      <c r="B363" s="96"/>
      <c r="C363" s="97"/>
      <c r="D363"/>
      <c r="E363"/>
      <c r="F363"/>
      <c r="G363"/>
      <c r="H363" s="161"/>
      <c r="I363"/>
      <c r="J363"/>
      <c r="K363"/>
      <c r="L363"/>
      <c r="M363"/>
      <c r="N363"/>
      <c r="O363"/>
      <c r="P363"/>
      <c r="Q363"/>
      <c r="R363"/>
      <c r="S363"/>
      <c r="T363"/>
      <c r="U363"/>
      <c r="V363"/>
      <c r="W363"/>
      <c r="X363"/>
      <c r="Y363"/>
      <c r="Z363"/>
      <c r="AA363"/>
      <c r="AB363"/>
      <c r="AC363"/>
      <c r="AE363"/>
      <c r="AF363"/>
      <c r="AG363"/>
      <c r="AH363"/>
      <c r="AI363" s="161"/>
      <c r="AJ363"/>
      <c r="AK363"/>
      <c r="AL363"/>
      <c r="AM363"/>
      <c r="AN363"/>
      <c r="AO363"/>
      <c r="AP363"/>
      <c r="AR363" s="162"/>
      <c r="AS363"/>
      <c r="AT363"/>
      <c r="AU363"/>
      <c r="AV363"/>
      <c r="AW363"/>
      <c r="AX363"/>
      <c r="AY363"/>
    </row>
    <row r="364" spans="1:51" s="24" customFormat="1" ht="12.75">
      <c r="A364" s="127"/>
      <c r="B364" s="96"/>
      <c r="C364" s="97"/>
      <c r="D364"/>
      <c r="E364"/>
      <c r="F364"/>
      <c r="G364"/>
      <c r="H364" s="161"/>
      <c r="I364"/>
      <c r="J364"/>
      <c r="K364"/>
      <c r="L364"/>
      <c r="M364"/>
      <c r="N364"/>
      <c r="O364"/>
      <c r="P364"/>
      <c r="Q364"/>
      <c r="R364"/>
      <c r="S364"/>
      <c r="T364"/>
      <c r="U364"/>
      <c r="V364"/>
      <c r="W364"/>
      <c r="X364"/>
      <c r="Y364"/>
      <c r="Z364"/>
      <c r="AA364"/>
      <c r="AB364"/>
      <c r="AC364"/>
      <c r="AE364"/>
      <c r="AF364"/>
      <c r="AG364"/>
      <c r="AH364"/>
      <c r="AI364" s="161"/>
      <c r="AJ364"/>
      <c r="AK364"/>
      <c r="AL364"/>
      <c r="AM364"/>
      <c r="AN364"/>
      <c r="AO364"/>
      <c r="AP364"/>
      <c r="AR364" s="162"/>
      <c r="AS364"/>
      <c r="AT364"/>
      <c r="AU364"/>
      <c r="AV364"/>
      <c r="AW364"/>
      <c r="AX364"/>
      <c r="AY364"/>
    </row>
    <row r="365" spans="1:51" s="24" customFormat="1" ht="12.75">
      <c r="A365" s="127"/>
      <c r="B365" s="96"/>
      <c r="C365" s="97"/>
      <c r="D365"/>
      <c r="E365"/>
      <c r="F365"/>
      <c r="G365"/>
      <c r="H365" s="161"/>
      <c r="I365"/>
      <c r="J365"/>
      <c r="K365"/>
      <c r="L365"/>
      <c r="M365"/>
      <c r="N365"/>
      <c r="O365"/>
      <c r="P365"/>
      <c r="Q365"/>
      <c r="R365"/>
      <c r="S365"/>
      <c r="T365"/>
      <c r="U365"/>
      <c r="V365"/>
      <c r="W365"/>
      <c r="X365"/>
      <c r="Y365"/>
      <c r="Z365"/>
      <c r="AA365"/>
      <c r="AB365"/>
      <c r="AC365"/>
      <c r="AE365"/>
      <c r="AF365"/>
      <c r="AG365"/>
      <c r="AH365"/>
      <c r="AI365" s="161"/>
      <c r="AJ365"/>
      <c r="AK365"/>
      <c r="AL365"/>
      <c r="AM365"/>
      <c r="AN365"/>
      <c r="AO365"/>
      <c r="AP365"/>
      <c r="AR365" s="162"/>
      <c r="AS365"/>
      <c r="AT365"/>
      <c r="AU365"/>
      <c r="AV365"/>
      <c r="AW365"/>
      <c r="AX365"/>
      <c r="AY365"/>
    </row>
    <row r="366" spans="1:51" s="24" customFormat="1" ht="12.75">
      <c r="A366" s="125"/>
      <c r="B366" s="125"/>
      <c r="C366" s="126"/>
      <c r="D366"/>
      <c r="E366"/>
      <c r="F366"/>
      <c r="G366"/>
      <c r="H366" s="161"/>
      <c r="I366"/>
      <c r="J366"/>
      <c r="K366"/>
      <c r="L366"/>
      <c r="M366"/>
      <c r="N366"/>
      <c r="O366"/>
      <c r="P366"/>
      <c r="Q366"/>
      <c r="R366"/>
      <c r="S366"/>
      <c r="T366"/>
      <c r="U366"/>
      <c r="V366"/>
      <c r="W366"/>
      <c r="X366"/>
      <c r="Y366"/>
      <c r="Z366"/>
      <c r="AA366"/>
      <c r="AB366"/>
      <c r="AC366"/>
      <c r="AE366"/>
      <c r="AF366"/>
      <c r="AG366"/>
      <c r="AH366"/>
      <c r="AI366" s="161"/>
      <c r="AJ366"/>
      <c r="AK366"/>
      <c r="AL366"/>
      <c r="AM366"/>
      <c r="AN366"/>
      <c r="AO366"/>
      <c r="AP366"/>
      <c r="AR366" s="162"/>
      <c r="AS366"/>
      <c r="AT366"/>
      <c r="AU366"/>
      <c r="AV366"/>
      <c r="AW366"/>
      <c r="AX366"/>
      <c r="AY366"/>
    </row>
    <row r="367" spans="1:51" s="24" customFormat="1" ht="12.75">
      <c r="A367" s="122"/>
      <c r="B367" s="121"/>
      <c r="C367" s="123"/>
      <c r="D367"/>
      <c r="E367"/>
      <c r="F367"/>
      <c r="G367"/>
      <c r="H367" s="161"/>
      <c r="I367"/>
      <c r="J367"/>
      <c r="K367"/>
      <c r="L367"/>
      <c r="M367"/>
      <c r="N367"/>
      <c r="O367"/>
      <c r="P367"/>
      <c r="Q367"/>
      <c r="R367"/>
      <c r="S367"/>
      <c r="T367"/>
      <c r="U367"/>
      <c r="V367"/>
      <c r="W367"/>
      <c r="X367"/>
      <c r="Y367"/>
      <c r="Z367"/>
      <c r="AA367"/>
      <c r="AB367"/>
      <c r="AC367"/>
      <c r="AE367"/>
      <c r="AF367"/>
      <c r="AG367"/>
      <c r="AH367"/>
      <c r="AI367" s="161"/>
      <c r="AJ367"/>
      <c r="AK367"/>
      <c r="AL367"/>
      <c r="AM367"/>
      <c r="AN367"/>
      <c r="AO367"/>
      <c r="AP367"/>
      <c r="AR367" s="162"/>
      <c r="AS367"/>
      <c r="AT367"/>
      <c r="AU367"/>
      <c r="AV367"/>
      <c r="AW367"/>
      <c r="AX367"/>
      <c r="AY367"/>
    </row>
    <row r="368" spans="1:51" s="24" customFormat="1" ht="12.75">
      <c r="A368" s="127"/>
      <c r="B368" s="96"/>
      <c r="C368" s="97"/>
      <c r="D368"/>
      <c r="E368"/>
      <c r="F368"/>
      <c r="G368"/>
      <c r="H368" s="161"/>
      <c r="I368"/>
      <c r="J368"/>
      <c r="K368"/>
      <c r="L368"/>
      <c r="M368"/>
      <c r="N368"/>
      <c r="O368"/>
      <c r="P368"/>
      <c r="Q368"/>
      <c r="R368"/>
      <c r="S368"/>
      <c r="T368"/>
      <c r="U368"/>
      <c r="V368"/>
      <c r="W368"/>
      <c r="X368"/>
      <c r="Y368"/>
      <c r="Z368"/>
      <c r="AA368"/>
      <c r="AB368"/>
      <c r="AC368"/>
      <c r="AE368"/>
      <c r="AF368"/>
      <c r="AG368"/>
      <c r="AH368"/>
      <c r="AI368" s="161"/>
      <c r="AJ368"/>
      <c r="AK368"/>
      <c r="AL368"/>
      <c r="AM368"/>
      <c r="AN368"/>
      <c r="AO368"/>
      <c r="AP368"/>
      <c r="AR368" s="162"/>
      <c r="AS368"/>
      <c r="AT368"/>
      <c r="AU368"/>
      <c r="AV368"/>
      <c r="AW368"/>
      <c r="AX368"/>
      <c r="AY368"/>
    </row>
    <row r="369" spans="1:51" s="24" customFormat="1" ht="12.75">
      <c r="A369" s="127"/>
      <c r="B369" s="96"/>
      <c r="C369" s="97"/>
      <c r="D369"/>
      <c r="E369"/>
      <c r="F369"/>
      <c r="G369"/>
      <c r="H369" s="161"/>
      <c r="I369"/>
      <c r="J369"/>
      <c r="K369"/>
      <c r="L369"/>
      <c r="M369"/>
      <c r="N369"/>
      <c r="O369"/>
      <c r="P369"/>
      <c r="Q369"/>
      <c r="R369"/>
      <c r="S369"/>
      <c r="T369"/>
      <c r="U369"/>
      <c r="V369"/>
      <c r="W369"/>
      <c r="X369"/>
      <c r="Y369"/>
      <c r="Z369"/>
      <c r="AA369"/>
      <c r="AB369"/>
      <c r="AC369"/>
      <c r="AE369"/>
      <c r="AF369"/>
      <c r="AG369"/>
      <c r="AH369"/>
      <c r="AI369" s="161"/>
      <c r="AJ369"/>
      <c r="AK369"/>
      <c r="AL369"/>
      <c r="AM369"/>
      <c r="AN369"/>
      <c r="AO369"/>
      <c r="AP369"/>
      <c r="AR369" s="162"/>
      <c r="AS369"/>
      <c r="AT369"/>
      <c r="AU369"/>
      <c r="AV369"/>
      <c r="AW369"/>
      <c r="AX369"/>
      <c r="AY369"/>
    </row>
    <row r="370" spans="1:51" s="24" customFormat="1" ht="12.75">
      <c r="A370" s="127"/>
      <c r="B370" s="96"/>
      <c r="C370" s="97"/>
      <c r="D370"/>
      <c r="E370"/>
      <c r="F370"/>
      <c r="G370"/>
      <c r="H370" s="161"/>
      <c r="I370"/>
      <c r="J370"/>
      <c r="K370"/>
      <c r="L370"/>
      <c r="M370"/>
      <c r="N370"/>
      <c r="O370"/>
      <c r="P370"/>
      <c r="Q370"/>
      <c r="R370"/>
      <c r="S370"/>
      <c r="T370"/>
      <c r="U370"/>
      <c r="V370"/>
      <c r="W370"/>
      <c r="X370"/>
      <c r="Y370"/>
      <c r="Z370"/>
      <c r="AA370"/>
      <c r="AB370"/>
      <c r="AC370"/>
      <c r="AE370"/>
      <c r="AF370"/>
      <c r="AG370"/>
      <c r="AH370"/>
      <c r="AI370" s="161"/>
      <c r="AJ370"/>
      <c r="AK370"/>
      <c r="AL370"/>
      <c r="AM370"/>
      <c r="AN370"/>
      <c r="AO370"/>
      <c r="AP370"/>
      <c r="AR370" s="162"/>
      <c r="AS370"/>
      <c r="AT370"/>
      <c r="AU370"/>
      <c r="AV370"/>
      <c r="AW370"/>
      <c r="AX370"/>
      <c r="AY370"/>
    </row>
    <row r="371" spans="1:51" s="24" customFormat="1" ht="12.75">
      <c r="A371" s="127"/>
      <c r="B371" s="96"/>
      <c r="C371" s="97"/>
      <c r="D371"/>
      <c r="E371"/>
      <c r="F371"/>
      <c r="G371"/>
      <c r="H371" s="161"/>
      <c r="I371"/>
      <c r="J371"/>
      <c r="K371"/>
      <c r="L371"/>
      <c r="M371"/>
      <c r="N371"/>
      <c r="O371"/>
      <c r="P371"/>
      <c r="Q371"/>
      <c r="R371"/>
      <c r="S371"/>
      <c r="T371"/>
      <c r="U371"/>
      <c r="V371"/>
      <c r="W371"/>
      <c r="X371"/>
      <c r="Y371"/>
      <c r="Z371"/>
      <c r="AA371"/>
      <c r="AB371"/>
      <c r="AC371"/>
      <c r="AE371"/>
      <c r="AF371"/>
      <c r="AG371"/>
      <c r="AH371"/>
      <c r="AI371" s="161"/>
      <c r="AJ371"/>
      <c r="AK371"/>
      <c r="AL371"/>
      <c r="AM371"/>
      <c r="AN371"/>
      <c r="AO371"/>
      <c r="AP371"/>
      <c r="AR371" s="162"/>
      <c r="AS371"/>
      <c r="AT371"/>
      <c r="AU371"/>
      <c r="AV371"/>
      <c r="AW371"/>
      <c r="AX371"/>
      <c r="AY371"/>
    </row>
    <row r="372" spans="1:51" s="24" customFormat="1" ht="12.75">
      <c r="A372" s="127"/>
      <c r="B372" s="96"/>
      <c r="C372" s="97"/>
      <c r="D372"/>
      <c r="E372"/>
      <c r="F372"/>
      <c r="G372"/>
      <c r="H372" s="161"/>
      <c r="I372"/>
      <c r="J372"/>
      <c r="K372"/>
      <c r="L372"/>
      <c r="M372"/>
      <c r="N372"/>
      <c r="O372"/>
      <c r="P372"/>
      <c r="Q372"/>
      <c r="R372"/>
      <c r="S372"/>
      <c r="T372"/>
      <c r="U372"/>
      <c r="V372"/>
      <c r="W372"/>
      <c r="X372"/>
      <c r="Y372"/>
      <c r="Z372"/>
      <c r="AA372"/>
      <c r="AB372"/>
      <c r="AC372"/>
      <c r="AE372"/>
      <c r="AF372"/>
      <c r="AG372"/>
      <c r="AH372"/>
      <c r="AI372" s="161"/>
      <c r="AJ372"/>
      <c r="AK372"/>
      <c r="AL372"/>
      <c r="AM372"/>
      <c r="AN372"/>
      <c r="AO372"/>
      <c r="AP372"/>
      <c r="AR372" s="162"/>
      <c r="AS372"/>
      <c r="AT372"/>
      <c r="AU372"/>
      <c r="AV372"/>
      <c r="AW372"/>
      <c r="AX372"/>
      <c r="AY372"/>
    </row>
    <row r="373" spans="1:51" s="24" customFormat="1" ht="12.75">
      <c r="A373" s="127"/>
      <c r="B373" s="96"/>
      <c r="C373" s="97"/>
      <c r="D373"/>
      <c r="E373"/>
      <c r="F373"/>
      <c r="G373"/>
      <c r="H373" s="161"/>
      <c r="I373"/>
      <c r="J373"/>
      <c r="K373"/>
      <c r="L373"/>
      <c r="M373"/>
      <c r="N373"/>
      <c r="O373"/>
      <c r="P373"/>
      <c r="Q373"/>
      <c r="R373"/>
      <c r="S373"/>
      <c r="T373"/>
      <c r="U373"/>
      <c r="V373"/>
      <c r="W373"/>
      <c r="X373"/>
      <c r="Y373"/>
      <c r="Z373"/>
      <c r="AA373"/>
      <c r="AB373"/>
      <c r="AC373"/>
      <c r="AE373"/>
      <c r="AF373"/>
      <c r="AG373"/>
      <c r="AH373"/>
      <c r="AI373" s="161"/>
      <c r="AJ373"/>
      <c r="AK373"/>
      <c r="AL373"/>
      <c r="AM373"/>
      <c r="AN373"/>
      <c r="AO373"/>
      <c r="AP373"/>
      <c r="AR373" s="162"/>
      <c r="AS373"/>
      <c r="AT373"/>
      <c r="AU373"/>
      <c r="AV373"/>
      <c r="AW373"/>
      <c r="AX373"/>
      <c r="AY373"/>
    </row>
    <row r="374" spans="1:51" s="24" customFormat="1" ht="12.75">
      <c r="A374" s="125"/>
      <c r="B374" s="125"/>
      <c r="C374" s="126"/>
      <c r="D374"/>
      <c r="E374"/>
      <c r="F374"/>
      <c r="G374"/>
      <c r="H374" s="161"/>
      <c r="I374"/>
      <c r="J374"/>
      <c r="K374"/>
      <c r="L374"/>
      <c r="M374"/>
      <c r="N374"/>
      <c r="O374"/>
      <c r="P374"/>
      <c r="Q374"/>
      <c r="R374"/>
      <c r="S374"/>
      <c r="T374"/>
      <c r="U374"/>
      <c r="V374"/>
      <c r="W374"/>
      <c r="X374"/>
      <c r="Y374"/>
      <c r="Z374"/>
      <c r="AA374"/>
      <c r="AB374"/>
      <c r="AC374"/>
      <c r="AE374"/>
      <c r="AF374"/>
      <c r="AG374"/>
      <c r="AH374"/>
      <c r="AI374" s="161"/>
      <c r="AJ374"/>
      <c r="AK374"/>
      <c r="AL374"/>
      <c r="AM374"/>
      <c r="AN374"/>
      <c r="AO374"/>
      <c r="AP374"/>
      <c r="AR374" s="162"/>
      <c r="AS374"/>
      <c r="AT374"/>
      <c r="AU374"/>
      <c r="AV374"/>
      <c r="AW374"/>
      <c r="AX374"/>
      <c r="AY374"/>
    </row>
    <row r="375" spans="1:51" s="24" customFormat="1" ht="12.75">
      <c r="A375" s="122"/>
      <c r="B375" s="121"/>
      <c r="C375" s="123"/>
      <c r="D375"/>
      <c r="E375"/>
      <c r="F375"/>
      <c r="G375"/>
      <c r="H375" s="161"/>
      <c r="I375"/>
      <c r="J375"/>
      <c r="K375"/>
      <c r="L375"/>
      <c r="M375"/>
      <c r="N375"/>
      <c r="O375"/>
      <c r="P375"/>
      <c r="Q375"/>
      <c r="R375"/>
      <c r="S375"/>
      <c r="T375"/>
      <c r="U375"/>
      <c r="V375"/>
      <c r="W375"/>
      <c r="X375"/>
      <c r="Y375"/>
      <c r="Z375"/>
      <c r="AA375"/>
      <c r="AB375"/>
      <c r="AC375"/>
      <c r="AE375"/>
      <c r="AF375"/>
      <c r="AG375"/>
      <c r="AH375"/>
      <c r="AI375" s="161"/>
      <c r="AJ375"/>
      <c r="AK375"/>
      <c r="AL375"/>
      <c r="AM375"/>
      <c r="AN375"/>
      <c r="AO375"/>
      <c r="AP375"/>
      <c r="AR375" s="162"/>
      <c r="AS375"/>
      <c r="AT375"/>
      <c r="AU375"/>
      <c r="AV375"/>
      <c r="AW375"/>
      <c r="AX375"/>
      <c r="AY375"/>
    </row>
    <row r="376" spans="1:51" s="24" customFormat="1" ht="12.75">
      <c r="A376" s="127"/>
      <c r="B376" s="96"/>
      <c r="C376" s="97"/>
      <c r="D376"/>
      <c r="E376"/>
      <c r="F376"/>
      <c r="G376"/>
      <c r="H376" s="161"/>
      <c r="I376"/>
      <c r="J376"/>
      <c r="K376"/>
      <c r="L376"/>
      <c r="M376"/>
      <c r="N376"/>
      <c r="O376"/>
      <c r="P376"/>
      <c r="Q376"/>
      <c r="R376"/>
      <c r="S376"/>
      <c r="T376"/>
      <c r="U376"/>
      <c r="V376"/>
      <c r="W376"/>
      <c r="X376"/>
      <c r="Y376"/>
      <c r="Z376"/>
      <c r="AA376"/>
      <c r="AB376"/>
      <c r="AC376"/>
      <c r="AE376"/>
      <c r="AF376"/>
      <c r="AG376"/>
      <c r="AH376"/>
      <c r="AI376" s="161"/>
      <c r="AJ376"/>
      <c r="AK376"/>
      <c r="AL376"/>
      <c r="AM376"/>
      <c r="AN376"/>
      <c r="AO376"/>
      <c r="AP376"/>
      <c r="AR376" s="162"/>
      <c r="AS376"/>
      <c r="AT376"/>
      <c r="AU376"/>
      <c r="AV376"/>
      <c r="AW376"/>
      <c r="AX376"/>
      <c r="AY376"/>
    </row>
    <row r="377" spans="1:51" s="24" customFormat="1" ht="12.75">
      <c r="A377" s="127"/>
      <c r="B377" s="96"/>
      <c r="C377" s="97"/>
      <c r="D377"/>
      <c r="E377"/>
      <c r="F377"/>
      <c r="G377"/>
      <c r="H377" s="161"/>
      <c r="I377"/>
      <c r="J377"/>
      <c r="K377"/>
      <c r="L377"/>
      <c r="M377"/>
      <c r="N377"/>
      <c r="O377"/>
      <c r="P377"/>
      <c r="Q377"/>
      <c r="R377"/>
      <c r="S377"/>
      <c r="T377"/>
      <c r="U377"/>
      <c r="V377"/>
      <c r="W377"/>
      <c r="X377"/>
      <c r="Y377"/>
      <c r="Z377"/>
      <c r="AA377"/>
      <c r="AB377"/>
      <c r="AC377"/>
      <c r="AE377"/>
      <c r="AF377"/>
      <c r="AG377"/>
      <c r="AH377"/>
      <c r="AI377" s="161"/>
      <c r="AJ377"/>
      <c r="AK377"/>
      <c r="AL377"/>
      <c r="AM377"/>
      <c r="AN377"/>
      <c r="AO377"/>
      <c r="AP377"/>
      <c r="AR377" s="162"/>
      <c r="AS377"/>
      <c r="AT377"/>
      <c r="AU377"/>
      <c r="AV377"/>
      <c r="AW377"/>
      <c r="AX377"/>
      <c r="AY377"/>
    </row>
    <row r="378" spans="1:51" s="24" customFormat="1" ht="12.75">
      <c r="A378" s="127"/>
      <c r="B378" s="96"/>
      <c r="C378" s="97"/>
      <c r="D378"/>
      <c r="E378"/>
      <c r="F378"/>
      <c r="G378"/>
      <c r="H378" s="161"/>
      <c r="I378"/>
      <c r="J378"/>
      <c r="K378"/>
      <c r="L378"/>
      <c r="M378"/>
      <c r="N378"/>
      <c r="O378"/>
      <c r="P378"/>
      <c r="Q378"/>
      <c r="R378"/>
      <c r="S378"/>
      <c r="T378"/>
      <c r="U378"/>
      <c r="V378"/>
      <c r="W378"/>
      <c r="X378"/>
      <c r="Y378"/>
      <c r="Z378"/>
      <c r="AA378"/>
      <c r="AB378"/>
      <c r="AC378"/>
      <c r="AE378"/>
      <c r="AF378"/>
      <c r="AG378"/>
      <c r="AH378"/>
      <c r="AI378" s="161"/>
      <c r="AJ378"/>
      <c r="AK378"/>
      <c r="AL378"/>
      <c r="AM378"/>
      <c r="AN378"/>
      <c r="AO378"/>
      <c r="AP378"/>
      <c r="AR378" s="162"/>
      <c r="AS378"/>
      <c r="AT378"/>
      <c r="AU378"/>
      <c r="AV378"/>
      <c r="AW378"/>
      <c r="AX378"/>
      <c r="AY378"/>
    </row>
    <row r="379" spans="1:51" s="24" customFormat="1" ht="12.75">
      <c r="A379" s="127"/>
      <c r="B379" s="96"/>
      <c r="C379" s="97"/>
      <c r="D379"/>
      <c r="E379"/>
      <c r="F379"/>
      <c r="G379"/>
      <c r="H379" s="161"/>
      <c r="I379"/>
      <c r="J379"/>
      <c r="K379"/>
      <c r="L379"/>
      <c r="M379"/>
      <c r="N379"/>
      <c r="O379"/>
      <c r="P379"/>
      <c r="Q379"/>
      <c r="R379"/>
      <c r="S379"/>
      <c r="T379"/>
      <c r="U379"/>
      <c r="V379"/>
      <c r="W379"/>
      <c r="X379"/>
      <c r="Y379"/>
      <c r="Z379"/>
      <c r="AA379"/>
      <c r="AB379"/>
      <c r="AC379"/>
      <c r="AE379"/>
      <c r="AF379"/>
      <c r="AG379"/>
      <c r="AH379"/>
      <c r="AI379" s="161"/>
      <c r="AJ379"/>
      <c r="AK379"/>
      <c r="AL379"/>
      <c r="AM379"/>
      <c r="AN379"/>
      <c r="AO379"/>
      <c r="AP379"/>
      <c r="AR379" s="162"/>
      <c r="AS379"/>
      <c r="AT379"/>
      <c r="AU379"/>
      <c r="AV379"/>
      <c r="AW379"/>
      <c r="AX379"/>
      <c r="AY379"/>
    </row>
    <row r="380" spans="1:51" s="24" customFormat="1" ht="12.75">
      <c r="A380" s="127"/>
      <c r="B380" s="96"/>
      <c r="C380" s="97"/>
      <c r="D380"/>
      <c r="E380"/>
      <c r="F380"/>
      <c r="G380"/>
      <c r="H380" s="161"/>
      <c r="I380"/>
      <c r="J380"/>
      <c r="K380"/>
      <c r="L380"/>
      <c r="M380"/>
      <c r="N380"/>
      <c r="O380"/>
      <c r="P380"/>
      <c r="Q380"/>
      <c r="R380"/>
      <c r="S380"/>
      <c r="T380"/>
      <c r="U380"/>
      <c r="V380"/>
      <c r="W380"/>
      <c r="X380"/>
      <c r="Y380"/>
      <c r="Z380"/>
      <c r="AA380"/>
      <c r="AB380"/>
      <c r="AC380"/>
      <c r="AE380"/>
      <c r="AF380"/>
      <c r="AG380"/>
      <c r="AH380"/>
      <c r="AI380" s="161"/>
      <c r="AJ380"/>
      <c r="AK380"/>
      <c r="AL380"/>
      <c r="AM380"/>
      <c r="AN380"/>
      <c r="AO380"/>
      <c r="AP380"/>
      <c r="AR380" s="162"/>
      <c r="AS380"/>
      <c r="AT380"/>
      <c r="AU380"/>
      <c r="AV380"/>
      <c r="AW380"/>
      <c r="AX380"/>
      <c r="AY380"/>
    </row>
    <row r="381" spans="1:51" s="24" customFormat="1" ht="12.75">
      <c r="A381" s="125"/>
      <c r="B381" s="125"/>
      <c r="C381" s="126"/>
      <c r="D381"/>
      <c r="E381"/>
      <c r="F381"/>
      <c r="G381"/>
      <c r="H381" s="161"/>
      <c r="I381"/>
      <c r="J381"/>
      <c r="K381"/>
      <c r="L381"/>
      <c r="M381"/>
      <c r="N381"/>
      <c r="O381"/>
      <c r="P381"/>
      <c r="Q381"/>
      <c r="R381"/>
      <c r="S381"/>
      <c r="T381"/>
      <c r="U381"/>
      <c r="V381"/>
      <c r="W381"/>
      <c r="X381"/>
      <c r="Y381"/>
      <c r="Z381"/>
      <c r="AA381"/>
      <c r="AB381"/>
      <c r="AC381"/>
      <c r="AE381"/>
      <c r="AF381"/>
      <c r="AG381"/>
      <c r="AH381"/>
      <c r="AI381" s="161"/>
      <c r="AJ381"/>
      <c r="AK381"/>
      <c r="AL381"/>
      <c r="AM381"/>
      <c r="AN381"/>
      <c r="AO381"/>
      <c r="AP381"/>
      <c r="AR381" s="162"/>
      <c r="AS381"/>
      <c r="AT381"/>
      <c r="AU381"/>
      <c r="AV381"/>
      <c r="AW381"/>
      <c r="AX381"/>
      <c r="AY381"/>
    </row>
    <row r="382" spans="1:51" s="24" customFormat="1" ht="12.75">
      <c r="A382" s="122"/>
      <c r="B382" s="121"/>
      <c r="C382" s="128"/>
      <c r="D382"/>
      <c r="E382"/>
      <c r="F382"/>
      <c r="G382"/>
      <c r="H382" s="161"/>
      <c r="I382"/>
      <c r="J382"/>
      <c r="K382"/>
      <c r="L382"/>
      <c r="M382"/>
      <c r="N382"/>
      <c r="O382"/>
      <c r="P382"/>
      <c r="Q382"/>
      <c r="R382"/>
      <c r="S382"/>
      <c r="T382"/>
      <c r="U382"/>
      <c r="V382"/>
      <c r="W382"/>
      <c r="X382"/>
      <c r="Y382"/>
      <c r="Z382"/>
      <c r="AA382"/>
      <c r="AB382"/>
      <c r="AC382"/>
      <c r="AE382"/>
      <c r="AF382"/>
      <c r="AG382"/>
      <c r="AH382"/>
      <c r="AI382" s="161"/>
      <c r="AJ382"/>
      <c r="AK382"/>
      <c r="AL382"/>
      <c r="AM382"/>
      <c r="AN382"/>
      <c r="AO382"/>
      <c r="AP382"/>
      <c r="AR382" s="162"/>
      <c r="AS382"/>
      <c r="AT382"/>
      <c r="AU382"/>
      <c r="AV382"/>
      <c r="AW382"/>
      <c r="AX382"/>
      <c r="AY382"/>
    </row>
    <row r="383" spans="1:51" s="24" customFormat="1" ht="12.75">
      <c r="A383" s="127"/>
      <c r="B383" s="96"/>
      <c r="C383" s="97"/>
      <c r="D383"/>
      <c r="E383"/>
      <c r="F383"/>
      <c r="G383"/>
      <c r="H383" s="161"/>
      <c r="I383"/>
      <c r="J383"/>
      <c r="K383"/>
      <c r="L383"/>
      <c r="M383"/>
      <c r="N383"/>
      <c r="O383"/>
      <c r="P383"/>
      <c r="Q383"/>
      <c r="R383"/>
      <c r="S383"/>
      <c r="T383"/>
      <c r="U383"/>
      <c r="V383"/>
      <c r="W383"/>
      <c r="X383"/>
      <c r="Y383"/>
      <c r="Z383"/>
      <c r="AA383"/>
      <c r="AB383"/>
      <c r="AC383"/>
      <c r="AE383"/>
      <c r="AF383"/>
      <c r="AG383"/>
      <c r="AH383"/>
      <c r="AI383" s="161"/>
      <c r="AJ383"/>
      <c r="AK383"/>
      <c r="AL383"/>
      <c r="AM383"/>
      <c r="AN383"/>
      <c r="AO383"/>
      <c r="AP383"/>
      <c r="AR383" s="162"/>
      <c r="AS383"/>
      <c r="AT383"/>
      <c r="AU383"/>
      <c r="AV383"/>
      <c r="AW383"/>
      <c r="AX383"/>
      <c r="AY383"/>
    </row>
    <row r="384" spans="1:51" s="24" customFormat="1" ht="12.75">
      <c r="A384" s="127"/>
      <c r="B384" s="96"/>
      <c r="C384" s="97"/>
      <c r="D384"/>
      <c r="E384"/>
      <c r="F384"/>
      <c r="G384"/>
      <c r="H384" s="161"/>
      <c r="I384"/>
      <c r="J384"/>
      <c r="K384"/>
      <c r="L384"/>
      <c r="M384"/>
      <c r="N384"/>
      <c r="O384"/>
      <c r="P384"/>
      <c r="Q384"/>
      <c r="R384"/>
      <c r="S384"/>
      <c r="T384"/>
      <c r="U384"/>
      <c r="V384"/>
      <c r="W384"/>
      <c r="X384"/>
      <c r="Y384"/>
      <c r="Z384"/>
      <c r="AA384"/>
      <c r="AB384"/>
      <c r="AC384"/>
      <c r="AE384"/>
      <c r="AF384"/>
      <c r="AG384"/>
      <c r="AH384"/>
      <c r="AI384" s="161"/>
      <c r="AJ384"/>
      <c r="AK384"/>
      <c r="AL384"/>
      <c r="AM384"/>
      <c r="AN384"/>
      <c r="AO384"/>
      <c r="AP384"/>
      <c r="AR384" s="162"/>
      <c r="AS384"/>
      <c r="AT384"/>
      <c r="AU384"/>
      <c r="AV384"/>
      <c r="AW384"/>
      <c r="AX384"/>
      <c r="AY384"/>
    </row>
    <row r="385" spans="1:51" s="24" customFormat="1" ht="12.75">
      <c r="A385" s="127"/>
      <c r="B385" s="96"/>
      <c r="C385" s="97"/>
      <c r="D385"/>
      <c r="E385"/>
      <c r="F385"/>
      <c r="G385"/>
      <c r="H385" s="161"/>
      <c r="I385"/>
      <c r="J385"/>
      <c r="K385"/>
      <c r="L385"/>
      <c r="M385"/>
      <c r="N385"/>
      <c r="O385"/>
      <c r="P385"/>
      <c r="Q385"/>
      <c r="R385"/>
      <c r="S385"/>
      <c r="T385"/>
      <c r="U385"/>
      <c r="V385"/>
      <c r="W385"/>
      <c r="X385"/>
      <c r="Y385"/>
      <c r="Z385"/>
      <c r="AA385"/>
      <c r="AB385"/>
      <c r="AC385"/>
      <c r="AE385"/>
      <c r="AF385"/>
      <c r="AG385"/>
      <c r="AH385"/>
      <c r="AI385" s="161"/>
      <c r="AJ385"/>
      <c r="AK385"/>
      <c r="AL385"/>
      <c r="AM385"/>
      <c r="AN385"/>
      <c r="AO385"/>
      <c r="AP385"/>
      <c r="AR385" s="162"/>
      <c r="AS385"/>
      <c r="AT385"/>
      <c r="AU385"/>
      <c r="AV385"/>
      <c r="AW385"/>
      <c r="AX385"/>
      <c r="AY385"/>
    </row>
    <row r="386" spans="1:51" s="24" customFormat="1" ht="12.75">
      <c r="A386" s="127"/>
      <c r="B386" s="96"/>
      <c r="C386" s="97"/>
      <c r="D386"/>
      <c r="E386"/>
      <c r="F386"/>
      <c r="G386"/>
      <c r="H386" s="161"/>
      <c r="I386"/>
      <c r="J386"/>
      <c r="K386"/>
      <c r="L386"/>
      <c r="M386"/>
      <c r="N386"/>
      <c r="O386"/>
      <c r="P386"/>
      <c r="Q386"/>
      <c r="R386"/>
      <c r="S386"/>
      <c r="T386"/>
      <c r="U386"/>
      <c r="V386"/>
      <c r="W386"/>
      <c r="X386"/>
      <c r="Y386"/>
      <c r="Z386"/>
      <c r="AA386"/>
      <c r="AB386"/>
      <c r="AC386"/>
      <c r="AE386"/>
      <c r="AF386"/>
      <c r="AG386"/>
      <c r="AH386"/>
      <c r="AI386" s="161"/>
      <c r="AJ386"/>
      <c r="AK386"/>
      <c r="AL386"/>
      <c r="AM386"/>
      <c r="AN386"/>
      <c r="AO386"/>
      <c r="AP386"/>
      <c r="AR386" s="162"/>
      <c r="AS386"/>
      <c r="AT386"/>
      <c r="AU386"/>
      <c r="AV386"/>
      <c r="AW386"/>
      <c r="AX386"/>
      <c r="AY386"/>
    </row>
    <row r="387" spans="1:51" s="24" customFormat="1" ht="12.75">
      <c r="A387" s="25"/>
      <c r="B387" s="25"/>
      <c r="C387" s="128"/>
      <c r="D387"/>
      <c r="E387"/>
      <c r="F387"/>
      <c r="G387"/>
      <c r="H387" s="161"/>
      <c r="I387"/>
      <c r="J387"/>
      <c r="K387"/>
      <c r="L387"/>
      <c r="M387"/>
      <c r="N387"/>
      <c r="O387"/>
      <c r="P387"/>
      <c r="Q387"/>
      <c r="R387"/>
      <c r="S387"/>
      <c r="T387"/>
      <c r="U387"/>
      <c r="V387"/>
      <c r="W387"/>
      <c r="X387"/>
      <c r="Y387"/>
      <c r="Z387"/>
      <c r="AA387"/>
      <c r="AB387"/>
      <c r="AC387"/>
      <c r="AE387"/>
      <c r="AF387"/>
      <c r="AG387"/>
      <c r="AH387"/>
      <c r="AI387" s="161"/>
      <c r="AJ387"/>
      <c r="AK387"/>
      <c r="AL387"/>
      <c r="AM387"/>
      <c r="AN387"/>
      <c r="AO387"/>
      <c r="AP387"/>
      <c r="AR387" s="162"/>
      <c r="AS387"/>
      <c r="AT387"/>
      <c r="AU387"/>
      <c r="AV387"/>
      <c r="AW387"/>
      <c r="AX387"/>
      <c r="AY387"/>
    </row>
    <row r="388" spans="1:51" s="24" customFormat="1" ht="12.75">
      <c r="A388" s="25"/>
      <c r="B388" s="25"/>
      <c r="C388" s="128"/>
      <c r="D388"/>
      <c r="E388"/>
      <c r="F388"/>
      <c r="G388"/>
      <c r="H388" s="161"/>
      <c r="I388"/>
      <c r="J388"/>
      <c r="K388"/>
      <c r="L388"/>
      <c r="M388"/>
      <c r="N388"/>
      <c r="O388"/>
      <c r="P388"/>
      <c r="Q388"/>
      <c r="R388"/>
      <c r="S388"/>
      <c r="T388"/>
      <c r="U388"/>
      <c r="V388"/>
      <c r="W388"/>
      <c r="X388"/>
      <c r="Y388"/>
      <c r="Z388"/>
      <c r="AA388"/>
      <c r="AB388"/>
      <c r="AC388"/>
      <c r="AE388"/>
      <c r="AF388"/>
      <c r="AG388"/>
      <c r="AH388"/>
      <c r="AI388" s="161"/>
      <c r="AJ388"/>
      <c r="AK388"/>
      <c r="AL388"/>
      <c r="AM388"/>
      <c r="AN388"/>
      <c r="AO388"/>
      <c r="AP388"/>
      <c r="AR388" s="162"/>
      <c r="AS388"/>
      <c r="AT388"/>
      <c r="AU388"/>
      <c r="AV388"/>
      <c r="AW388"/>
      <c r="AX388"/>
      <c r="AY388"/>
    </row>
    <row r="389" spans="1:51" s="24" customFormat="1" ht="12.75">
      <c r="A389" s="25"/>
      <c r="B389" s="25"/>
      <c r="C389" s="128"/>
      <c r="D389"/>
      <c r="E389"/>
      <c r="F389"/>
      <c r="G389"/>
      <c r="H389" s="161"/>
      <c r="I389"/>
      <c r="J389"/>
      <c r="K389"/>
      <c r="L389"/>
      <c r="M389"/>
      <c r="N389"/>
      <c r="O389"/>
      <c r="P389"/>
      <c r="Q389"/>
      <c r="R389"/>
      <c r="S389"/>
      <c r="T389"/>
      <c r="U389"/>
      <c r="V389"/>
      <c r="W389"/>
      <c r="X389"/>
      <c r="Y389"/>
      <c r="Z389"/>
      <c r="AA389"/>
      <c r="AB389"/>
      <c r="AC389"/>
      <c r="AE389"/>
      <c r="AF389"/>
      <c r="AG389"/>
      <c r="AH389"/>
      <c r="AI389" s="161"/>
      <c r="AJ389"/>
      <c r="AK389"/>
      <c r="AL389"/>
      <c r="AM389"/>
      <c r="AN389"/>
      <c r="AO389"/>
      <c r="AP389"/>
      <c r="AR389" s="162"/>
      <c r="AS389"/>
      <c r="AT389"/>
      <c r="AU389"/>
      <c r="AV389"/>
      <c r="AW389"/>
      <c r="AX389"/>
      <c r="AY389"/>
    </row>
    <row r="390" spans="1:51" s="24" customFormat="1" ht="12.75">
      <c r="A390" s="25"/>
      <c r="B390" s="25"/>
      <c r="C390" s="128"/>
      <c r="D390"/>
      <c r="E390"/>
      <c r="F390"/>
      <c r="G390"/>
      <c r="H390" s="161"/>
      <c r="I390"/>
      <c r="J390"/>
      <c r="K390"/>
      <c r="L390"/>
      <c r="M390"/>
      <c r="N390"/>
      <c r="O390"/>
      <c r="P390"/>
      <c r="Q390"/>
      <c r="R390"/>
      <c r="S390"/>
      <c r="T390"/>
      <c r="U390"/>
      <c r="V390"/>
      <c r="W390"/>
      <c r="X390"/>
      <c r="Y390"/>
      <c r="Z390"/>
      <c r="AA390"/>
      <c r="AB390"/>
      <c r="AC390"/>
      <c r="AE390"/>
      <c r="AF390"/>
      <c r="AG390"/>
      <c r="AH390"/>
      <c r="AI390" s="161"/>
      <c r="AJ390"/>
      <c r="AK390"/>
      <c r="AL390"/>
      <c r="AM390"/>
      <c r="AN390"/>
      <c r="AO390"/>
      <c r="AP390"/>
      <c r="AR390" s="162"/>
      <c r="AS390"/>
      <c r="AT390"/>
      <c r="AU390"/>
      <c r="AV390"/>
      <c r="AW390"/>
      <c r="AX390"/>
      <c r="AY390"/>
    </row>
    <row r="391" spans="1:51" s="24" customFormat="1" ht="12.75">
      <c r="A391" s="25"/>
      <c r="B391" s="25"/>
      <c r="C391" s="128"/>
      <c r="D391"/>
      <c r="E391"/>
      <c r="F391"/>
      <c r="G391"/>
      <c r="H391" s="161"/>
      <c r="I391"/>
      <c r="J391"/>
      <c r="K391"/>
      <c r="L391"/>
      <c r="M391"/>
      <c r="N391"/>
      <c r="O391"/>
      <c r="P391"/>
      <c r="Q391"/>
      <c r="R391"/>
      <c r="S391"/>
      <c r="T391"/>
      <c r="U391"/>
      <c r="V391"/>
      <c r="W391"/>
      <c r="X391"/>
      <c r="Y391"/>
      <c r="Z391"/>
      <c r="AA391"/>
      <c r="AB391"/>
      <c r="AC391"/>
      <c r="AE391"/>
      <c r="AF391"/>
      <c r="AG391"/>
      <c r="AH391"/>
      <c r="AI391" s="161"/>
      <c r="AJ391"/>
      <c r="AK391"/>
      <c r="AL391"/>
      <c r="AM391"/>
      <c r="AN391"/>
      <c r="AO391"/>
      <c r="AP391"/>
      <c r="AR391" s="162"/>
      <c r="AS391"/>
      <c r="AT391"/>
      <c r="AU391"/>
      <c r="AV391"/>
      <c r="AW391"/>
      <c r="AX391"/>
      <c r="AY391"/>
    </row>
    <row r="392" spans="1:51" s="24" customFormat="1" ht="12.75">
      <c r="A392" s="25"/>
      <c r="B392" s="25"/>
      <c r="C392" s="128"/>
      <c r="D392"/>
      <c r="E392"/>
      <c r="F392"/>
      <c r="G392"/>
      <c r="H392" s="161"/>
      <c r="I392"/>
      <c r="J392"/>
      <c r="K392"/>
      <c r="L392"/>
      <c r="M392"/>
      <c r="N392"/>
      <c r="O392"/>
      <c r="P392"/>
      <c r="Q392"/>
      <c r="R392"/>
      <c r="S392"/>
      <c r="T392"/>
      <c r="U392"/>
      <c r="V392"/>
      <c r="W392"/>
      <c r="X392"/>
      <c r="Y392"/>
      <c r="Z392"/>
      <c r="AA392"/>
      <c r="AB392"/>
      <c r="AC392"/>
      <c r="AE392"/>
      <c r="AF392"/>
      <c r="AG392"/>
      <c r="AH392"/>
      <c r="AI392" s="161"/>
      <c r="AJ392"/>
      <c r="AK392"/>
      <c r="AL392"/>
      <c r="AM392"/>
      <c r="AN392"/>
      <c r="AO392"/>
      <c r="AP392"/>
      <c r="AR392" s="162"/>
      <c r="AS392"/>
      <c r="AT392"/>
      <c r="AU392"/>
      <c r="AV392"/>
      <c r="AW392"/>
      <c r="AX392"/>
      <c r="AY392"/>
    </row>
    <row r="393" spans="1:51" s="24" customFormat="1" ht="12.75">
      <c r="A393" s="25"/>
      <c r="B393" s="25"/>
      <c r="C393" s="128"/>
      <c r="D393"/>
      <c r="E393"/>
      <c r="F393"/>
      <c r="G393"/>
      <c r="H393" s="161"/>
      <c r="I393"/>
      <c r="J393"/>
      <c r="K393"/>
      <c r="L393"/>
      <c r="M393"/>
      <c r="N393"/>
      <c r="O393"/>
      <c r="P393"/>
      <c r="Q393"/>
      <c r="R393"/>
      <c r="S393"/>
      <c r="T393"/>
      <c r="U393"/>
      <c r="V393"/>
      <c r="W393"/>
      <c r="X393"/>
      <c r="Y393"/>
      <c r="Z393"/>
      <c r="AA393"/>
      <c r="AB393"/>
      <c r="AC393"/>
      <c r="AE393"/>
      <c r="AF393"/>
      <c r="AG393"/>
      <c r="AH393"/>
      <c r="AI393" s="161"/>
      <c r="AJ393"/>
      <c r="AK393"/>
      <c r="AL393"/>
      <c r="AM393"/>
      <c r="AN393"/>
      <c r="AO393"/>
      <c r="AP393"/>
      <c r="AR393" s="162"/>
      <c r="AS393"/>
      <c r="AT393"/>
      <c r="AU393"/>
      <c r="AV393"/>
      <c r="AW393"/>
      <c r="AX393"/>
      <c r="AY393"/>
    </row>
    <row r="394" spans="1:51" s="24" customFormat="1" ht="12.75">
      <c r="A394" s="25"/>
      <c r="B394" s="25"/>
      <c r="C394" s="128"/>
      <c r="D394"/>
      <c r="E394"/>
      <c r="F394"/>
      <c r="G394"/>
      <c r="H394" s="161"/>
      <c r="I394"/>
      <c r="J394"/>
      <c r="K394"/>
      <c r="L394"/>
      <c r="M394"/>
      <c r="N394"/>
      <c r="O394"/>
      <c r="P394"/>
      <c r="Q394"/>
      <c r="R394"/>
      <c r="S394"/>
      <c r="T394"/>
      <c r="U394"/>
      <c r="V394"/>
      <c r="W394"/>
      <c r="X394"/>
      <c r="Y394"/>
      <c r="Z394"/>
      <c r="AA394"/>
      <c r="AB394"/>
      <c r="AC394"/>
      <c r="AE394"/>
      <c r="AF394"/>
      <c r="AG394"/>
      <c r="AH394"/>
      <c r="AI394" s="161"/>
      <c r="AJ394"/>
      <c r="AK394"/>
      <c r="AL394"/>
      <c r="AM394"/>
      <c r="AN394"/>
      <c r="AO394"/>
      <c r="AP394"/>
      <c r="AR394" s="162"/>
      <c r="AS394"/>
      <c r="AT394"/>
      <c r="AU394"/>
      <c r="AV394"/>
      <c r="AW394"/>
      <c r="AX394"/>
      <c r="AY394"/>
    </row>
    <row r="395" spans="1:51" s="24" customFormat="1" ht="12.75">
      <c r="A395" s="25"/>
      <c r="B395" s="25"/>
      <c r="C395" s="128"/>
      <c r="D395"/>
      <c r="E395"/>
      <c r="F395"/>
      <c r="G395"/>
      <c r="H395" s="161"/>
      <c r="I395"/>
      <c r="J395"/>
      <c r="K395"/>
      <c r="L395"/>
      <c r="M395"/>
      <c r="N395"/>
      <c r="O395"/>
      <c r="P395"/>
      <c r="Q395"/>
      <c r="R395"/>
      <c r="S395"/>
      <c r="T395"/>
      <c r="U395"/>
      <c r="V395"/>
      <c r="W395"/>
      <c r="X395"/>
      <c r="Y395"/>
      <c r="Z395"/>
      <c r="AA395"/>
      <c r="AB395"/>
      <c r="AC395"/>
      <c r="AE395"/>
      <c r="AF395"/>
      <c r="AG395"/>
      <c r="AH395"/>
      <c r="AI395" s="161"/>
      <c r="AJ395"/>
      <c r="AK395"/>
      <c r="AL395"/>
      <c r="AM395"/>
      <c r="AN395"/>
      <c r="AO395"/>
      <c r="AP395"/>
      <c r="AR395" s="162"/>
      <c r="AS395"/>
      <c r="AT395"/>
      <c r="AU395"/>
      <c r="AV395"/>
      <c r="AW395"/>
      <c r="AX395"/>
      <c r="AY395"/>
    </row>
    <row r="396" spans="1:51" s="24" customFormat="1" ht="12.75">
      <c r="A396" s="25"/>
      <c r="B396" s="25"/>
      <c r="C396" s="128"/>
      <c r="D396"/>
      <c r="E396"/>
      <c r="F396"/>
      <c r="G396"/>
      <c r="H396" s="161"/>
      <c r="I396"/>
      <c r="J396"/>
      <c r="K396"/>
      <c r="L396"/>
      <c r="M396"/>
      <c r="N396"/>
      <c r="O396"/>
      <c r="P396"/>
      <c r="Q396"/>
      <c r="R396"/>
      <c r="S396"/>
      <c r="T396"/>
      <c r="U396"/>
      <c r="V396"/>
      <c r="W396"/>
      <c r="X396"/>
      <c r="Y396"/>
      <c r="Z396"/>
      <c r="AA396"/>
      <c r="AB396"/>
      <c r="AC396"/>
      <c r="AE396"/>
      <c r="AF396"/>
      <c r="AG396"/>
      <c r="AH396"/>
      <c r="AI396" s="161"/>
      <c r="AJ396"/>
      <c r="AK396"/>
      <c r="AL396"/>
      <c r="AM396"/>
      <c r="AN396"/>
      <c r="AO396"/>
      <c r="AP396"/>
      <c r="AR396" s="162"/>
      <c r="AS396"/>
      <c r="AT396"/>
      <c r="AU396"/>
      <c r="AV396"/>
      <c r="AW396"/>
      <c r="AX396"/>
      <c r="AY396"/>
    </row>
    <row r="397" spans="1:51" s="24" customFormat="1" ht="12.75">
      <c r="A397" s="25"/>
      <c r="B397" s="25"/>
      <c r="C397" s="128"/>
      <c r="D397"/>
      <c r="E397"/>
      <c r="F397"/>
      <c r="G397"/>
      <c r="H397" s="161"/>
      <c r="I397"/>
      <c r="J397"/>
      <c r="K397"/>
      <c r="L397"/>
      <c r="M397"/>
      <c r="N397"/>
      <c r="O397"/>
      <c r="P397"/>
      <c r="Q397"/>
      <c r="R397"/>
      <c r="S397"/>
      <c r="T397"/>
      <c r="U397"/>
      <c r="V397"/>
      <c r="W397"/>
      <c r="X397"/>
      <c r="Y397"/>
      <c r="Z397"/>
      <c r="AA397"/>
      <c r="AB397"/>
      <c r="AC397"/>
      <c r="AE397"/>
      <c r="AF397"/>
      <c r="AG397"/>
      <c r="AH397"/>
      <c r="AI397" s="161"/>
      <c r="AJ397"/>
      <c r="AK397"/>
      <c r="AL397"/>
      <c r="AM397"/>
      <c r="AN397"/>
      <c r="AO397"/>
      <c r="AP397"/>
      <c r="AR397" s="162"/>
      <c r="AS397"/>
      <c r="AT397"/>
      <c r="AU397"/>
      <c r="AV397"/>
      <c r="AW397"/>
      <c r="AX397"/>
      <c r="AY397"/>
    </row>
    <row r="398" spans="1:51" s="24" customFormat="1" ht="12.75">
      <c r="A398" s="25"/>
      <c r="B398" s="25"/>
      <c r="C398" s="128"/>
      <c r="D398"/>
      <c r="E398"/>
      <c r="F398"/>
      <c r="G398"/>
      <c r="H398" s="161"/>
      <c r="I398"/>
      <c r="J398"/>
      <c r="K398"/>
      <c r="L398"/>
      <c r="M398"/>
      <c r="N398"/>
      <c r="O398"/>
      <c r="P398"/>
      <c r="Q398"/>
      <c r="R398"/>
      <c r="S398"/>
      <c r="T398"/>
      <c r="U398"/>
      <c r="V398"/>
      <c r="W398"/>
      <c r="X398"/>
      <c r="Y398"/>
      <c r="Z398"/>
      <c r="AA398"/>
      <c r="AB398"/>
      <c r="AC398"/>
      <c r="AE398"/>
      <c r="AF398"/>
      <c r="AG398"/>
      <c r="AH398"/>
      <c r="AI398" s="161"/>
      <c r="AJ398"/>
      <c r="AK398"/>
      <c r="AL398"/>
      <c r="AM398"/>
      <c r="AN398"/>
      <c r="AO398"/>
      <c r="AP398"/>
      <c r="AR398" s="162"/>
      <c r="AS398"/>
      <c r="AT398"/>
      <c r="AU398"/>
      <c r="AV398"/>
      <c r="AW398"/>
      <c r="AX398"/>
      <c r="AY398"/>
    </row>
    <row r="399" spans="1:51" s="24" customFormat="1" ht="12.75">
      <c r="A399" s="25"/>
      <c r="B399" s="25"/>
      <c r="C399" s="128"/>
      <c r="D399"/>
      <c r="E399"/>
      <c r="F399"/>
      <c r="G399"/>
      <c r="H399" s="161"/>
      <c r="I399"/>
      <c r="J399"/>
      <c r="K399"/>
      <c r="L399"/>
      <c r="M399"/>
      <c r="N399"/>
      <c r="O399"/>
      <c r="P399"/>
      <c r="Q399"/>
      <c r="R399"/>
      <c r="S399"/>
      <c r="T399"/>
      <c r="U399"/>
      <c r="V399"/>
      <c r="W399"/>
      <c r="X399"/>
      <c r="Y399"/>
      <c r="Z399"/>
      <c r="AA399"/>
      <c r="AB399"/>
      <c r="AC399"/>
      <c r="AE399"/>
      <c r="AF399"/>
      <c r="AG399"/>
      <c r="AH399"/>
      <c r="AI399" s="161"/>
      <c r="AJ399"/>
      <c r="AK399"/>
      <c r="AL399"/>
      <c r="AM399"/>
      <c r="AN399"/>
      <c r="AO399"/>
      <c r="AP399"/>
      <c r="AR399" s="162"/>
      <c r="AS399"/>
      <c r="AT399"/>
      <c r="AU399"/>
      <c r="AV399"/>
      <c r="AW399"/>
      <c r="AX399"/>
      <c r="AY399"/>
    </row>
    <row r="400" spans="1:51" s="24" customFormat="1" ht="12.75">
      <c r="A400" s="25"/>
      <c r="B400" s="25"/>
      <c r="C400" s="128"/>
      <c r="D400"/>
      <c r="E400"/>
      <c r="F400"/>
      <c r="G400"/>
      <c r="H400" s="161"/>
      <c r="I400"/>
      <c r="J400"/>
      <c r="K400"/>
      <c r="L400"/>
      <c r="M400"/>
      <c r="N400"/>
      <c r="O400"/>
      <c r="P400"/>
      <c r="Q400"/>
      <c r="R400"/>
      <c r="S400"/>
      <c r="T400"/>
      <c r="U400"/>
      <c r="V400"/>
      <c r="W400"/>
      <c r="X400"/>
      <c r="Y400"/>
      <c r="Z400"/>
      <c r="AA400"/>
      <c r="AB400"/>
      <c r="AC400"/>
      <c r="AE400"/>
      <c r="AF400"/>
      <c r="AG400"/>
      <c r="AH400"/>
      <c r="AI400" s="161"/>
      <c r="AJ400"/>
      <c r="AK400"/>
      <c r="AL400"/>
      <c r="AM400"/>
      <c r="AN400"/>
      <c r="AO400"/>
      <c r="AP400"/>
      <c r="AR400" s="162"/>
      <c r="AS400"/>
      <c r="AT400"/>
      <c r="AU400"/>
      <c r="AV400"/>
      <c r="AW400"/>
      <c r="AX400"/>
      <c r="AY400"/>
    </row>
  </sheetData>
  <sheetProtection/>
  <printOptions/>
  <pageMargins left="0.3937007874015748" right="0.3937007874015748" top="0.3937007874015748" bottom="0.3937007874015748" header="0.5118110236220472" footer="0.5118110236220472"/>
  <pageSetup fitToHeight="6" fitToWidth="2" horizontalDpi="600" verticalDpi="600" orientation="landscape" paperSize="8"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DETR</dc:creator>
  <cp:keywords/>
  <dc:description/>
  <cp:lastModifiedBy>jfarrar</cp:lastModifiedBy>
  <cp:lastPrinted>2013-06-20T10:38:13Z</cp:lastPrinted>
  <dcterms:created xsi:type="dcterms:W3CDTF">2002-10-30T10:36:04Z</dcterms:created>
  <dcterms:modified xsi:type="dcterms:W3CDTF">2013-06-25T09:54:28Z</dcterms:modified>
  <cp:category/>
  <cp:version/>
  <cp:contentType/>
  <cp:contentStatus/>
</cp:coreProperties>
</file>