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C:\Users\xsb79u\AppData\Local\Microsoft\Windows\INetCache\Content.Outlook\ROBJSRSK\"/>
    </mc:Choice>
  </mc:AlternateContent>
  <bookViews>
    <workbookView xWindow="0" yWindow="0" windowWidth="23040" windowHeight="9060" tabRatio="731"/>
  </bookViews>
  <sheets>
    <sheet name="Index" sheetId="1" r:id="rId1"/>
    <sheet name="SEND.1" sheetId="15" r:id="rId2"/>
    <sheet name="SEND.2" sheetId="2" r:id="rId3"/>
    <sheet name="SEND.3" sheetId="3" r:id="rId4"/>
    <sheet name="SEND.4" sheetId="7" r:id="rId5"/>
    <sheet name="SEND.5" sheetId="17" r:id="rId6"/>
    <sheet name="SEND.6" sheetId="5" r:id="rId7"/>
    <sheet name="SEND.7" sheetId="4" r:id="rId8"/>
    <sheet name="SEND.8" sheetId="19" r:id="rId9"/>
    <sheet name="SEND.9" sheetId="18" r:id="rId10"/>
    <sheet name="SEND.10" sheetId="9" r:id="rId11"/>
    <sheet name="SEND.11" sheetId="11"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5">SEND.5!$A$1:$A$169</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calcChain.xml><?xml version="1.0" encoding="utf-8"?>
<calcChain xmlns="http://schemas.openxmlformats.org/spreadsheetml/2006/main">
  <c r="K15" i="19" l="1"/>
  <c r="J15" i="19"/>
  <c r="G15" i="19"/>
  <c r="F15" i="19"/>
  <c r="E15" i="19"/>
  <c r="D15" i="19"/>
  <c r="C15" i="19"/>
  <c r="C19" i="19" l="1"/>
  <c r="D19" i="19"/>
  <c r="E19" i="19"/>
  <c r="F19" i="19"/>
  <c r="G19" i="19"/>
  <c r="H19" i="19"/>
  <c r="I19" i="19"/>
  <c r="J19" i="19"/>
  <c r="K19" i="19"/>
  <c r="L19" i="19"/>
  <c r="M19" i="19"/>
  <c r="B19" i="19"/>
  <c r="B28" i="11" l="1"/>
  <c r="C30" i="11"/>
  <c r="D30" i="11"/>
  <c r="E30" i="11"/>
  <c r="F30" i="11"/>
  <c r="G30" i="11"/>
  <c r="B32" i="11"/>
  <c r="B33" i="11"/>
  <c r="B34" i="11"/>
  <c r="B30" i="11" s="1"/>
  <c r="H96" i="17" l="1"/>
  <c r="J96" i="17" s="1"/>
  <c r="AE9" i="5" l="1"/>
  <c r="AA9" i="5"/>
  <c r="L5" i="3"/>
  <c r="L4" i="3"/>
  <c r="B7" i="7"/>
  <c r="L7" i="2"/>
  <c r="K7" i="2"/>
  <c r="C7" i="2"/>
</calcChain>
</file>

<file path=xl/sharedStrings.xml><?xml version="1.0" encoding="utf-8"?>
<sst xmlns="http://schemas.openxmlformats.org/spreadsheetml/2006/main" count="815" uniqueCount="352">
  <si>
    <t>Special Educational Needs</t>
  </si>
  <si>
    <t>Disability Discrimination Claims</t>
  </si>
  <si>
    <t>Local Authority</t>
  </si>
  <si>
    <t>SEND.1</t>
  </si>
  <si>
    <t>SEND.2</t>
  </si>
  <si>
    <t>SEND.3</t>
  </si>
  <si>
    <t>SEND.4</t>
  </si>
  <si>
    <t>SEND.5</t>
  </si>
  <si>
    <t>SEND.6</t>
  </si>
  <si>
    <t>SEND.7</t>
  </si>
  <si>
    <t>SEND.8</t>
  </si>
  <si>
    <t>SEND.9</t>
  </si>
  <si>
    <t>SEND.10</t>
  </si>
  <si>
    <t>SEND.11</t>
  </si>
  <si>
    <t>1 September 2011 to 31 August 2012</t>
  </si>
  <si>
    <t>-</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</si>
  <si>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</si>
  <si>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</si>
  <si>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</si>
  <si>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</si>
  <si>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</si>
  <si>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</si>
  <si>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Index</t>
  </si>
  <si>
    <t>Autistic Spectrum Disorder (ASD)</t>
  </si>
  <si>
    <t>Behaviour, Emotional and Social Difficulty (BESD)</t>
  </si>
  <si>
    <t>Hearing Impairment (HI)</t>
  </si>
  <si>
    <t>Moderate Learning Difficulty (MLD)</t>
  </si>
  <si>
    <t>Other (OTH)</t>
  </si>
  <si>
    <t>Physical Disability (PD)</t>
  </si>
  <si>
    <t>Severe Learning Difficulty (SLD)</t>
  </si>
  <si>
    <t>Specific Learning Difficulty (SpLD)</t>
  </si>
  <si>
    <t>Speech, Language and Communication Needs (SLCN)</t>
  </si>
  <si>
    <t>Unknown</t>
  </si>
  <si>
    <t>Visual Impairment (VI)</t>
  </si>
  <si>
    <t>1 September 2012 to 31 August 2013</t>
  </si>
  <si>
    <t>Decision Revised against appellant</t>
  </si>
  <si>
    <t>Decision Upheld</t>
  </si>
  <si>
    <t>Total</t>
  </si>
  <si>
    <t>Decided</t>
  </si>
  <si>
    <t>Appeals not involving contents of statements</t>
  </si>
  <si>
    <t>Refusal to assess</t>
  </si>
  <si>
    <t>Refusal to statement</t>
  </si>
  <si>
    <t>Refusal to re-assess</t>
  </si>
  <si>
    <t>Refusal to amend statement following a review</t>
  </si>
  <si>
    <t>Cease to maintain</t>
  </si>
  <si>
    <t>Contents of statement</t>
  </si>
  <si>
    <t>Parts 2 and/or 3, not 4</t>
  </si>
  <si>
    <t>Parts 2, 3 and 4</t>
  </si>
  <si>
    <t>Part 4 only</t>
  </si>
  <si>
    <t>Refusal to change school named</t>
  </si>
  <si>
    <t>Failure to name a school</t>
  </si>
  <si>
    <t>Asian - Any other</t>
  </si>
  <si>
    <t>Asian - Bangladeshi</t>
  </si>
  <si>
    <t>Black African</t>
  </si>
  <si>
    <t>Black Caribbean</t>
  </si>
  <si>
    <t>Black - Other</t>
  </si>
  <si>
    <t>Chinese</t>
  </si>
  <si>
    <t>Indian</t>
  </si>
  <si>
    <t>Pakistani</t>
  </si>
  <si>
    <t>White</t>
  </si>
  <si>
    <t>Other</t>
  </si>
  <si>
    <t>Not completed</t>
  </si>
  <si>
    <t>Child's admission to a school</t>
  </si>
  <si>
    <t>Child's permanent exclusion from school</t>
  </si>
  <si>
    <t>Child's temporary exclusion from school</t>
  </si>
  <si>
    <t>Other issues to do with education and associated services</t>
  </si>
  <si>
    <t>Claims registered uncategorised</t>
  </si>
  <si>
    <t>Another issue with child's education</t>
  </si>
  <si>
    <t>Disability Discrimination Claims Uncategorised</t>
  </si>
  <si>
    <t>Per 10,000 of school population</t>
  </si>
  <si>
    <t>Barnet</t>
  </si>
  <si>
    <t>Barnsley</t>
  </si>
  <si>
    <t>Bexley</t>
  </si>
  <si>
    <t>Birmingham</t>
  </si>
  <si>
    <t>Blackpool</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</si>
  <si>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</si>
  <si>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</si>
  <si>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</si>
  <si>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</si>
  <si>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</si>
  <si>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</si>
  <si>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</si>
  <si>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</si>
  <si>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</si>
  <si>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</si>
  <si>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</si>
  <si>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</si>
  <si>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</si>
  <si>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</si>
  <si>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Cornwall</t>
  </si>
  <si>
    <t>Coventry</t>
  </si>
  <si>
    <t>Croydon</t>
  </si>
  <si>
    <t>Cumbria</t>
  </si>
  <si>
    <t>Darlington</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</si>
  <si>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</si>
  <si>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</si>
  <si>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</si>
  <si>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</si>
  <si>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</si>
  <si>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</si>
  <si>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</si>
  <si>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</si>
  <si>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</si>
  <si>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</si>
  <si>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</si>
  <si>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</si>
  <si>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</si>
  <si>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</si>
  <si>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</si>
  <si>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</si>
  <si>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Hampshire</t>
  </si>
  <si>
    <t>Haringey</t>
  </si>
  <si>
    <t>Harrow</t>
  </si>
  <si>
    <t>Hartlepool</t>
  </si>
  <si>
    <t>Havering</t>
  </si>
  <si>
    <t>Herefordshire</t>
  </si>
  <si>
    <t>Hertfordshire</t>
  </si>
  <si>
    <t>Hillingdon</t>
  </si>
  <si>
    <t>Hounslow</t>
  </si>
  <si>
    <t>Isle of Wight</t>
  </si>
  <si>
    <t>Isles of Scilly</t>
  </si>
  <si>
    <t>Islington</t>
  </si>
  <si>
    <t>Kent</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</si>
  <si>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</si>
  <si>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</si>
  <si>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</si>
  <si>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</si>
  <si>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</si>
  <si>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</si>
  <si>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</si>
  <si>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</si>
  <si>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</si>
  <si>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</si>
  <si>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</si>
  <si>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</si>
  <si>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</si>
  <si>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</si>
  <si>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</si>
  <si>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</si>
  <si>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</si>
  <si>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</si>
  <si>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</si>
  <si>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</si>
  <si>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</si>
  <si>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</si>
  <si>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</si>
  <si>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</si>
  <si>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</si>
  <si>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</si>
  <si>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</si>
  <si>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</si>
  <si>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</si>
  <si>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</si>
  <si>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</si>
  <si>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</si>
  <si>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</si>
  <si>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</si>
  <si>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</si>
  <si>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</si>
  <si>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</si>
  <si>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</si>
  <si>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</si>
  <si>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</si>
  <si>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</si>
  <si>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</si>
  <si>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</si>
  <si>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</si>
  <si>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</si>
  <si>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</si>
  <si>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</si>
  <si>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</si>
  <si>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</si>
  <si>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</si>
  <si>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</si>
  <si>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Southwark</t>
  </si>
  <si>
    <t>Staffordshire</t>
  </si>
  <si>
    <t>Stockport</t>
  </si>
  <si>
    <t>Stockton-on-Tees</t>
  </si>
  <si>
    <t>Stoke-on-Trent</t>
  </si>
  <si>
    <t>Suffolk</t>
  </si>
  <si>
    <t>Sunderland</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</si>
  <si>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</si>
  <si>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</si>
  <si>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</si>
  <si>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</si>
  <si>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</si>
  <si>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</si>
  <si>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</si>
  <si>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</si>
  <si>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</si>
  <si>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</si>
  <si>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</si>
  <si>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</si>
  <si>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</si>
  <si>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</si>
  <si>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</si>
  <si>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</si>
  <si>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</si>
  <si>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</si>
  <si>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</si>
  <si>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Wirral</t>
  </si>
  <si>
    <t>Wokingham</t>
  </si>
  <si>
    <t>Wolverhampton</t>
  </si>
  <si>
    <t>Worcestershire</t>
  </si>
  <si>
    <t>Upheld</t>
  </si>
  <si>
    <t>Dismissed</t>
  </si>
  <si>
    <t>Registered appeals</t>
  </si>
  <si>
    <t>Barking and Dagenham</t>
  </si>
  <si>
    <t>Hammersmith and Fulham</t>
  </si>
  <si>
    <t>Kensington and Chelsea</t>
  </si>
  <si>
    <t>Telford and Wrekin</t>
  </si>
  <si>
    <t>Windsor and Maidenhead</t>
  </si>
  <si>
    <t>Bath and North East Somerset</t>
  </si>
  <si>
    <t>Blackburn with Darwen</t>
  </si>
  <si>
    <t>Bristol, City of</t>
  </si>
  <si>
    <t>Cheshire West and Chester</t>
  </si>
  <si>
    <t>Derby</t>
  </si>
  <si>
    <t>Kingston Upon Hull, City of</t>
  </si>
  <si>
    <t>Leicester</t>
  </si>
  <si>
    <t>Nottingham</t>
  </si>
  <si>
    <t>Southend-on-Sea</t>
  </si>
  <si>
    <t>St. Helens</t>
  </si>
  <si>
    <t>York</t>
  </si>
  <si>
    <t>Bedford</t>
  </si>
  <si>
    <t>City of London</t>
  </si>
  <si>
    <t>England Total</t>
  </si>
  <si>
    <t>NORTH EAST</t>
  </si>
  <si>
    <t>NORTH WEST</t>
  </si>
  <si>
    <t>YORKSHIRE AND THE HUMBER</t>
  </si>
  <si>
    <t>EAST MIDLANDS</t>
  </si>
  <si>
    <t>WEST MIDLANDS</t>
  </si>
  <si>
    <t>EAST OF ENGLAND</t>
  </si>
  <si>
    <t>LONDON</t>
  </si>
  <si>
    <t>INNER LONDON</t>
  </si>
  <si>
    <t>OUTER LONDON</t>
  </si>
  <si>
    <t>SOUTH EAST</t>
  </si>
  <si>
    <t>SOUTH WEST</t>
  </si>
  <si>
    <t>Unknown or Other</t>
  </si>
  <si>
    <t>* Includes some Wales appeals</t>
  </si>
  <si>
    <t>Unknown / Other</t>
  </si>
  <si>
    <t>Notes</t>
  </si>
  <si>
    <t>Outcomes decided</t>
  </si>
  <si>
    <t>All outcomes (conceded, decided and withdrawn)</t>
  </si>
  <si>
    <t>Total outcomes</t>
  </si>
  <si>
    <t>1 September 2013 to 31 August 2014</t>
  </si>
  <si>
    <t>1 September 2014 to 31 August 2015</t>
  </si>
  <si>
    <t>All school population at January 2015</t>
  </si>
  <si>
    <t>.. Not available</t>
  </si>
  <si>
    <t>..</t>
  </si>
  <si>
    <t>- zero</t>
  </si>
  <si>
    <t>Appeals registered</t>
  </si>
  <si>
    <t>Total outcome of appeals</t>
  </si>
  <si>
    <t>Refusal to secure an EHC Assessment</t>
  </si>
  <si>
    <t>Refusal to make an EHC Plan</t>
  </si>
  <si>
    <t>Section B &amp; F</t>
  </si>
  <si>
    <t>Section B, F &amp; I</t>
  </si>
  <si>
    <t>Section F</t>
  </si>
  <si>
    <t>Section F &amp; I</t>
  </si>
  <si>
    <t>Section I</t>
  </si>
  <si>
    <t>Cease to Maintain the EHC Plan</t>
  </si>
  <si>
    <t>Source: GAPS2</t>
  </si>
  <si>
    <t>1. These appeal rights were introduced with the Children and Families Act in September 2014</t>
  </si>
  <si>
    <t>Source: GAPS2 Appeals Database, extracted data from Crystal Reports</t>
  </si>
  <si>
    <t>Refusal to amend EHC Plan following a review</t>
  </si>
  <si>
    <t>No School named in the EHC Plan</t>
  </si>
  <si>
    <r>
      <t>Appeals not involving contents of EHC Plans</t>
    </r>
    <r>
      <rPr>
        <b/>
        <vertAlign val="superscript"/>
        <sz val="10"/>
        <rFont val="Arial"/>
        <family val="2"/>
      </rPr>
      <t>1</t>
    </r>
  </si>
  <si>
    <r>
      <t>Contents of EHC Plan</t>
    </r>
    <r>
      <rPr>
        <b/>
        <vertAlign val="superscript"/>
        <sz val="10"/>
        <rFont val="Arial"/>
        <family val="2"/>
      </rPr>
      <t>1</t>
    </r>
  </si>
  <si>
    <t>1. Total registered appeals includes some unknown grounds</t>
  </si>
  <si>
    <r>
      <t>Total appeals registered</t>
    </r>
    <r>
      <rPr>
        <b/>
        <vertAlign val="superscript"/>
        <sz val="10"/>
        <rFont val="Arial"/>
        <family val="2"/>
      </rPr>
      <t>1</t>
    </r>
  </si>
  <si>
    <t>Refusal to replace the EHC Plan after re-assessment</t>
  </si>
  <si>
    <t>No School Named in the EHC Plan</t>
  </si>
  <si>
    <t>Refusal to make a statement</t>
  </si>
  <si>
    <t>Refusal to change name of school</t>
  </si>
  <si>
    <t>Refusal to amend the statement following a review</t>
  </si>
  <si>
    <t>Cease to maintain statement</t>
  </si>
  <si>
    <t>Against contents of section B &amp; F</t>
  </si>
  <si>
    <t>Against contents of section B, F &amp; I</t>
  </si>
  <si>
    <t>Against contents of section F</t>
  </si>
  <si>
    <t>Against contents of section F &amp; I</t>
  </si>
  <si>
    <t>Against contents of section I</t>
  </si>
  <si>
    <t xml:space="preserve">Total outcomes </t>
  </si>
  <si>
    <t>Profound and Multiple Learning Difficulty (PMLD)</t>
  </si>
  <si>
    <t>Appeals registered per local authority are no longer suppressed (Table SEND.5).</t>
  </si>
  <si>
    <t xml:space="preserve">All figures are based on academic year, which run from 1st September to 31st August. </t>
  </si>
  <si>
    <t xml:space="preserve">The following tables have been removed due to a lack of data for the more recent years: </t>
  </si>
  <si>
    <r>
      <t xml:space="preserve">However they are available in previous editions (most recently Tribunal Statistics Quarterly, July to September 2013 - </t>
    </r>
    <r>
      <rPr>
        <u/>
        <sz val="10"/>
        <color indexed="12"/>
        <rFont val="Arial"/>
        <family val="2"/>
      </rPr>
      <t>https://www.gov.uk/government/statistics/tribunal-statistics-quarterly-july-to-september-2013</t>
    </r>
    <r>
      <rPr>
        <sz val="10"/>
        <rFont val="Arial"/>
        <family val="2"/>
      </rPr>
      <t xml:space="preserve">): </t>
    </r>
  </si>
  <si>
    <t>Total registered appeals</t>
  </si>
  <si>
    <t xml:space="preserve">         - Special educational Needs Legal representation for parents and LEAs at hearings (breakdown not recorded since 2009-10);  </t>
  </si>
  <si>
    <t xml:space="preserve">         - Disability discrimination claims, broken down of child's ethnic origin, (breakdown not recorded since 2009-10);  and;  </t>
  </si>
  <si>
    <t xml:space="preserve">         - Disability discrimination claims - legal representation for parents and LEAs, (breakdown not recorded since 2011-12);  </t>
  </si>
  <si>
    <r>
      <t>Data relating to appeals prior to the academic year 2011-12 have been removed from these tables however they are still available in previous editions, most recently July to September 2014 (</t>
    </r>
    <r>
      <rPr>
        <u/>
        <sz val="10"/>
        <color indexed="12"/>
        <rFont val="Arial"/>
        <family val="2"/>
      </rPr>
      <t>https://www.gov.uk/government/statistics/tribunals-and-gender-recognition-certificate-statistics-quarterly-july-to-september-2014</t>
    </r>
    <r>
      <rPr>
        <sz val="10"/>
        <rFont val="Arial"/>
        <family val="2"/>
      </rPr>
      <t>)</t>
    </r>
  </si>
  <si>
    <t>1 September 2015 to 31 August 2016</t>
  </si>
  <si>
    <t>All school population at January 2016</t>
  </si>
  <si>
    <t>1 September 2012 to 31 August 2013 Total</t>
  </si>
  <si>
    <t>1 September 2013 to 31 August 2014 Total</t>
  </si>
  <si>
    <t>1 September 2014 to 31 August 2015 Total</t>
  </si>
  <si>
    <t>1 September 2015 to 31 August 2016 Total</t>
  </si>
  <si>
    <r>
      <t>1 September 2011 to 31 August 2012</t>
    </r>
    <r>
      <rPr>
        <b/>
        <sz val="10"/>
        <rFont val="Arial"/>
        <family val="2"/>
      </rPr>
      <t xml:space="preserve"> Total</t>
    </r>
  </si>
  <si>
    <t>1 September 2011 to 31 August 2012 Total</t>
  </si>
  <si>
    <t>1 September 2014 to 31 August 2015  Total</t>
  </si>
  <si>
    <t>1 September 2015 to 31 August 2016  Total</t>
  </si>
  <si>
    <t>Refusal to amend the EHC Plan after an annual review</t>
  </si>
  <si>
    <t>1. Multi Sensory Impairment (MSI) appeals have been removed from this table as they are no longer reported and there were no appeals registered within this reporting period</t>
  </si>
  <si>
    <t>Total decisions issued</t>
  </si>
  <si>
    <t>Refusal to Replace the EHC Plan following a re-assessment</t>
  </si>
  <si>
    <t>1. Multi Sensory Impairment (MSI) appeals have been removed from this table as they are no longer reported and there were no outcomes recorded within this reporting period</t>
  </si>
  <si>
    <r>
      <t>Decision in favour of appellant</t>
    </r>
    <r>
      <rPr>
        <b/>
        <vertAlign val="superscript"/>
        <sz val="10"/>
        <rFont val="Arial"/>
        <family val="2"/>
      </rPr>
      <t>1</t>
    </r>
  </si>
  <si>
    <t>1. This does not mean all aspects of an appeal were in favour of appellant.</t>
  </si>
  <si>
    <r>
      <t>Decision in favour of appellant</t>
    </r>
    <r>
      <rPr>
        <vertAlign val="superscript"/>
        <sz val="10"/>
        <rFont val="Arial"/>
        <family val="2"/>
      </rPr>
      <t>1</t>
    </r>
  </si>
  <si>
    <t xml:space="preserve">Withdrawn </t>
  </si>
  <si>
    <t>Conceded</t>
  </si>
  <si>
    <t>Withdrawn</t>
  </si>
  <si>
    <t>1 September 2016 to 31 August 2017</t>
  </si>
  <si>
    <t>Appeals registered and outcomes in England, 2011-12 to 2016-17</t>
  </si>
  <si>
    <t>Registered appeals by type in England, 2011-12 to 2016-17</t>
  </si>
  <si>
    <t>Appeals registered by nature of educational need in England, 2011-12 to 2016-17</t>
  </si>
  <si>
    <t>Appeals registered per local authority in England, 2013-14 to 2016-17</t>
  </si>
  <si>
    <t>Outcomes of appeals; decided, withdrawn, conceded, 2011-12 to 2016-17</t>
  </si>
  <si>
    <t>Decisions by Special Educational Need (SEN), 2011-12 to 2016-17</t>
  </si>
  <si>
    <t>Outcomes by Special Educational Need (SEN) category, 2011-12 to 2016-17</t>
  </si>
  <si>
    <t>Appeals registered and outcomes, 2011-12 to 2016-17</t>
  </si>
  <si>
    <t>Registered appeals by type, 2011-12 to 2016-17</t>
  </si>
  <si>
    <t>Outcomes of claims by type, 2011-12 to 2016-17</t>
  </si>
  <si>
    <t>Table SEND.1 Special Educational Needs: Appeals registered and outcomes in England, 2011-12 to 2016-17</t>
  </si>
  <si>
    <t>Table SEND.2 Special Educational Needs: Registered appeals by type in England, 2011-12 to 2016-17</t>
  </si>
  <si>
    <r>
      <t>Table SEND.3 Special Educational Needs: Appeals registered by nature of educational need in England, 2011-12 to 2016-17</t>
    </r>
    <r>
      <rPr>
        <b/>
        <vertAlign val="superscript"/>
        <sz val="10"/>
        <rFont val="Arial"/>
        <family val="2"/>
      </rPr>
      <t>1</t>
    </r>
  </si>
  <si>
    <t>Table SEND.7 Special Educational Needs: Decisions by Special Educational Need (SEN), 2011-12 to 2016-17</t>
  </si>
  <si>
    <t>Table SEND.10 Disability Discrimination Claims: Registered appeals by type, 2011-12 to 2016-17</t>
  </si>
  <si>
    <t>1 September 2016 to 31 August 2017 Total</t>
  </si>
  <si>
    <t>1 September 2016 to 31 August 2017  Total</t>
  </si>
  <si>
    <t>Table SEND.4 Special Educational Needs: Appeals broken down by child's ethnic origin, 2011-12 to 2016-17</t>
  </si>
  <si>
    <t>Special Educational Needs: Appeals broken down by child's ethnic origin, 2011-12 to 2016-17</t>
  </si>
  <si>
    <r>
      <t>Table SEND.5 Special Educational Needs: Appeals registered per local authority</t>
    </r>
    <r>
      <rPr>
        <b/>
        <vertAlign val="superscript"/>
        <sz val="10"/>
        <rFont val="Arial"/>
        <family val="2"/>
      </rPr>
      <t>1</t>
    </r>
    <r>
      <rPr>
        <b/>
        <sz val="10"/>
        <rFont val="Arial"/>
        <family val="2"/>
      </rPr>
      <t xml:space="preserve"> in England, 2014-15 to 2016-17</t>
    </r>
  </si>
  <si>
    <t>All school population at January 2017</t>
  </si>
  <si>
    <r>
      <t xml:space="preserve">Source: </t>
    </r>
    <r>
      <rPr>
        <sz val="9"/>
        <rFont val="Arial"/>
        <family val="2"/>
      </rPr>
      <t>https://www.gov.uk/government/statistics/schools-pupils-and-their-characteristics-january-2017 LA and Regional Tables SFR20/2016, and GAPS2</t>
    </r>
  </si>
  <si>
    <t>LA ordered to maintain plan as amended</t>
  </si>
  <si>
    <t>LA ordered to make an EHC Plan</t>
  </si>
  <si>
    <t>LA ordered to secure an EHC Needs Assessment</t>
  </si>
  <si>
    <t>LA ordered to amend/name school</t>
  </si>
  <si>
    <t>Allow description of needs and provision, Dismiss Placement</t>
  </si>
  <si>
    <t>Allow description of needs, Dismiss provision and placement</t>
  </si>
  <si>
    <t>Allow placement, Dismiss descriptio of needs and provision</t>
  </si>
  <si>
    <t>Between 1994 and 2005 the SEND tribunal was part of what is now the Department for Education. After 2005 the tribunal was moved out of DfE and is now part of HMCTS</t>
  </si>
  <si>
    <t>Withdrawn / Conceded</t>
  </si>
  <si>
    <t>2. Please note that historically withdrawn and conceded have been grouped together as these outcomes can be used interchangeably. 2016-17 is the first year that these outcome types have been reported separately, including comparative figures from 2015-16. Prior to 2015-16 data has continued to be grouped in the above table</t>
  </si>
  <si>
    <r>
      <t>Table SEND.8 Special Educational Needs: Outcomes by Special Educational Need (SEN) category, 2011-12 to 2016-17</t>
    </r>
    <r>
      <rPr>
        <b/>
        <vertAlign val="superscript"/>
        <sz val="10"/>
        <rFont val="Arial"/>
        <family val="2"/>
      </rPr>
      <t>1,2</t>
    </r>
  </si>
  <si>
    <r>
      <t>Table SEND.6 Special Educational Needs: Outcomes of appeals; decided, withdrawn, conceded, 2011-12 to 2016-17</t>
    </r>
    <r>
      <rPr>
        <b/>
        <vertAlign val="superscript"/>
        <sz val="10"/>
        <rFont val="Arial"/>
        <family val="2"/>
      </rPr>
      <t>2</t>
    </r>
  </si>
  <si>
    <t>1. Please note that historically withdrawn and conceded have been grouped together as these outcomes can be used interchangeably. 2016-17 is the first year that these outcome types have been reported separately, including comparative figures from 2015-16. Prior to 2015-16 data has continued to be grouped in the above table</t>
  </si>
  <si>
    <r>
      <t>Table SEND.9 Disability Discrimination Claims: Appeals registered and outcomes*, 2011-12 to 2016-17</t>
    </r>
    <r>
      <rPr>
        <b/>
        <vertAlign val="superscript"/>
        <sz val="10"/>
        <rFont val="Arial"/>
        <family val="2"/>
      </rPr>
      <t>1</t>
    </r>
  </si>
  <si>
    <r>
      <t>Table SEND.11 Disability Discrimination Claims: Outcomes of claims by type, 2011-12 to 2016-17</t>
    </r>
    <r>
      <rPr>
        <b/>
        <vertAlign val="superscript"/>
        <sz val="10"/>
        <rFont val="Arial"/>
        <family val="2"/>
      </rPr>
      <t>1</t>
    </r>
  </si>
  <si>
    <t>Per School Population from the Department for Education School Census</t>
  </si>
  <si>
    <r>
      <t>1</t>
    </r>
    <r>
      <rPr>
        <vertAlign val="superscript"/>
        <sz val="8"/>
        <rFont val="Arial"/>
        <family val="2"/>
      </rPr>
      <t>.</t>
    </r>
    <r>
      <rPr>
        <sz val="8"/>
        <rFont val="Arial"/>
        <family val="2"/>
      </rPr>
      <t xml:space="preserve"> As appeals registered under the new Education, Health and Care plan cover individuals aged from 0-25 years, the per 10,000 school population figures above should be used with caution, especially when comparing to figures from 2013/14 and before.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</si>
</sst>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_);_(* \(#,##0.00\);_(* &quot;-&quot;??_);_(@_)"/>
    <numFmt numFmtId="166" formatCode="_-* #,##0_-;\-* #,##0_-;_-* &quot;-&quot;??_-;_-@_-"/>
    <numFmt numFmtId="167" formatCode="_-* #,##0.0_-;\-* #,##0.0_-;_-* &quot;-&quot;_-;_-@_-"/>
  </numFmts>
  <fonts count="31" x14ac:knownFonts="1">
    <font>
      <sz val="10"/>
      <name val="Arial"/>
    </font>
    <font>
      <sz val="10"/>
      <name val="Arial"/>
      <family val="2"/>
    </font>
    <font>
      <b/>
      <sz val="10"/>
      <name val="Arial"/>
      <family val="2"/>
    </font>
    <font>
      <sz val="10"/>
      <name val="Arial"/>
      <family val="2"/>
    </font>
    <font>
      <i/>
      <sz val="10"/>
      <name val="Arial"/>
      <family val="2"/>
    </font>
    <font>
      <u/>
      <sz val="10"/>
      <color indexed="12"/>
      <name val="Arial"/>
      <family val="2"/>
    </font>
    <font>
      <sz val="8"/>
      <name val="Arial"/>
      <family val="2"/>
    </font>
    <font>
      <b/>
      <i/>
      <sz val="10"/>
      <name val="Arial"/>
      <family val="2"/>
    </font>
    <font>
      <b/>
      <vertAlign val="superscript"/>
      <sz val="10"/>
      <name val="Arial"/>
      <family val="2"/>
    </font>
    <font>
      <b/>
      <sz val="10"/>
      <name val="Arial"/>
      <family val="2"/>
    </font>
    <font>
      <sz val="10"/>
      <name val="Arial"/>
      <family val="2"/>
    </font>
    <font>
      <b/>
      <sz val="10"/>
      <color indexed="10"/>
      <name val="Arial"/>
      <family val="2"/>
    </font>
    <font>
      <sz val="10"/>
      <name val="Arial"/>
      <family val="2"/>
    </font>
    <font>
      <b/>
      <u/>
      <sz val="10"/>
      <name val="Arial"/>
      <family val="2"/>
    </font>
    <font>
      <sz val="10"/>
      <name val="Arial"/>
      <family val="2"/>
    </font>
    <font>
      <sz val="10"/>
      <name val="Courier"/>
      <family val="3"/>
    </font>
    <font>
      <sz val="11"/>
      <name val="Arial"/>
      <family val="2"/>
    </font>
    <font>
      <b/>
      <sz val="11"/>
      <name val="Arial"/>
      <family val="2"/>
    </font>
    <font>
      <b/>
      <u/>
      <sz val="8"/>
      <name val="Arial"/>
      <family val="2"/>
    </font>
    <font>
      <b/>
      <sz val="8"/>
      <name val="Arial"/>
      <family val="2"/>
    </font>
    <font>
      <b/>
      <u/>
      <sz val="10"/>
      <color indexed="12"/>
      <name val="Arial"/>
      <family val="2"/>
    </font>
    <font>
      <b/>
      <sz val="9"/>
      <name val="Arial"/>
      <family val="2"/>
    </font>
    <font>
      <sz val="9"/>
      <name val="Arial"/>
      <family val="2"/>
    </font>
    <font>
      <b/>
      <sz val="12"/>
      <name val="Arial"/>
      <family val="2"/>
    </font>
    <font>
      <sz val="10"/>
      <name val="Arial"/>
      <family val="2"/>
    </font>
    <font>
      <vertAlign val="superscript"/>
      <sz val="10"/>
      <name val="Arial"/>
      <family val="2"/>
    </font>
    <font>
      <sz val="10"/>
      <color rgb="FFFF0000"/>
      <name val="Arial"/>
      <family val="2"/>
    </font>
    <font>
      <sz val="10"/>
      <color theme="1"/>
      <name val="Arial"/>
      <family val="2"/>
    </font>
    <font>
      <b/>
      <sz val="10"/>
      <color theme="1"/>
      <name val="Arial"/>
      <family val="2"/>
    </font>
    <font>
      <sz val="10"/>
      <color rgb="FF0000FF"/>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s>
  <cellStyleXfs count="5">
    <xf numFmtId="0" fontId="0" fillId="0" borderId="0"/>
    <xf numFmtId="165" fontId="1" fillId="0" borderId="0" applyFont="0" applyFill="0" applyBorder="0" applyAlignment="0" applyProtection="0"/>
    <xf numFmtId="0" fontId="5"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312">
    <xf numFmtId="0" fontId="0" fillId="0" borderId="0" xfId="0"/>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2" fillId="2" borderId="0" xfId="0" applyFont="1" applyFill="1"/>
    <xf numFmtId="0" fontId="14" fillId="2" borderId="0" xfId="0" quotePrefix="1" applyFont="1" applyFill="1"/>
    <xf numFmtId="0" fontId="0" fillId="2" borderId="0" xfId="0" applyFill="1" applyAlignment="1">
      <alignment wrapText="1"/>
    </xf>
    <xf numFmtId="0" fontId="0" fillId="2" borderId="0" xfId="0" applyFill="1" applyBorder="1" applyAlignment="1">
      <alignment wrapText="1"/>
    </xf>
    <xf numFmtId="0" fontId="0" fillId="2" borderId="0" xfId="0" applyFill="1"/>
    <xf numFmtId="0" fontId="5" fillId="2" borderId="0" xfId="2" applyFill="1" applyAlignment="1" applyProtection="1">
      <alignment horizontal="left"/>
    </xf>
    <xf numFmtId="0" fontId="0" fillId="2" borderId="0" xfId="0" applyFill="1" applyBorder="1"/>
    <xf numFmtId="0" fontId="0" fillId="2" borderId="1" xfId="0" applyFill="1" applyBorder="1"/>
    <xf numFmtId="0" fontId="3" fillId="2" borderId="0" xfId="0" applyFont="1" applyFill="1"/>
    <xf numFmtId="0" fontId="5" fillId="2" borderId="0" xfId="2" applyFill="1" applyAlignment="1" applyProtection="1">
      <alignment horizontal="right"/>
    </xf>
    <xf numFmtId="166" fontId="0" fillId="2" borderId="0" xfId="1" applyNumberFormat="1" applyFont="1" applyFill="1" applyBorder="1" applyAlignment="1">
      <alignment horizontal="right" wrapText="1"/>
    </xf>
    <xf numFmtId="0" fontId="2" fillId="2" borderId="0" xfId="0" applyFont="1" applyFill="1" applyBorder="1"/>
    <xf numFmtId="0" fontId="3" fillId="2" borderId="0" xfId="0" applyFont="1" applyFill="1" applyBorder="1"/>
    <xf numFmtId="0" fontId="4" fillId="2" borderId="0" xfId="0" applyFont="1" applyFill="1" applyAlignment="1"/>
    <xf numFmtId="0" fontId="2" fillId="2" borderId="2" xfId="0" applyFont="1" applyFill="1" applyBorder="1"/>
    <xf numFmtId="0" fontId="2" fillId="2" borderId="3" xfId="0" applyFont="1" applyFill="1" applyBorder="1"/>
    <xf numFmtId="166" fontId="0" fillId="2" borderId="0" xfId="1" applyNumberFormat="1" applyFont="1" applyFill="1"/>
    <xf numFmtId="166" fontId="0" fillId="2" borderId="0" xfId="0" applyNumberFormat="1" applyFill="1"/>
    <xf numFmtId="9" fontId="2" fillId="2" borderId="0" xfId="4" applyFont="1" applyFill="1" applyBorder="1"/>
    <xf numFmtId="0" fontId="0" fillId="2" borderId="6" xfId="0" applyFill="1" applyBorder="1" applyAlignment="1">
      <alignment wrapText="1"/>
    </xf>
    <xf numFmtId="0" fontId="2" fillId="2" borderId="0" xfId="0" applyFont="1" applyFill="1" applyBorder="1" applyAlignment="1">
      <alignment horizontal="right" wrapText="1"/>
    </xf>
    <xf numFmtId="0" fontId="2" fillId="2" borderId="7" xfId="0" applyFont="1" applyFill="1" applyBorder="1" applyAlignment="1">
      <alignment horizontal="right" wrapText="1"/>
    </xf>
    <xf numFmtId="0" fontId="2" fillId="2" borderId="7" xfId="0" applyFont="1" applyFill="1" applyBorder="1" applyAlignment="1">
      <alignment horizontal="center" wrapText="1"/>
    </xf>
    <xf numFmtId="0" fontId="18" fillId="2" borderId="0" xfId="0" applyFont="1" applyFill="1"/>
    <xf numFmtId="0" fontId="6" fillId="2" borderId="0" xfId="0" applyFont="1" applyFill="1"/>
    <xf numFmtId="0" fontId="6" fillId="2" borderId="0" xfId="0" quotePrefix="1" applyFont="1" applyFill="1"/>
    <xf numFmtId="0" fontId="2" fillId="2" borderId="7" xfId="0" applyFont="1" applyFill="1" applyBorder="1" applyAlignment="1">
      <alignment wrapText="1"/>
    </xf>
    <xf numFmtId="0" fontId="18" fillId="2" borderId="0" xfId="0" applyFont="1" applyFill="1" applyAlignment="1">
      <alignment wrapText="1"/>
    </xf>
    <xf numFmtId="0" fontId="18" fillId="2" borderId="0" xfId="0" applyFont="1" applyFill="1" applyBorder="1"/>
    <xf numFmtId="0" fontId="6" fillId="2" borderId="0" xfId="0" applyFont="1" applyFill="1" applyBorder="1"/>
    <xf numFmtId="0" fontId="2" fillId="2" borderId="8" xfId="0" applyFont="1" applyFill="1" applyBorder="1"/>
    <xf numFmtId="0" fontId="19" fillId="2" borderId="0" xfId="0" applyFont="1" applyFill="1" applyBorder="1"/>
    <xf numFmtId="0" fontId="6" fillId="2" borderId="0" xfId="0" applyFont="1" applyFill="1" applyAlignment="1">
      <alignment wrapText="1"/>
    </xf>
    <xf numFmtId="0" fontId="6" fillId="2" borderId="0" xfId="0" quotePrefix="1" applyFont="1" applyFill="1" applyAlignment="1">
      <alignment wrapText="1"/>
    </xf>
    <xf numFmtId="0" fontId="18" fillId="2" borderId="0" xfId="0" applyFont="1" applyFill="1" applyBorder="1" applyAlignment="1">
      <alignment horizontal="left"/>
    </xf>
    <xf numFmtId="0" fontId="2" fillId="2" borderId="9" xfId="0" applyFont="1" applyFill="1" applyBorder="1" applyAlignment="1">
      <alignment wrapText="1"/>
    </xf>
    <xf numFmtId="3"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9" fontId="3" fillId="2" borderId="0" xfId="4" applyFont="1" applyFill="1"/>
    <xf numFmtId="0" fontId="2" fillId="2" borderId="2" xfId="0" applyFont="1" applyFill="1" applyBorder="1" applyAlignment="1">
      <alignment horizontal="right" wrapText="1"/>
    </xf>
    <xf numFmtId="0" fontId="18" fillId="3" borderId="0" xfId="0" applyFont="1" applyFill="1"/>
    <xf numFmtId="0" fontId="0" fillId="2" borderId="0" xfId="0" applyFill="1" applyAlignment="1">
      <alignment horizontal="right"/>
    </xf>
    <xf numFmtId="0" fontId="0" fillId="3" borderId="0" xfId="0" applyFill="1"/>
    <xf numFmtId="0" fontId="0" fillId="2" borderId="0" xfId="0" applyFill="1" applyBorder="1" applyAlignment="1">
      <alignment horizontal="center"/>
    </xf>
    <xf numFmtId="0" fontId="2" fillId="2" borderId="10" xfId="0" applyFont="1" applyFill="1" applyBorder="1" applyAlignment="1">
      <alignment wrapText="1"/>
    </xf>
    <xf numFmtId="0" fontId="2" fillId="2" borderId="7" xfId="0" applyFont="1" applyFill="1" applyBorder="1" applyAlignment="1">
      <alignment horizontal="center" vertical="center" wrapText="1"/>
    </xf>
    <xf numFmtId="0" fontId="3" fillId="2" borderId="0" xfId="0" applyFont="1" applyFill="1" applyBorder="1" applyAlignment="1">
      <alignment horizontal="right" wrapText="1"/>
    </xf>
    <xf numFmtId="0" fontId="6" fillId="2" borderId="0" xfId="0" quotePrefix="1" applyFont="1" applyFill="1" applyBorder="1"/>
    <xf numFmtId="0" fontId="0" fillId="2" borderId="4" xfId="0" applyFill="1" applyBorder="1"/>
    <xf numFmtId="0" fontId="20" fillId="2" borderId="0" xfId="2" applyFont="1" applyFill="1" applyAlignment="1" applyProtection="1">
      <alignment horizontal="right"/>
    </xf>
    <xf numFmtId="0" fontId="4" fillId="2" borderId="0" xfId="0" applyFont="1" applyFill="1"/>
    <xf numFmtId="0" fontId="7" fillId="2" borderId="0" xfId="0" applyFont="1" applyFill="1"/>
    <xf numFmtId="0" fontId="2" fillId="2" borderId="7" xfId="0" applyFont="1" applyFill="1" applyBorder="1" applyAlignment="1">
      <alignment horizontal="right" textRotation="180"/>
    </xf>
    <xf numFmtId="0" fontId="2" fillId="2" borderId="9" xfId="0" applyFont="1" applyFill="1" applyBorder="1" applyAlignment="1">
      <alignment horizontal="right"/>
    </xf>
    <xf numFmtId="0" fontId="2" fillId="3" borderId="0" xfId="0" applyFont="1" applyFill="1"/>
    <xf numFmtId="0" fontId="3" fillId="3" borderId="0" xfId="0" applyFont="1" applyFill="1"/>
    <xf numFmtId="166" fontId="5" fillId="3" borderId="0" xfId="1" applyNumberFormat="1" applyFont="1" applyFill="1" applyAlignment="1">
      <alignment horizontal="right"/>
    </xf>
    <xf numFmtId="166" fontId="1" fillId="3" borderId="0" xfId="1" applyNumberFormat="1" applyFont="1" applyFill="1"/>
    <xf numFmtId="0" fontId="5" fillId="3" borderId="0" xfId="2" applyFill="1" applyAlignment="1" applyProtection="1">
      <alignment horizontal="left"/>
    </xf>
    <xf numFmtId="166" fontId="2" fillId="3" borderId="7" xfId="1" applyNumberFormat="1" applyFont="1" applyFill="1" applyBorder="1" applyAlignment="1">
      <alignment horizontal="right" wrapText="1"/>
    </xf>
    <xf numFmtId="0" fontId="2" fillId="3" borderId="7" xfId="0" applyFont="1" applyFill="1" applyBorder="1" applyAlignment="1">
      <alignment horizontal="right" wrapText="1"/>
    </xf>
    <xf numFmtId="166" fontId="2" fillId="3" borderId="0" xfId="1" applyNumberFormat="1" applyFont="1" applyFill="1" applyBorder="1" applyAlignment="1">
      <alignment horizontal="right" wrapText="1"/>
    </xf>
    <xf numFmtId="0" fontId="0" fillId="3" borderId="0" xfId="0" applyFill="1" applyAlignment="1">
      <alignment horizontal="right"/>
    </xf>
    <xf numFmtId="0" fontId="18" fillId="3" borderId="0" xfId="0" applyFont="1" applyFill="1" applyAlignment="1">
      <alignment wrapText="1"/>
    </xf>
    <xf numFmtId="166" fontId="1" fillId="3" borderId="0" xfId="1" applyNumberFormat="1" applyFont="1" applyFill="1" applyAlignment="1">
      <alignment horizontal="right"/>
    </xf>
    <xf numFmtId="0" fontId="6" fillId="3" borderId="0" xfId="0" applyFont="1" applyFill="1" applyAlignment="1">
      <alignment wrapText="1"/>
    </xf>
    <xf numFmtId="0" fontId="6" fillId="3" borderId="0" xfId="0" quotePrefix="1" applyFont="1" applyFill="1" applyAlignment="1">
      <alignment wrapText="1"/>
    </xf>
    <xf numFmtId="164" fontId="0" fillId="2" borderId="0" xfId="0" applyNumberFormat="1" applyFill="1" applyBorder="1" applyAlignment="1">
      <alignment horizontal="right" wrapText="1"/>
    </xf>
    <xf numFmtId="164" fontId="2" fillId="2" borderId="2" xfId="0" applyNumberFormat="1" applyFont="1" applyFill="1" applyBorder="1" applyAlignment="1">
      <alignment horizontal="right" wrapText="1"/>
    </xf>
    <xf numFmtId="164" fontId="2" fillId="2" borderId="0" xfId="1" applyNumberFormat="1" applyFont="1" applyFill="1" applyBorder="1" applyAlignment="1">
      <alignment horizontal="right"/>
    </xf>
    <xf numFmtId="164" fontId="2" fillId="2" borderId="0" xfId="0" applyNumberFormat="1" applyFont="1" applyFill="1" applyBorder="1" applyAlignment="1">
      <alignment horizontal="right"/>
    </xf>
    <xf numFmtId="164" fontId="0" fillId="2" borderId="0" xfId="1" applyNumberFormat="1" applyFont="1" applyFill="1" applyBorder="1" applyAlignment="1">
      <alignment horizontal="right"/>
    </xf>
    <xf numFmtId="164" fontId="3" fillId="3" borderId="0" xfId="0" applyNumberFormat="1" applyFont="1" applyFill="1" applyBorder="1" applyAlignment="1">
      <alignment horizontal="right"/>
    </xf>
    <xf numFmtId="0" fontId="21" fillId="3" borderId="0" xfId="0" applyFont="1" applyFill="1"/>
    <xf numFmtId="164" fontId="2" fillId="3" borderId="0" xfId="0" applyNumberFormat="1" applyFont="1" applyFill="1" applyBorder="1" applyAlignment="1">
      <alignment horizontal="right"/>
    </xf>
    <xf numFmtId="166" fontId="1" fillId="3" borderId="0" xfId="1" applyNumberFormat="1" applyFont="1" applyFill="1" applyBorder="1" applyAlignment="1">
      <alignment horizontal="right"/>
    </xf>
    <xf numFmtId="166" fontId="2"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1" fillId="3" borderId="0" xfId="1" applyNumberFormat="1" applyFont="1" applyFill="1" applyBorder="1" applyAlignment="1">
      <alignment horizontal="right"/>
    </xf>
    <xf numFmtId="164" fontId="2" fillId="2" borderId="2" xfId="0" applyNumberFormat="1" applyFont="1" applyFill="1" applyBorder="1" applyAlignment="1">
      <alignment horizontal="right"/>
    </xf>
    <xf numFmtId="0" fontId="2" fillId="3" borderId="2" xfId="0" applyFont="1" applyFill="1" applyBorder="1" applyAlignment="1">
      <alignment horizontal="right" wrapText="1"/>
    </xf>
    <xf numFmtId="166" fontId="2" fillId="3" borderId="0" xfId="1" applyNumberFormat="1" applyFont="1" applyFill="1" applyBorder="1"/>
    <xf numFmtId="0" fontId="2" fillId="3" borderId="9" xfId="0" applyFont="1" applyFill="1" applyBorder="1" applyAlignment="1">
      <alignment wrapText="1"/>
    </xf>
    <xf numFmtId="0" fontId="26" fillId="2" borderId="0" xfId="0" applyFont="1" applyFill="1" applyBorder="1"/>
    <xf numFmtId="3" fontId="26"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3" fillId="3" borderId="0" xfId="0" applyFont="1" applyFill="1" applyBorder="1" applyAlignment="1">
      <alignment wrapText="1"/>
    </xf>
    <xf numFmtId="164" fontId="3" fillId="3" borderId="0" xfId="0" applyNumberFormat="1" applyFont="1" applyFill="1" applyBorder="1" applyAlignment="1">
      <alignment horizontal="right" wrapText="1"/>
    </xf>
    <xf numFmtId="164" fontId="28" fillId="2" borderId="4" xfId="1" applyNumberFormat="1" applyFont="1" applyFill="1" applyBorder="1" applyAlignment="1">
      <alignment horizontal="right" wrapText="1"/>
    </xf>
    <xf numFmtId="164" fontId="28" fillId="2" borderId="0" xfId="0" applyNumberFormat="1" applyFont="1" applyFill="1" applyBorder="1" applyAlignment="1">
      <alignment horizontal="right" wrapText="1"/>
    </xf>
    <xf numFmtId="164" fontId="2" fillId="3" borderId="0" xfId="0" applyNumberFormat="1" applyFont="1" applyFill="1" applyBorder="1" applyAlignment="1">
      <alignment horizontal="right" wrapText="1"/>
    </xf>
    <xf numFmtId="164" fontId="27" fillId="2" borderId="0" xfId="0" applyNumberFormat="1" applyFont="1" applyFill="1" applyBorder="1" applyAlignment="1">
      <alignment horizontal="right" wrapText="1"/>
    </xf>
    <xf numFmtId="164" fontId="28" fillId="3" borderId="0" xfId="0" applyNumberFormat="1" applyFont="1" applyFill="1" applyBorder="1" applyAlignment="1">
      <alignment horizontal="right" wrapText="1"/>
    </xf>
    <xf numFmtId="164" fontId="2" fillId="2" borderId="0" xfId="3" applyNumberFormat="1" applyFont="1" applyFill="1" applyBorder="1" applyAlignment="1" applyProtection="1">
      <alignment horizontal="right" wrapText="1"/>
    </xf>
    <xf numFmtId="164" fontId="2" fillId="3" borderId="0" xfId="3" applyNumberFormat="1" applyFont="1" applyFill="1" applyBorder="1" applyAlignment="1" applyProtection="1">
      <alignment horizontal="right" wrapText="1"/>
    </xf>
    <xf numFmtId="164" fontId="2" fillId="2" borderId="4" xfId="3" applyNumberFormat="1" applyFont="1" applyFill="1" applyBorder="1" applyAlignment="1" applyProtection="1">
      <alignment horizontal="right" wrapText="1"/>
    </xf>
    <xf numFmtId="164" fontId="2" fillId="3" borderId="4" xfId="3" applyNumberFormat="1" applyFont="1" applyFill="1" applyBorder="1" applyAlignment="1" applyProtection="1">
      <alignment horizontal="right" wrapText="1"/>
    </xf>
    <xf numFmtId="167" fontId="2" fillId="3" borderId="0" xfId="0" applyNumberFormat="1" applyFont="1" applyFill="1" applyBorder="1" applyAlignment="1">
      <alignment horizontal="right" wrapText="1"/>
    </xf>
    <xf numFmtId="167" fontId="2" fillId="3" borderId="4" xfId="0" applyNumberFormat="1" applyFont="1" applyFill="1" applyBorder="1" applyAlignment="1">
      <alignment horizontal="right" wrapText="1"/>
    </xf>
    <xf numFmtId="164" fontId="4" fillId="3" borderId="0" xfId="1" applyNumberFormat="1" applyFont="1" applyFill="1" applyBorder="1" applyAlignment="1">
      <alignment horizontal="right"/>
    </xf>
    <xf numFmtId="1" fontId="0" fillId="3" borderId="0" xfId="0" applyNumberFormat="1" applyFill="1"/>
    <xf numFmtId="0" fontId="23" fillId="2" borderId="0" xfId="0" applyFont="1" applyFill="1"/>
    <xf numFmtId="0" fontId="3" fillId="2" borderId="0" xfId="0" quotePrefix="1" applyFont="1" applyFill="1"/>
    <xf numFmtId="0" fontId="29" fillId="2" borderId="0" xfId="0" applyFont="1" applyFill="1"/>
    <xf numFmtId="0" fontId="3" fillId="3" borderId="0" xfId="0" applyFont="1" applyFill="1" applyAlignment="1">
      <alignment horizontal="left" vertical="center"/>
    </xf>
    <xf numFmtId="0" fontId="14" fillId="3" borderId="0" xfId="0" applyFont="1" applyFill="1"/>
    <xf numFmtId="0" fontId="0" fillId="2" borderId="4" xfId="0" applyFill="1" applyBorder="1" applyAlignment="1">
      <alignment wrapText="1"/>
    </xf>
    <xf numFmtId="164" fontId="3" fillId="3" borderId="0" xfId="1" applyNumberFormat="1" applyFont="1" applyFill="1" applyBorder="1"/>
    <xf numFmtId="164" fontId="1" fillId="3" borderId="0" xfId="1" applyNumberFormat="1" applyFont="1" applyFill="1" applyBorder="1" applyAlignment="1"/>
    <xf numFmtId="164" fontId="2" fillId="3" borderId="2" xfId="0" applyNumberFormat="1" applyFont="1" applyFill="1" applyBorder="1" applyAlignment="1">
      <alignment horizontal="right"/>
    </xf>
    <xf numFmtId="164" fontId="1" fillId="3" borderId="2" xfId="1" applyNumberFormat="1" applyFont="1" applyFill="1" applyBorder="1" applyAlignment="1"/>
    <xf numFmtId="164" fontId="1" fillId="3" borderId="14" xfId="1" applyNumberFormat="1" applyFont="1" applyFill="1" applyBorder="1" applyAlignment="1"/>
    <xf numFmtId="164" fontId="4" fillId="3" borderId="14" xfId="1" applyNumberFormat="1" applyFont="1" applyFill="1" applyBorder="1" applyAlignment="1">
      <alignment horizontal="right"/>
    </xf>
    <xf numFmtId="166" fontId="3" fillId="3" borderId="0" xfId="1" applyNumberFormat="1" applyFont="1" applyFill="1" applyBorder="1" applyAlignment="1">
      <alignment horizontal="right"/>
    </xf>
    <xf numFmtId="164" fontId="3" fillId="3" borderId="0" xfId="1" applyNumberFormat="1" applyFont="1" applyFill="1" applyBorder="1" applyAlignment="1">
      <alignment horizontal="right" wrapText="1"/>
    </xf>
    <xf numFmtId="164" fontId="2" fillId="3" borderId="0" xfId="1" applyNumberFormat="1" applyFont="1" applyFill="1" applyBorder="1" applyAlignment="1">
      <alignment horizontal="right" wrapText="1"/>
    </xf>
    <xf numFmtId="0" fontId="3" fillId="3" borderId="2" xfId="0" applyFont="1" applyFill="1" applyBorder="1" applyAlignment="1">
      <alignment horizontal="right" wrapText="1"/>
    </xf>
    <xf numFmtId="166" fontId="3" fillId="3" borderId="0" xfId="1" applyNumberFormat="1" applyFont="1" applyFill="1" applyBorder="1" applyAlignment="1">
      <alignment horizontal="right" wrapText="1"/>
    </xf>
    <xf numFmtId="0" fontId="3" fillId="2" borderId="2" xfId="0" applyFont="1" applyFill="1" applyBorder="1" applyAlignment="1">
      <alignment horizontal="right"/>
    </xf>
    <xf numFmtId="0" fontId="3" fillId="2" borderId="0" xfId="0" applyFont="1" applyFill="1" applyBorder="1" applyAlignment="1">
      <alignment horizontal="center"/>
    </xf>
    <xf numFmtId="166" fontId="1" fillId="3" borderId="0" xfId="1" applyNumberFormat="1" applyFont="1" applyFill="1" applyBorder="1" applyAlignment="1">
      <alignment horizontal="right" wrapText="1"/>
    </xf>
    <xf numFmtId="164" fontId="0" fillId="3" borderId="0" xfId="0" applyNumberFormat="1" applyFill="1" applyBorder="1" applyAlignment="1">
      <alignment horizontal="right" wrapText="1"/>
    </xf>
    <xf numFmtId="0" fontId="3" fillId="2" borderId="1" xfId="0" applyFont="1" applyFill="1" applyBorder="1"/>
    <xf numFmtId="164" fontId="2" fillId="3" borderId="2" xfId="0" applyNumberFormat="1" applyFont="1" applyFill="1" applyBorder="1" applyAlignment="1">
      <alignment horizontal="right" wrapText="1"/>
    </xf>
    <xf numFmtId="0" fontId="2" fillId="2" borderId="0" xfId="0" applyFont="1" applyFill="1" applyAlignment="1"/>
    <xf numFmtId="0" fontId="2" fillId="3" borderId="0" xfId="0" applyFont="1" applyFill="1" applyAlignment="1"/>
    <xf numFmtId="0" fontId="5" fillId="3" borderId="0" xfId="2" applyFill="1" applyAlignment="1" applyProtection="1"/>
    <xf numFmtId="0" fontId="6" fillId="2" borderId="0" xfId="0" quotePrefix="1" applyFont="1" applyFill="1" applyAlignment="1"/>
    <xf numFmtId="9" fontId="0" fillId="2" borderId="0" xfId="4" applyFont="1" applyFill="1"/>
    <xf numFmtId="0" fontId="5" fillId="3" borderId="0" xfId="2" applyFill="1" applyAlignment="1" applyProtection="1">
      <alignment horizontal="right"/>
    </xf>
    <xf numFmtId="0" fontId="2" fillId="3" borderId="7" xfId="0" applyFont="1" applyFill="1" applyBorder="1" applyAlignment="1">
      <alignment wrapText="1"/>
    </xf>
    <xf numFmtId="0" fontId="2" fillId="3" borderId="15" xfId="0" applyFont="1" applyFill="1" applyBorder="1" applyAlignment="1">
      <alignment horizontal="right" wrapText="1"/>
    </xf>
    <xf numFmtId="0" fontId="0" fillId="3" borderId="0" xfId="0" applyFill="1" applyAlignment="1">
      <alignment wrapText="1"/>
    </xf>
    <xf numFmtId="9" fontId="3" fillId="3" borderId="0" xfId="4" applyFont="1" applyFill="1"/>
    <xf numFmtId="0" fontId="6" fillId="3" borderId="0" xfId="0" applyFont="1" applyFill="1" applyBorder="1" applyAlignment="1"/>
    <xf numFmtId="0" fontId="6" fillId="3" borderId="0" xfId="0" applyFont="1" applyFill="1" applyBorder="1" applyAlignment="1">
      <alignment wrapText="1"/>
    </xf>
    <xf numFmtId="0" fontId="6" fillId="3" borderId="0" xfId="0" quotePrefix="1" applyFont="1" applyFill="1"/>
    <xf numFmtId="166" fontId="2" fillId="3" borderId="0" xfId="1" applyNumberFormat="1" applyFont="1" applyFill="1" applyBorder="1" applyAlignment="1"/>
    <xf numFmtId="166" fontId="24" fillId="3" borderId="0" xfId="1" applyNumberFormat="1" applyFont="1" applyFill="1" applyBorder="1" applyAlignment="1">
      <alignment horizontal="right" wrapText="1"/>
    </xf>
    <xf numFmtId="164" fontId="0" fillId="2" borderId="0" xfId="4" applyNumberFormat="1" applyFont="1" applyFill="1"/>
    <xf numFmtId="164" fontId="0" fillId="2" borderId="0" xfId="0" applyNumberFormat="1" applyFill="1"/>
    <xf numFmtId="0" fontId="1" fillId="2" borderId="2" xfId="0" applyFont="1" applyFill="1" applyBorder="1" applyAlignment="1">
      <alignment horizontal="right"/>
    </xf>
    <xf numFmtId="0" fontId="1" fillId="2" borderId="0" xfId="0" applyFont="1" applyFill="1"/>
    <xf numFmtId="166" fontId="1" fillId="2" borderId="0" xfId="1" applyNumberFormat="1" applyFont="1" applyFill="1"/>
    <xf numFmtId="0" fontId="1" fillId="2" borderId="3" xfId="0" applyFont="1" applyFill="1" applyBorder="1" applyAlignment="1">
      <alignment horizontal="center" textRotation="180"/>
    </xf>
    <xf numFmtId="0" fontId="1" fillId="2" borderId="4" xfId="0" applyFont="1" applyFill="1" applyBorder="1" applyAlignment="1">
      <alignment horizontal="center" textRotation="180"/>
    </xf>
    <xf numFmtId="166" fontId="1" fillId="2" borderId="12" xfId="1" applyNumberFormat="1" applyFont="1" applyFill="1" applyBorder="1" applyAlignment="1">
      <alignment horizontal="center" textRotation="180" wrapText="1"/>
    </xf>
    <xf numFmtId="0" fontId="1" fillId="2" borderId="4" xfId="0" applyFont="1" applyFill="1" applyBorder="1" applyAlignment="1">
      <alignment horizontal="right" textRotation="180"/>
    </xf>
    <xf numFmtId="0" fontId="1" fillId="2" borderId="10" xfId="0" applyFont="1" applyFill="1" applyBorder="1" applyAlignment="1">
      <alignment horizontal="right" textRotation="180" wrapText="1"/>
    </xf>
    <xf numFmtId="0" fontId="1" fillId="2" borderId="12" xfId="0" applyFont="1" applyFill="1" applyBorder="1" applyAlignment="1">
      <alignment horizontal="right" textRotation="180" wrapText="1"/>
    </xf>
    <xf numFmtId="0" fontId="1" fillId="2" borderId="6" xfId="0" applyFont="1" applyFill="1" applyBorder="1" applyAlignment="1">
      <alignment wrapText="1"/>
    </xf>
    <xf numFmtId="164" fontId="1" fillId="3" borderId="0" xfId="0" applyNumberFormat="1" applyFont="1" applyFill="1" applyBorder="1" applyAlignment="1">
      <alignment horizontal="right"/>
    </xf>
    <xf numFmtId="0" fontId="1" fillId="2" borderId="5" xfId="0" applyFont="1" applyFill="1" applyBorder="1" applyAlignment="1">
      <alignment wrapText="1"/>
    </xf>
    <xf numFmtId="0" fontId="1" fillId="3" borderId="4" xfId="0" applyFont="1" applyFill="1" applyBorder="1" applyAlignment="1">
      <alignment wrapText="1"/>
    </xf>
    <xf numFmtId="0" fontId="3" fillId="2" borderId="0" xfId="0" applyFont="1" applyFill="1" applyBorder="1" applyAlignment="1">
      <alignment horizontal="right"/>
    </xf>
    <xf numFmtId="0" fontId="4" fillId="2" borderId="0" xfId="0" applyFont="1" applyFill="1" applyBorder="1"/>
    <xf numFmtId="0" fontId="0" fillId="3" borderId="0" xfId="0" applyFill="1" applyBorder="1"/>
    <xf numFmtId="0" fontId="1" fillId="2" borderId="4" xfId="0" applyFont="1" applyFill="1" applyBorder="1" applyAlignment="1">
      <alignment horizontal="center"/>
    </xf>
    <xf numFmtId="0" fontId="1" fillId="2" borderId="11" xfId="0" applyFont="1" applyFill="1" applyBorder="1"/>
    <xf numFmtId="0" fontId="0" fillId="2" borderId="0" xfId="0" applyFill="1" applyBorder="1" applyAlignment="1">
      <alignment horizontal="right"/>
    </xf>
    <xf numFmtId="0" fontId="1" fillId="3" borderId="0" xfId="0" applyFont="1" applyFill="1"/>
    <xf numFmtId="0" fontId="1" fillId="2" borderId="4" xfId="0" applyFont="1" applyFill="1" applyBorder="1" applyAlignment="1">
      <alignment wrapText="1"/>
    </xf>
    <xf numFmtId="0" fontId="1" fillId="2" borderId="2" xfId="0" applyFont="1" applyFill="1" applyBorder="1"/>
    <xf numFmtId="164" fontId="1" fillId="2" borderId="0" xfId="3" applyNumberFormat="1" applyFont="1" applyFill="1" applyBorder="1" applyAlignment="1" applyProtection="1">
      <alignment horizontal="right" wrapText="1"/>
    </xf>
    <xf numFmtId="167" fontId="1" fillId="3" borderId="0" xfId="0" applyNumberFormat="1" applyFont="1" applyFill="1" applyBorder="1" applyAlignment="1">
      <alignment horizontal="right" wrapText="1"/>
    </xf>
    <xf numFmtId="164" fontId="1" fillId="3" borderId="0" xfId="3" applyNumberFormat="1" applyFont="1" applyFill="1" applyBorder="1" applyAlignment="1" applyProtection="1">
      <alignment horizontal="right" wrapText="1"/>
    </xf>
    <xf numFmtId="1" fontId="1" fillId="2" borderId="0" xfId="0" applyNumberFormat="1" applyFont="1" applyFill="1"/>
    <xf numFmtId="1" fontId="1" fillId="3" borderId="0" xfId="0" applyNumberFormat="1" applyFont="1" applyFill="1"/>
    <xf numFmtId="0" fontId="2" fillId="3" borderId="22" xfId="0" applyFont="1" applyFill="1" applyBorder="1" applyAlignment="1">
      <alignment horizontal="right" wrapText="1"/>
    </xf>
    <xf numFmtId="164" fontId="2" fillId="3" borderId="23" xfId="0" applyNumberFormat="1" applyFont="1" applyFill="1" applyBorder="1" applyAlignment="1">
      <alignment horizontal="right" wrapText="1"/>
    </xf>
    <xf numFmtId="164" fontId="1" fillId="3" borderId="23" xfId="0" applyNumberFormat="1" applyFont="1" applyFill="1" applyBorder="1" applyAlignment="1">
      <alignment horizontal="right" vertical="center" wrapText="1"/>
    </xf>
    <xf numFmtId="164" fontId="2" fillId="3" borderId="24" xfId="0" applyNumberFormat="1" applyFont="1" applyFill="1" applyBorder="1" applyAlignment="1">
      <alignment horizontal="right" wrapText="1"/>
    </xf>
    <xf numFmtId="0" fontId="2" fillId="3" borderId="25" xfId="0" applyFont="1" applyFill="1" applyBorder="1" applyAlignment="1">
      <alignment horizontal="right" wrapText="1"/>
    </xf>
    <xf numFmtId="167" fontId="2" fillId="3" borderId="26" xfId="0" applyNumberFormat="1" applyFont="1" applyFill="1" applyBorder="1" applyAlignment="1">
      <alignment horizontal="right" wrapText="1"/>
    </xf>
    <xf numFmtId="167" fontId="1" fillId="3" borderId="26" xfId="0" applyNumberFormat="1" applyFont="1" applyFill="1" applyBorder="1" applyAlignment="1">
      <alignment horizontal="right" wrapText="1"/>
    </xf>
    <xf numFmtId="167" fontId="2" fillId="3" borderId="27" xfId="0" applyNumberFormat="1" applyFont="1" applyFill="1" applyBorder="1" applyAlignment="1">
      <alignment horizontal="right" wrapText="1"/>
    </xf>
    <xf numFmtId="164" fontId="4" fillId="2" borderId="0" xfId="0" applyNumberFormat="1" applyFont="1" applyFill="1"/>
    <xf numFmtId="0" fontId="17" fillId="3" borderId="0" xfId="0" applyFont="1" applyFill="1" applyAlignment="1"/>
    <xf numFmtId="0" fontId="16" fillId="3" borderId="0" xfId="0" applyFont="1" applyFill="1" applyAlignment="1"/>
    <xf numFmtId="166" fontId="0" fillId="3" borderId="0" xfId="0" applyNumberFormat="1" applyFill="1"/>
    <xf numFmtId="0" fontId="1" fillId="2" borderId="0" xfId="0" quotePrefix="1" applyFont="1" applyFill="1"/>
    <xf numFmtId="3" fontId="3" fillId="3" borderId="4" xfId="0" applyNumberFormat="1" applyFont="1" applyFill="1" applyBorder="1" applyAlignment="1">
      <alignment horizontal="right"/>
    </xf>
    <xf numFmtId="9" fontId="0" fillId="3" borderId="0" xfId="4" applyFont="1" applyFill="1"/>
    <xf numFmtId="0" fontId="6" fillId="3" borderId="0" xfId="0" quotePrefix="1" applyFont="1" applyFill="1" applyAlignment="1"/>
    <xf numFmtId="3" fontId="0" fillId="3" borderId="0" xfId="0" applyNumberFormat="1" applyFill="1"/>
    <xf numFmtId="0" fontId="26" fillId="3" borderId="0" xfId="0" applyFont="1" applyFill="1" applyBorder="1"/>
    <xf numFmtId="3" fontId="2" fillId="3" borderId="4" xfId="0" applyNumberFormat="1" applyFont="1" applyFill="1" applyBorder="1" applyAlignment="1">
      <alignment horizontal="right"/>
    </xf>
    <xf numFmtId="164" fontId="1" fillId="3" borderId="4" xfId="0" applyNumberFormat="1" applyFont="1" applyFill="1" applyBorder="1" applyAlignment="1">
      <alignment horizontal="right"/>
    </xf>
    <xf numFmtId="164" fontId="3" fillId="3" borderId="4" xfId="0" applyNumberFormat="1" applyFont="1" applyFill="1" applyBorder="1" applyAlignment="1">
      <alignment horizontal="right"/>
    </xf>
    <xf numFmtId="164" fontId="0" fillId="3" borderId="4" xfId="0" applyNumberFormat="1" applyFill="1" applyBorder="1" applyAlignment="1">
      <alignment horizontal="right" wrapText="1"/>
    </xf>
    <xf numFmtId="164" fontId="3" fillId="3" borderId="4" xfId="0" applyNumberFormat="1" applyFont="1" applyFill="1" applyBorder="1" applyAlignment="1">
      <alignment horizontal="right" wrapText="1"/>
    </xf>
    <xf numFmtId="164" fontId="2" fillId="3" borderId="4" xfId="0" applyNumberFormat="1" applyFont="1" applyFill="1" applyBorder="1" applyAlignment="1">
      <alignment horizontal="right"/>
    </xf>
    <xf numFmtId="164" fontId="3" fillId="3" borderId="4" xfId="1" applyNumberFormat="1" applyFont="1" applyFill="1" applyBorder="1"/>
    <xf numFmtId="164" fontId="1" fillId="3" borderId="0" xfId="0" applyNumberFormat="1" applyFont="1" applyFill="1" applyBorder="1" applyAlignment="1">
      <alignment horizontal="right" vertical="center" wrapText="1"/>
    </xf>
    <xf numFmtId="164" fontId="2" fillId="3" borderId="4" xfId="0" applyNumberFormat="1" applyFont="1" applyFill="1" applyBorder="1" applyAlignment="1">
      <alignment horizontal="right" wrapText="1"/>
    </xf>
    <xf numFmtId="164" fontId="2" fillId="3" borderId="3" xfId="0" applyNumberFormat="1" applyFont="1" applyFill="1" applyBorder="1" applyAlignment="1">
      <alignment horizontal="right"/>
    </xf>
    <xf numFmtId="164" fontId="0" fillId="3" borderId="3" xfId="1" applyNumberFormat="1" applyFont="1" applyFill="1" applyBorder="1" applyAlignment="1"/>
    <xf numFmtId="164" fontId="0" fillId="3" borderId="4" xfId="1" applyNumberFormat="1" applyFont="1" applyFill="1" applyBorder="1" applyAlignment="1"/>
    <xf numFmtId="164" fontId="0" fillId="3" borderId="16" xfId="1" applyNumberFormat="1" applyFont="1" applyFill="1" applyBorder="1" applyAlignment="1"/>
    <xf numFmtId="164" fontId="0" fillId="3" borderId="11" xfId="1" applyNumberFormat="1" applyFont="1" applyFill="1" applyBorder="1" applyAlignment="1"/>
    <xf numFmtId="164" fontId="0" fillId="3" borderId="17" xfId="1" applyNumberFormat="1" applyFont="1" applyFill="1" applyBorder="1" applyAlignment="1"/>
    <xf numFmtId="164" fontId="4" fillId="3" borderId="16" xfId="1" applyNumberFormat="1" applyFont="1" applyFill="1" applyBorder="1" applyAlignment="1">
      <alignment horizontal="right"/>
    </xf>
    <xf numFmtId="164" fontId="4" fillId="3" borderId="4" xfId="1" applyNumberFormat="1" applyFont="1" applyFill="1" applyBorder="1" applyAlignment="1">
      <alignment horizontal="right"/>
    </xf>
    <xf numFmtId="164" fontId="0" fillId="3" borderId="4" xfId="1" applyNumberFormat="1" applyFont="1" applyFill="1" applyBorder="1" applyAlignment="1">
      <alignment horizontal="right"/>
    </xf>
    <xf numFmtId="164" fontId="0" fillId="3" borderId="11" xfId="1" applyNumberFormat="1" applyFont="1" applyFill="1" applyBorder="1" applyAlignment="1">
      <alignment horizontal="right"/>
    </xf>
    <xf numFmtId="0" fontId="2" fillId="3" borderId="0" xfId="0" applyFont="1" applyFill="1" applyBorder="1" applyAlignment="1">
      <alignment horizontal="right" wrapText="1"/>
    </xf>
    <xf numFmtId="0" fontId="1" fillId="3" borderId="2" xfId="0" applyFont="1" applyFill="1" applyBorder="1" applyAlignment="1">
      <alignment horizontal="right"/>
    </xf>
    <xf numFmtId="0" fontId="3" fillId="3" borderId="2" xfId="0" applyFont="1" applyFill="1" applyBorder="1" applyAlignment="1">
      <alignment horizontal="right"/>
    </xf>
    <xf numFmtId="0" fontId="1" fillId="3" borderId="0" xfId="0" applyFont="1" applyFill="1" applyBorder="1" applyAlignment="1">
      <alignment horizontal="right"/>
    </xf>
    <xf numFmtId="164" fontId="3" fillId="3" borderId="4" xfId="1" applyNumberFormat="1" applyFont="1" applyFill="1" applyBorder="1" applyAlignment="1">
      <alignment horizontal="right" wrapText="1"/>
    </xf>
    <xf numFmtId="0" fontId="6" fillId="3" borderId="0" xfId="0" applyFont="1" applyFill="1"/>
    <xf numFmtId="0" fontId="3" fillId="3" borderId="0" xfId="0" applyFont="1" applyFill="1" applyBorder="1" applyAlignment="1">
      <alignment horizontal="right"/>
    </xf>
    <xf numFmtId="0" fontId="1" fillId="3" borderId="4" xfId="0" applyFont="1" applyFill="1" applyBorder="1" applyAlignment="1">
      <alignment horizontal="right"/>
    </xf>
    <xf numFmtId="0" fontId="6" fillId="3" borderId="0" xfId="0" applyFont="1" applyFill="1" applyAlignment="1"/>
    <xf numFmtId="166" fontId="0" fillId="3" borderId="0" xfId="1" applyNumberFormat="1" applyFont="1" applyFill="1"/>
    <xf numFmtId="0" fontId="0" fillId="3" borderId="0" xfId="0" applyFill="1" applyAlignment="1"/>
    <xf numFmtId="166" fontId="2" fillId="3" borderId="0" xfId="1" applyNumberFormat="1" applyFont="1" applyFill="1" applyBorder="1" applyAlignment="1">
      <alignment wrapText="1"/>
    </xf>
    <xf numFmtId="166" fontId="3" fillId="3" borderId="0" xfId="1" applyNumberFormat="1" applyFont="1" applyFill="1" applyBorder="1" applyAlignment="1">
      <alignment wrapText="1"/>
    </xf>
    <xf numFmtId="166" fontId="2" fillId="3" borderId="4" xfId="1" applyNumberFormat="1" applyFont="1" applyFill="1" applyBorder="1" applyAlignment="1"/>
    <xf numFmtId="166" fontId="3" fillId="3" borderId="4" xfId="1" applyNumberFormat="1" applyFont="1" applyFill="1" applyBorder="1" applyAlignment="1"/>
    <xf numFmtId="166" fontId="1" fillId="3" borderId="4" xfId="1" applyNumberFormat="1" applyFont="1" applyFill="1" applyBorder="1" applyAlignment="1"/>
    <xf numFmtId="166" fontId="3" fillId="3" borderId="0" xfId="1" applyNumberFormat="1" applyFont="1" applyFill="1" applyBorder="1" applyAlignment="1"/>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166" fontId="1" fillId="3" borderId="4" xfId="1" applyNumberFormat="1" applyFont="1" applyFill="1" applyBorder="1" applyAlignment="1">
      <alignment horizontal="right" wrapText="1"/>
    </xf>
    <xf numFmtId="166" fontId="0" fillId="3" borderId="0" xfId="4" applyNumberFormat="1" applyFont="1" applyFill="1"/>
    <xf numFmtId="164" fontId="1" fillId="3" borderId="4" xfId="1" applyNumberFormat="1" applyFont="1" applyFill="1" applyBorder="1" applyAlignment="1">
      <alignment horizontal="right"/>
    </xf>
    <xf numFmtId="166" fontId="2" fillId="3" borderId="4" xfId="1" applyNumberFormat="1" applyFont="1" applyFill="1" applyBorder="1" applyAlignment="1">
      <alignment horizontal="right"/>
    </xf>
    <xf numFmtId="0" fontId="3" fillId="3" borderId="0" xfId="0" applyFont="1" applyFill="1" applyBorder="1" applyAlignment="1">
      <alignment horizontal="right" wrapText="1"/>
    </xf>
    <xf numFmtId="0" fontId="2" fillId="3" borderId="4" xfId="0" applyFont="1" applyFill="1" applyBorder="1" applyAlignment="1">
      <alignment horizontal="right" wrapText="1"/>
    </xf>
    <xf numFmtId="0" fontId="2" fillId="3" borderId="21" xfId="0" applyFont="1" applyFill="1" applyBorder="1" applyAlignment="1">
      <alignment horizontal="right" wrapText="1"/>
    </xf>
    <xf numFmtId="164" fontId="2" fillId="3" borderId="21" xfId="0" applyNumberFormat="1" applyFont="1" applyFill="1" applyBorder="1" applyAlignment="1">
      <alignment horizontal="right"/>
    </xf>
    <xf numFmtId="164" fontId="1" fillId="3" borderId="21" xfId="1" applyNumberFormat="1" applyFont="1" applyFill="1" applyBorder="1" applyAlignment="1">
      <alignment horizontal="right"/>
    </xf>
    <xf numFmtId="166" fontId="2" fillId="3" borderId="21" xfId="1" applyNumberFormat="1" applyFont="1" applyFill="1" applyBorder="1" applyAlignment="1">
      <alignment horizontal="right"/>
    </xf>
    <xf numFmtId="164" fontId="0" fillId="3" borderId="0" xfId="0" applyNumberFormat="1" applyFill="1"/>
    <xf numFmtId="43" fontId="0" fillId="3" borderId="0" xfId="0" applyNumberFormat="1" applyFill="1"/>
    <xf numFmtId="10" fontId="0" fillId="3" borderId="0" xfId="0" applyNumberFormat="1" applyFill="1"/>
    <xf numFmtId="0" fontId="2" fillId="0" borderId="7" xfId="0" applyFont="1" applyFill="1" applyBorder="1" applyAlignment="1">
      <alignment horizontal="right" textRotation="180" wrapText="1"/>
    </xf>
    <xf numFmtId="164" fontId="2" fillId="4" borderId="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9" xfId="0" applyNumberFormat="1" applyFont="1" applyFill="1" applyBorder="1" applyAlignment="1">
      <alignment horizontal="right"/>
    </xf>
    <xf numFmtId="164" fontId="1" fillId="4" borderId="13" xfId="0" applyNumberFormat="1" applyFont="1" applyFill="1" applyBorder="1" applyAlignment="1">
      <alignment horizontal="right"/>
    </xf>
    <xf numFmtId="164" fontId="1" fillId="4" borderId="0" xfId="1" applyNumberFormat="1" applyFont="1" applyFill="1" applyBorder="1" applyAlignment="1"/>
    <xf numFmtId="164" fontId="1" fillId="4" borderId="0"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 xfId="1" applyNumberFormat="1" applyFont="1" applyFill="1" applyBorder="1" applyAlignment="1"/>
    <xf numFmtId="164" fontId="1" fillId="4" borderId="13" xfId="1" applyNumberFormat="1" applyFont="1" applyFill="1" applyBorder="1" applyAlignment="1"/>
    <xf numFmtId="164" fontId="4" fillId="4" borderId="0" xfId="1" applyNumberFormat="1" applyFont="1" applyFill="1" applyBorder="1" applyAlignment="1">
      <alignment horizontal="right"/>
    </xf>
    <xf numFmtId="164" fontId="4" fillId="4" borderId="13" xfId="1" applyNumberFormat="1" applyFont="1" applyFill="1" applyBorder="1" applyAlignment="1">
      <alignment horizontal="right"/>
    </xf>
    <xf numFmtId="164" fontId="4" fillId="4" borderId="1" xfId="1" applyNumberFormat="1" applyFont="1" applyFill="1" applyBorder="1" applyAlignment="1">
      <alignment horizontal="right"/>
    </xf>
    <xf numFmtId="164" fontId="0" fillId="4" borderId="0" xfId="1" applyNumberFormat="1" applyFont="1" applyFill="1" applyBorder="1" applyAlignment="1">
      <alignment horizontal="right"/>
    </xf>
    <xf numFmtId="164" fontId="0" fillId="4" borderId="13" xfId="1" applyNumberFormat="1" applyFont="1" applyFill="1" applyBorder="1" applyAlignment="1">
      <alignment horizontal="right"/>
    </xf>
    <xf numFmtId="164" fontId="0" fillId="4" borderId="1" xfId="1" applyNumberFormat="1" applyFont="1" applyFill="1" applyBorder="1" applyAlignment="1">
      <alignment horizontal="right"/>
    </xf>
    <xf numFmtId="166" fontId="0" fillId="5" borderId="0" xfId="1" applyNumberFormat="1" applyFont="1" applyFill="1" applyBorder="1" applyAlignment="1">
      <alignment horizontal="right" wrapText="1"/>
    </xf>
    <xf numFmtId="166" fontId="24" fillId="5" borderId="0" xfId="1" applyNumberFormat="1" applyFont="1" applyFill="1" applyBorder="1" applyAlignment="1">
      <alignment horizontal="right" wrapText="1"/>
    </xf>
    <xf numFmtId="166" fontId="1" fillId="5" borderId="0" xfId="1" applyNumberFormat="1" applyFont="1" applyFill="1" applyBorder="1" applyAlignment="1">
      <alignment horizontal="right" wrapText="1"/>
    </xf>
    <xf numFmtId="2" fontId="2" fillId="4" borderId="0" xfId="0" applyNumberFormat="1" applyFont="1" applyFill="1" applyBorder="1" applyAlignment="1">
      <alignment vertical="center"/>
    </xf>
    <xf numFmtId="2" fontId="2" fillId="4" borderId="1" xfId="0" applyNumberFormat="1" applyFont="1" applyFill="1" applyBorder="1" applyAlignment="1">
      <alignment vertical="center"/>
    </xf>
    <xf numFmtId="0" fontId="2" fillId="2" borderId="7" xfId="0" applyFont="1" applyFill="1" applyBorder="1" applyAlignment="1">
      <alignment horizontal="right" textRotation="180" wrapText="1"/>
    </xf>
    <xf numFmtId="0" fontId="1" fillId="2" borderId="4" xfId="0" applyFont="1" applyFill="1" applyBorder="1" applyAlignment="1">
      <alignment horizontal="center" textRotation="180" wrapText="1"/>
    </xf>
    <xf numFmtId="166" fontId="0" fillId="3" borderId="0" xfId="1" applyNumberFormat="1" applyFont="1" applyFill="1" applyBorder="1" applyAlignment="1">
      <alignment horizontal="right" wrapText="1"/>
    </xf>
    <xf numFmtId="0" fontId="2" fillId="0" borderId="0" xfId="0" applyFont="1" applyFill="1" applyBorder="1" applyAlignment="1">
      <alignment horizontal="right" wrapText="1"/>
    </xf>
    <xf numFmtId="0" fontId="2" fillId="2" borderId="4" xfId="0" applyFont="1" applyFill="1" applyBorder="1" applyAlignment="1">
      <alignment horizontal="right" wrapText="1"/>
    </xf>
    <xf numFmtId="0" fontId="1" fillId="3" borderId="0" xfId="0" applyFont="1" applyFill="1" applyBorder="1" applyAlignment="1">
      <alignment horizontal="right" wrapText="1"/>
    </xf>
    <xf numFmtId="0" fontId="17" fillId="3" borderId="0" xfId="0" applyFont="1" applyFill="1" applyAlignment="1"/>
    <xf numFmtId="0" fontId="16" fillId="3" borderId="0" xfId="0" applyFont="1" applyFill="1" applyAlignment="1"/>
    <xf numFmtId="0" fontId="2" fillId="2" borderId="15" xfId="0" applyFont="1" applyFill="1" applyBorder="1" applyAlignment="1">
      <alignment wrapText="1"/>
    </xf>
    <xf numFmtId="0" fontId="0" fillId="2" borderId="4" xfId="0" applyFill="1" applyBorder="1" applyAlignment="1">
      <alignment wrapText="1"/>
    </xf>
    <xf numFmtId="0" fontId="2" fillId="3" borderId="15" xfId="0" applyFont="1" applyFill="1" applyBorder="1" applyAlignment="1">
      <alignment horizontal="right" wrapText="1"/>
    </xf>
    <xf numFmtId="0" fontId="2" fillId="2" borderId="4" xfId="0" applyFont="1" applyFill="1" applyBorder="1" applyAlignment="1">
      <alignment horizontal="right" wrapText="1"/>
    </xf>
    <xf numFmtId="0" fontId="2" fillId="2" borderId="7" xfId="0" applyFont="1" applyFill="1" applyBorder="1" applyAlignment="1">
      <alignment horizontal="center" wrapText="1"/>
    </xf>
    <xf numFmtId="0" fontId="2" fillId="3" borderId="2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3" xfId="0" applyFont="1" applyFill="1" applyBorder="1" applyAlignment="1">
      <alignment vertical="center" wrapText="1"/>
    </xf>
    <xf numFmtId="0" fontId="6" fillId="2" borderId="0" xfId="0" applyFont="1" applyFill="1" applyBorder="1" applyAlignment="1">
      <alignment horizontal="left" vertical="top" wrapText="1"/>
    </xf>
    <xf numFmtId="0" fontId="0" fillId="3" borderId="20" xfId="0" applyFill="1" applyBorder="1" applyAlignment="1">
      <alignment horizontal="center" wrapText="1"/>
    </xf>
    <xf numFmtId="0" fontId="0" fillId="3" borderId="7" xfId="0" applyFill="1" applyBorder="1" applyAlignment="1">
      <alignment horizontal="center" wrapText="1"/>
    </xf>
    <xf numFmtId="0" fontId="0" fillId="3" borderId="12" xfId="0" applyFill="1" applyBorder="1" applyAlignment="1">
      <alignment horizontal="center" wrapText="1"/>
    </xf>
    <xf numFmtId="0" fontId="2" fillId="2" borderId="18" xfId="0" applyFont="1" applyFill="1" applyBorder="1" applyAlignment="1">
      <alignment wrapText="1"/>
    </xf>
    <xf numFmtId="0" fontId="2" fillId="2" borderId="6" xfId="0" applyFont="1" applyFill="1" applyBorder="1" applyAlignment="1">
      <alignment wrapText="1"/>
    </xf>
    <xf numFmtId="0" fontId="2" fillId="2" borderId="5" xfId="0" applyFont="1" applyFill="1" applyBorder="1" applyAlignment="1">
      <alignment wrapText="1"/>
    </xf>
    <xf numFmtId="0" fontId="0" fillId="3" borderId="9" xfId="0" applyFill="1" applyBorder="1" applyAlignment="1">
      <alignment horizontal="center" wrapText="1"/>
    </xf>
    <xf numFmtId="0" fontId="0" fillId="2" borderId="20" xfId="0" applyFill="1" applyBorder="1" applyAlignment="1">
      <alignment horizontal="center" wrapText="1"/>
    </xf>
    <xf numFmtId="0" fontId="0" fillId="2" borderId="7" xfId="0" applyFill="1" applyBorder="1" applyAlignment="1">
      <alignment horizontal="center" wrapText="1"/>
    </xf>
    <xf numFmtId="0" fontId="0" fillId="2" borderId="12" xfId="0" applyFill="1" applyBorder="1" applyAlignment="1">
      <alignment horizontal="center" wrapText="1"/>
    </xf>
    <xf numFmtId="0" fontId="2" fillId="2" borderId="8" xfId="0" applyFont="1" applyFill="1" applyBorder="1" applyAlignment="1">
      <alignment horizontal="center" wrapText="1"/>
    </xf>
    <xf numFmtId="0" fontId="2" fillId="2" borderId="15" xfId="0" applyFont="1" applyFill="1" applyBorder="1" applyAlignment="1">
      <alignment horizontal="center" wrapText="1"/>
    </xf>
    <xf numFmtId="0" fontId="2" fillId="2" borderId="19"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11" xfId="0" applyFont="1" applyFill="1" applyBorder="1" applyAlignment="1">
      <alignment horizontal="center" wrapText="1"/>
    </xf>
    <xf numFmtId="0" fontId="2" fillId="2" borderId="9"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3" borderId="9" xfId="0" applyFont="1" applyFill="1" applyBorder="1" applyAlignment="1">
      <alignment horizontal="center" wrapText="1"/>
    </xf>
    <xf numFmtId="0" fontId="2" fillId="3" borderId="7" xfId="0" applyFont="1" applyFill="1" applyBorder="1" applyAlignment="1">
      <alignment horizontal="center" wrapText="1"/>
    </xf>
    <xf numFmtId="0" fontId="2" fillId="3" borderId="10" xfId="0" applyFont="1" applyFill="1" applyBorder="1" applyAlignment="1">
      <alignment horizontal="center" wrapText="1"/>
    </xf>
    <xf numFmtId="0" fontId="0" fillId="3" borderId="10" xfId="0" applyFill="1" applyBorder="1" applyAlignment="1">
      <alignment horizontal="center" wrapText="1"/>
    </xf>
    <xf numFmtId="0" fontId="1" fillId="2" borderId="9" xfId="0" applyFont="1" applyFill="1" applyBorder="1" applyAlignment="1">
      <alignment horizontal="center" wrapText="1"/>
    </xf>
    <xf numFmtId="0" fontId="1" fillId="2" borderId="7" xfId="0" applyFont="1" applyFill="1" applyBorder="1" applyAlignment="1">
      <alignment horizontal="center" wrapText="1"/>
    </xf>
    <xf numFmtId="0" fontId="1" fillId="2" borderId="12" xfId="0" applyFont="1" applyFill="1" applyBorder="1" applyAlignment="1">
      <alignment horizontal="center" wrapText="1"/>
    </xf>
    <xf numFmtId="0" fontId="1" fillId="2" borderId="20" xfId="0" applyFont="1" applyFill="1" applyBorder="1" applyAlignment="1">
      <alignment horizontal="center" wrapText="1"/>
    </xf>
    <xf numFmtId="0" fontId="6" fillId="3" borderId="0" xfId="0" applyFont="1" applyFill="1" applyAlignment="1">
      <alignment horizontal="left" vertical="top" wrapText="1"/>
    </xf>
  </cellXfs>
  <cellStyles count="5">
    <cellStyle name="Comma" xfId="1" builtinId="3"/>
    <cellStyle name="Hyperlink" xfId="2" builtinId="8"/>
    <cellStyle name="Normal" xfId="0" builtinId="0"/>
    <cellStyle name="Normal_Table14" xfId="3"/>
    <cellStyle name="Percent" xfId="4" builtinId="5"/>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4"/>
  <sheetViews>
    <sheetView tabSelected="1" workbookViewId="0">
      <selection activeCell="A9" sqref="A9"/>
    </sheetView>
  </sheetViews>
  <sheetFormatPr defaultColWidth="9.109375" defaultRowHeight="13.2" x14ac:dyDescent="0.25"/>
  <cols>
    <col min="1" max="1" width="9.109375" style="6"/>
    <col min="2" max="2" width="85.44140625" style="6" customWidth="1"/>
    <col min="3" max="16384" width="9.109375" style="6"/>
  </cols>
  <sheetData>
    <row r="1" spans="1:3" ht="15.6" x14ac:dyDescent="0.3">
      <c r="A1" s="108" t="s">
        <v>22</v>
      </c>
    </row>
    <row r="2" spans="1:3" s="2" customFormat="1" x14ac:dyDescent="0.25">
      <c r="A2" s="1"/>
      <c r="B2" s="1"/>
    </row>
    <row r="3" spans="1:3" s="2" customFormat="1" ht="22.5" customHeight="1" x14ac:dyDescent="0.25">
      <c r="A3" s="271" t="s">
        <v>0</v>
      </c>
      <c r="B3" s="272"/>
    </row>
    <row r="4" spans="1:3" s="2" customFormat="1" ht="23.25" customHeight="1" x14ac:dyDescent="0.25">
      <c r="A4" s="133" t="s">
        <v>3</v>
      </c>
      <c r="B4" s="49" t="s">
        <v>313</v>
      </c>
    </row>
    <row r="5" spans="1:3" s="2" customFormat="1" x14ac:dyDescent="0.25">
      <c r="A5" s="133" t="s">
        <v>4</v>
      </c>
      <c r="B5" s="49" t="s">
        <v>314</v>
      </c>
    </row>
    <row r="6" spans="1:3" s="2" customFormat="1" x14ac:dyDescent="0.25">
      <c r="A6" s="133" t="s">
        <v>5</v>
      </c>
      <c r="B6" s="49" t="s">
        <v>315</v>
      </c>
    </row>
    <row r="7" spans="1:3" s="2" customFormat="1" x14ac:dyDescent="0.25">
      <c r="A7" s="133" t="s">
        <v>6</v>
      </c>
      <c r="B7" s="167" t="s">
        <v>331</v>
      </c>
    </row>
    <row r="8" spans="1:3" s="4" customFormat="1" x14ac:dyDescent="0.25">
      <c r="A8" s="133" t="s">
        <v>7</v>
      </c>
      <c r="B8" s="49" t="s">
        <v>316</v>
      </c>
      <c r="C8" s="3"/>
    </row>
    <row r="9" spans="1:3" s="2" customFormat="1" x14ac:dyDescent="0.25">
      <c r="A9" s="133" t="s">
        <v>8</v>
      </c>
      <c r="B9" s="49" t="s">
        <v>317</v>
      </c>
    </row>
    <row r="10" spans="1:3" s="2" customFormat="1" x14ac:dyDescent="0.25">
      <c r="A10" s="133" t="s">
        <v>9</v>
      </c>
      <c r="B10" s="167" t="s">
        <v>318</v>
      </c>
    </row>
    <row r="11" spans="1:3" s="2" customFormat="1" x14ac:dyDescent="0.25">
      <c r="A11" s="133" t="s">
        <v>10</v>
      </c>
      <c r="B11" s="49" t="s">
        <v>319</v>
      </c>
    </row>
    <row r="12" spans="1:3" x14ac:dyDescent="0.25">
      <c r="A12" s="112"/>
      <c r="B12" s="112"/>
    </row>
    <row r="13" spans="1:3" s="2" customFormat="1" ht="13.8" x14ac:dyDescent="0.25">
      <c r="A13" s="184" t="s">
        <v>1</v>
      </c>
      <c r="B13" s="185"/>
    </row>
    <row r="14" spans="1:3" s="2" customFormat="1" ht="13.5" customHeight="1" x14ac:dyDescent="0.25">
      <c r="A14" s="133" t="s">
        <v>11</v>
      </c>
      <c r="B14" s="49" t="s">
        <v>320</v>
      </c>
    </row>
    <row r="15" spans="1:3" s="2" customFormat="1" x14ac:dyDescent="0.25">
      <c r="A15" s="133" t="s">
        <v>12</v>
      </c>
      <c r="B15" s="49" t="s">
        <v>321</v>
      </c>
    </row>
    <row r="16" spans="1:3" s="2" customFormat="1" x14ac:dyDescent="0.25">
      <c r="A16" s="133" t="s">
        <v>13</v>
      </c>
      <c r="B16" s="49" t="s">
        <v>322</v>
      </c>
    </row>
    <row r="18" spans="1:1" x14ac:dyDescent="0.25">
      <c r="A18" s="5" t="s">
        <v>240</v>
      </c>
    </row>
    <row r="19" spans="1:1" x14ac:dyDescent="0.25">
      <c r="A19" s="109" t="s">
        <v>283</v>
      </c>
    </row>
    <row r="20" spans="1:1" x14ac:dyDescent="0.25">
      <c r="A20" s="187" t="s">
        <v>342</v>
      </c>
    </row>
    <row r="22" spans="1:1" x14ac:dyDescent="0.25">
      <c r="A22" s="109" t="s">
        <v>284</v>
      </c>
    </row>
    <row r="23" spans="1:1" ht="6.75" customHeight="1" x14ac:dyDescent="0.25"/>
    <row r="24" spans="1:1" x14ac:dyDescent="0.25">
      <c r="A24" s="8" t="s">
        <v>287</v>
      </c>
    </row>
    <row r="25" spans="1:1" x14ac:dyDescent="0.25">
      <c r="A25" s="6" t="s">
        <v>288</v>
      </c>
    </row>
    <row r="26" spans="1:1" x14ac:dyDescent="0.25">
      <c r="A26" s="8" t="s">
        <v>289</v>
      </c>
    </row>
    <row r="27" spans="1:1" ht="18" customHeight="1" x14ac:dyDescent="0.25">
      <c r="A27" s="149" t="s">
        <v>285</v>
      </c>
    </row>
    <row r="29" spans="1:1" s="62" customFormat="1" x14ac:dyDescent="0.25">
      <c r="A29" s="111" t="s">
        <v>282</v>
      </c>
    </row>
    <row r="30" spans="1:1" s="62" customFormat="1" x14ac:dyDescent="0.25">
      <c r="A30" s="111" t="s">
        <v>290</v>
      </c>
    </row>
    <row r="31" spans="1:1" s="112" customFormat="1" x14ac:dyDescent="0.25"/>
    <row r="34" spans="14:14" x14ac:dyDescent="0.25">
      <c r="N34" s="110"/>
    </row>
  </sheetData>
  <mergeCells count="1">
    <mergeCell ref="A3:B3"/>
  </mergeCells>
  <phoneticPr fontId="0" type="noConversion"/>
  <hyperlinks>
    <hyperlink ref="A4" location="SEND.1!A1" display="SEND.1"/>
    <hyperlink ref="A5" location="SEND.2!A1" display="SEND.2"/>
    <hyperlink ref="A6" location="SEND.3!A1" display="SEND.3"/>
    <hyperlink ref="A7" location="SEND.4!A1" display="SEND.4"/>
    <hyperlink ref="A8" location="SEND.5!A1" display="SEND.5"/>
    <hyperlink ref="A10" location="SEND.7!A1" display="SEND.7"/>
    <hyperlink ref="A11" location="SEND.8!A1" display="SEND.8"/>
    <hyperlink ref="A14" location="SEND.9!A1" display="SEND.9"/>
    <hyperlink ref="A15" location="SEND.10!A1" display="SEND.10"/>
    <hyperlink ref="A16" location="SEND.11!A1" display="SEND.11"/>
    <hyperlink ref="A9" location="SEND.6!A1" display="SEND.6"/>
  </hyperlinks>
  <pageMargins left="0.75" right="0.75" top="1" bottom="1" header="0.5" footer="0.5"/>
  <pageSetup paperSize="9"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14"/>
  <sheetViews>
    <sheetView workbookViewId="0"/>
  </sheetViews>
  <sheetFormatPr defaultColWidth="9.109375" defaultRowHeight="13.2" x14ac:dyDescent="0.25"/>
  <cols>
    <col min="1" max="1" width="41.33203125" style="11" customWidth="1"/>
    <col min="2" max="2" width="11.44140625" style="11" customWidth="1"/>
    <col min="3" max="3" width="12.6640625" style="11" customWidth="1"/>
    <col min="4" max="5" width="11.88671875" style="11" customWidth="1"/>
    <col min="6" max="16384" width="9.109375" style="11"/>
  </cols>
  <sheetData>
    <row r="1" spans="1:8" ht="15.6" x14ac:dyDescent="0.25">
      <c r="A1" s="7" t="s">
        <v>348</v>
      </c>
      <c r="B1" s="7"/>
      <c r="C1" s="7"/>
      <c r="F1" s="16"/>
    </row>
    <row r="2" spans="1:8" x14ac:dyDescent="0.25">
      <c r="A2" s="12" t="s">
        <v>22</v>
      </c>
    </row>
    <row r="3" spans="1:8" ht="26.4" x14ac:dyDescent="0.25">
      <c r="A3" s="29" t="s">
        <v>1</v>
      </c>
      <c r="B3" s="28" t="s">
        <v>206</v>
      </c>
      <c r="C3" s="28" t="s">
        <v>343</v>
      </c>
      <c r="D3" s="28" t="s">
        <v>311</v>
      </c>
      <c r="E3" s="28" t="s">
        <v>310</v>
      </c>
      <c r="F3" s="28" t="s">
        <v>38</v>
      </c>
    </row>
    <row r="4" spans="1:8" x14ac:dyDescent="0.25">
      <c r="A4" s="50" t="s">
        <v>14</v>
      </c>
      <c r="B4" s="17">
        <v>98</v>
      </c>
      <c r="C4" s="17">
        <v>34</v>
      </c>
      <c r="D4" s="260"/>
      <c r="E4" s="260"/>
      <c r="F4" s="17">
        <v>40</v>
      </c>
    </row>
    <row r="5" spans="1:8" x14ac:dyDescent="0.25">
      <c r="A5" s="50" t="s">
        <v>34</v>
      </c>
      <c r="B5" s="17">
        <v>135</v>
      </c>
      <c r="C5" s="17">
        <v>38</v>
      </c>
      <c r="D5" s="260"/>
      <c r="E5" s="260"/>
      <c r="F5" s="17">
        <v>67</v>
      </c>
    </row>
    <row r="6" spans="1:8" x14ac:dyDescent="0.25">
      <c r="A6" s="50" t="s">
        <v>244</v>
      </c>
      <c r="B6" s="145">
        <v>126</v>
      </c>
      <c r="C6" s="267">
        <v>30</v>
      </c>
      <c r="D6" s="261"/>
      <c r="E6" s="261"/>
      <c r="F6" s="145">
        <v>69</v>
      </c>
      <c r="G6" s="49"/>
      <c r="H6" s="49"/>
    </row>
    <row r="7" spans="1:8" x14ac:dyDescent="0.25">
      <c r="A7" s="126" t="s">
        <v>245</v>
      </c>
      <c r="B7" s="127">
        <v>115</v>
      </c>
      <c r="C7" s="127">
        <v>47</v>
      </c>
      <c r="D7" s="262"/>
      <c r="E7" s="262"/>
      <c r="F7" s="127">
        <v>67</v>
      </c>
      <c r="G7" s="49"/>
      <c r="H7" s="49"/>
    </row>
    <row r="8" spans="1:8" s="13" customFormat="1" x14ac:dyDescent="0.25">
      <c r="A8" s="126" t="s">
        <v>291</v>
      </c>
      <c r="B8" s="127">
        <v>133</v>
      </c>
      <c r="C8" s="127">
        <v>44</v>
      </c>
      <c r="D8" s="127">
        <v>44</v>
      </c>
      <c r="E8" s="127" t="s">
        <v>15</v>
      </c>
      <c r="F8" s="127">
        <v>44</v>
      </c>
      <c r="G8" s="163"/>
      <c r="H8" s="163"/>
    </row>
    <row r="9" spans="1:8" x14ac:dyDescent="0.25">
      <c r="A9" s="164" t="s">
        <v>312</v>
      </c>
      <c r="B9" s="231">
        <v>132</v>
      </c>
      <c r="C9" s="231">
        <v>48</v>
      </c>
      <c r="D9" s="231">
        <v>48</v>
      </c>
      <c r="E9" s="231" t="s">
        <v>15</v>
      </c>
      <c r="F9" s="231">
        <v>63</v>
      </c>
      <c r="G9" s="49"/>
      <c r="H9" s="49"/>
    </row>
    <row r="10" spans="1:8" s="49" customFormat="1" x14ac:dyDescent="0.25">
      <c r="A10" s="80" t="s">
        <v>260</v>
      </c>
      <c r="B10" s="232"/>
      <c r="C10" s="232"/>
    </row>
    <row r="11" spans="1:8" x14ac:dyDescent="0.25">
      <c r="A11" s="47" t="s">
        <v>240</v>
      </c>
      <c r="B11" s="49"/>
      <c r="C11" s="49"/>
      <c r="D11" s="49"/>
      <c r="E11" s="49"/>
      <c r="F11" s="49"/>
      <c r="G11" s="49"/>
    </row>
    <row r="12" spans="1:8" x14ac:dyDescent="0.25">
      <c r="A12" s="220" t="s">
        <v>347</v>
      </c>
      <c r="B12" s="49"/>
      <c r="C12" s="49"/>
      <c r="D12" s="49"/>
      <c r="E12" s="49"/>
      <c r="F12" s="49"/>
      <c r="G12" s="49"/>
    </row>
    <row r="13" spans="1:8" x14ac:dyDescent="0.25">
      <c r="A13" s="31" t="s">
        <v>238</v>
      </c>
      <c r="B13" s="49"/>
      <c r="C13" s="49"/>
      <c r="D13" s="49"/>
      <c r="E13" s="49"/>
      <c r="F13" s="49"/>
      <c r="G13" s="49"/>
    </row>
    <row r="14" spans="1:8" x14ac:dyDescent="0.25">
      <c r="A14" s="32" t="s">
        <v>249</v>
      </c>
    </row>
  </sheetData>
  <phoneticPr fontId="6" type="noConversion"/>
  <hyperlinks>
    <hyperlink ref="A2" location="Index!A1" display="Index"/>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12"/>
  <sheetViews>
    <sheetView workbookViewId="0"/>
  </sheetViews>
  <sheetFormatPr defaultColWidth="9.109375" defaultRowHeight="13.2" x14ac:dyDescent="0.25"/>
  <cols>
    <col min="1" max="1" width="32.44140625" style="11" customWidth="1"/>
    <col min="2" max="2" width="11.44140625" style="11" customWidth="1"/>
    <col min="3" max="3" width="13.6640625" style="11" customWidth="1"/>
    <col min="4" max="4" width="14" style="11" customWidth="1"/>
    <col min="5" max="5" width="14.44140625" style="11" customWidth="1"/>
    <col min="6" max="6" width="17.88671875" style="11" customWidth="1"/>
    <col min="7" max="7" width="14.33203125" style="11" customWidth="1"/>
    <col min="8" max="16384" width="9.109375" style="11"/>
  </cols>
  <sheetData>
    <row r="1" spans="1:7" x14ac:dyDescent="0.25">
      <c r="A1" s="7" t="s">
        <v>327</v>
      </c>
      <c r="B1" s="16"/>
    </row>
    <row r="2" spans="1:7" x14ac:dyDescent="0.25">
      <c r="A2" s="12" t="s">
        <v>22</v>
      </c>
    </row>
    <row r="3" spans="1:7" ht="52.8" x14ac:dyDescent="0.25">
      <c r="A3" s="51"/>
      <c r="B3" s="28" t="s">
        <v>286</v>
      </c>
      <c r="C3" s="28" t="s">
        <v>62</v>
      </c>
      <c r="D3" s="28" t="s">
        <v>63</v>
      </c>
      <c r="E3" s="28" t="s">
        <v>64</v>
      </c>
      <c r="F3" s="28" t="s">
        <v>65</v>
      </c>
      <c r="G3" s="28" t="s">
        <v>66</v>
      </c>
    </row>
    <row r="4" spans="1:7" x14ac:dyDescent="0.25">
      <c r="A4" s="14" t="s">
        <v>14</v>
      </c>
      <c r="B4" s="75">
        <v>98</v>
      </c>
      <c r="C4" s="74">
        <v>0</v>
      </c>
      <c r="D4" s="74">
        <v>0</v>
      </c>
      <c r="E4" s="74">
        <v>0</v>
      </c>
      <c r="F4" s="74">
        <v>0</v>
      </c>
      <c r="G4" s="74">
        <v>98</v>
      </c>
    </row>
    <row r="5" spans="1:7" x14ac:dyDescent="0.25">
      <c r="A5" s="14" t="s">
        <v>34</v>
      </c>
      <c r="B5" s="130">
        <v>135</v>
      </c>
      <c r="C5" s="128">
        <v>0</v>
      </c>
      <c r="D5" s="128">
        <v>22</v>
      </c>
      <c r="E5" s="128">
        <v>0</v>
      </c>
      <c r="F5" s="128">
        <v>0</v>
      </c>
      <c r="G5" s="128">
        <v>113</v>
      </c>
    </row>
    <row r="6" spans="1:7" x14ac:dyDescent="0.25">
      <c r="A6" s="14" t="s">
        <v>244</v>
      </c>
      <c r="B6" s="130">
        <v>126</v>
      </c>
      <c r="C6" s="128">
        <v>0</v>
      </c>
      <c r="D6" s="128">
        <v>6</v>
      </c>
      <c r="E6" s="128">
        <v>0</v>
      </c>
      <c r="F6" s="128">
        <v>0</v>
      </c>
      <c r="G6" s="128">
        <v>120</v>
      </c>
    </row>
    <row r="7" spans="1:7" x14ac:dyDescent="0.25">
      <c r="A7" s="129" t="s">
        <v>245</v>
      </c>
      <c r="B7" s="130">
        <v>115</v>
      </c>
      <c r="C7" s="128">
        <v>0</v>
      </c>
      <c r="D7" s="128">
        <v>20</v>
      </c>
      <c r="E7" s="128">
        <v>0</v>
      </c>
      <c r="F7" s="128">
        <v>0</v>
      </c>
      <c r="G7" s="128">
        <v>95</v>
      </c>
    </row>
    <row r="8" spans="1:7" x14ac:dyDescent="0.25">
      <c r="A8" s="129" t="s">
        <v>291</v>
      </c>
      <c r="B8" s="97">
        <v>133</v>
      </c>
      <c r="C8" s="128">
        <v>0</v>
      </c>
      <c r="D8" s="128">
        <v>10</v>
      </c>
      <c r="E8" s="128">
        <v>0</v>
      </c>
      <c r="F8" s="128">
        <v>0</v>
      </c>
      <c r="G8" s="128">
        <v>123</v>
      </c>
    </row>
    <row r="9" spans="1:7" x14ac:dyDescent="0.25">
      <c r="A9" s="165" t="s">
        <v>312</v>
      </c>
      <c r="B9" s="201">
        <v>132</v>
      </c>
      <c r="C9" s="196"/>
      <c r="D9" s="196">
        <v>5</v>
      </c>
      <c r="E9" s="196">
        <v>4</v>
      </c>
      <c r="F9" s="196"/>
      <c r="G9" s="196">
        <v>123</v>
      </c>
    </row>
    <row r="10" spans="1:7" x14ac:dyDescent="0.25">
      <c r="A10" s="80" t="s">
        <v>260</v>
      </c>
      <c r="B10" s="49"/>
      <c r="C10" s="49"/>
      <c r="D10" s="49"/>
      <c r="E10" s="49"/>
      <c r="F10" s="49"/>
      <c r="G10" s="49"/>
    </row>
    <row r="11" spans="1:7" x14ac:dyDescent="0.25">
      <c r="A11" s="47" t="s">
        <v>240</v>
      </c>
    </row>
    <row r="12" spans="1:7" x14ac:dyDescent="0.25">
      <c r="A12" s="32" t="s">
        <v>249</v>
      </c>
    </row>
  </sheetData>
  <phoneticPr fontId="6" type="noConversion"/>
  <hyperlinks>
    <hyperlink ref="A2" location="Index!A1" display="Index"/>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60"/>
  <sheetViews>
    <sheetView topLeftCell="A28" workbookViewId="0"/>
  </sheetViews>
  <sheetFormatPr defaultColWidth="9.109375" defaultRowHeight="13.2" x14ac:dyDescent="0.25"/>
  <cols>
    <col min="1" max="1" width="33.6640625" style="11" customWidth="1"/>
    <col min="2" max="2" width="11" style="11" customWidth="1"/>
    <col min="3" max="3" width="13.5546875" style="11" customWidth="1"/>
    <col min="4" max="4" width="11.44140625" style="11" customWidth="1"/>
    <col min="5" max="5" width="12.44140625" style="11" customWidth="1"/>
    <col min="6" max="6" width="12.5546875" style="11" customWidth="1"/>
    <col min="7" max="7" width="14.109375" style="11" customWidth="1"/>
    <col min="8" max="16384" width="9.109375" style="11"/>
  </cols>
  <sheetData>
    <row r="1" spans="1:7" ht="15.6" x14ac:dyDescent="0.25">
      <c r="A1" s="7" t="s">
        <v>349</v>
      </c>
      <c r="B1" s="16"/>
    </row>
    <row r="2" spans="1:7" x14ac:dyDescent="0.25">
      <c r="A2" s="12" t="s">
        <v>22</v>
      </c>
      <c r="B2" s="13"/>
    </row>
    <row r="3" spans="1:7" ht="57" customHeight="1" x14ac:dyDescent="0.25">
      <c r="A3" s="52"/>
      <c r="B3" s="28" t="s">
        <v>243</v>
      </c>
      <c r="C3" s="28" t="s">
        <v>67</v>
      </c>
      <c r="D3" s="28" t="s">
        <v>62</v>
      </c>
      <c r="E3" s="28" t="s">
        <v>63</v>
      </c>
      <c r="F3" s="28" t="s">
        <v>64</v>
      </c>
      <c r="G3" s="28" t="s">
        <v>68</v>
      </c>
    </row>
    <row r="4" spans="1:7" s="48" customFormat="1" ht="30" customHeight="1" x14ac:dyDescent="0.25">
      <c r="A4" s="27" t="s">
        <v>298</v>
      </c>
      <c r="B4" s="77">
        <v>74</v>
      </c>
      <c r="C4" s="84" t="s">
        <v>248</v>
      </c>
      <c r="D4" s="84" t="s">
        <v>248</v>
      </c>
      <c r="E4" s="84" t="s">
        <v>248</v>
      </c>
      <c r="F4" s="84" t="s">
        <v>248</v>
      </c>
      <c r="G4" s="76">
        <v>74</v>
      </c>
    </row>
    <row r="5" spans="1:7" x14ac:dyDescent="0.25">
      <c r="A5" s="27" t="s">
        <v>38</v>
      </c>
      <c r="B5" s="77">
        <v>40</v>
      </c>
      <c r="C5" s="85" t="s">
        <v>248</v>
      </c>
      <c r="D5" s="85" t="s">
        <v>248</v>
      </c>
      <c r="E5" s="85" t="s">
        <v>248</v>
      </c>
      <c r="F5" s="85" t="s">
        <v>248</v>
      </c>
      <c r="G5" s="76">
        <v>40</v>
      </c>
    </row>
    <row r="6" spans="1:7" x14ac:dyDescent="0.25">
      <c r="A6" s="53" t="s">
        <v>204</v>
      </c>
      <c r="B6" s="77">
        <v>32</v>
      </c>
      <c r="C6" s="85" t="s">
        <v>248</v>
      </c>
      <c r="D6" s="85" t="s">
        <v>248</v>
      </c>
      <c r="E6" s="85" t="s">
        <v>248</v>
      </c>
      <c r="F6" s="85" t="s">
        <v>248</v>
      </c>
      <c r="G6" s="78">
        <v>32</v>
      </c>
    </row>
    <row r="7" spans="1:7" x14ac:dyDescent="0.25">
      <c r="A7" s="53" t="s">
        <v>205</v>
      </c>
      <c r="B7" s="77">
        <v>8</v>
      </c>
      <c r="C7" s="85" t="s">
        <v>248</v>
      </c>
      <c r="D7" s="85" t="s">
        <v>248</v>
      </c>
      <c r="E7" s="85" t="s">
        <v>248</v>
      </c>
      <c r="F7" s="85" t="s">
        <v>248</v>
      </c>
      <c r="G7" s="78">
        <v>8</v>
      </c>
    </row>
    <row r="8" spans="1:7" x14ac:dyDescent="0.25">
      <c r="A8" s="268" t="s">
        <v>343</v>
      </c>
      <c r="B8" s="77">
        <v>34</v>
      </c>
      <c r="C8" s="84" t="s">
        <v>248</v>
      </c>
      <c r="D8" s="84" t="s">
        <v>248</v>
      </c>
      <c r="E8" s="84" t="s">
        <v>248</v>
      </c>
      <c r="F8" s="84" t="s">
        <v>248</v>
      </c>
      <c r="G8" s="76">
        <v>34</v>
      </c>
    </row>
    <row r="9" spans="1:7" ht="36" customHeight="1" x14ac:dyDescent="0.25">
      <c r="A9" s="27" t="s">
        <v>293</v>
      </c>
      <c r="B9" s="77">
        <v>105</v>
      </c>
      <c r="C9" s="84" t="s">
        <v>248</v>
      </c>
      <c r="D9" s="84" t="s">
        <v>248</v>
      </c>
      <c r="E9" s="84" t="s">
        <v>248</v>
      </c>
      <c r="F9" s="84" t="s">
        <v>248</v>
      </c>
      <c r="G9" s="76">
        <v>105</v>
      </c>
    </row>
    <row r="10" spans="1:7" x14ac:dyDescent="0.25">
      <c r="A10" s="27" t="s">
        <v>38</v>
      </c>
      <c r="B10" s="77">
        <v>67</v>
      </c>
      <c r="C10" s="85" t="s">
        <v>248</v>
      </c>
      <c r="D10" s="85" t="s">
        <v>248</v>
      </c>
      <c r="E10" s="85" t="s">
        <v>248</v>
      </c>
      <c r="F10" s="85" t="s">
        <v>248</v>
      </c>
      <c r="G10" s="76">
        <v>67</v>
      </c>
    </row>
    <row r="11" spans="1:7" x14ac:dyDescent="0.25">
      <c r="A11" s="53" t="s">
        <v>204</v>
      </c>
      <c r="B11" s="77">
        <v>33</v>
      </c>
      <c r="C11" s="85" t="s">
        <v>248</v>
      </c>
      <c r="D11" s="85" t="s">
        <v>248</v>
      </c>
      <c r="E11" s="85" t="s">
        <v>248</v>
      </c>
      <c r="F11" s="85" t="s">
        <v>248</v>
      </c>
      <c r="G11" s="78">
        <v>33</v>
      </c>
    </row>
    <row r="12" spans="1:7" x14ac:dyDescent="0.25">
      <c r="A12" s="53" t="s">
        <v>205</v>
      </c>
      <c r="B12" s="77">
        <v>34</v>
      </c>
      <c r="C12" s="85" t="s">
        <v>248</v>
      </c>
      <c r="D12" s="85" t="s">
        <v>248</v>
      </c>
      <c r="E12" s="85" t="s">
        <v>248</v>
      </c>
      <c r="F12" s="85" t="s">
        <v>248</v>
      </c>
      <c r="G12" s="78">
        <v>34</v>
      </c>
    </row>
    <row r="13" spans="1:7" x14ac:dyDescent="0.25">
      <c r="A13" s="268" t="s">
        <v>343</v>
      </c>
      <c r="B13" s="77">
        <v>38</v>
      </c>
      <c r="C13" s="84" t="s">
        <v>248</v>
      </c>
      <c r="D13" s="84" t="s">
        <v>248</v>
      </c>
      <c r="E13" s="84" t="s">
        <v>248</v>
      </c>
      <c r="F13" s="84" t="s">
        <v>248</v>
      </c>
      <c r="G13" s="76">
        <v>38</v>
      </c>
    </row>
    <row r="14" spans="1:7" s="48" customFormat="1" ht="36" customHeight="1" x14ac:dyDescent="0.25">
      <c r="A14" s="27" t="s">
        <v>294</v>
      </c>
      <c r="B14" s="77">
        <v>99</v>
      </c>
      <c r="C14" s="84" t="s">
        <v>248</v>
      </c>
      <c r="D14" s="84" t="s">
        <v>248</v>
      </c>
      <c r="E14" s="84" t="s">
        <v>248</v>
      </c>
      <c r="F14" s="84" t="s">
        <v>248</v>
      </c>
      <c r="G14" s="76">
        <v>99</v>
      </c>
    </row>
    <row r="15" spans="1:7" x14ac:dyDescent="0.25">
      <c r="A15" s="27" t="s">
        <v>38</v>
      </c>
      <c r="B15" s="77">
        <v>69</v>
      </c>
      <c r="C15" s="85" t="s">
        <v>248</v>
      </c>
      <c r="D15" s="85" t="s">
        <v>248</v>
      </c>
      <c r="E15" s="85" t="s">
        <v>248</v>
      </c>
      <c r="F15" s="85" t="s">
        <v>248</v>
      </c>
      <c r="G15" s="76">
        <v>69</v>
      </c>
    </row>
    <row r="16" spans="1:7" x14ac:dyDescent="0.25">
      <c r="A16" s="53" t="s">
        <v>204</v>
      </c>
      <c r="B16" s="77">
        <v>34</v>
      </c>
      <c r="C16" s="85" t="s">
        <v>248</v>
      </c>
      <c r="D16" s="85" t="s">
        <v>248</v>
      </c>
      <c r="E16" s="85" t="s">
        <v>248</v>
      </c>
      <c r="F16" s="85" t="s">
        <v>248</v>
      </c>
      <c r="G16" s="78">
        <v>34</v>
      </c>
    </row>
    <row r="17" spans="1:7" x14ac:dyDescent="0.25">
      <c r="A17" s="53" t="s">
        <v>205</v>
      </c>
      <c r="B17" s="77">
        <v>35</v>
      </c>
      <c r="C17" s="85" t="s">
        <v>248</v>
      </c>
      <c r="D17" s="85" t="s">
        <v>248</v>
      </c>
      <c r="E17" s="85" t="s">
        <v>248</v>
      </c>
      <c r="F17" s="85" t="s">
        <v>248</v>
      </c>
      <c r="G17" s="78">
        <v>35</v>
      </c>
    </row>
    <row r="18" spans="1:7" x14ac:dyDescent="0.25">
      <c r="A18" s="268" t="s">
        <v>343</v>
      </c>
      <c r="B18" s="77">
        <v>30</v>
      </c>
      <c r="C18" s="84" t="s">
        <v>248</v>
      </c>
      <c r="D18" s="84" t="s">
        <v>248</v>
      </c>
      <c r="E18" s="84" t="s">
        <v>248</v>
      </c>
      <c r="F18" s="84" t="s">
        <v>248</v>
      </c>
      <c r="G18" s="76">
        <v>30</v>
      </c>
    </row>
    <row r="19" spans="1:7" s="48" customFormat="1" ht="36" customHeight="1" x14ac:dyDescent="0.25">
      <c r="A19" s="27" t="s">
        <v>299</v>
      </c>
      <c r="B19" s="81">
        <v>114</v>
      </c>
      <c r="C19" s="84">
        <v>0</v>
      </c>
      <c r="D19" s="84">
        <v>0</v>
      </c>
      <c r="E19" s="84">
        <v>13</v>
      </c>
      <c r="F19" s="84">
        <v>0</v>
      </c>
      <c r="G19" s="84">
        <v>101</v>
      </c>
    </row>
    <row r="20" spans="1:7" x14ac:dyDescent="0.25">
      <c r="A20" s="27" t="s">
        <v>38</v>
      </c>
      <c r="B20" s="81">
        <v>67</v>
      </c>
      <c r="C20" s="85">
        <v>0</v>
      </c>
      <c r="D20" s="85">
        <v>0</v>
      </c>
      <c r="E20" s="83">
        <v>7</v>
      </c>
      <c r="F20" s="85">
        <v>0</v>
      </c>
      <c r="G20" s="83">
        <v>60</v>
      </c>
    </row>
    <row r="21" spans="1:7" x14ac:dyDescent="0.25">
      <c r="A21" s="53" t="s">
        <v>204</v>
      </c>
      <c r="B21" s="81">
        <v>34</v>
      </c>
      <c r="C21" s="85">
        <v>0</v>
      </c>
      <c r="D21" s="85">
        <v>0</v>
      </c>
      <c r="E21" s="82">
        <v>4</v>
      </c>
      <c r="F21" s="85">
        <v>0</v>
      </c>
      <c r="G21" s="82">
        <v>30</v>
      </c>
    </row>
    <row r="22" spans="1:7" x14ac:dyDescent="0.25">
      <c r="A22" s="53" t="s">
        <v>205</v>
      </c>
      <c r="B22" s="81">
        <v>33</v>
      </c>
      <c r="C22" s="85">
        <v>0</v>
      </c>
      <c r="D22" s="85">
        <v>0</v>
      </c>
      <c r="E22" s="82">
        <v>3</v>
      </c>
      <c r="F22" s="85">
        <v>0</v>
      </c>
      <c r="G22" s="82">
        <v>30</v>
      </c>
    </row>
    <row r="23" spans="1:7" x14ac:dyDescent="0.25">
      <c r="A23" s="268" t="s">
        <v>343</v>
      </c>
      <c r="B23" s="81">
        <v>47</v>
      </c>
      <c r="C23" s="85">
        <v>0</v>
      </c>
      <c r="D23" s="85">
        <v>0</v>
      </c>
      <c r="E23" s="83">
        <v>6</v>
      </c>
      <c r="F23" s="85">
        <v>0</v>
      </c>
      <c r="G23" s="83">
        <v>41</v>
      </c>
    </row>
    <row r="24" spans="1:7" s="166" customFormat="1" ht="36" customHeight="1" x14ac:dyDescent="0.25">
      <c r="A24" s="27" t="s">
        <v>300</v>
      </c>
      <c r="B24" s="81">
        <v>88</v>
      </c>
      <c r="C24" s="84">
        <v>0</v>
      </c>
      <c r="D24" s="84">
        <v>0</v>
      </c>
      <c r="E24" s="84">
        <v>14</v>
      </c>
      <c r="F24" s="84">
        <v>0</v>
      </c>
      <c r="G24" s="84">
        <v>74</v>
      </c>
    </row>
    <row r="25" spans="1:7" s="13" customFormat="1" x14ac:dyDescent="0.25">
      <c r="A25" s="27" t="s">
        <v>38</v>
      </c>
      <c r="B25" s="81">
        <v>44</v>
      </c>
      <c r="C25" s="85">
        <v>0</v>
      </c>
      <c r="D25" s="85">
        <v>0</v>
      </c>
      <c r="E25" s="83">
        <v>5</v>
      </c>
      <c r="F25" s="85">
        <v>0</v>
      </c>
      <c r="G25" s="83">
        <v>39</v>
      </c>
    </row>
    <row r="26" spans="1:7" s="13" customFormat="1" x14ac:dyDescent="0.25">
      <c r="A26" s="53" t="s">
        <v>204</v>
      </c>
      <c r="B26" s="81">
        <v>29</v>
      </c>
      <c r="C26" s="85">
        <v>0</v>
      </c>
      <c r="D26" s="85">
        <v>0</v>
      </c>
      <c r="E26" s="82">
        <v>3</v>
      </c>
      <c r="F26" s="85">
        <v>0</v>
      </c>
      <c r="G26" s="82">
        <v>26</v>
      </c>
    </row>
    <row r="27" spans="1:7" s="13" customFormat="1" x14ac:dyDescent="0.25">
      <c r="A27" s="53" t="s">
        <v>205</v>
      </c>
      <c r="B27" s="81">
        <v>15</v>
      </c>
      <c r="C27" s="85">
        <v>0</v>
      </c>
      <c r="D27" s="85">
        <v>0</v>
      </c>
      <c r="E27" s="82">
        <v>2</v>
      </c>
      <c r="F27" s="85">
        <v>0</v>
      </c>
      <c r="G27" s="82">
        <v>13</v>
      </c>
    </row>
    <row r="28" spans="1:7" x14ac:dyDescent="0.25">
      <c r="A28" s="212" t="s">
        <v>311</v>
      </c>
      <c r="B28" s="81">
        <f>SUM(E28:G28)</f>
        <v>44</v>
      </c>
      <c r="C28" s="85" t="s">
        <v>15</v>
      </c>
      <c r="D28" s="85" t="s">
        <v>15</v>
      </c>
      <c r="E28" s="82">
        <v>2</v>
      </c>
      <c r="F28" s="85">
        <v>7</v>
      </c>
      <c r="G28" s="82">
        <v>35</v>
      </c>
    </row>
    <row r="29" spans="1:7" s="13" customFormat="1" x14ac:dyDescent="0.25">
      <c r="A29" s="237" t="s">
        <v>310</v>
      </c>
      <c r="B29" s="238" t="s">
        <v>15</v>
      </c>
      <c r="C29" s="239" t="s">
        <v>15</v>
      </c>
      <c r="D29" s="239" t="s">
        <v>15</v>
      </c>
      <c r="E29" s="240" t="s">
        <v>15</v>
      </c>
      <c r="F29" s="239" t="s">
        <v>15</v>
      </c>
      <c r="G29" s="240" t="s">
        <v>15</v>
      </c>
    </row>
    <row r="30" spans="1:7" s="48" customFormat="1" ht="36" customHeight="1" x14ac:dyDescent="0.25">
      <c r="A30" s="212" t="s">
        <v>329</v>
      </c>
      <c r="B30" s="81">
        <f>SUM(B31,B34)</f>
        <v>111</v>
      </c>
      <c r="C30" s="81">
        <f t="shared" ref="C30:G30" si="0">SUM(C31,C34)</f>
        <v>0</v>
      </c>
      <c r="D30" s="81">
        <f t="shared" si="0"/>
        <v>0</v>
      </c>
      <c r="E30" s="81">
        <f t="shared" si="0"/>
        <v>2</v>
      </c>
      <c r="F30" s="81">
        <f t="shared" si="0"/>
        <v>6</v>
      </c>
      <c r="G30" s="81">
        <f t="shared" si="0"/>
        <v>103</v>
      </c>
    </row>
    <row r="31" spans="1:7" x14ac:dyDescent="0.25">
      <c r="A31" s="27" t="s">
        <v>38</v>
      </c>
      <c r="B31" s="81">
        <v>63</v>
      </c>
      <c r="C31" s="85" t="s">
        <v>15</v>
      </c>
      <c r="D31" s="85" t="s">
        <v>15</v>
      </c>
      <c r="E31" s="83">
        <v>2</v>
      </c>
      <c r="F31" s="85">
        <v>4</v>
      </c>
      <c r="G31" s="83">
        <v>57</v>
      </c>
    </row>
    <row r="32" spans="1:7" x14ac:dyDescent="0.25">
      <c r="A32" s="235" t="s">
        <v>204</v>
      </c>
      <c r="B32" s="81">
        <f t="shared" ref="B32:B33" si="1">SUM(C32:G32)</f>
        <v>30</v>
      </c>
      <c r="C32" s="85" t="s">
        <v>15</v>
      </c>
      <c r="D32" s="85" t="s">
        <v>15</v>
      </c>
      <c r="E32" s="82">
        <v>1</v>
      </c>
      <c r="F32" s="85">
        <v>2</v>
      </c>
      <c r="G32" s="82">
        <v>27</v>
      </c>
    </row>
    <row r="33" spans="1:7" x14ac:dyDescent="0.25">
      <c r="A33" s="235" t="s">
        <v>205</v>
      </c>
      <c r="B33" s="81">
        <f t="shared" si="1"/>
        <v>33</v>
      </c>
      <c r="C33" s="85" t="s">
        <v>15</v>
      </c>
      <c r="D33" s="85" t="s">
        <v>15</v>
      </c>
      <c r="E33" s="82">
        <v>1</v>
      </c>
      <c r="F33" s="85">
        <v>2</v>
      </c>
      <c r="G33" s="82">
        <v>30</v>
      </c>
    </row>
    <row r="34" spans="1:7" x14ac:dyDescent="0.25">
      <c r="A34" s="212" t="s">
        <v>311</v>
      </c>
      <c r="B34" s="81">
        <f>SUM(C34:G34)</f>
        <v>48</v>
      </c>
      <c r="C34" s="85" t="s">
        <v>15</v>
      </c>
      <c r="D34" s="85" t="s">
        <v>15</v>
      </c>
      <c r="E34" s="82" t="s">
        <v>15</v>
      </c>
      <c r="F34" s="85">
        <v>2</v>
      </c>
      <c r="G34" s="82">
        <v>46</v>
      </c>
    </row>
    <row r="35" spans="1:7" x14ac:dyDescent="0.25">
      <c r="A35" s="236" t="s">
        <v>310</v>
      </c>
      <c r="B35" s="198" t="s">
        <v>15</v>
      </c>
      <c r="C35" s="233" t="s">
        <v>15</v>
      </c>
      <c r="D35" s="233" t="s">
        <v>15</v>
      </c>
      <c r="E35" s="234" t="s">
        <v>15</v>
      </c>
      <c r="F35" s="233" t="s">
        <v>15</v>
      </c>
      <c r="G35" s="234" t="s">
        <v>15</v>
      </c>
    </row>
    <row r="36" spans="1:7" x14ac:dyDescent="0.25">
      <c r="A36" s="80" t="s">
        <v>260</v>
      </c>
    </row>
    <row r="37" spans="1:7" x14ac:dyDescent="0.25">
      <c r="A37" s="35" t="s">
        <v>240</v>
      </c>
      <c r="B37" s="135"/>
    </row>
    <row r="38" spans="1:7" ht="23.4" customHeight="1" x14ac:dyDescent="0.25">
      <c r="A38" s="311" t="s">
        <v>347</v>
      </c>
      <c r="B38" s="311"/>
      <c r="C38" s="311"/>
      <c r="D38" s="311"/>
      <c r="E38" s="311"/>
      <c r="F38" s="311"/>
      <c r="G38" s="311"/>
    </row>
    <row r="39" spans="1:7" x14ac:dyDescent="0.25">
      <c r="A39" s="36" t="s">
        <v>247</v>
      </c>
      <c r="B39" s="147"/>
    </row>
    <row r="40" spans="1:7" x14ac:dyDescent="0.25">
      <c r="A40" s="54" t="s">
        <v>249</v>
      </c>
    </row>
    <row r="41" spans="1:7" x14ac:dyDescent="0.25">
      <c r="A41" s="13"/>
    </row>
    <row r="42" spans="1:7" x14ac:dyDescent="0.25">
      <c r="A42" s="13"/>
    </row>
    <row r="43" spans="1:7" x14ac:dyDescent="0.25">
      <c r="A43" s="13"/>
    </row>
    <row r="44" spans="1:7" x14ac:dyDescent="0.25">
      <c r="A44" s="13"/>
    </row>
    <row r="45" spans="1:7" x14ac:dyDescent="0.25">
      <c r="A45" s="13"/>
    </row>
    <row r="46" spans="1:7" x14ac:dyDescent="0.25">
      <c r="A46" s="13"/>
    </row>
    <row r="47" spans="1:7" x14ac:dyDescent="0.25">
      <c r="A47" s="13"/>
    </row>
    <row r="48" spans="1:7"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sheetData>
  <mergeCells count="1">
    <mergeCell ref="A38:G38"/>
  </mergeCells>
  <phoneticPr fontId="6" type="noConversion"/>
  <hyperlinks>
    <hyperlink ref="A2" location="Index!A1" display="Index"/>
  </hyperlinks>
  <pageMargins left="0.75" right="0.75" top="1" bottom="1" header="0.5" footer="0.5"/>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5"/>
  <sheetViews>
    <sheetView workbookViewId="0"/>
  </sheetViews>
  <sheetFormatPr defaultColWidth="9.109375" defaultRowHeight="13.2" x14ac:dyDescent="0.25"/>
  <cols>
    <col min="1" max="1" width="33.6640625" style="11" customWidth="1"/>
    <col min="2" max="2" width="16.5546875" style="11" customWidth="1"/>
    <col min="3" max="3" width="13.44140625" style="11" customWidth="1"/>
    <col min="4" max="4" width="11.88671875" style="11" customWidth="1"/>
    <col min="5" max="5" width="11.6640625" style="11" customWidth="1"/>
    <col min="6" max="6" width="13.44140625" style="11" customWidth="1"/>
    <col min="7" max="7" width="11.5546875" style="11" customWidth="1"/>
    <col min="8" max="16384" width="9.109375" style="11"/>
  </cols>
  <sheetData>
    <row r="1" spans="1:13" x14ac:dyDescent="0.25">
      <c r="A1" s="7" t="s">
        <v>323</v>
      </c>
      <c r="B1" s="7"/>
      <c r="C1" s="7"/>
      <c r="D1" s="7"/>
      <c r="E1" s="7"/>
      <c r="F1" s="7"/>
    </row>
    <row r="2" spans="1:13" x14ac:dyDescent="0.25">
      <c r="A2" s="12" t="s">
        <v>22</v>
      </c>
    </row>
    <row r="3" spans="1:13" s="9" customFormat="1" ht="16.5" customHeight="1" x14ac:dyDescent="0.25">
      <c r="A3" s="273"/>
      <c r="B3" s="275" t="s">
        <v>206</v>
      </c>
      <c r="C3" s="275" t="s">
        <v>242</v>
      </c>
      <c r="D3" s="275" t="s">
        <v>241</v>
      </c>
      <c r="E3" s="277" t="s">
        <v>241</v>
      </c>
      <c r="F3" s="277"/>
      <c r="G3" s="277"/>
    </row>
    <row r="4" spans="1:13" s="9" customFormat="1" ht="58.5" customHeight="1" x14ac:dyDescent="0.25">
      <c r="A4" s="274"/>
      <c r="B4" s="276"/>
      <c r="C4" s="276"/>
      <c r="D4" s="276"/>
      <c r="E4" s="269" t="s">
        <v>36</v>
      </c>
      <c r="F4" s="269" t="s">
        <v>306</v>
      </c>
      <c r="G4" s="28" t="s">
        <v>35</v>
      </c>
    </row>
    <row r="5" spans="1:13" ht="13.5" customHeight="1" x14ac:dyDescent="0.25">
      <c r="A5" s="19" t="s">
        <v>14</v>
      </c>
      <c r="B5" s="43">
        <v>3557</v>
      </c>
      <c r="C5" s="43">
        <v>3479</v>
      </c>
      <c r="D5" s="43">
        <v>823</v>
      </c>
      <c r="E5" s="43">
        <v>211</v>
      </c>
      <c r="F5" s="43">
        <v>564</v>
      </c>
      <c r="G5" s="43">
        <v>48</v>
      </c>
    </row>
    <row r="6" spans="1:13" ht="13.5" customHeight="1" x14ac:dyDescent="0.25">
      <c r="A6" s="13" t="s">
        <v>34</v>
      </c>
      <c r="B6" s="92">
        <v>3602</v>
      </c>
      <c r="C6" s="43">
        <v>3352</v>
      </c>
      <c r="D6" s="43">
        <v>808</v>
      </c>
      <c r="E6" s="43">
        <v>117</v>
      </c>
      <c r="F6" s="43">
        <v>682</v>
      </c>
      <c r="G6" s="43">
        <v>9</v>
      </c>
    </row>
    <row r="7" spans="1:13" ht="13.5" customHeight="1" x14ac:dyDescent="0.25">
      <c r="A7" s="19" t="s">
        <v>244</v>
      </c>
      <c r="B7" s="92">
        <v>4063</v>
      </c>
      <c r="C7" s="43">
        <v>3717</v>
      </c>
      <c r="D7" s="43">
        <v>797</v>
      </c>
      <c r="E7" s="43">
        <v>137</v>
      </c>
      <c r="F7" s="43">
        <v>660</v>
      </c>
      <c r="G7" s="94">
        <v>0</v>
      </c>
    </row>
    <row r="8" spans="1:13" ht="13.5" customHeight="1" x14ac:dyDescent="0.25">
      <c r="A8" s="13" t="s">
        <v>245</v>
      </c>
      <c r="B8" s="43">
        <v>3147</v>
      </c>
      <c r="C8" s="43">
        <v>3318</v>
      </c>
      <c r="D8" s="43">
        <v>788</v>
      </c>
      <c r="E8" s="43">
        <v>107</v>
      </c>
      <c r="F8" s="43">
        <v>680</v>
      </c>
      <c r="G8" s="43">
        <v>1</v>
      </c>
    </row>
    <row r="9" spans="1:13" ht="13.5" customHeight="1" x14ac:dyDescent="0.25">
      <c r="A9" s="13" t="s">
        <v>291</v>
      </c>
      <c r="B9" s="43">
        <v>3712</v>
      </c>
      <c r="C9" s="43">
        <v>3154</v>
      </c>
      <c r="D9" s="43">
        <v>883</v>
      </c>
      <c r="E9" s="43">
        <v>92</v>
      </c>
      <c r="F9" s="43">
        <v>780</v>
      </c>
      <c r="G9" s="43">
        <v>11</v>
      </c>
    </row>
    <row r="10" spans="1:13" ht="13.5" customHeight="1" x14ac:dyDescent="0.25">
      <c r="A10" s="55" t="s">
        <v>312</v>
      </c>
      <c r="B10" s="188">
        <v>4725</v>
      </c>
      <c r="C10" s="188">
        <v>4387</v>
      </c>
      <c r="D10" s="188">
        <v>1599</v>
      </c>
      <c r="E10" s="188">
        <v>155</v>
      </c>
      <c r="F10" s="188">
        <v>1418</v>
      </c>
      <c r="G10" s="188">
        <v>26</v>
      </c>
    </row>
    <row r="11" spans="1:13" x14ac:dyDescent="0.25">
      <c r="A11" s="80" t="s">
        <v>260</v>
      </c>
      <c r="B11" s="189"/>
      <c r="C11" s="189"/>
      <c r="D11" s="189"/>
      <c r="E11" s="189"/>
      <c r="F11" s="189"/>
      <c r="G11" s="189"/>
    </row>
    <row r="12" spans="1:13" ht="12.75" customHeight="1" x14ac:dyDescent="0.25">
      <c r="A12" s="30" t="s">
        <v>240</v>
      </c>
    </row>
    <row r="13" spans="1:13" x14ac:dyDescent="0.25">
      <c r="A13" s="190" t="s">
        <v>307</v>
      </c>
      <c r="B13" s="62"/>
      <c r="C13" s="62"/>
      <c r="D13" s="15"/>
      <c r="E13" s="15"/>
      <c r="F13" s="15"/>
      <c r="G13" s="15"/>
      <c r="H13" s="15"/>
      <c r="I13" s="15"/>
      <c r="J13" s="15"/>
      <c r="K13" s="15"/>
      <c r="L13" s="15"/>
      <c r="M13" s="15"/>
    </row>
    <row r="14" spans="1:13" ht="12.75" customHeight="1" x14ac:dyDescent="0.25">
      <c r="A14" s="143" t="s">
        <v>249</v>
      </c>
      <c r="B14" s="191"/>
      <c r="C14" s="49"/>
    </row>
    <row r="15" spans="1:13" ht="12.75" customHeight="1" x14ac:dyDescent="0.25">
      <c r="A15" s="192"/>
      <c r="B15" s="49"/>
      <c r="C15" s="49"/>
    </row>
    <row r="16" spans="1:13" ht="12.75" customHeight="1" x14ac:dyDescent="0.25">
      <c r="A16" s="90"/>
      <c r="D16" s="13"/>
    </row>
    <row r="17" spans="1:2" ht="12.75" customHeight="1" x14ac:dyDescent="0.25">
      <c r="A17" s="90"/>
    </row>
    <row r="18" spans="1:2" ht="12.75" customHeight="1" x14ac:dyDescent="0.25">
      <c r="B18" s="91"/>
    </row>
    <row r="19" spans="1:2" ht="12.75" customHeight="1" x14ac:dyDescent="0.25"/>
    <row r="20" spans="1:2" ht="12.75" customHeight="1" x14ac:dyDescent="0.25"/>
    <row r="21" spans="1:2" ht="12.75" customHeight="1" x14ac:dyDescent="0.25"/>
    <row r="22" spans="1:2" ht="12.75" customHeight="1" x14ac:dyDescent="0.25"/>
    <row r="23" spans="1:2" ht="12.75" customHeight="1" x14ac:dyDescent="0.25"/>
    <row r="24" spans="1:2" ht="12.75" customHeight="1" x14ac:dyDescent="0.25"/>
    <row r="25" spans="1:2" ht="12.75" customHeight="1" x14ac:dyDescent="0.25"/>
  </sheetData>
  <mergeCells count="5">
    <mergeCell ref="A3:A4"/>
    <mergeCell ref="B3:B4"/>
    <mergeCell ref="C3:C4"/>
    <mergeCell ref="E3:G3"/>
    <mergeCell ref="D3:D4"/>
  </mergeCells>
  <phoneticPr fontId="0" type="noConversion"/>
  <conditionalFormatting sqref="B11 A12:B13 A1:B10 A14:XFD65536 C1:IV13">
    <cfRule type="containsText" dxfId="5" priority="4" operator="containsText" text="FALSE">
      <formula>NOT(ISERROR(SEARCH("FALSE",A1)))</formula>
    </cfRule>
  </conditionalFormatting>
  <hyperlinks>
    <hyperlink ref="A2" location="Index!A1" display="Index"/>
  </hyperlinks>
  <pageMargins left="0.75" right="0.75" top="1" bottom="1" header="0.5" footer="0.5"/>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0"/>
  <sheetViews>
    <sheetView workbookViewId="0">
      <pane xSplit="1" ySplit="3" topLeftCell="B4" activePane="bottomRight" state="frozen"/>
      <selection pane="topRight" activeCell="B1" sqref="B1"/>
      <selection pane="bottomLeft" activeCell="A6" sqref="A6"/>
      <selection pane="bottomRight"/>
    </sheetView>
  </sheetViews>
  <sheetFormatPr defaultColWidth="9.109375" defaultRowHeight="13.2" x14ac:dyDescent="0.25"/>
  <cols>
    <col min="1" max="1" width="32.88671875" style="49" customWidth="1"/>
    <col min="2" max="2" width="11.109375" style="62" customWidth="1"/>
    <col min="3" max="3" width="10.33203125" style="62" bestFit="1" customWidth="1"/>
    <col min="4" max="4" width="10.5546875" style="62" customWidth="1"/>
    <col min="5" max="5" width="10.88671875" style="62" customWidth="1"/>
    <col min="6" max="6" width="9.5546875" style="62" bestFit="1" customWidth="1"/>
    <col min="7" max="7" width="11.88671875" style="62" customWidth="1"/>
    <col min="8" max="8" width="10.6640625" style="62" customWidth="1"/>
    <col min="9" max="9" width="10.44140625" style="62" customWidth="1"/>
    <col min="10" max="10" width="9.5546875" style="62" bestFit="1" customWidth="1"/>
    <col min="11" max="11" width="12.33203125" style="62" customWidth="1"/>
    <col min="12" max="12" width="12.44140625" style="62" customWidth="1"/>
    <col min="13" max="13" width="11" style="62" customWidth="1"/>
    <col min="14" max="14" width="12.88671875" style="49" customWidth="1"/>
    <col min="15" max="15" width="11" style="49" customWidth="1"/>
    <col min="16" max="16" width="12.44140625" style="49" customWidth="1"/>
    <col min="17" max="17" width="14.88671875" style="49" customWidth="1"/>
    <col min="18" max="20" width="11" style="49" customWidth="1"/>
    <col min="21" max="21" width="12.44140625" style="49" customWidth="1"/>
    <col min="22" max="24" width="11" style="49" customWidth="1"/>
    <col min="25" max="25" width="10.6640625" style="62" customWidth="1"/>
    <col min="26" max="16384" width="9.109375" style="49"/>
  </cols>
  <sheetData>
    <row r="1" spans="1:25" x14ac:dyDescent="0.25">
      <c r="A1" s="61" t="s">
        <v>324</v>
      </c>
      <c r="B1" s="136"/>
      <c r="C1" s="49"/>
      <c r="D1" s="49"/>
      <c r="E1" s="49"/>
      <c r="F1" s="49"/>
      <c r="G1" s="49"/>
      <c r="H1" s="49"/>
      <c r="I1" s="49"/>
      <c r="J1" s="49"/>
      <c r="K1" s="49"/>
      <c r="L1" s="49"/>
      <c r="M1" s="49"/>
      <c r="Y1" s="49"/>
    </row>
    <row r="2" spans="1:25" x14ac:dyDescent="0.25">
      <c r="A2" s="65" t="s">
        <v>22</v>
      </c>
      <c r="B2" s="49"/>
      <c r="C2" s="49"/>
      <c r="D2" s="49"/>
      <c r="E2" s="49"/>
      <c r="F2" s="49"/>
      <c r="G2" s="49"/>
      <c r="H2" s="49"/>
      <c r="I2" s="49"/>
      <c r="J2" s="49"/>
      <c r="K2" s="49"/>
      <c r="L2" s="49"/>
      <c r="M2" s="49"/>
      <c r="Y2" s="49"/>
    </row>
    <row r="3" spans="1:25" s="139" customFormat="1" ht="66" x14ac:dyDescent="0.25">
      <c r="A3" s="137"/>
      <c r="B3" s="67" t="s">
        <v>268</v>
      </c>
      <c r="C3" s="138" t="s">
        <v>40</v>
      </c>
      <c r="D3" s="67" t="s">
        <v>271</v>
      </c>
      <c r="E3" s="67" t="s">
        <v>42</v>
      </c>
      <c r="F3" s="67" t="s">
        <v>272</v>
      </c>
      <c r="G3" s="67" t="s">
        <v>274</v>
      </c>
      <c r="H3" s="67" t="s">
        <v>273</v>
      </c>
      <c r="I3" s="67" t="s">
        <v>16</v>
      </c>
      <c r="J3" s="67" t="s">
        <v>17</v>
      </c>
      <c r="K3" s="67" t="s">
        <v>18</v>
      </c>
      <c r="L3" s="67" t="s">
        <v>19</v>
      </c>
      <c r="M3" s="67" t="s">
        <v>20</v>
      </c>
      <c r="N3" s="67" t="s">
        <v>252</v>
      </c>
      <c r="O3" s="67" t="s">
        <v>253</v>
      </c>
      <c r="P3" s="67" t="s">
        <v>269</v>
      </c>
      <c r="Q3" s="67" t="s">
        <v>301</v>
      </c>
      <c r="R3" s="67" t="s">
        <v>275</v>
      </c>
      <c r="S3" s="67" t="s">
        <v>276</v>
      </c>
      <c r="T3" s="67" t="s">
        <v>277</v>
      </c>
      <c r="U3" s="67" t="s">
        <v>278</v>
      </c>
      <c r="V3" s="67" t="s">
        <v>279</v>
      </c>
      <c r="W3" s="67" t="s">
        <v>270</v>
      </c>
      <c r="X3" s="67" t="s">
        <v>259</v>
      </c>
      <c r="Y3" s="67" t="s">
        <v>32</v>
      </c>
    </row>
    <row r="4" spans="1:25" ht="13.5" customHeight="1" x14ac:dyDescent="0.25">
      <c r="A4" s="93" t="s">
        <v>14</v>
      </c>
      <c r="B4" s="44">
        <v>3557</v>
      </c>
      <c r="C4" s="79">
        <v>1298</v>
      </c>
      <c r="D4" s="79">
        <v>227</v>
      </c>
      <c r="E4" s="79">
        <v>3</v>
      </c>
      <c r="F4" s="79">
        <v>2</v>
      </c>
      <c r="G4" s="79">
        <v>70</v>
      </c>
      <c r="H4" s="79">
        <v>293</v>
      </c>
      <c r="I4" s="79">
        <v>0</v>
      </c>
      <c r="J4" s="79">
        <v>0</v>
      </c>
      <c r="K4" s="79">
        <v>224</v>
      </c>
      <c r="L4" s="79">
        <v>1068</v>
      </c>
      <c r="M4" s="79">
        <v>372</v>
      </c>
      <c r="N4" s="94" t="s">
        <v>248</v>
      </c>
      <c r="O4" s="94" t="s">
        <v>248</v>
      </c>
      <c r="P4" s="94" t="s">
        <v>248</v>
      </c>
      <c r="Q4" s="94" t="s">
        <v>248</v>
      </c>
      <c r="R4" s="94" t="s">
        <v>248</v>
      </c>
      <c r="S4" s="94" t="s">
        <v>248</v>
      </c>
      <c r="T4" s="94" t="s">
        <v>248</v>
      </c>
      <c r="U4" s="94" t="s">
        <v>248</v>
      </c>
      <c r="V4" s="94" t="s">
        <v>248</v>
      </c>
      <c r="W4" s="94" t="s">
        <v>248</v>
      </c>
      <c r="X4" s="94" t="s">
        <v>248</v>
      </c>
      <c r="Y4" s="94" t="s">
        <v>248</v>
      </c>
    </row>
    <row r="5" spans="1:25" ht="13.5" customHeight="1" x14ac:dyDescent="0.25">
      <c r="A5" s="93" t="s">
        <v>34</v>
      </c>
      <c r="B5" s="44">
        <v>3602</v>
      </c>
      <c r="C5" s="79">
        <v>1307</v>
      </c>
      <c r="D5" s="79">
        <v>284</v>
      </c>
      <c r="E5" s="79">
        <v>8</v>
      </c>
      <c r="F5" s="79">
        <v>0</v>
      </c>
      <c r="G5" s="79">
        <v>45</v>
      </c>
      <c r="H5" s="79">
        <v>319</v>
      </c>
      <c r="I5" s="79">
        <v>0</v>
      </c>
      <c r="J5" s="79">
        <v>0</v>
      </c>
      <c r="K5" s="79">
        <v>323</v>
      </c>
      <c r="L5" s="79">
        <v>927</v>
      </c>
      <c r="M5" s="79">
        <v>389</v>
      </c>
      <c r="N5" s="94" t="s">
        <v>248</v>
      </c>
      <c r="O5" s="94" t="s">
        <v>248</v>
      </c>
      <c r="P5" s="94" t="s">
        <v>248</v>
      </c>
      <c r="Q5" s="94" t="s">
        <v>248</v>
      </c>
      <c r="R5" s="94" t="s">
        <v>248</v>
      </c>
      <c r="S5" s="94" t="s">
        <v>248</v>
      </c>
      <c r="T5" s="94" t="s">
        <v>248</v>
      </c>
      <c r="U5" s="94" t="s">
        <v>248</v>
      </c>
      <c r="V5" s="94" t="s">
        <v>248</v>
      </c>
      <c r="W5" s="94" t="s">
        <v>248</v>
      </c>
      <c r="X5" s="94" t="s">
        <v>248</v>
      </c>
      <c r="Y5" s="94" t="s">
        <v>248</v>
      </c>
    </row>
    <row r="6" spans="1:25" ht="13.5" customHeight="1" x14ac:dyDescent="0.25">
      <c r="A6" s="93" t="s">
        <v>244</v>
      </c>
      <c r="B6" s="44">
        <v>4063</v>
      </c>
      <c r="C6" s="79">
        <v>1631</v>
      </c>
      <c r="D6" s="79">
        <v>298</v>
      </c>
      <c r="E6" s="79">
        <v>2</v>
      </c>
      <c r="F6" s="79">
        <v>0</v>
      </c>
      <c r="G6" s="79">
        <v>69</v>
      </c>
      <c r="H6" s="79">
        <v>321</v>
      </c>
      <c r="I6" s="79">
        <v>0</v>
      </c>
      <c r="J6" s="79">
        <v>0</v>
      </c>
      <c r="K6" s="79">
        <v>335</v>
      </c>
      <c r="L6" s="79">
        <v>933</v>
      </c>
      <c r="M6" s="79">
        <v>474</v>
      </c>
      <c r="N6" s="94" t="s">
        <v>248</v>
      </c>
      <c r="O6" s="94" t="s">
        <v>248</v>
      </c>
      <c r="P6" s="94" t="s">
        <v>248</v>
      </c>
      <c r="Q6" s="94" t="s">
        <v>248</v>
      </c>
      <c r="R6" s="94" t="s">
        <v>248</v>
      </c>
      <c r="S6" s="94" t="s">
        <v>248</v>
      </c>
      <c r="T6" s="94" t="s">
        <v>248</v>
      </c>
      <c r="U6" s="94" t="s">
        <v>248</v>
      </c>
      <c r="V6" s="94" t="s">
        <v>248</v>
      </c>
      <c r="W6" s="94" t="s">
        <v>248</v>
      </c>
      <c r="X6" s="94" t="s">
        <v>248</v>
      </c>
      <c r="Y6" s="94" t="s">
        <v>248</v>
      </c>
    </row>
    <row r="7" spans="1:25" ht="13.5" customHeight="1" x14ac:dyDescent="0.25">
      <c r="A7" s="93" t="s">
        <v>245</v>
      </c>
      <c r="B7" s="44">
        <v>3147</v>
      </c>
      <c r="C7" s="79">
        <f>15+397</f>
        <v>412</v>
      </c>
      <c r="D7" s="79">
        <v>106</v>
      </c>
      <c r="E7" s="79">
        <v>6</v>
      </c>
      <c r="F7" s="79">
        <v>0</v>
      </c>
      <c r="G7" s="79">
        <v>37</v>
      </c>
      <c r="H7" s="79">
        <v>235</v>
      </c>
      <c r="I7" s="79">
        <v>0</v>
      </c>
      <c r="J7" s="79">
        <v>0</v>
      </c>
      <c r="K7" s="79">
        <f>59+173</f>
        <v>232</v>
      </c>
      <c r="L7" s="79">
        <f>550+20+56</f>
        <v>626</v>
      </c>
      <c r="M7" s="79">
        <v>337</v>
      </c>
      <c r="N7" s="128">
        <v>603</v>
      </c>
      <c r="O7" s="128">
        <v>97</v>
      </c>
      <c r="P7" s="128">
        <v>1</v>
      </c>
      <c r="Q7" s="128">
        <v>1</v>
      </c>
      <c r="R7" s="128">
        <v>53</v>
      </c>
      <c r="S7" s="128">
        <v>238</v>
      </c>
      <c r="T7" s="128">
        <v>18</v>
      </c>
      <c r="U7" s="128">
        <v>7</v>
      </c>
      <c r="V7" s="128">
        <v>132</v>
      </c>
      <c r="W7" s="128">
        <v>5</v>
      </c>
      <c r="X7" s="128">
        <v>1</v>
      </c>
      <c r="Y7" s="94" t="s">
        <v>248</v>
      </c>
    </row>
    <row r="8" spans="1:25" ht="13.5" customHeight="1" x14ac:dyDescent="0.25">
      <c r="A8" s="93" t="s">
        <v>291</v>
      </c>
      <c r="B8" s="44">
        <v>3712</v>
      </c>
      <c r="C8" s="79">
        <v>0</v>
      </c>
      <c r="D8" s="79">
        <v>0</v>
      </c>
      <c r="E8" s="79">
        <v>7</v>
      </c>
      <c r="F8" s="79">
        <v>0</v>
      </c>
      <c r="G8" s="79">
        <v>23</v>
      </c>
      <c r="H8" s="79">
        <v>102</v>
      </c>
      <c r="I8" s="79">
        <v>0</v>
      </c>
      <c r="J8" s="79">
        <v>0</v>
      </c>
      <c r="K8" s="79">
        <v>81</v>
      </c>
      <c r="L8" s="79">
        <v>222</v>
      </c>
      <c r="M8" s="79">
        <v>93</v>
      </c>
      <c r="N8" s="128">
        <v>1185</v>
      </c>
      <c r="O8" s="128">
        <v>321</v>
      </c>
      <c r="P8" s="128">
        <v>0</v>
      </c>
      <c r="Q8" s="128">
        <v>6</v>
      </c>
      <c r="R8" s="128">
        <v>265</v>
      </c>
      <c r="S8" s="128">
        <v>762</v>
      </c>
      <c r="T8" s="128">
        <v>77</v>
      </c>
      <c r="U8" s="128">
        <v>75</v>
      </c>
      <c r="V8" s="128">
        <v>430</v>
      </c>
      <c r="W8" s="128">
        <v>56</v>
      </c>
      <c r="X8" s="128">
        <v>7</v>
      </c>
      <c r="Y8" s="94" t="s">
        <v>248</v>
      </c>
    </row>
    <row r="9" spans="1:25" ht="13.5" customHeight="1" x14ac:dyDescent="0.25">
      <c r="A9" s="160" t="s">
        <v>312</v>
      </c>
      <c r="B9" s="193">
        <v>4725</v>
      </c>
      <c r="C9" s="194" t="s">
        <v>15</v>
      </c>
      <c r="D9" s="195">
        <v>0</v>
      </c>
      <c r="E9" s="195">
        <v>2</v>
      </c>
      <c r="F9" s="195">
        <v>0</v>
      </c>
      <c r="G9" s="195">
        <v>5</v>
      </c>
      <c r="H9" s="195">
        <v>57</v>
      </c>
      <c r="I9" s="195">
        <v>0</v>
      </c>
      <c r="J9" s="195">
        <v>0</v>
      </c>
      <c r="K9" s="195">
        <v>25</v>
      </c>
      <c r="L9" s="195">
        <v>91</v>
      </c>
      <c r="M9" s="195">
        <v>38</v>
      </c>
      <c r="N9" s="196">
        <v>1494</v>
      </c>
      <c r="O9" s="196">
        <v>371</v>
      </c>
      <c r="P9" s="196">
        <v>0</v>
      </c>
      <c r="Q9" s="196">
        <v>49</v>
      </c>
      <c r="R9" s="196">
        <v>366</v>
      </c>
      <c r="S9" s="196">
        <v>1170</v>
      </c>
      <c r="T9" s="196">
        <v>107</v>
      </c>
      <c r="U9" s="196">
        <v>144</v>
      </c>
      <c r="V9" s="196">
        <v>660</v>
      </c>
      <c r="W9" s="196">
        <v>111</v>
      </c>
      <c r="X9" s="196">
        <v>35</v>
      </c>
      <c r="Y9" s="197">
        <v>0</v>
      </c>
    </row>
    <row r="10" spans="1:25" x14ac:dyDescent="0.25">
      <c r="A10" s="80" t="s">
        <v>260</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row>
    <row r="11" spans="1:25" ht="12.75" customHeight="1" x14ac:dyDescent="0.25">
      <c r="A11" s="70" t="s">
        <v>240</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row>
    <row r="12" spans="1:25" ht="12.75" customHeight="1" x14ac:dyDescent="0.25">
      <c r="A12" s="141" t="s">
        <v>267</v>
      </c>
    </row>
    <row r="13" spans="1:25" ht="12.75" customHeight="1" x14ac:dyDescent="0.25">
      <c r="A13" s="141"/>
      <c r="O13" s="241"/>
      <c r="S13" s="241"/>
    </row>
    <row r="14" spans="1:25" ht="12.75" customHeight="1" x14ac:dyDescent="0.25">
      <c r="A14" s="142" t="s">
        <v>247</v>
      </c>
      <c r="O14" s="241"/>
      <c r="S14" s="241"/>
    </row>
    <row r="15" spans="1:25" ht="12.75" customHeight="1" x14ac:dyDescent="0.25">
      <c r="A15" s="143" t="s">
        <v>249</v>
      </c>
      <c r="O15" s="241"/>
      <c r="S15" s="241"/>
    </row>
    <row r="16" spans="1:25" ht="12.75" customHeight="1" x14ac:dyDescent="0.25">
      <c r="O16" s="243"/>
      <c r="S16" s="242"/>
    </row>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sheetData>
  <phoneticPr fontId="0" type="noConversion"/>
  <hyperlinks>
    <hyperlink ref="A2" location="Index!A1" display="Index"/>
  </hyperlinks>
  <pageMargins left="0.75" right="0.75"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4"/>
  <sheetViews>
    <sheetView workbookViewId="0">
      <pane xSplit="1" ySplit="3" topLeftCell="B4" activePane="bottomRight" state="frozen"/>
      <selection pane="topRight" activeCell="B1" sqref="B1"/>
      <selection pane="bottomLeft" activeCell="A6" sqref="A6"/>
      <selection pane="bottomRight"/>
    </sheetView>
  </sheetViews>
  <sheetFormatPr defaultColWidth="9.109375" defaultRowHeight="13.2" x14ac:dyDescent="0.25"/>
  <cols>
    <col min="1" max="1" width="34.88671875" style="9" customWidth="1"/>
    <col min="2" max="2" width="11.5546875" style="15" customWidth="1"/>
    <col min="3" max="3" width="9.88671875" style="15" customWidth="1"/>
    <col min="4" max="4" width="16" style="15" customWidth="1"/>
    <col min="5" max="5" width="12" style="15" customWidth="1"/>
    <col min="6" max="6" width="11.88671875" style="15" customWidth="1"/>
    <col min="7" max="7" width="10.5546875" style="15" customWidth="1"/>
    <col min="8" max="8" width="16.6640625" style="15" customWidth="1"/>
    <col min="9" max="9" width="9.44140625" style="15" customWidth="1"/>
    <col min="10" max="10" width="9.33203125" style="15" customWidth="1"/>
    <col min="11" max="11" width="16.109375" style="15" customWidth="1"/>
    <col min="12" max="13" width="12.109375" style="15" customWidth="1"/>
    <col min="14" max="16384" width="9.109375" style="11"/>
  </cols>
  <sheetData>
    <row r="1" spans="1:13" ht="15.6" x14ac:dyDescent="0.25">
      <c r="A1" s="131" t="s">
        <v>325</v>
      </c>
      <c r="B1" s="16"/>
      <c r="C1" s="11"/>
      <c r="D1" s="11"/>
      <c r="E1" s="11"/>
      <c r="F1" s="11"/>
      <c r="G1" s="11"/>
      <c r="H1" s="11"/>
      <c r="I1" s="11"/>
      <c r="J1" s="11"/>
      <c r="K1" s="11"/>
      <c r="L1" s="11"/>
      <c r="M1" s="11"/>
    </row>
    <row r="2" spans="1:13" x14ac:dyDescent="0.25">
      <c r="A2" s="12" t="s">
        <v>22</v>
      </c>
      <c r="B2" s="11"/>
      <c r="C2" s="11"/>
      <c r="D2" s="11"/>
      <c r="E2" s="11"/>
      <c r="F2" s="11"/>
      <c r="G2" s="11"/>
      <c r="H2" s="11"/>
      <c r="I2" s="11"/>
      <c r="J2" s="11"/>
      <c r="K2" s="11"/>
      <c r="L2" s="11"/>
      <c r="M2" s="11"/>
    </row>
    <row r="3" spans="1:13" s="9" customFormat="1" ht="52.8" x14ac:dyDescent="0.25">
      <c r="A3" s="33"/>
      <c r="B3" s="28" t="s">
        <v>21</v>
      </c>
      <c r="C3" s="28" t="s">
        <v>23</v>
      </c>
      <c r="D3" s="28" t="s">
        <v>24</v>
      </c>
      <c r="E3" s="28" t="s">
        <v>25</v>
      </c>
      <c r="F3" s="28" t="s">
        <v>26</v>
      </c>
      <c r="G3" s="28" t="s">
        <v>28</v>
      </c>
      <c r="H3" s="28" t="s">
        <v>281</v>
      </c>
      <c r="I3" s="28" t="s">
        <v>29</v>
      </c>
      <c r="J3" s="28" t="s">
        <v>30</v>
      </c>
      <c r="K3" s="28" t="s">
        <v>31</v>
      </c>
      <c r="L3" s="28" t="s">
        <v>239</v>
      </c>
      <c r="M3" s="28" t="s">
        <v>33</v>
      </c>
    </row>
    <row r="4" spans="1:13" ht="13.5" customHeight="1" x14ac:dyDescent="0.25">
      <c r="A4" s="10" t="s">
        <v>14</v>
      </c>
      <c r="B4" s="81">
        <v>3557</v>
      </c>
      <c r="C4" s="79">
        <v>1024</v>
      </c>
      <c r="D4" s="79">
        <v>364</v>
      </c>
      <c r="E4" s="79">
        <v>87</v>
      </c>
      <c r="F4" s="79">
        <v>130</v>
      </c>
      <c r="G4" s="79">
        <v>258</v>
      </c>
      <c r="H4" s="79">
        <v>82</v>
      </c>
      <c r="I4" s="79">
        <v>41</v>
      </c>
      <c r="J4" s="79">
        <v>301</v>
      </c>
      <c r="K4" s="79">
        <v>298</v>
      </c>
      <c r="L4" s="79">
        <f>933+4</f>
        <v>937</v>
      </c>
      <c r="M4" s="79">
        <v>35</v>
      </c>
    </row>
    <row r="5" spans="1:13" ht="13.5" customHeight="1" x14ac:dyDescent="0.25">
      <c r="A5" s="10" t="s">
        <v>34</v>
      </c>
      <c r="B5" s="81">
        <v>3602</v>
      </c>
      <c r="C5" s="79">
        <v>1231</v>
      </c>
      <c r="D5" s="79">
        <v>645</v>
      </c>
      <c r="E5" s="79">
        <v>110</v>
      </c>
      <c r="F5" s="79">
        <v>204</v>
      </c>
      <c r="G5" s="79">
        <v>284</v>
      </c>
      <c r="H5" s="79">
        <v>38</v>
      </c>
      <c r="I5" s="79">
        <v>47</v>
      </c>
      <c r="J5" s="79">
        <v>420</v>
      </c>
      <c r="K5" s="79">
        <v>466</v>
      </c>
      <c r="L5" s="79">
        <f>119+4</f>
        <v>123</v>
      </c>
      <c r="M5" s="79">
        <v>34</v>
      </c>
    </row>
    <row r="6" spans="1:13" s="49" customFormat="1" x14ac:dyDescent="0.25">
      <c r="A6" s="93" t="s">
        <v>244</v>
      </c>
      <c r="B6" s="81">
        <v>4063</v>
      </c>
      <c r="C6" s="79">
        <v>1631</v>
      </c>
      <c r="D6" s="79">
        <v>762</v>
      </c>
      <c r="E6" s="79">
        <v>106</v>
      </c>
      <c r="F6" s="79">
        <v>192</v>
      </c>
      <c r="G6" s="79">
        <v>276</v>
      </c>
      <c r="H6" s="79">
        <v>9</v>
      </c>
      <c r="I6" s="79">
        <v>45</v>
      </c>
      <c r="J6" s="79">
        <v>420</v>
      </c>
      <c r="K6" s="79">
        <v>554</v>
      </c>
      <c r="L6" s="79">
        <v>19</v>
      </c>
      <c r="M6" s="79">
        <v>49</v>
      </c>
    </row>
    <row r="7" spans="1:13" x14ac:dyDescent="0.25">
      <c r="A7" s="10" t="s">
        <v>245</v>
      </c>
      <c r="B7" s="81">
        <v>3147</v>
      </c>
      <c r="C7" s="79">
        <v>1094</v>
      </c>
      <c r="D7" s="79">
        <v>528</v>
      </c>
      <c r="E7" s="79">
        <v>87</v>
      </c>
      <c r="F7" s="79">
        <v>177</v>
      </c>
      <c r="G7" s="79">
        <v>233</v>
      </c>
      <c r="H7" s="79">
        <v>8</v>
      </c>
      <c r="I7" s="79">
        <v>50</v>
      </c>
      <c r="J7" s="79">
        <v>475</v>
      </c>
      <c r="K7" s="79">
        <v>435</v>
      </c>
      <c r="L7" s="79">
        <v>20</v>
      </c>
      <c r="M7" s="79">
        <v>40</v>
      </c>
    </row>
    <row r="8" spans="1:13" x14ac:dyDescent="0.25">
      <c r="A8" s="10" t="s">
        <v>291</v>
      </c>
      <c r="B8" s="81">
        <v>3712</v>
      </c>
      <c r="C8" s="79">
        <v>1421</v>
      </c>
      <c r="D8" s="79">
        <v>577</v>
      </c>
      <c r="E8" s="79">
        <v>89</v>
      </c>
      <c r="F8" s="79">
        <v>254</v>
      </c>
      <c r="G8" s="79">
        <v>254</v>
      </c>
      <c r="H8" s="79">
        <v>28</v>
      </c>
      <c r="I8" s="79">
        <v>42</v>
      </c>
      <c r="J8" s="79">
        <v>601</v>
      </c>
      <c r="K8" s="79">
        <v>398</v>
      </c>
      <c r="L8" s="79">
        <v>4</v>
      </c>
      <c r="M8" s="79">
        <v>44</v>
      </c>
    </row>
    <row r="9" spans="1:13" x14ac:dyDescent="0.25">
      <c r="A9" s="113" t="s">
        <v>312</v>
      </c>
      <c r="B9" s="198">
        <v>4725</v>
      </c>
      <c r="C9" s="195">
        <v>2025</v>
      </c>
      <c r="D9" s="195">
        <v>777</v>
      </c>
      <c r="E9" s="195">
        <v>76</v>
      </c>
      <c r="F9" s="195">
        <v>274</v>
      </c>
      <c r="G9" s="195">
        <v>328</v>
      </c>
      <c r="H9" s="195">
        <v>43</v>
      </c>
      <c r="I9" s="195">
        <v>64</v>
      </c>
      <c r="J9" s="195">
        <v>589</v>
      </c>
      <c r="K9" s="195">
        <v>491</v>
      </c>
      <c r="L9" s="195">
        <v>13</v>
      </c>
      <c r="M9" s="195">
        <v>45</v>
      </c>
    </row>
    <row r="10" spans="1:13" x14ac:dyDescent="0.25">
      <c r="A10" s="80" t="s">
        <v>260</v>
      </c>
      <c r="B10" s="140"/>
      <c r="C10" s="140"/>
      <c r="D10" s="140"/>
      <c r="E10" s="140"/>
      <c r="F10" s="140"/>
      <c r="G10" s="140"/>
      <c r="H10" s="140"/>
      <c r="I10" s="140"/>
      <c r="J10" s="140"/>
      <c r="K10" s="140"/>
      <c r="L10" s="140"/>
      <c r="M10" s="140"/>
    </row>
    <row r="11" spans="1:13" x14ac:dyDescent="0.25">
      <c r="A11" s="34" t="s">
        <v>240</v>
      </c>
      <c r="B11" s="140"/>
      <c r="C11" s="140"/>
      <c r="D11" s="140"/>
      <c r="E11" s="140"/>
      <c r="F11" s="140"/>
      <c r="G11" s="140"/>
      <c r="H11" s="140"/>
      <c r="I11" s="140"/>
      <c r="J11" s="140"/>
      <c r="K11" s="140"/>
      <c r="L11" s="140"/>
      <c r="M11" s="140"/>
    </row>
    <row r="12" spans="1:13" x14ac:dyDescent="0.25">
      <c r="A12" s="134" t="s">
        <v>302</v>
      </c>
      <c r="B12" s="62"/>
      <c r="C12" s="62"/>
      <c r="D12" s="62"/>
      <c r="E12" s="62"/>
      <c r="F12" s="62"/>
      <c r="G12" s="62"/>
      <c r="H12" s="62"/>
      <c r="I12" s="62"/>
      <c r="J12" s="62"/>
      <c r="K12" s="62"/>
      <c r="L12" s="62"/>
      <c r="M12" s="62"/>
    </row>
    <row r="13" spans="1:13" x14ac:dyDescent="0.25">
      <c r="B13" s="62"/>
      <c r="C13" s="62"/>
      <c r="D13" s="62"/>
      <c r="E13" s="62"/>
      <c r="F13" s="62"/>
      <c r="G13" s="62"/>
      <c r="H13" s="62"/>
      <c r="I13" s="62"/>
      <c r="J13" s="62"/>
      <c r="K13" s="62"/>
      <c r="L13" s="62"/>
      <c r="M13" s="62"/>
    </row>
    <row r="14" spans="1:13" x14ac:dyDescent="0.25">
      <c r="B14" s="62"/>
      <c r="C14" s="62"/>
      <c r="D14" s="62"/>
      <c r="E14" s="62"/>
      <c r="F14" s="62"/>
      <c r="G14" s="62"/>
      <c r="H14" s="62"/>
      <c r="I14" s="62"/>
      <c r="J14" s="62"/>
      <c r="K14" s="62"/>
      <c r="L14" s="62"/>
      <c r="M14" s="62"/>
    </row>
  </sheetData>
  <phoneticPr fontId="0" type="noConversion"/>
  <hyperlinks>
    <hyperlink ref="A2" location="Index!A1" display="Index"/>
  </hyperlinks>
  <pageMargins left="0.75" right="0.75" top="1" bottom="1" header="0.5" footer="0.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
  <sheetViews>
    <sheetView workbookViewId="0">
      <pane xSplit="1" ySplit="3" topLeftCell="B4" activePane="bottomRight" state="frozen"/>
      <selection pane="topRight" activeCell="B1" sqref="B1"/>
      <selection pane="bottomLeft" activeCell="A6" sqref="A6"/>
      <selection pane="bottomRight"/>
    </sheetView>
  </sheetViews>
  <sheetFormatPr defaultColWidth="9.109375" defaultRowHeight="13.2" x14ac:dyDescent="0.25"/>
  <cols>
    <col min="1" max="1" width="34.109375" style="9" customWidth="1"/>
    <col min="2" max="2" width="11" style="15" customWidth="1"/>
    <col min="3" max="3" width="12.88671875" style="15" customWidth="1"/>
    <col min="4" max="4" width="12.44140625" style="15" customWidth="1"/>
    <col min="5" max="5" width="10.33203125" style="15" customWidth="1"/>
    <col min="6" max="6" width="10.88671875" style="15" customWidth="1"/>
    <col min="7" max="7" width="10.5546875" style="15" customWidth="1"/>
    <col min="8" max="10" width="9.44140625" style="15" bestFit="1" customWidth="1"/>
    <col min="11" max="11" width="10" style="15" bestFit="1" customWidth="1"/>
    <col min="12" max="12" width="9.44140625" style="15" bestFit="1" customWidth="1"/>
    <col min="13" max="13" width="11.33203125" style="15" customWidth="1"/>
    <col min="14" max="16384" width="9.109375" style="11"/>
  </cols>
  <sheetData>
    <row r="1" spans="1:13" x14ac:dyDescent="0.25">
      <c r="A1" s="131" t="s">
        <v>330</v>
      </c>
      <c r="B1" s="11"/>
      <c r="C1" s="7"/>
      <c r="D1" s="7"/>
      <c r="E1" s="7"/>
      <c r="F1" s="7"/>
      <c r="G1" s="11"/>
      <c r="H1" s="11"/>
      <c r="I1" s="11"/>
      <c r="J1" s="11"/>
      <c r="K1" s="11"/>
      <c r="L1" s="11"/>
      <c r="M1" s="11"/>
    </row>
    <row r="2" spans="1:13" x14ac:dyDescent="0.25">
      <c r="A2" s="12" t="s">
        <v>22</v>
      </c>
      <c r="B2" s="11"/>
      <c r="C2" s="11"/>
      <c r="D2" s="11"/>
      <c r="E2" s="11"/>
      <c r="F2" s="11"/>
      <c r="G2" s="11"/>
      <c r="H2" s="11"/>
      <c r="I2" s="11"/>
      <c r="J2" s="11"/>
      <c r="K2" s="11"/>
      <c r="L2" s="11"/>
      <c r="M2" s="11"/>
    </row>
    <row r="3" spans="1:13" ht="39.6" x14ac:dyDescent="0.25">
      <c r="A3" s="33"/>
      <c r="B3" s="28" t="s">
        <v>21</v>
      </c>
      <c r="C3" s="28" t="s">
        <v>51</v>
      </c>
      <c r="D3" s="28" t="s">
        <v>52</v>
      </c>
      <c r="E3" s="28" t="s">
        <v>53</v>
      </c>
      <c r="F3" s="28" t="s">
        <v>54</v>
      </c>
      <c r="G3" s="28" t="s">
        <v>55</v>
      </c>
      <c r="H3" s="28" t="s">
        <v>56</v>
      </c>
      <c r="I3" s="28" t="s">
        <v>57</v>
      </c>
      <c r="J3" s="28" t="s">
        <v>58</v>
      </c>
      <c r="K3" s="28" t="s">
        <v>59</v>
      </c>
      <c r="L3" s="28" t="s">
        <v>60</v>
      </c>
      <c r="M3" s="28" t="s">
        <v>61</v>
      </c>
    </row>
    <row r="4" spans="1:13" x14ac:dyDescent="0.25">
      <c r="A4" s="10" t="s">
        <v>14</v>
      </c>
      <c r="B4" s="81">
        <v>3557</v>
      </c>
      <c r="C4" s="79">
        <v>11</v>
      </c>
      <c r="D4" s="79">
        <v>10</v>
      </c>
      <c r="E4" s="79">
        <v>52</v>
      </c>
      <c r="F4" s="79">
        <v>35</v>
      </c>
      <c r="G4" s="79">
        <v>8</v>
      </c>
      <c r="H4" s="79">
        <v>2</v>
      </c>
      <c r="I4" s="79">
        <v>24</v>
      </c>
      <c r="J4" s="79">
        <v>36</v>
      </c>
      <c r="K4" s="79">
        <v>1219</v>
      </c>
      <c r="L4" s="79">
        <v>89</v>
      </c>
      <c r="M4" s="79">
        <v>2071</v>
      </c>
    </row>
    <row r="5" spans="1:13" x14ac:dyDescent="0.25">
      <c r="A5" s="10" t="s">
        <v>34</v>
      </c>
      <c r="B5" s="81">
        <v>3602</v>
      </c>
      <c r="C5" s="79">
        <v>23</v>
      </c>
      <c r="D5" s="79">
        <v>17</v>
      </c>
      <c r="E5" s="79">
        <v>68</v>
      </c>
      <c r="F5" s="79">
        <v>69</v>
      </c>
      <c r="G5" s="79">
        <v>20</v>
      </c>
      <c r="H5" s="79">
        <v>9</v>
      </c>
      <c r="I5" s="79">
        <v>22</v>
      </c>
      <c r="J5" s="79">
        <v>27</v>
      </c>
      <c r="K5" s="79">
        <v>1658</v>
      </c>
      <c r="L5" s="79">
        <v>71</v>
      </c>
      <c r="M5" s="79">
        <v>1618</v>
      </c>
    </row>
    <row r="6" spans="1:13" s="49" customFormat="1" x14ac:dyDescent="0.25">
      <c r="A6" s="93" t="s">
        <v>244</v>
      </c>
      <c r="B6" s="81">
        <v>4063</v>
      </c>
      <c r="C6" s="79">
        <v>16</v>
      </c>
      <c r="D6" s="79">
        <v>20</v>
      </c>
      <c r="E6" s="79">
        <v>83</v>
      </c>
      <c r="F6" s="79">
        <v>46</v>
      </c>
      <c r="G6" s="79">
        <v>29</v>
      </c>
      <c r="H6" s="79">
        <v>10</v>
      </c>
      <c r="I6" s="79">
        <v>37</v>
      </c>
      <c r="J6" s="79">
        <v>66</v>
      </c>
      <c r="K6" s="79">
        <v>2442</v>
      </c>
      <c r="L6" s="79">
        <v>227</v>
      </c>
      <c r="M6" s="79">
        <v>1087</v>
      </c>
    </row>
    <row r="7" spans="1:13" x14ac:dyDescent="0.25">
      <c r="A7" s="10" t="s">
        <v>245</v>
      </c>
      <c r="B7" s="81">
        <f>SUM(C7:M7)</f>
        <v>3147</v>
      </c>
      <c r="C7" s="79">
        <v>25</v>
      </c>
      <c r="D7" s="114">
        <v>7</v>
      </c>
      <c r="E7" s="114">
        <v>34</v>
      </c>
      <c r="F7" s="114">
        <v>20</v>
      </c>
      <c r="G7" s="114">
        <v>5</v>
      </c>
      <c r="H7" s="114">
        <v>3</v>
      </c>
      <c r="I7" s="114">
        <v>11</v>
      </c>
      <c r="J7" s="114">
        <v>27</v>
      </c>
      <c r="K7" s="114">
        <v>598</v>
      </c>
      <c r="L7" s="114">
        <v>27</v>
      </c>
      <c r="M7" s="114">
        <v>2390</v>
      </c>
    </row>
    <row r="8" spans="1:13" x14ac:dyDescent="0.25">
      <c r="A8" s="10" t="s">
        <v>291</v>
      </c>
      <c r="B8" s="81">
        <v>3712</v>
      </c>
      <c r="C8" s="79">
        <v>1</v>
      </c>
      <c r="D8" s="114">
        <v>0</v>
      </c>
      <c r="E8" s="114">
        <v>8</v>
      </c>
      <c r="F8" s="114">
        <v>7</v>
      </c>
      <c r="G8" s="114">
        <v>1</v>
      </c>
      <c r="H8" s="114">
        <v>0</v>
      </c>
      <c r="I8" s="114">
        <v>3</v>
      </c>
      <c r="J8" s="114">
        <v>4</v>
      </c>
      <c r="K8" s="114">
        <v>179</v>
      </c>
      <c r="L8" s="114">
        <v>11</v>
      </c>
      <c r="M8" s="114">
        <v>3498</v>
      </c>
    </row>
    <row r="9" spans="1:13" x14ac:dyDescent="0.25">
      <c r="A9" s="168" t="s">
        <v>312</v>
      </c>
      <c r="B9" s="198">
        <v>4725</v>
      </c>
      <c r="C9" s="195">
        <v>2</v>
      </c>
      <c r="D9" s="199">
        <v>0</v>
      </c>
      <c r="E9" s="199">
        <v>7</v>
      </c>
      <c r="F9" s="199">
        <v>1</v>
      </c>
      <c r="G9" s="199">
        <v>0</v>
      </c>
      <c r="H9" s="199">
        <v>4</v>
      </c>
      <c r="I9" s="199">
        <v>3</v>
      </c>
      <c r="J9" s="199">
        <v>1</v>
      </c>
      <c r="K9" s="199">
        <v>132</v>
      </c>
      <c r="L9" s="199">
        <v>10</v>
      </c>
      <c r="M9" s="199">
        <v>4565</v>
      </c>
    </row>
    <row r="10" spans="1:13" x14ac:dyDescent="0.25">
      <c r="A10" s="80" t="s">
        <v>260</v>
      </c>
      <c r="B10" s="45"/>
      <c r="C10" s="45"/>
      <c r="D10" s="45"/>
      <c r="E10" s="45"/>
      <c r="F10" s="45"/>
      <c r="G10" s="45"/>
      <c r="H10" s="45"/>
      <c r="I10" s="45"/>
      <c r="J10" s="45"/>
      <c r="K10" s="45"/>
      <c r="L10" s="45"/>
      <c r="M10" s="45"/>
    </row>
    <row r="11" spans="1:13" x14ac:dyDescent="0.25">
      <c r="A11" s="34" t="s">
        <v>240</v>
      </c>
      <c r="K11" s="45"/>
    </row>
    <row r="12" spans="1:13" x14ac:dyDescent="0.25">
      <c r="A12" s="39" t="s">
        <v>247</v>
      </c>
      <c r="M12" s="11"/>
    </row>
    <row r="13" spans="1:13" x14ac:dyDescent="0.25">
      <c r="A13" s="40" t="s">
        <v>249</v>
      </c>
    </row>
  </sheetData>
  <phoneticPr fontId="6" type="noConversion"/>
  <hyperlinks>
    <hyperlink ref="A2" location="Index!A1" display="Index"/>
  </hyperlinks>
  <pageMargins left="0.75" right="0.75" top="1" bottom="1" header="0.5" footer="0.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75"/>
  <sheetViews>
    <sheetView workbookViewId="0">
      <pane xSplit="1" ySplit="5" topLeftCell="B151" activePane="bottomRight" state="frozen"/>
      <selection pane="topRight" activeCell="B1" sqref="B1"/>
      <selection pane="bottomLeft" activeCell="A7" sqref="A7"/>
      <selection pane="bottomRight" activeCell="B176" sqref="B176"/>
    </sheetView>
  </sheetViews>
  <sheetFormatPr defaultColWidth="9.109375" defaultRowHeight="13.2" x14ac:dyDescent="0.25"/>
  <cols>
    <col min="1" max="1" width="28.44140625" style="149" customWidth="1"/>
    <col min="2" max="2" width="11.88671875" style="149" customWidth="1"/>
    <col min="3" max="3" width="11.109375" style="149" customWidth="1"/>
    <col min="4" max="4" width="11.88671875" style="149" customWidth="1"/>
    <col min="5" max="5" width="11.88671875" style="167" customWidth="1"/>
    <col min="6" max="6" width="11.33203125" style="167" customWidth="1"/>
    <col min="7" max="8" width="11.88671875" style="167" customWidth="1"/>
    <col min="9" max="9" width="11.33203125" style="167" customWidth="1"/>
    <col min="10" max="10" width="11.88671875" style="167" customWidth="1"/>
    <col min="11" max="16384" width="9.109375" style="49"/>
  </cols>
  <sheetData>
    <row r="1" spans="1:10" s="11" customFormat="1" ht="15.6" x14ac:dyDescent="0.25">
      <c r="A1" s="7" t="s">
        <v>332</v>
      </c>
      <c r="B1" s="149"/>
      <c r="C1" s="149"/>
      <c r="D1" s="149"/>
      <c r="E1" s="167"/>
      <c r="F1" s="167"/>
      <c r="G1" s="167"/>
      <c r="H1" s="167"/>
      <c r="I1" s="167"/>
      <c r="J1" s="167"/>
    </row>
    <row r="2" spans="1:10" s="11" customFormat="1" x14ac:dyDescent="0.25">
      <c r="A2" s="20" t="s">
        <v>350</v>
      </c>
      <c r="B2" s="149"/>
      <c r="C2" s="149"/>
      <c r="D2" s="149"/>
      <c r="E2" s="167"/>
      <c r="F2" s="167"/>
      <c r="G2" s="167"/>
      <c r="H2" s="167"/>
      <c r="I2" s="167"/>
      <c r="J2" s="167"/>
    </row>
    <row r="3" spans="1:10" s="11" customFormat="1" x14ac:dyDescent="0.25">
      <c r="A3" s="12" t="s">
        <v>22</v>
      </c>
      <c r="B3" s="149"/>
      <c r="C3" s="149"/>
      <c r="D3" s="149"/>
      <c r="E3" s="167"/>
      <c r="F3" s="167"/>
      <c r="G3" s="167"/>
      <c r="H3" s="167"/>
      <c r="I3" s="167"/>
      <c r="J3" s="167"/>
    </row>
    <row r="4" spans="1:10" s="11" customFormat="1" ht="32.25" customHeight="1" x14ac:dyDescent="0.25">
      <c r="A4" s="281" t="s">
        <v>2</v>
      </c>
      <c r="B4" s="279" t="s">
        <v>245</v>
      </c>
      <c r="C4" s="279"/>
      <c r="D4" s="279"/>
      <c r="E4" s="278" t="s">
        <v>291</v>
      </c>
      <c r="F4" s="279"/>
      <c r="G4" s="280"/>
      <c r="H4" s="279" t="s">
        <v>312</v>
      </c>
      <c r="I4" s="279"/>
      <c r="J4" s="279"/>
    </row>
    <row r="5" spans="1:10" s="11" customFormat="1" ht="56.25" customHeight="1" x14ac:dyDescent="0.25">
      <c r="A5" s="282"/>
      <c r="B5" s="28" t="s">
        <v>250</v>
      </c>
      <c r="C5" s="28" t="s">
        <v>246</v>
      </c>
      <c r="D5" s="28" t="s">
        <v>69</v>
      </c>
      <c r="E5" s="175" t="s">
        <v>250</v>
      </c>
      <c r="F5" s="67" t="s">
        <v>292</v>
      </c>
      <c r="G5" s="179" t="s">
        <v>69</v>
      </c>
      <c r="H5" s="67" t="s">
        <v>250</v>
      </c>
      <c r="I5" s="67" t="s">
        <v>333</v>
      </c>
      <c r="J5" s="67" t="s">
        <v>69</v>
      </c>
    </row>
    <row r="6" spans="1:10" s="7" customFormat="1" ht="25.5" customHeight="1" x14ac:dyDescent="0.25">
      <c r="A6" s="37" t="s">
        <v>226</v>
      </c>
      <c r="B6" s="96">
        <v>56</v>
      </c>
      <c r="C6" s="100">
        <v>393805</v>
      </c>
      <c r="D6" s="104">
        <v>1.4220235903556329</v>
      </c>
      <c r="E6" s="176">
        <v>78</v>
      </c>
      <c r="F6" s="101">
        <v>398023</v>
      </c>
      <c r="G6" s="180">
        <v>1.9596857468035767</v>
      </c>
      <c r="H6" s="97">
        <v>140</v>
      </c>
      <c r="I6" s="101">
        <v>400695</v>
      </c>
      <c r="J6" s="104">
        <v>3.4939292978449941</v>
      </c>
    </row>
    <row r="7" spans="1:10" s="149" customFormat="1" x14ac:dyDescent="0.25">
      <c r="A7" s="169" t="s">
        <v>93</v>
      </c>
      <c r="B7" s="98">
        <v>1</v>
      </c>
      <c r="C7" s="170">
        <v>16012</v>
      </c>
      <c r="D7" s="171">
        <v>0.62453160129902574</v>
      </c>
      <c r="E7" s="177">
        <v>1</v>
      </c>
      <c r="F7" s="172">
        <v>16292</v>
      </c>
      <c r="G7" s="181">
        <v>0.61379818315737789</v>
      </c>
      <c r="H7" s="200">
        <v>2</v>
      </c>
      <c r="I7" s="172">
        <v>16400</v>
      </c>
      <c r="J7" s="171">
        <v>1.2195121951219512</v>
      </c>
    </row>
    <row r="8" spans="1:10" s="149" customFormat="1" x14ac:dyDescent="0.25">
      <c r="A8" s="169" t="s">
        <v>99</v>
      </c>
      <c r="B8" s="98">
        <v>18</v>
      </c>
      <c r="C8" s="170">
        <v>73500</v>
      </c>
      <c r="D8" s="171">
        <v>2.4489795918367347</v>
      </c>
      <c r="E8" s="177">
        <v>12</v>
      </c>
      <c r="F8" s="172">
        <v>74183</v>
      </c>
      <c r="G8" s="181">
        <v>1.6176212878961487</v>
      </c>
      <c r="H8" s="200">
        <v>32</v>
      </c>
      <c r="I8" s="172">
        <v>74758</v>
      </c>
      <c r="J8" s="171">
        <v>4.280478343454881</v>
      </c>
    </row>
    <row r="9" spans="1:10" s="149" customFormat="1" x14ac:dyDescent="0.25">
      <c r="A9" s="169" t="s">
        <v>105</v>
      </c>
      <c r="B9" s="98">
        <v>9</v>
      </c>
      <c r="C9" s="170">
        <v>29699</v>
      </c>
      <c r="D9" s="171">
        <v>3.030405064143574</v>
      </c>
      <c r="E9" s="177">
        <v>20</v>
      </c>
      <c r="F9" s="172">
        <v>29842</v>
      </c>
      <c r="G9" s="181">
        <v>6.7019636753568799</v>
      </c>
      <c r="H9" s="200">
        <v>33</v>
      </c>
      <c r="I9" s="172">
        <v>30015</v>
      </c>
      <c r="J9" s="171">
        <v>10.994502748625688</v>
      </c>
    </row>
    <row r="10" spans="1:10" s="149" customFormat="1" x14ac:dyDescent="0.25">
      <c r="A10" s="169" t="s">
        <v>113</v>
      </c>
      <c r="B10" s="98">
        <v>0</v>
      </c>
      <c r="C10" s="170">
        <v>15095</v>
      </c>
      <c r="D10" s="171">
        <v>0</v>
      </c>
      <c r="E10" s="177">
        <v>0</v>
      </c>
      <c r="F10" s="172">
        <v>15259</v>
      </c>
      <c r="G10" s="181">
        <v>0</v>
      </c>
      <c r="H10" s="200">
        <v>0</v>
      </c>
      <c r="I10" s="172">
        <v>15247</v>
      </c>
      <c r="J10" s="171">
        <v>0</v>
      </c>
    </row>
    <row r="11" spans="1:10" s="149" customFormat="1" x14ac:dyDescent="0.25">
      <c r="A11" s="169" t="s">
        <v>137</v>
      </c>
      <c r="B11" s="98">
        <v>0</v>
      </c>
      <c r="C11" s="170">
        <v>23163</v>
      </c>
      <c r="D11" s="171">
        <v>0</v>
      </c>
      <c r="E11" s="177">
        <v>1</v>
      </c>
      <c r="F11" s="172">
        <v>23671</v>
      </c>
      <c r="G11" s="181">
        <v>0.42245785982848205</v>
      </c>
      <c r="H11" s="200">
        <v>0</v>
      </c>
      <c r="I11" s="172">
        <v>23954</v>
      </c>
      <c r="J11" s="171">
        <v>0</v>
      </c>
    </row>
    <row r="12" spans="1:10" s="149" customFormat="1" x14ac:dyDescent="0.25">
      <c r="A12" s="169" t="s">
        <v>139</v>
      </c>
      <c r="B12" s="98">
        <v>3</v>
      </c>
      <c r="C12" s="170">
        <v>42727</v>
      </c>
      <c r="D12" s="171">
        <v>0.70213214126898671</v>
      </c>
      <c r="E12" s="177">
        <v>0</v>
      </c>
      <c r="F12" s="172">
        <v>43707</v>
      </c>
      <c r="G12" s="181">
        <v>0</v>
      </c>
      <c r="H12" s="200">
        <v>1</v>
      </c>
      <c r="I12" s="172">
        <v>44542</v>
      </c>
      <c r="J12" s="171">
        <v>0.22450720668133445</v>
      </c>
    </row>
    <row r="13" spans="1:10" s="149" customFormat="1" x14ac:dyDescent="0.25">
      <c r="A13" s="169" t="s">
        <v>145</v>
      </c>
      <c r="B13" s="98">
        <v>2</v>
      </c>
      <c r="C13" s="170">
        <v>30499</v>
      </c>
      <c r="D13" s="171">
        <v>0.65575920521984321</v>
      </c>
      <c r="E13" s="177">
        <v>10</v>
      </c>
      <c r="F13" s="172">
        <v>30808</v>
      </c>
      <c r="G13" s="181">
        <v>3.2459101532069594</v>
      </c>
      <c r="H13" s="200">
        <v>13</v>
      </c>
      <c r="I13" s="172">
        <v>30913</v>
      </c>
      <c r="J13" s="171">
        <v>4.2053504997897324</v>
      </c>
    </row>
    <row r="14" spans="1:10" s="149" customFormat="1" x14ac:dyDescent="0.25">
      <c r="A14" s="169" t="s">
        <v>148</v>
      </c>
      <c r="B14" s="98">
        <v>6</v>
      </c>
      <c r="C14" s="170">
        <v>46525</v>
      </c>
      <c r="D14" s="171">
        <v>1.2896292315959161</v>
      </c>
      <c r="E14" s="177">
        <v>11</v>
      </c>
      <c r="F14" s="172">
        <v>46611</v>
      </c>
      <c r="G14" s="181">
        <v>2.3599579498401662</v>
      </c>
      <c r="H14" s="200">
        <v>18</v>
      </c>
      <c r="I14" s="172">
        <v>46292</v>
      </c>
      <c r="J14" s="171">
        <v>3.8883608398859413</v>
      </c>
    </row>
    <row r="15" spans="1:10" s="149" customFormat="1" x14ac:dyDescent="0.25">
      <c r="A15" s="169" t="s">
        <v>158</v>
      </c>
      <c r="B15" s="98">
        <v>0</v>
      </c>
      <c r="C15" s="170">
        <v>21568</v>
      </c>
      <c r="D15" s="171">
        <v>0</v>
      </c>
      <c r="E15" s="177">
        <v>2</v>
      </c>
      <c r="F15" s="172">
        <v>21686</v>
      </c>
      <c r="G15" s="181">
        <v>0.92225398874850129</v>
      </c>
      <c r="H15" s="200">
        <v>3</v>
      </c>
      <c r="I15" s="172">
        <v>22007</v>
      </c>
      <c r="J15" s="171">
        <v>1.3632026173490253</v>
      </c>
    </row>
    <row r="16" spans="1:10" s="149" customFormat="1" x14ac:dyDescent="0.25">
      <c r="A16" s="169" t="s">
        <v>172</v>
      </c>
      <c r="B16" s="98">
        <v>0</v>
      </c>
      <c r="C16" s="170">
        <v>21357</v>
      </c>
      <c r="D16" s="171">
        <v>0</v>
      </c>
      <c r="E16" s="177">
        <v>2</v>
      </c>
      <c r="F16" s="172">
        <v>21686</v>
      </c>
      <c r="G16" s="181">
        <v>0.92225398874850129</v>
      </c>
      <c r="H16" s="200">
        <v>6</v>
      </c>
      <c r="I16" s="172">
        <v>22015</v>
      </c>
      <c r="J16" s="171">
        <v>2.7254144901203725</v>
      </c>
    </row>
    <row r="17" spans="1:10" s="149" customFormat="1" x14ac:dyDescent="0.25">
      <c r="A17" s="169" t="s">
        <v>177</v>
      </c>
      <c r="B17" s="98">
        <v>7</v>
      </c>
      <c r="C17" s="170">
        <v>32029</v>
      </c>
      <c r="D17" s="171">
        <v>2.185519373068157</v>
      </c>
      <c r="E17" s="177">
        <v>9</v>
      </c>
      <c r="F17" s="172">
        <v>32428</v>
      </c>
      <c r="G17" s="181">
        <v>2.7753793018379178</v>
      </c>
      <c r="H17" s="200">
        <v>9</v>
      </c>
      <c r="I17" s="172">
        <v>32966</v>
      </c>
      <c r="J17" s="171">
        <v>2.7300855426803374</v>
      </c>
    </row>
    <row r="18" spans="1:10" s="149" customFormat="1" x14ac:dyDescent="0.25">
      <c r="A18" s="169" t="s">
        <v>180</v>
      </c>
      <c r="B18" s="98">
        <v>10</v>
      </c>
      <c r="C18" s="170">
        <v>41631</v>
      </c>
      <c r="D18" s="171">
        <v>2.4020561600730224</v>
      </c>
      <c r="E18" s="177">
        <v>10</v>
      </c>
      <c r="F18" s="172">
        <v>41850</v>
      </c>
      <c r="G18" s="181">
        <v>2.3894862604540026</v>
      </c>
      <c r="H18" s="200">
        <v>23</v>
      </c>
      <c r="I18" s="172">
        <v>41586</v>
      </c>
      <c r="J18" s="171">
        <v>5.5307074496224695</v>
      </c>
    </row>
    <row r="19" spans="1:10" s="7" customFormat="1" ht="25.5" customHeight="1" x14ac:dyDescent="0.25">
      <c r="A19" s="21" t="s">
        <v>227</v>
      </c>
      <c r="B19" s="96">
        <v>262</v>
      </c>
      <c r="C19" s="101">
        <v>1106576</v>
      </c>
      <c r="D19" s="104">
        <v>2.3676638567979063</v>
      </c>
      <c r="E19" s="176">
        <v>255</v>
      </c>
      <c r="F19" s="101">
        <v>1121608</v>
      </c>
      <c r="G19" s="180">
        <v>2.2735215868645731</v>
      </c>
      <c r="H19" s="97">
        <v>345</v>
      </c>
      <c r="I19" s="101">
        <v>1136905</v>
      </c>
      <c r="J19" s="104">
        <v>3.0345543383132276</v>
      </c>
    </row>
    <row r="20" spans="1:10" s="149" customFormat="1" x14ac:dyDescent="0.25">
      <c r="A20" s="169" t="s">
        <v>213</v>
      </c>
      <c r="B20" s="98">
        <v>1</v>
      </c>
      <c r="C20" s="170">
        <v>28114</v>
      </c>
      <c r="D20" s="171">
        <v>0.35569467169381802</v>
      </c>
      <c r="E20" s="177">
        <v>0</v>
      </c>
      <c r="F20" s="172">
        <v>28675</v>
      </c>
      <c r="G20" s="181">
        <v>0</v>
      </c>
      <c r="H20" s="200">
        <v>1</v>
      </c>
      <c r="I20" s="172">
        <v>28944</v>
      </c>
      <c r="J20" s="171">
        <v>0.34549474847982309</v>
      </c>
    </row>
    <row r="21" spans="1:10" s="149" customFormat="1" x14ac:dyDescent="0.25">
      <c r="A21" s="169" t="s">
        <v>74</v>
      </c>
      <c r="B21" s="98">
        <v>3</v>
      </c>
      <c r="C21" s="170">
        <v>19157</v>
      </c>
      <c r="D21" s="171">
        <v>1.5660072036331367</v>
      </c>
      <c r="E21" s="177">
        <v>0</v>
      </c>
      <c r="F21" s="172">
        <v>19005</v>
      </c>
      <c r="G21" s="181">
        <v>0</v>
      </c>
      <c r="H21" s="200">
        <v>1</v>
      </c>
      <c r="I21" s="172">
        <v>18977</v>
      </c>
      <c r="J21" s="171">
        <v>0.52695368077146021</v>
      </c>
    </row>
    <row r="22" spans="1:10" s="149" customFormat="1" x14ac:dyDescent="0.25">
      <c r="A22" s="169" t="s">
        <v>75</v>
      </c>
      <c r="B22" s="98">
        <v>2</v>
      </c>
      <c r="C22" s="170">
        <v>50803</v>
      </c>
      <c r="D22" s="171">
        <v>0.39367753872802785</v>
      </c>
      <c r="E22" s="177">
        <v>1</v>
      </c>
      <c r="F22" s="172">
        <v>51717</v>
      </c>
      <c r="G22" s="181">
        <v>0.19336001701568148</v>
      </c>
      <c r="H22" s="200">
        <v>4</v>
      </c>
      <c r="I22" s="172">
        <v>53017</v>
      </c>
      <c r="J22" s="171">
        <v>0.75447497972348498</v>
      </c>
    </row>
    <row r="23" spans="1:10" s="149" customFormat="1" x14ac:dyDescent="0.25">
      <c r="A23" s="169" t="s">
        <v>83</v>
      </c>
      <c r="B23" s="98">
        <v>6</v>
      </c>
      <c r="C23" s="170">
        <v>30627</v>
      </c>
      <c r="D23" s="171">
        <v>1.9590557351356646</v>
      </c>
      <c r="E23" s="177">
        <v>7</v>
      </c>
      <c r="F23" s="172">
        <v>30920</v>
      </c>
      <c r="G23" s="181">
        <v>2.2639068564036222</v>
      </c>
      <c r="H23" s="200">
        <v>18</v>
      </c>
      <c r="I23" s="172">
        <v>31349</v>
      </c>
      <c r="J23" s="171">
        <v>5.7418099460907843</v>
      </c>
    </row>
    <row r="24" spans="1:10" s="149" customFormat="1" x14ac:dyDescent="0.25">
      <c r="A24" s="169" t="s">
        <v>88</v>
      </c>
      <c r="B24" s="98">
        <v>27</v>
      </c>
      <c r="C24" s="170">
        <v>54004</v>
      </c>
      <c r="D24" s="171">
        <v>4.9996296570624397</v>
      </c>
      <c r="E24" s="177">
        <v>25</v>
      </c>
      <c r="F24" s="172">
        <v>54694</v>
      </c>
      <c r="G24" s="181">
        <v>4.5708852890627858</v>
      </c>
      <c r="H24" s="200">
        <v>43</v>
      </c>
      <c r="I24" s="172">
        <v>55656</v>
      </c>
      <c r="J24" s="171">
        <v>7.7260313353456951</v>
      </c>
    </row>
    <row r="25" spans="1:10" s="149" customFormat="1" x14ac:dyDescent="0.25">
      <c r="A25" s="169" t="s">
        <v>215</v>
      </c>
      <c r="B25" s="98">
        <v>11</v>
      </c>
      <c r="C25" s="170">
        <v>51424</v>
      </c>
      <c r="D25" s="171">
        <v>2.1390790292470441</v>
      </c>
      <c r="E25" s="177">
        <v>6</v>
      </c>
      <c r="F25" s="172">
        <v>51955</v>
      </c>
      <c r="G25" s="181">
        <v>1.1548455394091039</v>
      </c>
      <c r="H25" s="200">
        <v>14</v>
      </c>
      <c r="I25" s="172">
        <v>52752</v>
      </c>
      <c r="J25" s="171">
        <v>2.6539278131634818</v>
      </c>
    </row>
    <row r="26" spans="1:10" s="149" customFormat="1" x14ac:dyDescent="0.25">
      <c r="A26" s="169" t="s">
        <v>92</v>
      </c>
      <c r="B26" s="98">
        <v>6</v>
      </c>
      <c r="C26" s="170">
        <v>71645</v>
      </c>
      <c r="D26" s="171">
        <v>0.83746248865936213</v>
      </c>
      <c r="E26" s="177">
        <v>9</v>
      </c>
      <c r="F26" s="172">
        <v>71585</v>
      </c>
      <c r="G26" s="181">
        <v>1.2572466298805616</v>
      </c>
      <c r="H26" s="200">
        <v>13</v>
      </c>
      <c r="I26" s="172">
        <v>71493</v>
      </c>
      <c r="J26" s="171">
        <v>1.8183598394248386</v>
      </c>
    </row>
    <row r="27" spans="1:10" s="149" customFormat="1" x14ac:dyDescent="0.25">
      <c r="A27" s="169" t="s">
        <v>109</v>
      </c>
      <c r="B27" s="98">
        <v>2</v>
      </c>
      <c r="C27" s="170">
        <v>18864</v>
      </c>
      <c r="D27" s="171">
        <v>1.0602205258693809</v>
      </c>
      <c r="E27" s="177">
        <v>7</v>
      </c>
      <c r="F27" s="172">
        <v>19178</v>
      </c>
      <c r="G27" s="181">
        <v>3.6500156429241839</v>
      </c>
      <c r="H27" s="200">
        <v>4</v>
      </c>
      <c r="I27" s="172">
        <v>19415</v>
      </c>
      <c r="J27" s="171">
        <v>2.0602626834921454</v>
      </c>
    </row>
    <row r="28" spans="1:10" s="149" customFormat="1" x14ac:dyDescent="0.25">
      <c r="A28" s="169" t="s">
        <v>125</v>
      </c>
      <c r="B28" s="98">
        <v>0</v>
      </c>
      <c r="C28" s="170">
        <v>20358</v>
      </c>
      <c r="D28" s="171">
        <v>0</v>
      </c>
      <c r="E28" s="177">
        <v>1</v>
      </c>
      <c r="F28" s="172">
        <v>20378</v>
      </c>
      <c r="G28" s="181">
        <v>0.49072529198154879</v>
      </c>
      <c r="H28" s="200">
        <v>4</v>
      </c>
      <c r="I28" s="172">
        <v>20189</v>
      </c>
      <c r="J28" s="171">
        <v>1.9812769329833078</v>
      </c>
    </row>
    <row r="29" spans="1:10" s="149" customFormat="1" x14ac:dyDescent="0.25">
      <c r="A29" s="169" t="s">
        <v>127</v>
      </c>
      <c r="B29" s="98">
        <v>67</v>
      </c>
      <c r="C29" s="170">
        <v>174597</v>
      </c>
      <c r="D29" s="171">
        <v>3.8374084319890946</v>
      </c>
      <c r="E29" s="177">
        <v>40</v>
      </c>
      <c r="F29" s="172">
        <v>176904</v>
      </c>
      <c r="G29" s="181">
        <v>2.2611133722244832</v>
      </c>
      <c r="H29" s="200">
        <v>60</v>
      </c>
      <c r="I29" s="172">
        <v>179099</v>
      </c>
      <c r="J29" s="171">
        <v>3.3501024573001521</v>
      </c>
    </row>
    <row r="30" spans="1:10" s="149" customFormat="1" x14ac:dyDescent="0.25">
      <c r="A30" s="169" t="s">
        <v>132</v>
      </c>
      <c r="B30" s="98">
        <v>15</v>
      </c>
      <c r="C30" s="170">
        <v>69982</v>
      </c>
      <c r="D30" s="171">
        <v>2.1434083049927124</v>
      </c>
      <c r="E30" s="177">
        <v>19</v>
      </c>
      <c r="F30" s="172">
        <v>71183</v>
      </c>
      <c r="G30" s="181">
        <v>2.6691766292513663</v>
      </c>
      <c r="H30" s="200">
        <v>22</v>
      </c>
      <c r="I30" s="172">
        <v>72293</v>
      </c>
      <c r="J30" s="171">
        <v>3.0431715380465603</v>
      </c>
    </row>
    <row r="31" spans="1:10" s="149" customFormat="1" x14ac:dyDescent="0.25">
      <c r="A31" s="169" t="s">
        <v>134</v>
      </c>
      <c r="B31" s="98">
        <v>39</v>
      </c>
      <c r="C31" s="170">
        <v>83482</v>
      </c>
      <c r="D31" s="171">
        <v>4.6716657483050232</v>
      </c>
      <c r="E31" s="177">
        <v>30</v>
      </c>
      <c r="F31" s="172">
        <v>86571</v>
      </c>
      <c r="G31" s="181">
        <v>3.4653636899192573</v>
      </c>
      <c r="H31" s="200">
        <v>44</v>
      </c>
      <c r="I31" s="172">
        <v>89394</v>
      </c>
      <c r="J31" s="171">
        <v>4.9220305613352133</v>
      </c>
    </row>
    <row r="32" spans="1:10" s="149" customFormat="1" x14ac:dyDescent="0.25">
      <c r="A32" s="169" t="s">
        <v>150</v>
      </c>
      <c r="B32" s="98">
        <v>7</v>
      </c>
      <c r="C32" s="170">
        <v>42924</v>
      </c>
      <c r="D32" s="171">
        <v>1.6307893020221789</v>
      </c>
      <c r="E32" s="177">
        <v>8</v>
      </c>
      <c r="F32" s="172">
        <v>44027</v>
      </c>
      <c r="G32" s="181">
        <v>1.8170667999182319</v>
      </c>
      <c r="H32" s="200">
        <v>14</v>
      </c>
      <c r="I32" s="172">
        <v>44666</v>
      </c>
      <c r="J32" s="171">
        <v>3.1343751399274615</v>
      </c>
    </row>
    <row r="33" spans="1:10" s="149" customFormat="1" x14ac:dyDescent="0.25">
      <c r="A33" s="169" t="s">
        <v>160</v>
      </c>
      <c r="B33" s="98">
        <v>3</v>
      </c>
      <c r="C33" s="170">
        <v>34271</v>
      </c>
      <c r="D33" s="171">
        <v>0.87537568206355232</v>
      </c>
      <c r="E33" s="177">
        <v>4</v>
      </c>
      <c r="F33" s="172">
        <v>34822</v>
      </c>
      <c r="G33" s="181">
        <v>1.1486990982712078</v>
      </c>
      <c r="H33" s="200">
        <v>3</v>
      </c>
      <c r="I33" s="172">
        <v>35629</v>
      </c>
      <c r="J33" s="171">
        <v>0.84201072160318846</v>
      </c>
    </row>
    <row r="34" spans="1:10" s="149" customFormat="1" x14ac:dyDescent="0.25">
      <c r="A34" s="169" t="s">
        <v>163</v>
      </c>
      <c r="B34" s="98">
        <v>7</v>
      </c>
      <c r="C34" s="170">
        <v>37619</v>
      </c>
      <c r="D34" s="171">
        <v>1.8607618490656319</v>
      </c>
      <c r="E34" s="177">
        <v>2</v>
      </c>
      <c r="F34" s="172">
        <v>38610</v>
      </c>
      <c r="G34" s="181">
        <v>0.51800051800051794</v>
      </c>
      <c r="H34" s="200">
        <v>17</v>
      </c>
      <c r="I34" s="172">
        <v>39532</v>
      </c>
      <c r="J34" s="171">
        <v>4.3003136699382782</v>
      </c>
    </row>
    <row r="35" spans="1:10" s="149" customFormat="1" x14ac:dyDescent="0.25">
      <c r="A35" s="169" t="s">
        <v>165</v>
      </c>
      <c r="B35" s="98">
        <v>12</v>
      </c>
      <c r="C35" s="170">
        <v>42881</v>
      </c>
      <c r="D35" s="171">
        <v>2.7984422005083838</v>
      </c>
      <c r="E35" s="177">
        <v>23</v>
      </c>
      <c r="F35" s="172">
        <v>42751</v>
      </c>
      <c r="G35" s="181">
        <v>5.3799911113190335</v>
      </c>
      <c r="H35" s="200">
        <v>11</v>
      </c>
      <c r="I35" s="172">
        <v>42713</v>
      </c>
      <c r="J35" s="171">
        <v>2.5753283543651819</v>
      </c>
    </row>
    <row r="36" spans="1:10" s="149" customFormat="1" x14ac:dyDescent="0.25">
      <c r="A36" s="169" t="s">
        <v>221</v>
      </c>
      <c r="B36" s="98">
        <v>7</v>
      </c>
      <c r="C36" s="170">
        <v>26365</v>
      </c>
      <c r="D36" s="171">
        <v>2.6550350843921868</v>
      </c>
      <c r="E36" s="177">
        <v>10</v>
      </c>
      <c r="F36" s="172">
        <v>26338</v>
      </c>
      <c r="G36" s="181">
        <v>3.7967955045941228</v>
      </c>
      <c r="H36" s="200">
        <v>11</v>
      </c>
      <c r="I36" s="172">
        <v>26629</v>
      </c>
      <c r="J36" s="171">
        <v>4.1308348041608776</v>
      </c>
    </row>
    <row r="37" spans="1:10" s="149" customFormat="1" x14ac:dyDescent="0.25">
      <c r="A37" s="169" t="s">
        <v>176</v>
      </c>
      <c r="B37" s="98">
        <v>12</v>
      </c>
      <c r="C37" s="170">
        <v>44423</v>
      </c>
      <c r="D37" s="171">
        <v>2.7013033788803096</v>
      </c>
      <c r="E37" s="177">
        <v>16</v>
      </c>
      <c r="F37" s="172">
        <v>45033</v>
      </c>
      <c r="G37" s="181">
        <v>3.552950058845735</v>
      </c>
      <c r="H37" s="200">
        <v>12</v>
      </c>
      <c r="I37" s="172">
        <v>45483</v>
      </c>
      <c r="J37" s="171">
        <v>2.6383483939054151</v>
      </c>
    </row>
    <row r="38" spans="1:10" s="149" customFormat="1" x14ac:dyDescent="0.25">
      <c r="A38" s="169" t="s">
        <v>184</v>
      </c>
      <c r="B38" s="98">
        <v>10</v>
      </c>
      <c r="C38" s="170">
        <v>35420</v>
      </c>
      <c r="D38" s="171">
        <v>2.8232636928289105</v>
      </c>
      <c r="E38" s="177">
        <v>4</v>
      </c>
      <c r="F38" s="172">
        <v>35840</v>
      </c>
      <c r="G38" s="181">
        <v>1.1160714285714286</v>
      </c>
      <c r="H38" s="200">
        <v>9</v>
      </c>
      <c r="I38" s="172">
        <v>36330</v>
      </c>
      <c r="J38" s="171">
        <v>2.4772914946325351</v>
      </c>
    </row>
    <row r="39" spans="1:10" s="149" customFormat="1" x14ac:dyDescent="0.25">
      <c r="A39" s="169" t="s">
        <v>188</v>
      </c>
      <c r="B39" s="98">
        <v>14</v>
      </c>
      <c r="C39" s="170">
        <v>41064</v>
      </c>
      <c r="D39" s="171">
        <v>3.4093122930060393</v>
      </c>
      <c r="E39" s="177">
        <v>23</v>
      </c>
      <c r="F39" s="172">
        <v>41837</v>
      </c>
      <c r="G39" s="181">
        <v>5.4975261132490383</v>
      </c>
      <c r="H39" s="200">
        <v>13</v>
      </c>
      <c r="I39" s="172">
        <v>42655</v>
      </c>
      <c r="J39" s="171">
        <v>3.0477083577540731</v>
      </c>
    </row>
    <row r="40" spans="1:10" s="149" customFormat="1" x14ac:dyDescent="0.25">
      <c r="A40" s="169" t="s">
        <v>193</v>
      </c>
      <c r="B40" s="98">
        <v>2</v>
      </c>
      <c r="C40" s="170">
        <v>31800</v>
      </c>
      <c r="D40" s="171">
        <v>0.62893081761006286</v>
      </c>
      <c r="E40" s="177">
        <v>6</v>
      </c>
      <c r="F40" s="172">
        <v>32091</v>
      </c>
      <c r="G40" s="181">
        <v>1.8696830887164626</v>
      </c>
      <c r="H40" s="200">
        <v>4</v>
      </c>
      <c r="I40" s="172">
        <v>32359</v>
      </c>
      <c r="J40" s="171">
        <v>1.2361321425260359</v>
      </c>
    </row>
    <row r="41" spans="1:10" s="149" customFormat="1" x14ac:dyDescent="0.25">
      <c r="A41" s="169" t="s">
        <v>198</v>
      </c>
      <c r="B41" s="98">
        <v>2</v>
      </c>
      <c r="C41" s="170">
        <v>45926</v>
      </c>
      <c r="D41" s="171">
        <v>0.43548316857553454</v>
      </c>
      <c r="E41" s="177">
        <v>2</v>
      </c>
      <c r="F41" s="172">
        <v>46386</v>
      </c>
      <c r="G41" s="181">
        <v>0.43116457551847537</v>
      </c>
      <c r="H41" s="200">
        <v>8</v>
      </c>
      <c r="I41" s="172">
        <v>46658</v>
      </c>
      <c r="J41" s="171">
        <v>1.714604140769</v>
      </c>
    </row>
    <row r="42" spans="1:10" s="149" customFormat="1" x14ac:dyDescent="0.25">
      <c r="A42" s="169" t="s">
        <v>200</v>
      </c>
      <c r="B42" s="98">
        <v>7</v>
      </c>
      <c r="C42" s="170">
        <v>50826</v>
      </c>
      <c r="D42" s="171">
        <v>1.3772478652658087</v>
      </c>
      <c r="E42" s="177">
        <v>12</v>
      </c>
      <c r="F42" s="172">
        <v>51108</v>
      </c>
      <c r="G42" s="181">
        <v>2.3479690068091101</v>
      </c>
      <c r="H42" s="200">
        <v>15</v>
      </c>
      <c r="I42" s="172">
        <v>51673</v>
      </c>
      <c r="J42" s="171">
        <v>2.9028699707777754</v>
      </c>
    </row>
    <row r="43" spans="1:10" s="7" customFormat="1" ht="25.5" customHeight="1" x14ac:dyDescent="0.25">
      <c r="A43" s="21" t="s">
        <v>228</v>
      </c>
      <c r="B43" s="96">
        <v>124</v>
      </c>
      <c r="C43" s="100">
        <v>838824</v>
      </c>
      <c r="D43" s="104">
        <v>1.4782600402468216</v>
      </c>
      <c r="E43" s="176">
        <v>165</v>
      </c>
      <c r="F43" s="101">
        <v>847232</v>
      </c>
      <c r="G43" s="180">
        <v>1.9475185073273906</v>
      </c>
      <c r="H43" s="97">
        <v>231</v>
      </c>
      <c r="I43" s="101">
        <v>855146</v>
      </c>
      <c r="J43" s="104">
        <v>2.701293112521137</v>
      </c>
    </row>
    <row r="44" spans="1:10" s="149" customFormat="1" x14ac:dyDescent="0.25">
      <c r="A44" s="169" t="s">
        <v>71</v>
      </c>
      <c r="B44" s="98">
        <v>14</v>
      </c>
      <c r="C44" s="170">
        <v>32907</v>
      </c>
      <c r="D44" s="171">
        <v>4.2544139544777702</v>
      </c>
      <c r="E44" s="177">
        <v>12</v>
      </c>
      <c r="F44" s="172">
        <v>33264</v>
      </c>
      <c r="G44" s="181">
        <v>3.6075036075036073</v>
      </c>
      <c r="H44" s="200">
        <v>7</v>
      </c>
      <c r="I44" s="172">
        <v>33747</v>
      </c>
      <c r="J44" s="171">
        <v>2.0742584526031944</v>
      </c>
    </row>
    <row r="45" spans="1:10" s="149" customFormat="1" x14ac:dyDescent="0.25">
      <c r="A45" s="169" t="s">
        <v>78</v>
      </c>
      <c r="B45" s="98">
        <v>4</v>
      </c>
      <c r="C45" s="170">
        <v>102546</v>
      </c>
      <c r="D45" s="171">
        <v>0.39006884715152224</v>
      </c>
      <c r="E45" s="177">
        <v>5</v>
      </c>
      <c r="F45" s="172">
        <v>103178</v>
      </c>
      <c r="G45" s="181">
        <v>0.48459943011107021</v>
      </c>
      <c r="H45" s="200">
        <v>16</v>
      </c>
      <c r="I45" s="172">
        <v>103745</v>
      </c>
      <c r="J45" s="171">
        <v>1.5422429996626343</v>
      </c>
    </row>
    <row r="46" spans="1:10" s="149" customFormat="1" x14ac:dyDescent="0.25">
      <c r="A46" s="169" t="s">
        <v>84</v>
      </c>
      <c r="B46" s="98">
        <v>2</v>
      </c>
      <c r="C46" s="170">
        <v>37460</v>
      </c>
      <c r="D46" s="171">
        <v>0.53390282968499736</v>
      </c>
      <c r="E46" s="177">
        <v>4</v>
      </c>
      <c r="F46" s="172">
        <v>37485</v>
      </c>
      <c r="G46" s="181">
        <v>1.0670935040682941</v>
      </c>
      <c r="H46" s="200">
        <v>4</v>
      </c>
      <c r="I46" s="172">
        <v>37830</v>
      </c>
      <c r="J46" s="171">
        <v>1.0573618821041502</v>
      </c>
    </row>
    <row r="47" spans="1:10" s="149" customFormat="1" x14ac:dyDescent="0.25">
      <c r="A47" s="169" t="s">
        <v>96</v>
      </c>
      <c r="B47" s="98">
        <v>1</v>
      </c>
      <c r="C47" s="170">
        <v>48364</v>
      </c>
      <c r="D47" s="171">
        <v>0.2067653626664461</v>
      </c>
      <c r="E47" s="177">
        <v>7</v>
      </c>
      <c r="F47" s="172">
        <v>48580</v>
      </c>
      <c r="G47" s="181">
        <v>1.4409221902017293</v>
      </c>
      <c r="H47" s="200">
        <v>5</v>
      </c>
      <c r="I47" s="172">
        <v>48441</v>
      </c>
      <c r="J47" s="171">
        <v>1.0321834809355712</v>
      </c>
    </row>
    <row r="48" spans="1:10" s="149" customFormat="1" x14ac:dyDescent="0.25">
      <c r="A48" s="169" t="s">
        <v>101</v>
      </c>
      <c r="B48" s="98">
        <v>4</v>
      </c>
      <c r="C48" s="170">
        <v>48020</v>
      </c>
      <c r="D48" s="171">
        <v>0.83298625572678053</v>
      </c>
      <c r="E48" s="177">
        <v>13</v>
      </c>
      <c r="F48" s="172">
        <v>47649</v>
      </c>
      <c r="G48" s="181">
        <v>2.7282839094209743</v>
      </c>
      <c r="H48" s="200">
        <v>9</v>
      </c>
      <c r="I48" s="172">
        <v>47368</v>
      </c>
      <c r="J48" s="171">
        <v>1.9000168890390137</v>
      </c>
    </row>
    <row r="49" spans="1:10" s="149" customFormat="1" ht="12.75" customHeight="1" x14ac:dyDescent="0.25">
      <c r="A49" s="169" t="s">
        <v>217</v>
      </c>
      <c r="B49" s="98">
        <v>5</v>
      </c>
      <c r="C49" s="170">
        <v>38784</v>
      </c>
      <c r="D49" s="171">
        <v>1.2891914191419143</v>
      </c>
      <c r="E49" s="177">
        <v>13</v>
      </c>
      <c r="F49" s="172">
        <v>39822</v>
      </c>
      <c r="G49" s="181">
        <v>3.2645271457988043</v>
      </c>
      <c r="H49" s="200">
        <v>20</v>
      </c>
      <c r="I49" s="172">
        <v>40956</v>
      </c>
      <c r="J49" s="171">
        <v>4.8832893837288793</v>
      </c>
    </row>
    <row r="50" spans="1:10" s="149" customFormat="1" x14ac:dyDescent="0.25">
      <c r="A50" s="169" t="s">
        <v>124</v>
      </c>
      <c r="B50" s="98">
        <v>17</v>
      </c>
      <c r="C50" s="170">
        <v>67588</v>
      </c>
      <c r="D50" s="171">
        <v>2.5152393916079778</v>
      </c>
      <c r="E50" s="177">
        <v>21</v>
      </c>
      <c r="F50" s="172">
        <v>68395</v>
      </c>
      <c r="G50" s="181">
        <v>3.0703998830323855</v>
      </c>
      <c r="H50" s="200">
        <v>29</v>
      </c>
      <c r="I50" s="172">
        <v>69068</v>
      </c>
      <c r="J50" s="171">
        <v>4.1987606416864542</v>
      </c>
    </row>
    <row r="51" spans="1:10" s="149" customFormat="1" x14ac:dyDescent="0.25">
      <c r="A51" s="169" t="s">
        <v>128</v>
      </c>
      <c r="B51" s="98">
        <v>10</v>
      </c>
      <c r="C51" s="170">
        <v>120119</v>
      </c>
      <c r="D51" s="171">
        <v>0.83250776313489117</v>
      </c>
      <c r="E51" s="177">
        <v>12</v>
      </c>
      <c r="F51" s="172">
        <v>122391</v>
      </c>
      <c r="G51" s="181">
        <v>0.98046424982229086</v>
      </c>
      <c r="H51" s="200">
        <v>17</v>
      </c>
      <c r="I51" s="172">
        <v>124933</v>
      </c>
      <c r="J51" s="171">
        <v>1.3607293509320997</v>
      </c>
    </row>
    <row r="52" spans="1:10" s="149" customFormat="1" x14ac:dyDescent="0.25">
      <c r="A52" s="169" t="s">
        <v>142</v>
      </c>
      <c r="B52" s="98">
        <v>2</v>
      </c>
      <c r="C52" s="170">
        <v>23923</v>
      </c>
      <c r="D52" s="171">
        <v>0.83601554988922788</v>
      </c>
      <c r="E52" s="177">
        <v>5</v>
      </c>
      <c r="F52" s="172">
        <v>24028</v>
      </c>
      <c r="G52" s="181">
        <v>2.0809056101215249</v>
      </c>
      <c r="H52" s="200">
        <v>6</v>
      </c>
      <c r="I52" s="172">
        <v>23992</v>
      </c>
      <c r="J52" s="171">
        <v>2.5008336112037348</v>
      </c>
    </row>
    <row r="53" spans="1:10" s="149" customFormat="1" x14ac:dyDescent="0.25">
      <c r="A53" s="169" t="s">
        <v>143</v>
      </c>
      <c r="B53" s="98">
        <v>1</v>
      </c>
      <c r="C53" s="170">
        <v>23842</v>
      </c>
      <c r="D53" s="171">
        <v>0.4194279003439309</v>
      </c>
      <c r="E53" s="177">
        <v>1</v>
      </c>
      <c r="F53" s="172">
        <v>24107</v>
      </c>
      <c r="G53" s="181">
        <v>0.41481727299124738</v>
      </c>
      <c r="H53" s="200">
        <v>3</v>
      </c>
      <c r="I53" s="172">
        <v>24332</v>
      </c>
      <c r="J53" s="171">
        <v>1.2329442709189544</v>
      </c>
    </row>
    <row r="54" spans="1:10" s="149" customFormat="1" x14ac:dyDescent="0.25">
      <c r="A54" s="169" t="s">
        <v>146</v>
      </c>
      <c r="B54" s="98">
        <v>16</v>
      </c>
      <c r="C54" s="170">
        <v>88970</v>
      </c>
      <c r="D54" s="171">
        <v>1.7983589974148588</v>
      </c>
      <c r="E54" s="177">
        <v>28</v>
      </c>
      <c r="F54" s="172">
        <v>89189</v>
      </c>
      <c r="G54" s="181">
        <v>3.1394005987285425</v>
      </c>
      <c r="H54" s="200">
        <v>41</v>
      </c>
      <c r="I54" s="172">
        <v>89361</v>
      </c>
      <c r="J54" s="171">
        <v>4.5881312876982125</v>
      </c>
    </row>
    <row r="55" spans="1:10" s="149" customFormat="1" x14ac:dyDescent="0.25">
      <c r="A55" s="169" t="s">
        <v>161</v>
      </c>
      <c r="B55" s="98">
        <v>3</v>
      </c>
      <c r="C55" s="170">
        <v>44030</v>
      </c>
      <c r="D55" s="171">
        <v>0.68135362253009313</v>
      </c>
      <c r="E55" s="177">
        <v>3</v>
      </c>
      <c r="F55" s="172">
        <v>44602</v>
      </c>
      <c r="G55" s="181">
        <v>0.67261557777678127</v>
      </c>
      <c r="H55" s="200">
        <v>4</v>
      </c>
      <c r="I55" s="172">
        <v>44831</v>
      </c>
      <c r="J55" s="171">
        <v>0.89223974481943291</v>
      </c>
    </row>
    <row r="56" spans="1:10" s="149" customFormat="1" x14ac:dyDescent="0.25">
      <c r="A56" s="169" t="s">
        <v>166</v>
      </c>
      <c r="B56" s="98">
        <v>39</v>
      </c>
      <c r="C56" s="170">
        <v>80469</v>
      </c>
      <c r="D56" s="171">
        <v>4.8465868843902618</v>
      </c>
      <c r="E56" s="177">
        <v>34</v>
      </c>
      <c r="F56" s="172">
        <v>81799</v>
      </c>
      <c r="G56" s="181">
        <v>4.1565300309294733</v>
      </c>
      <c r="H56" s="200">
        <v>63</v>
      </c>
      <c r="I56" s="172">
        <v>82783</v>
      </c>
      <c r="J56" s="171">
        <v>7.6102581447881805</v>
      </c>
    </row>
    <row r="57" spans="1:10" s="149" customFormat="1" x14ac:dyDescent="0.25">
      <c r="A57" s="169" t="s">
        <v>189</v>
      </c>
      <c r="B57" s="98">
        <v>2</v>
      </c>
      <c r="C57" s="170">
        <v>54669</v>
      </c>
      <c r="D57" s="171">
        <v>0.36583804349814336</v>
      </c>
      <c r="E57" s="177">
        <v>6</v>
      </c>
      <c r="F57" s="172">
        <v>55297</v>
      </c>
      <c r="G57" s="181">
        <v>1.0850498218709876</v>
      </c>
      <c r="H57" s="200">
        <v>5</v>
      </c>
      <c r="I57" s="172">
        <v>55980</v>
      </c>
      <c r="J57" s="171">
        <v>0.89317613433369059</v>
      </c>
    </row>
    <row r="58" spans="1:10" s="149" customFormat="1" x14ac:dyDescent="0.25">
      <c r="A58" s="169" t="s">
        <v>222</v>
      </c>
      <c r="B58" s="98">
        <v>4</v>
      </c>
      <c r="C58" s="170">
        <v>27133</v>
      </c>
      <c r="D58" s="171">
        <v>1.4742195850071869</v>
      </c>
      <c r="E58" s="177">
        <v>1</v>
      </c>
      <c r="F58" s="172">
        <v>27446</v>
      </c>
      <c r="G58" s="181">
        <v>0.36435181811557238</v>
      </c>
      <c r="H58" s="200">
        <v>2</v>
      </c>
      <c r="I58" s="172">
        <v>27779</v>
      </c>
      <c r="J58" s="171">
        <v>0.71996832139385858</v>
      </c>
    </row>
    <row r="59" spans="1:10" s="7" customFormat="1" ht="25.5" customHeight="1" x14ac:dyDescent="0.25">
      <c r="A59" s="21" t="s">
        <v>229</v>
      </c>
      <c r="B59" s="96">
        <v>241</v>
      </c>
      <c r="C59" s="100">
        <v>705016</v>
      </c>
      <c r="D59" s="104">
        <v>3.4183621364621515</v>
      </c>
      <c r="E59" s="176">
        <v>346</v>
      </c>
      <c r="F59" s="101">
        <v>714231</v>
      </c>
      <c r="G59" s="180">
        <v>4.8443710788246372</v>
      </c>
      <c r="H59" s="97">
        <v>489</v>
      </c>
      <c r="I59" s="101">
        <v>723536</v>
      </c>
      <c r="J59" s="104">
        <v>6.7584750447800799</v>
      </c>
    </row>
    <row r="60" spans="1:10" s="149" customFormat="1" x14ac:dyDescent="0.25">
      <c r="A60" s="169" t="s">
        <v>216</v>
      </c>
      <c r="B60" s="98">
        <v>30</v>
      </c>
      <c r="C60" s="170">
        <v>42533</v>
      </c>
      <c r="D60" s="171">
        <v>7.0533468130627979</v>
      </c>
      <c r="E60" s="177">
        <v>12</v>
      </c>
      <c r="F60" s="172">
        <v>43348</v>
      </c>
      <c r="G60" s="181">
        <v>2.7682938082495152</v>
      </c>
      <c r="H60" s="200">
        <v>51</v>
      </c>
      <c r="I60" s="172">
        <v>43985</v>
      </c>
      <c r="J60" s="171">
        <v>11.594861884733431</v>
      </c>
    </row>
    <row r="61" spans="1:10" s="149" customFormat="1" x14ac:dyDescent="0.25">
      <c r="A61" s="169" t="s">
        <v>94</v>
      </c>
      <c r="B61" s="98">
        <v>44</v>
      </c>
      <c r="C61" s="170">
        <v>111667</v>
      </c>
      <c r="D61" s="171">
        <v>3.9402867454127</v>
      </c>
      <c r="E61" s="177">
        <v>71</v>
      </c>
      <c r="F61" s="172">
        <v>111466</v>
      </c>
      <c r="G61" s="181">
        <v>6.3696553209050295</v>
      </c>
      <c r="H61" s="200">
        <v>86</v>
      </c>
      <c r="I61" s="172">
        <v>111812</v>
      </c>
      <c r="J61" s="171">
        <v>7.6914821307194225</v>
      </c>
    </row>
    <row r="62" spans="1:10" s="149" customFormat="1" x14ac:dyDescent="0.25">
      <c r="A62" s="169" t="s">
        <v>218</v>
      </c>
      <c r="B62" s="98">
        <v>10</v>
      </c>
      <c r="C62" s="170">
        <v>53942</v>
      </c>
      <c r="D62" s="171">
        <v>1.8538430165733566</v>
      </c>
      <c r="E62" s="177">
        <v>28</v>
      </c>
      <c r="F62" s="172">
        <v>55876</v>
      </c>
      <c r="G62" s="181">
        <v>5.0110959982819097</v>
      </c>
      <c r="H62" s="200">
        <v>37</v>
      </c>
      <c r="I62" s="172">
        <v>57486</v>
      </c>
      <c r="J62" s="171">
        <v>6.4363497199318092</v>
      </c>
    </row>
    <row r="63" spans="1:10" s="149" customFormat="1" x14ac:dyDescent="0.25">
      <c r="A63" s="169" t="s">
        <v>129</v>
      </c>
      <c r="B63" s="98">
        <v>20</v>
      </c>
      <c r="C63" s="170">
        <v>100755</v>
      </c>
      <c r="D63" s="171">
        <v>1.9850131507121236</v>
      </c>
      <c r="E63" s="177">
        <v>32</v>
      </c>
      <c r="F63" s="172">
        <v>101504</v>
      </c>
      <c r="G63" s="181">
        <v>3.1525851197982346</v>
      </c>
      <c r="H63" s="200">
        <v>84</v>
      </c>
      <c r="I63" s="172">
        <v>103002</v>
      </c>
      <c r="J63" s="171">
        <v>8.1551814527873248</v>
      </c>
    </row>
    <row r="64" spans="1:10" s="149" customFormat="1" x14ac:dyDescent="0.25">
      <c r="A64" s="169" t="s">
        <v>131</v>
      </c>
      <c r="B64" s="98">
        <v>31</v>
      </c>
      <c r="C64" s="170">
        <v>107533</v>
      </c>
      <c r="D64" s="171">
        <v>2.8828359666334986</v>
      </c>
      <c r="E64" s="177">
        <v>62</v>
      </c>
      <c r="F64" s="172">
        <v>108779</v>
      </c>
      <c r="G64" s="181">
        <v>5.6996295240809349</v>
      </c>
      <c r="H64" s="200">
        <v>48</v>
      </c>
      <c r="I64" s="172">
        <v>109805</v>
      </c>
      <c r="J64" s="171">
        <v>4.3713856381767675</v>
      </c>
    </row>
    <row r="65" spans="1:10" s="149" customFormat="1" x14ac:dyDescent="0.25">
      <c r="A65" s="169" t="s">
        <v>147</v>
      </c>
      <c r="B65" s="98">
        <v>58</v>
      </c>
      <c r="C65" s="170">
        <v>117153</v>
      </c>
      <c r="D65" s="171">
        <v>4.9507908461584424</v>
      </c>
      <c r="E65" s="177">
        <v>83</v>
      </c>
      <c r="F65" s="172">
        <v>119208</v>
      </c>
      <c r="G65" s="181">
        <v>6.9626199583920547</v>
      </c>
      <c r="H65" s="200">
        <v>71</v>
      </c>
      <c r="I65" s="172">
        <v>121153</v>
      </c>
      <c r="J65" s="171">
        <v>5.8603583898046274</v>
      </c>
    </row>
    <row r="66" spans="1:10" s="149" customFormat="1" x14ac:dyDescent="0.25">
      <c r="A66" s="169" t="s">
        <v>219</v>
      </c>
      <c r="B66" s="98">
        <v>11</v>
      </c>
      <c r="C66" s="170">
        <v>45695</v>
      </c>
      <c r="D66" s="171">
        <v>2.4072655651603023</v>
      </c>
      <c r="E66" s="177">
        <v>16</v>
      </c>
      <c r="F66" s="172">
        <v>47045</v>
      </c>
      <c r="G66" s="181">
        <v>3.4009990434690187</v>
      </c>
      <c r="H66" s="200">
        <v>34</v>
      </c>
      <c r="I66" s="172">
        <v>47836</v>
      </c>
      <c r="J66" s="171">
        <v>7.1076176937871054</v>
      </c>
    </row>
    <row r="67" spans="1:10" s="149" customFormat="1" x14ac:dyDescent="0.25">
      <c r="A67" s="169" t="s">
        <v>149</v>
      </c>
      <c r="B67" s="98">
        <v>36</v>
      </c>
      <c r="C67" s="170">
        <v>118081</v>
      </c>
      <c r="D67" s="171">
        <v>3.0487546684055862</v>
      </c>
      <c r="E67" s="177">
        <v>38</v>
      </c>
      <c r="F67" s="172">
        <v>119192</v>
      </c>
      <c r="G67" s="181">
        <v>3.1881334317739447</v>
      </c>
      <c r="H67" s="200">
        <v>71</v>
      </c>
      <c r="I67" s="172">
        <v>120724</v>
      </c>
      <c r="J67" s="171">
        <v>5.8811835260594414</v>
      </c>
    </row>
    <row r="68" spans="1:10" s="149" customFormat="1" x14ac:dyDescent="0.25">
      <c r="A68" s="169" t="s">
        <v>162</v>
      </c>
      <c r="B68" s="98">
        <v>1</v>
      </c>
      <c r="C68" s="170">
        <v>7657</v>
      </c>
      <c r="D68" s="171">
        <v>1.3059945148230376</v>
      </c>
      <c r="E68" s="177">
        <v>4</v>
      </c>
      <c r="F68" s="172">
        <v>7813</v>
      </c>
      <c r="G68" s="181">
        <v>5.1196723409701779</v>
      </c>
      <c r="H68" s="200">
        <v>7</v>
      </c>
      <c r="I68" s="172">
        <v>7733</v>
      </c>
      <c r="J68" s="171">
        <v>9.0521143152722097</v>
      </c>
    </row>
    <row r="69" spans="1:10" s="7" customFormat="1" ht="25.5" customHeight="1" x14ac:dyDescent="0.25">
      <c r="A69" s="21" t="s">
        <v>230</v>
      </c>
      <c r="B69" s="96">
        <v>370</v>
      </c>
      <c r="C69" s="100">
        <v>920064</v>
      </c>
      <c r="D69" s="104">
        <v>4.0214593767390099</v>
      </c>
      <c r="E69" s="176">
        <v>431</v>
      </c>
      <c r="F69" s="101">
        <v>936139</v>
      </c>
      <c r="G69" s="180">
        <v>4.6040171384805033</v>
      </c>
      <c r="H69" s="97">
        <v>564</v>
      </c>
      <c r="I69" s="101">
        <v>950286</v>
      </c>
      <c r="J69" s="104">
        <v>5.9350553412341123</v>
      </c>
    </row>
    <row r="70" spans="1:10" s="149" customFormat="1" x14ac:dyDescent="0.25">
      <c r="A70" s="169" t="s">
        <v>73</v>
      </c>
      <c r="B70" s="98">
        <v>138</v>
      </c>
      <c r="C70" s="170">
        <v>200831</v>
      </c>
      <c r="D70" s="171">
        <v>6.8714491288695463</v>
      </c>
      <c r="E70" s="177">
        <v>190</v>
      </c>
      <c r="F70" s="172">
        <v>205867</v>
      </c>
      <c r="G70" s="181">
        <v>9.2292596676495009</v>
      </c>
      <c r="H70" s="200">
        <v>218</v>
      </c>
      <c r="I70" s="172">
        <v>210662</v>
      </c>
      <c r="J70" s="171">
        <v>10.348330500992111</v>
      </c>
    </row>
    <row r="71" spans="1:10" s="149" customFormat="1" x14ac:dyDescent="0.25">
      <c r="A71" s="169" t="s">
        <v>90</v>
      </c>
      <c r="B71" s="98">
        <v>18</v>
      </c>
      <c r="C71" s="170">
        <v>55794</v>
      </c>
      <c r="D71" s="171">
        <v>3.2261533498225616</v>
      </c>
      <c r="E71" s="177">
        <v>19</v>
      </c>
      <c r="F71" s="172">
        <v>57209</v>
      </c>
      <c r="G71" s="181">
        <v>3.3211557622052474</v>
      </c>
      <c r="H71" s="200">
        <v>23</v>
      </c>
      <c r="I71" s="172">
        <v>57914</v>
      </c>
      <c r="J71" s="171">
        <v>3.9714058776806986</v>
      </c>
    </row>
    <row r="72" spans="1:10" s="149" customFormat="1" x14ac:dyDescent="0.25">
      <c r="A72" s="169" t="s">
        <v>98</v>
      </c>
      <c r="B72" s="98">
        <v>14</v>
      </c>
      <c r="C72" s="170">
        <v>47217</v>
      </c>
      <c r="D72" s="171">
        <v>2.9650337802062814</v>
      </c>
      <c r="E72" s="177">
        <v>29</v>
      </c>
      <c r="F72" s="172">
        <v>47697</v>
      </c>
      <c r="G72" s="181">
        <v>6.0800469631213696</v>
      </c>
      <c r="H72" s="200">
        <v>27</v>
      </c>
      <c r="I72" s="172">
        <v>47600</v>
      </c>
      <c r="J72" s="171">
        <v>5.6722689075630246</v>
      </c>
    </row>
    <row r="73" spans="1:10" s="149" customFormat="1" x14ac:dyDescent="0.25">
      <c r="A73" s="169" t="s">
        <v>115</v>
      </c>
      <c r="B73" s="98">
        <v>5</v>
      </c>
      <c r="C73" s="170">
        <v>24567</v>
      </c>
      <c r="D73" s="171">
        <v>2.0352505393413929</v>
      </c>
      <c r="E73" s="177">
        <v>11</v>
      </c>
      <c r="F73" s="172">
        <v>24786</v>
      </c>
      <c r="G73" s="181">
        <v>4.4379891874445248</v>
      </c>
      <c r="H73" s="200">
        <v>10</v>
      </c>
      <c r="I73" s="172">
        <v>24767</v>
      </c>
      <c r="J73" s="171">
        <v>4.0376307182945048</v>
      </c>
    </row>
    <row r="74" spans="1:10" s="149" customFormat="1" x14ac:dyDescent="0.25">
      <c r="A74" s="169" t="s">
        <v>164</v>
      </c>
      <c r="B74" s="98">
        <v>21</v>
      </c>
      <c r="C74" s="170">
        <v>55462</v>
      </c>
      <c r="D74" s="171">
        <v>3.7863762576178286</v>
      </c>
      <c r="E74" s="177">
        <v>12</v>
      </c>
      <c r="F74" s="172">
        <v>57181</v>
      </c>
      <c r="G74" s="181">
        <v>2.0985991850439834</v>
      </c>
      <c r="H74" s="200">
        <v>11</v>
      </c>
      <c r="I74" s="172">
        <v>58833</v>
      </c>
      <c r="J74" s="171">
        <v>1.8696989784644673</v>
      </c>
    </row>
    <row r="75" spans="1:10" s="149" customFormat="1" x14ac:dyDescent="0.25">
      <c r="A75" s="169" t="s">
        <v>167</v>
      </c>
      <c r="B75" s="98">
        <v>9</v>
      </c>
      <c r="C75" s="170">
        <v>43139</v>
      </c>
      <c r="D75" s="171">
        <v>2.0862792368854168</v>
      </c>
      <c r="E75" s="177">
        <v>2</v>
      </c>
      <c r="F75" s="172">
        <v>43406</v>
      </c>
      <c r="G75" s="181">
        <v>0.46076579274754642</v>
      </c>
      <c r="H75" s="200">
        <v>2</v>
      </c>
      <c r="I75" s="172">
        <v>43956</v>
      </c>
      <c r="J75" s="171">
        <v>0.455000455000455</v>
      </c>
    </row>
    <row r="76" spans="1:10" s="149" customFormat="1" x14ac:dyDescent="0.25">
      <c r="A76" s="169" t="s">
        <v>169</v>
      </c>
      <c r="B76" s="98">
        <v>16</v>
      </c>
      <c r="C76" s="170">
        <v>40053</v>
      </c>
      <c r="D76" s="171">
        <v>3.9947070132075</v>
      </c>
      <c r="E76" s="177">
        <v>17</v>
      </c>
      <c r="F76" s="172">
        <v>40429</v>
      </c>
      <c r="G76" s="181">
        <v>4.2049024215291002</v>
      </c>
      <c r="H76" s="200">
        <v>27</v>
      </c>
      <c r="I76" s="172">
        <v>41025</v>
      </c>
      <c r="J76" s="171">
        <v>6.581352833638026</v>
      </c>
    </row>
    <row r="77" spans="1:10" s="149" customFormat="1" x14ac:dyDescent="0.25">
      <c r="A77" s="169" t="s">
        <v>175</v>
      </c>
      <c r="B77" s="98">
        <v>57</v>
      </c>
      <c r="C77" s="170">
        <v>124291</v>
      </c>
      <c r="D77" s="171">
        <v>4.5860118592657555</v>
      </c>
      <c r="E77" s="177">
        <v>73</v>
      </c>
      <c r="F77" s="172">
        <v>125122</v>
      </c>
      <c r="G77" s="181">
        <v>5.8343057176196034</v>
      </c>
      <c r="H77" s="200">
        <v>108</v>
      </c>
      <c r="I77" s="172">
        <v>125586</v>
      </c>
      <c r="J77" s="171">
        <v>8.5996846782284653</v>
      </c>
    </row>
    <row r="78" spans="1:10" s="149" customFormat="1" x14ac:dyDescent="0.25">
      <c r="A78" s="169" t="s">
        <v>178</v>
      </c>
      <c r="B78" s="98">
        <v>13</v>
      </c>
      <c r="C78" s="170">
        <v>37343</v>
      </c>
      <c r="D78" s="171">
        <v>3.4812414642637171</v>
      </c>
      <c r="E78" s="177">
        <v>7</v>
      </c>
      <c r="F78" s="172">
        <v>38252</v>
      </c>
      <c r="G78" s="181">
        <v>1.8299696747882463</v>
      </c>
      <c r="H78" s="200">
        <v>16</v>
      </c>
      <c r="I78" s="172">
        <v>39182</v>
      </c>
      <c r="J78" s="171">
        <v>4.0835077331427696</v>
      </c>
    </row>
    <row r="79" spans="1:10" s="149" customFormat="1" x14ac:dyDescent="0.25">
      <c r="A79" s="169" t="s">
        <v>210</v>
      </c>
      <c r="B79" s="98">
        <v>16</v>
      </c>
      <c r="C79" s="170">
        <v>28310</v>
      </c>
      <c r="D79" s="171">
        <v>5.651713175556341</v>
      </c>
      <c r="E79" s="177">
        <v>12</v>
      </c>
      <c r="F79" s="172">
        <v>28925</v>
      </c>
      <c r="G79" s="181">
        <v>4.1486603284356089</v>
      </c>
      <c r="H79" s="200">
        <v>34</v>
      </c>
      <c r="I79" s="172">
        <v>29523</v>
      </c>
      <c r="J79" s="171">
        <v>11.516444805744674</v>
      </c>
    </row>
    <row r="80" spans="1:10" s="149" customFormat="1" x14ac:dyDescent="0.25">
      <c r="A80" s="169" t="s">
        <v>190</v>
      </c>
      <c r="B80" s="98">
        <v>16</v>
      </c>
      <c r="C80" s="170">
        <v>50324</v>
      </c>
      <c r="D80" s="171">
        <v>3.1793975041729592</v>
      </c>
      <c r="E80" s="177">
        <v>17</v>
      </c>
      <c r="F80" s="172">
        <v>51745</v>
      </c>
      <c r="G80" s="181">
        <v>3.2853415788965115</v>
      </c>
      <c r="H80" s="200">
        <v>16</v>
      </c>
      <c r="I80" s="172">
        <v>52239</v>
      </c>
      <c r="J80" s="171">
        <v>3.0628457665728668</v>
      </c>
    </row>
    <row r="81" spans="1:10" s="149" customFormat="1" x14ac:dyDescent="0.25">
      <c r="A81" s="169" t="s">
        <v>194</v>
      </c>
      <c r="B81" s="98">
        <v>11</v>
      </c>
      <c r="C81" s="170">
        <v>84467</v>
      </c>
      <c r="D81" s="171">
        <v>1.3022837321083973</v>
      </c>
      <c r="E81" s="177">
        <v>14</v>
      </c>
      <c r="F81" s="172">
        <v>85536</v>
      </c>
      <c r="G81" s="181">
        <v>1.6367377478488592</v>
      </c>
      <c r="H81" s="200">
        <v>26</v>
      </c>
      <c r="I81" s="172">
        <v>87046</v>
      </c>
      <c r="J81" s="171">
        <v>2.9869264526801924</v>
      </c>
    </row>
    <row r="82" spans="1:10" s="149" customFormat="1" x14ac:dyDescent="0.25">
      <c r="A82" s="169" t="s">
        <v>202</v>
      </c>
      <c r="B82" s="98">
        <v>7</v>
      </c>
      <c r="C82" s="170">
        <v>42734</v>
      </c>
      <c r="D82" s="171">
        <v>1.6380399681752236</v>
      </c>
      <c r="E82" s="177">
        <v>5</v>
      </c>
      <c r="F82" s="172">
        <v>43826</v>
      </c>
      <c r="G82" s="181">
        <v>1.1408752795144435</v>
      </c>
      <c r="H82" s="200">
        <v>5</v>
      </c>
      <c r="I82" s="172">
        <v>45249</v>
      </c>
      <c r="J82" s="171">
        <v>1.1049967955092932</v>
      </c>
    </row>
    <row r="83" spans="1:10" s="149" customFormat="1" x14ac:dyDescent="0.25">
      <c r="A83" s="169" t="s">
        <v>203</v>
      </c>
      <c r="B83" s="98">
        <v>29</v>
      </c>
      <c r="C83" s="170">
        <v>85532</v>
      </c>
      <c r="D83" s="171">
        <v>3.3905438900060796</v>
      </c>
      <c r="E83" s="177">
        <v>23</v>
      </c>
      <c r="F83" s="172">
        <v>86158</v>
      </c>
      <c r="G83" s="181">
        <v>2.6695141484249865</v>
      </c>
      <c r="H83" s="200">
        <v>41</v>
      </c>
      <c r="I83" s="172">
        <v>86704</v>
      </c>
      <c r="J83" s="171">
        <v>4.7287322384203723</v>
      </c>
    </row>
    <row r="84" spans="1:10" s="7" customFormat="1" ht="25.5" customHeight="1" x14ac:dyDescent="0.25">
      <c r="A84" s="21" t="s">
        <v>231</v>
      </c>
      <c r="B84" s="96">
        <v>372</v>
      </c>
      <c r="C84" s="100">
        <v>944012</v>
      </c>
      <c r="D84" s="104">
        <v>3.9406278733744911</v>
      </c>
      <c r="E84" s="176">
        <v>436</v>
      </c>
      <c r="F84" s="101">
        <v>959067</v>
      </c>
      <c r="G84" s="180">
        <v>4.546084892921975</v>
      </c>
      <c r="H84" s="97">
        <v>545</v>
      </c>
      <c r="I84" s="101">
        <v>971170</v>
      </c>
      <c r="J84" s="104">
        <v>5.6117878435289388</v>
      </c>
    </row>
    <row r="85" spans="1:10" s="149" customFormat="1" x14ac:dyDescent="0.25">
      <c r="A85" s="169" t="s">
        <v>223</v>
      </c>
      <c r="B85" s="98">
        <v>4</v>
      </c>
      <c r="C85" s="170">
        <v>31537</v>
      </c>
      <c r="D85" s="171">
        <v>1.2683514601896184</v>
      </c>
      <c r="E85" s="177">
        <v>6</v>
      </c>
      <c r="F85" s="172">
        <v>32095</v>
      </c>
      <c r="G85" s="181">
        <v>1.8694500701043777</v>
      </c>
      <c r="H85" s="200">
        <v>4</v>
      </c>
      <c r="I85" s="172">
        <v>32484</v>
      </c>
      <c r="J85" s="171">
        <v>1.2313754463735993</v>
      </c>
    </row>
    <row r="86" spans="1:10" s="149" customFormat="1" x14ac:dyDescent="0.25">
      <c r="A86" s="169" t="s">
        <v>87</v>
      </c>
      <c r="B86" s="98">
        <v>6</v>
      </c>
      <c r="C86" s="170">
        <v>42550</v>
      </c>
      <c r="D86" s="171">
        <v>1.410105757931845</v>
      </c>
      <c r="E86" s="177">
        <v>6</v>
      </c>
      <c r="F86" s="172">
        <v>43505</v>
      </c>
      <c r="G86" s="181">
        <v>1.3791518216296976</v>
      </c>
      <c r="H86" s="200">
        <v>16</v>
      </c>
      <c r="I86" s="172">
        <v>44403</v>
      </c>
      <c r="J86" s="171">
        <v>3.6033601333243248</v>
      </c>
    </row>
    <row r="87" spans="1:10" s="149" customFormat="1" x14ac:dyDescent="0.25">
      <c r="A87" s="169" t="s">
        <v>85</v>
      </c>
      <c r="B87" s="98">
        <v>63</v>
      </c>
      <c r="C87" s="170">
        <v>92604</v>
      </c>
      <c r="D87" s="171">
        <v>6.8031618504600226</v>
      </c>
      <c r="E87" s="177">
        <v>62</v>
      </c>
      <c r="F87" s="172">
        <v>94328</v>
      </c>
      <c r="G87" s="181">
        <v>6.5728097701636843</v>
      </c>
      <c r="H87" s="200">
        <v>59</v>
      </c>
      <c r="I87" s="172">
        <v>95586</v>
      </c>
      <c r="J87" s="171">
        <v>6.1724520327244576</v>
      </c>
    </row>
    <row r="88" spans="1:10" s="149" customFormat="1" x14ac:dyDescent="0.25">
      <c r="A88" s="169" t="s">
        <v>104</v>
      </c>
      <c r="B88" s="98">
        <v>83</v>
      </c>
      <c r="C88" s="170">
        <v>212266</v>
      </c>
      <c r="D88" s="171">
        <v>3.9101881601386936</v>
      </c>
      <c r="E88" s="177">
        <v>114</v>
      </c>
      <c r="F88" s="172">
        <v>215224</v>
      </c>
      <c r="G88" s="181">
        <v>5.2968070475411659</v>
      </c>
      <c r="H88" s="200">
        <v>165</v>
      </c>
      <c r="I88" s="172">
        <v>218222</v>
      </c>
      <c r="J88" s="171">
        <v>7.5611074960361471</v>
      </c>
    </row>
    <row r="89" spans="1:10" s="149" customFormat="1" x14ac:dyDescent="0.25">
      <c r="A89" s="169" t="s">
        <v>116</v>
      </c>
      <c r="B89" s="98">
        <v>99</v>
      </c>
      <c r="C89" s="170">
        <v>210838</v>
      </c>
      <c r="D89" s="171">
        <v>4.695548240829452</v>
      </c>
      <c r="E89" s="177">
        <v>94</v>
      </c>
      <c r="F89" s="172">
        <v>214593</v>
      </c>
      <c r="G89" s="181">
        <v>4.3803851942980438</v>
      </c>
      <c r="H89" s="200">
        <v>127</v>
      </c>
      <c r="I89" s="172">
        <v>216387</v>
      </c>
      <c r="J89" s="171">
        <v>5.8691141334738219</v>
      </c>
    </row>
    <row r="90" spans="1:10" s="149" customFormat="1" x14ac:dyDescent="0.25">
      <c r="A90" s="169" t="s">
        <v>133</v>
      </c>
      <c r="B90" s="98">
        <v>5</v>
      </c>
      <c r="C90" s="170">
        <v>37798</v>
      </c>
      <c r="D90" s="171">
        <v>1.3228213132969999</v>
      </c>
      <c r="E90" s="177">
        <v>7</v>
      </c>
      <c r="F90" s="172">
        <v>38934</v>
      </c>
      <c r="G90" s="181">
        <v>1.7979144192736425</v>
      </c>
      <c r="H90" s="200">
        <v>10</v>
      </c>
      <c r="I90" s="172">
        <v>39660</v>
      </c>
      <c r="J90" s="171">
        <v>2.5214321734745337</v>
      </c>
    </row>
    <row r="91" spans="1:10" s="149" customFormat="1" x14ac:dyDescent="0.25">
      <c r="A91" s="169" t="s">
        <v>141</v>
      </c>
      <c r="B91" s="98">
        <v>38</v>
      </c>
      <c r="C91" s="170">
        <v>117285</v>
      </c>
      <c r="D91" s="171">
        <v>3.2399710107856929</v>
      </c>
      <c r="E91" s="177">
        <v>47</v>
      </c>
      <c r="F91" s="172">
        <v>118384</v>
      </c>
      <c r="G91" s="181">
        <v>3.9701310987971348</v>
      </c>
      <c r="H91" s="200">
        <v>70</v>
      </c>
      <c r="I91" s="172">
        <v>119959</v>
      </c>
      <c r="J91" s="171">
        <v>5.8353270700822781</v>
      </c>
    </row>
    <row r="92" spans="1:10" s="149" customFormat="1" x14ac:dyDescent="0.25">
      <c r="A92" s="169" t="s">
        <v>152</v>
      </c>
      <c r="B92" s="98">
        <v>7</v>
      </c>
      <c r="C92" s="170">
        <v>35024</v>
      </c>
      <c r="D92" s="171">
        <v>1.9986295111923251</v>
      </c>
      <c r="E92" s="177">
        <v>11</v>
      </c>
      <c r="F92" s="172">
        <v>35968</v>
      </c>
      <c r="G92" s="181">
        <v>3.0582740213523132</v>
      </c>
      <c r="H92" s="200">
        <v>10</v>
      </c>
      <c r="I92" s="172">
        <v>36921</v>
      </c>
      <c r="J92" s="171">
        <v>2.7084856856531512</v>
      </c>
    </row>
    <row r="93" spans="1:10" s="149" customFormat="1" x14ac:dyDescent="0.25">
      <c r="A93" s="169" t="s">
        <v>220</v>
      </c>
      <c r="B93" s="98">
        <v>8</v>
      </c>
      <c r="C93" s="170">
        <v>29653</v>
      </c>
      <c r="D93" s="171">
        <v>2.6978720534178664</v>
      </c>
      <c r="E93" s="177">
        <v>14</v>
      </c>
      <c r="F93" s="172">
        <v>29948</v>
      </c>
      <c r="G93" s="181">
        <v>4.6747696006411115</v>
      </c>
      <c r="H93" s="200">
        <v>15</v>
      </c>
      <c r="I93" s="172">
        <v>30249</v>
      </c>
      <c r="J93" s="171">
        <v>4.9588416145988292</v>
      </c>
    </row>
    <row r="94" spans="1:10" s="149" customFormat="1" x14ac:dyDescent="0.25">
      <c r="A94" s="169" t="s">
        <v>179</v>
      </c>
      <c r="B94" s="98">
        <v>48</v>
      </c>
      <c r="C94" s="170">
        <v>108143</v>
      </c>
      <c r="D94" s="171">
        <v>4.4385674523547527</v>
      </c>
      <c r="E94" s="177">
        <v>69</v>
      </c>
      <c r="F94" s="172">
        <v>109066</v>
      </c>
      <c r="G94" s="181">
        <v>6.3264445381695493</v>
      </c>
      <c r="H94" s="200">
        <v>58</v>
      </c>
      <c r="I94" s="172">
        <v>109515</v>
      </c>
      <c r="J94" s="171">
        <v>5.2960781628087483</v>
      </c>
    </row>
    <row r="95" spans="1:10" s="149" customFormat="1" x14ac:dyDescent="0.25">
      <c r="A95" s="169" t="s">
        <v>185</v>
      </c>
      <c r="B95" s="98">
        <v>11</v>
      </c>
      <c r="C95" s="170">
        <v>26314</v>
      </c>
      <c r="D95" s="171">
        <v>4.1802842593296345</v>
      </c>
      <c r="E95" s="177">
        <v>6</v>
      </c>
      <c r="F95" s="172">
        <v>27022</v>
      </c>
      <c r="G95" s="181">
        <v>2.2204129968174082</v>
      </c>
      <c r="H95" s="200">
        <v>11</v>
      </c>
      <c r="I95" s="172">
        <v>27784</v>
      </c>
      <c r="J95" s="171">
        <v>3.9591131586524617</v>
      </c>
    </row>
    <row r="96" spans="1:10" s="7" customFormat="1" ht="25.5" customHeight="1" x14ac:dyDescent="0.25">
      <c r="A96" s="21" t="s">
        <v>232</v>
      </c>
      <c r="B96" s="96">
        <v>784</v>
      </c>
      <c r="C96" s="100">
        <v>1387314</v>
      </c>
      <c r="D96" s="104">
        <v>5.6512080177955388</v>
      </c>
      <c r="E96" s="176">
        <v>791</v>
      </c>
      <c r="F96" s="101">
        <v>1412745</v>
      </c>
      <c r="G96" s="180">
        <v>5.5990288410151869</v>
      </c>
      <c r="H96" s="97">
        <f>SUM(H97,H112)</f>
        <v>823</v>
      </c>
      <c r="I96" s="101">
        <v>1430439</v>
      </c>
      <c r="J96" s="104">
        <f t="shared" ref="J96" si="0">SUM(H96/I96*10000)</f>
        <v>5.7534784775862517</v>
      </c>
    </row>
    <row r="97" spans="1:10" s="7" customFormat="1" x14ac:dyDescent="0.25">
      <c r="A97" s="21" t="s">
        <v>233</v>
      </c>
      <c r="B97" s="99">
        <v>297</v>
      </c>
      <c r="C97" s="100">
        <v>501911</v>
      </c>
      <c r="D97" s="104">
        <v>5.9173837592720622</v>
      </c>
      <c r="E97" s="176">
        <v>303</v>
      </c>
      <c r="F97" s="101">
        <v>511099</v>
      </c>
      <c r="G97" s="180">
        <v>5.9284013469014809</v>
      </c>
      <c r="H97" s="97">
        <v>325</v>
      </c>
      <c r="I97" s="101">
        <v>516905</v>
      </c>
      <c r="J97" s="104">
        <v>6.2874222536055946</v>
      </c>
    </row>
    <row r="98" spans="1:10" s="149" customFormat="1" x14ac:dyDescent="0.25">
      <c r="A98" s="169" t="s">
        <v>86</v>
      </c>
      <c r="B98" s="98">
        <v>17</v>
      </c>
      <c r="C98" s="170">
        <v>31945</v>
      </c>
      <c r="D98" s="171">
        <v>5.3216465800594772</v>
      </c>
      <c r="E98" s="177">
        <v>14</v>
      </c>
      <c r="F98" s="172">
        <v>32422</v>
      </c>
      <c r="G98" s="181">
        <v>4.318055641231263</v>
      </c>
      <c r="H98" s="200">
        <v>18</v>
      </c>
      <c r="I98" s="172">
        <v>32771</v>
      </c>
      <c r="J98" s="171">
        <v>5.4926611943486616</v>
      </c>
    </row>
    <row r="99" spans="1:10" s="149" customFormat="1" x14ac:dyDescent="0.25">
      <c r="A99" s="169" t="s">
        <v>224</v>
      </c>
      <c r="B99" s="98">
        <v>1</v>
      </c>
      <c r="C99" s="170">
        <v>2347</v>
      </c>
      <c r="D99" s="171">
        <v>4.2607584149978699</v>
      </c>
      <c r="E99" s="177">
        <v>1</v>
      </c>
      <c r="F99" s="172">
        <v>2355</v>
      </c>
      <c r="G99" s="181">
        <v>4.2462845010615711</v>
      </c>
      <c r="H99" s="200">
        <v>0</v>
      </c>
      <c r="I99" s="172">
        <v>2376</v>
      </c>
      <c r="J99" s="171">
        <v>0</v>
      </c>
    </row>
    <row r="100" spans="1:10" s="149" customFormat="1" x14ac:dyDescent="0.25">
      <c r="A100" s="169" t="s">
        <v>108</v>
      </c>
      <c r="B100" s="98">
        <v>20</v>
      </c>
      <c r="C100" s="170">
        <v>42656</v>
      </c>
      <c r="D100" s="171">
        <v>4.68867216804201</v>
      </c>
      <c r="E100" s="177">
        <v>18</v>
      </c>
      <c r="F100" s="172">
        <v>43372</v>
      </c>
      <c r="G100" s="181">
        <v>4.1501429493682558</v>
      </c>
      <c r="H100" s="200">
        <v>21</v>
      </c>
      <c r="I100" s="172">
        <v>44554</v>
      </c>
      <c r="J100" s="171">
        <v>4.7133815145665938</v>
      </c>
    </row>
    <row r="101" spans="1:10" s="149" customFormat="1" x14ac:dyDescent="0.25">
      <c r="A101" s="169" t="s">
        <v>208</v>
      </c>
      <c r="B101" s="98">
        <v>23</v>
      </c>
      <c r="C101" s="170">
        <v>26730</v>
      </c>
      <c r="D101" s="171">
        <v>8.6045641601197147</v>
      </c>
      <c r="E101" s="177">
        <v>22</v>
      </c>
      <c r="F101" s="172">
        <v>26984</v>
      </c>
      <c r="G101" s="181">
        <v>8.1529795434331458</v>
      </c>
      <c r="H101" s="200">
        <v>17</v>
      </c>
      <c r="I101" s="172">
        <v>27588</v>
      </c>
      <c r="J101" s="171">
        <v>6.1620994635348705</v>
      </c>
    </row>
    <row r="102" spans="1:10" s="149" customFormat="1" x14ac:dyDescent="0.25">
      <c r="A102" s="169" t="s">
        <v>111</v>
      </c>
      <c r="B102" s="98">
        <v>20</v>
      </c>
      <c r="C102" s="170">
        <v>40511</v>
      </c>
      <c r="D102" s="171">
        <v>4.9369307101774824</v>
      </c>
      <c r="E102" s="177">
        <v>22</v>
      </c>
      <c r="F102" s="172">
        <v>41131</v>
      </c>
      <c r="G102" s="181">
        <v>5.3487637062069968</v>
      </c>
      <c r="H102" s="200">
        <v>19</v>
      </c>
      <c r="I102" s="172">
        <v>41550</v>
      </c>
      <c r="J102" s="171">
        <v>4.57280385078219</v>
      </c>
    </row>
    <row r="103" spans="1:10" s="149" customFormat="1" x14ac:dyDescent="0.25">
      <c r="A103" s="169" t="s">
        <v>121</v>
      </c>
      <c r="B103" s="98">
        <v>7</v>
      </c>
      <c r="C103" s="170">
        <v>25263</v>
      </c>
      <c r="D103" s="171">
        <v>2.7708506511499031</v>
      </c>
      <c r="E103" s="177">
        <v>8</v>
      </c>
      <c r="F103" s="172">
        <v>25592</v>
      </c>
      <c r="G103" s="181">
        <v>3.1259768677711781</v>
      </c>
      <c r="H103" s="200">
        <v>14</v>
      </c>
      <c r="I103" s="172">
        <v>26069</v>
      </c>
      <c r="J103" s="171">
        <v>5.3703632667152563</v>
      </c>
    </row>
    <row r="104" spans="1:10" s="149" customFormat="1" x14ac:dyDescent="0.25">
      <c r="A104" s="169" t="s">
        <v>209</v>
      </c>
      <c r="B104" s="98">
        <v>17</v>
      </c>
      <c r="C104" s="170">
        <v>25935</v>
      </c>
      <c r="D104" s="171">
        <v>6.5548486601118174</v>
      </c>
      <c r="E104" s="177">
        <v>18</v>
      </c>
      <c r="F104" s="172">
        <v>26144</v>
      </c>
      <c r="G104" s="181">
        <v>6.8849449204406366</v>
      </c>
      <c r="H104" s="200">
        <v>17</v>
      </c>
      <c r="I104" s="172">
        <v>26124</v>
      </c>
      <c r="J104" s="171">
        <v>6.5074261215740314</v>
      </c>
    </row>
    <row r="105" spans="1:10" s="149" customFormat="1" x14ac:dyDescent="0.25">
      <c r="A105" s="169" t="s">
        <v>126</v>
      </c>
      <c r="B105" s="98">
        <v>54</v>
      </c>
      <c r="C105" s="170">
        <v>38347</v>
      </c>
      <c r="D105" s="171">
        <v>14.081936005424152</v>
      </c>
      <c r="E105" s="177">
        <v>34</v>
      </c>
      <c r="F105" s="172">
        <v>39582</v>
      </c>
      <c r="G105" s="181">
        <v>8.5897630235965838</v>
      </c>
      <c r="H105" s="200">
        <v>32</v>
      </c>
      <c r="I105" s="172">
        <v>40304</v>
      </c>
      <c r="J105" s="171">
        <v>7.9396585946804281</v>
      </c>
    </row>
    <row r="106" spans="1:10" s="149" customFormat="1" x14ac:dyDescent="0.25">
      <c r="A106" s="169" t="s">
        <v>130</v>
      </c>
      <c r="B106" s="98">
        <v>33</v>
      </c>
      <c r="C106" s="170">
        <v>43141</v>
      </c>
      <c r="D106" s="171">
        <v>7.6493358985651705</v>
      </c>
      <c r="E106" s="177">
        <v>50</v>
      </c>
      <c r="F106" s="172">
        <v>43537</v>
      </c>
      <c r="G106" s="181">
        <v>11.484484461492524</v>
      </c>
      <c r="H106" s="200">
        <v>51</v>
      </c>
      <c r="I106" s="172">
        <v>43183</v>
      </c>
      <c r="J106" s="171">
        <v>11.810203089178613</v>
      </c>
    </row>
    <row r="107" spans="1:10" s="149" customFormat="1" x14ac:dyDescent="0.25">
      <c r="A107" s="169" t="s">
        <v>140</v>
      </c>
      <c r="B107" s="98">
        <v>20</v>
      </c>
      <c r="C107" s="170">
        <v>59341</v>
      </c>
      <c r="D107" s="171">
        <v>3.3703510220589474</v>
      </c>
      <c r="E107" s="177">
        <v>21</v>
      </c>
      <c r="F107" s="172">
        <v>61029</v>
      </c>
      <c r="G107" s="181">
        <v>3.4409870717200022</v>
      </c>
      <c r="H107" s="200">
        <v>18</v>
      </c>
      <c r="I107" s="172">
        <v>62135</v>
      </c>
      <c r="J107" s="171">
        <v>2.8969180011265796</v>
      </c>
    </row>
    <row r="108" spans="1:10" s="149" customFormat="1" x14ac:dyDescent="0.25">
      <c r="A108" s="169" t="s">
        <v>174</v>
      </c>
      <c r="B108" s="98">
        <v>25</v>
      </c>
      <c r="C108" s="170">
        <v>46203</v>
      </c>
      <c r="D108" s="171">
        <v>5.4109040538493165</v>
      </c>
      <c r="E108" s="177">
        <v>26</v>
      </c>
      <c r="F108" s="172">
        <v>47486</v>
      </c>
      <c r="G108" s="181">
        <v>5.4752979825632817</v>
      </c>
      <c r="H108" s="200">
        <v>44</v>
      </c>
      <c r="I108" s="172">
        <v>48050</v>
      </c>
      <c r="J108" s="171">
        <v>9.1571279916753383</v>
      </c>
    </row>
    <row r="109" spans="1:10" s="149" customFormat="1" x14ac:dyDescent="0.25">
      <c r="A109" s="169" t="s">
        <v>187</v>
      </c>
      <c r="B109" s="98">
        <v>10</v>
      </c>
      <c r="C109" s="170">
        <v>45620</v>
      </c>
      <c r="D109" s="171">
        <v>2.1920210434020166</v>
      </c>
      <c r="E109" s="177">
        <v>6</v>
      </c>
      <c r="F109" s="172">
        <v>46433</v>
      </c>
      <c r="G109" s="181">
        <v>1.2921844377920875</v>
      </c>
      <c r="H109" s="200">
        <v>9</v>
      </c>
      <c r="I109" s="172">
        <v>46679</v>
      </c>
      <c r="J109" s="171">
        <v>1.9280618693630969</v>
      </c>
    </row>
    <row r="110" spans="1:10" s="149" customFormat="1" x14ac:dyDescent="0.25">
      <c r="A110" s="169" t="s">
        <v>192</v>
      </c>
      <c r="B110" s="98">
        <v>27</v>
      </c>
      <c r="C110" s="170">
        <v>42871</v>
      </c>
      <c r="D110" s="171">
        <v>6.2979636584171121</v>
      </c>
      <c r="E110" s="177">
        <v>25</v>
      </c>
      <c r="F110" s="172">
        <v>43593</v>
      </c>
      <c r="G110" s="181">
        <v>5.7348656894455532</v>
      </c>
      <c r="H110" s="200">
        <v>36</v>
      </c>
      <c r="I110" s="172">
        <v>44175</v>
      </c>
      <c r="J110" s="171">
        <v>8.1494057724957543</v>
      </c>
    </row>
    <row r="111" spans="1:10" s="149" customFormat="1" x14ac:dyDescent="0.25">
      <c r="A111" s="169" t="s">
        <v>197</v>
      </c>
      <c r="B111" s="98">
        <v>23</v>
      </c>
      <c r="C111" s="170">
        <v>31001</v>
      </c>
      <c r="D111" s="171">
        <v>7.4191155124028256</v>
      </c>
      <c r="E111" s="177">
        <v>38</v>
      </c>
      <c r="F111" s="172">
        <v>31439</v>
      </c>
      <c r="G111" s="181">
        <v>12.086898438245491</v>
      </c>
      <c r="H111" s="200">
        <v>29</v>
      </c>
      <c r="I111" s="172">
        <v>31347</v>
      </c>
      <c r="J111" s="171">
        <v>9.2512840144192428</v>
      </c>
    </row>
    <row r="112" spans="1:10" s="7" customFormat="1" ht="25.5" customHeight="1" x14ac:dyDescent="0.25">
      <c r="A112" s="21" t="s">
        <v>234</v>
      </c>
      <c r="B112" s="96">
        <v>487</v>
      </c>
      <c r="C112" s="100">
        <v>885403</v>
      </c>
      <c r="D112" s="104">
        <v>5.5003201931775703</v>
      </c>
      <c r="E112" s="176">
        <v>488</v>
      </c>
      <c r="F112" s="101">
        <v>901646</v>
      </c>
      <c r="G112" s="180">
        <v>5.4123236835742636</v>
      </c>
      <c r="H112" s="97">
        <v>498</v>
      </c>
      <c r="I112" s="101">
        <v>913534</v>
      </c>
      <c r="J112" s="104">
        <v>5.4513570376143639</v>
      </c>
    </row>
    <row r="113" spans="1:10" s="149" customFormat="1" x14ac:dyDescent="0.25">
      <c r="A113" s="169" t="s">
        <v>207</v>
      </c>
      <c r="B113" s="98">
        <v>15</v>
      </c>
      <c r="C113" s="170">
        <v>40220</v>
      </c>
      <c r="D113" s="171">
        <v>3.729487817006464</v>
      </c>
      <c r="E113" s="177">
        <v>18</v>
      </c>
      <c r="F113" s="172">
        <v>41975</v>
      </c>
      <c r="G113" s="181">
        <v>4.2882668254913643</v>
      </c>
      <c r="H113" s="200">
        <v>23</v>
      </c>
      <c r="I113" s="172">
        <v>42944</v>
      </c>
      <c r="J113" s="171">
        <v>5.3558122205663192</v>
      </c>
    </row>
    <row r="114" spans="1:10" s="149" customFormat="1" x14ac:dyDescent="0.25">
      <c r="A114" s="169" t="s">
        <v>70</v>
      </c>
      <c r="B114" s="98">
        <v>45</v>
      </c>
      <c r="C114" s="170">
        <v>62052</v>
      </c>
      <c r="D114" s="171">
        <v>7.2519822084703156</v>
      </c>
      <c r="E114" s="177">
        <v>43</v>
      </c>
      <c r="F114" s="172">
        <v>63656</v>
      </c>
      <c r="G114" s="181">
        <v>6.7550584391102175</v>
      </c>
      <c r="H114" s="200">
        <v>42</v>
      </c>
      <c r="I114" s="172">
        <v>64752</v>
      </c>
      <c r="J114" s="171">
        <v>6.4862861378799108</v>
      </c>
    </row>
    <row r="115" spans="1:10" s="149" customFormat="1" x14ac:dyDescent="0.25">
      <c r="A115" s="169" t="s">
        <v>72</v>
      </c>
      <c r="B115" s="98">
        <v>35</v>
      </c>
      <c r="C115" s="170">
        <v>43984</v>
      </c>
      <c r="D115" s="171">
        <v>7.957439068752274</v>
      </c>
      <c r="E115" s="177">
        <v>18</v>
      </c>
      <c r="F115" s="172">
        <v>44383</v>
      </c>
      <c r="G115" s="181">
        <v>4.0556068765067703</v>
      </c>
      <c r="H115" s="200">
        <v>22</v>
      </c>
      <c r="I115" s="172">
        <v>44815</v>
      </c>
      <c r="J115" s="171">
        <v>4.9090706236751087</v>
      </c>
    </row>
    <row r="116" spans="1:10" s="149" customFormat="1" x14ac:dyDescent="0.25">
      <c r="A116" s="169" t="s">
        <v>79</v>
      </c>
      <c r="B116" s="98">
        <v>35</v>
      </c>
      <c r="C116" s="170">
        <v>50142</v>
      </c>
      <c r="D116" s="171">
        <v>6.9801762993099601</v>
      </c>
      <c r="E116" s="177">
        <v>26</v>
      </c>
      <c r="F116" s="172">
        <v>51093</v>
      </c>
      <c r="G116" s="181">
        <v>5.0887597126807975</v>
      </c>
      <c r="H116" s="200">
        <v>52</v>
      </c>
      <c r="I116" s="172">
        <v>51262</v>
      </c>
      <c r="J116" s="171">
        <v>10.14396629081971</v>
      </c>
    </row>
    <row r="117" spans="1:10" s="149" customFormat="1" x14ac:dyDescent="0.25">
      <c r="A117" s="169" t="s">
        <v>81</v>
      </c>
      <c r="B117" s="98">
        <v>26</v>
      </c>
      <c r="C117" s="170">
        <v>53705</v>
      </c>
      <c r="D117" s="171">
        <v>4.8412624522856342</v>
      </c>
      <c r="E117" s="177">
        <v>37</v>
      </c>
      <c r="F117" s="172">
        <v>54398</v>
      </c>
      <c r="G117" s="181">
        <v>6.8017206514945405</v>
      </c>
      <c r="H117" s="200">
        <v>29</v>
      </c>
      <c r="I117" s="172">
        <v>55035</v>
      </c>
      <c r="J117" s="171">
        <v>5.2693740347051872</v>
      </c>
    </row>
    <row r="118" spans="1:10" s="149" customFormat="1" x14ac:dyDescent="0.25">
      <c r="A118" s="169" t="s">
        <v>91</v>
      </c>
      <c r="B118" s="98">
        <v>51</v>
      </c>
      <c r="C118" s="170">
        <v>64229</v>
      </c>
      <c r="D118" s="171">
        <v>7.9403384763891696</v>
      </c>
      <c r="E118" s="177">
        <v>48</v>
      </c>
      <c r="F118" s="172">
        <v>65092</v>
      </c>
      <c r="G118" s="181">
        <v>7.3741780864007866</v>
      </c>
      <c r="H118" s="200">
        <v>51</v>
      </c>
      <c r="I118" s="172">
        <v>65230</v>
      </c>
      <c r="J118" s="171">
        <v>7.8184884255710561</v>
      </c>
    </row>
    <row r="119" spans="1:10" s="149" customFormat="1" x14ac:dyDescent="0.25">
      <c r="A119" s="169" t="s">
        <v>100</v>
      </c>
      <c r="B119" s="98">
        <v>40</v>
      </c>
      <c r="C119" s="170">
        <v>57682</v>
      </c>
      <c r="D119" s="171">
        <v>6.934572310252765</v>
      </c>
      <c r="E119" s="177">
        <v>62</v>
      </c>
      <c r="F119" s="172">
        <v>58955</v>
      </c>
      <c r="G119" s="181">
        <v>10.516495632261895</v>
      </c>
      <c r="H119" s="200">
        <v>32</v>
      </c>
      <c r="I119" s="172">
        <v>59313</v>
      </c>
      <c r="J119" s="171">
        <v>5.3951073120563793</v>
      </c>
    </row>
    <row r="120" spans="1:10" s="149" customFormat="1" x14ac:dyDescent="0.25">
      <c r="A120" s="169" t="s">
        <v>103</v>
      </c>
      <c r="B120" s="98">
        <v>7</v>
      </c>
      <c r="C120" s="170">
        <v>57897</v>
      </c>
      <c r="D120" s="171">
        <v>1.2090436464756378</v>
      </c>
      <c r="E120" s="177">
        <v>10</v>
      </c>
      <c r="F120" s="172">
        <v>58929</v>
      </c>
      <c r="G120" s="181">
        <v>1.6969573554616573</v>
      </c>
      <c r="H120" s="200">
        <v>5</v>
      </c>
      <c r="I120" s="172">
        <v>59648</v>
      </c>
      <c r="J120" s="171">
        <v>0.83825107296137336</v>
      </c>
    </row>
    <row r="121" spans="1:10" s="149" customFormat="1" x14ac:dyDescent="0.25">
      <c r="A121" s="169" t="s">
        <v>107</v>
      </c>
      <c r="B121" s="98">
        <v>32</v>
      </c>
      <c r="C121" s="170">
        <v>45363</v>
      </c>
      <c r="D121" s="171">
        <v>7.0542071732469198</v>
      </c>
      <c r="E121" s="177">
        <v>35</v>
      </c>
      <c r="F121" s="172">
        <v>45327</v>
      </c>
      <c r="G121" s="181">
        <v>7.7216669975952517</v>
      </c>
      <c r="H121" s="200">
        <v>56</v>
      </c>
      <c r="I121" s="172">
        <v>46437</v>
      </c>
      <c r="J121" s="171">
        <v>12.059349225832849</v>
      </c>
    </row>
    <row r="122" spans="1:10" s="149" customFormat="1" x14ac:dyDescent="0.25">
      <c r="A122" s="169" t="s">
        <v>112</v>
      </c>
      <c r="B122" s="98">
        <v>23</v>
      </c>
      <c r="C122" s="170">
        <v>38316</v>
      </c>
      <c r="D122" s="171">
        <v>6.00271427080071</v>
      </c>
      <c r="E122" s="177">
        <v>9</v>
      </c>
      <c r="F122" s="172">
        <v>39156</v>
      </c>
      <c r="G122" s="181">
        <v>2.2984983144345694</v>
      </c>
      <c r="H122" s="200">
        <v>23</v>
      </c>
      <c r="I122" s="172">
        <v>39877</v>
      </c>
      <c r="J122" s="171">
        <v>5.7677357875467061</v>
      </c>
    </row>
    <row r="123" spans="1:10" s="149" customFormat="1" x14ac:dyDescent="0.25">
      <c r="A123" s="169" t="s">
        <v>114</v>
      </c>
      <c r="B123" s="98">
        <v>4</v>
      </c>
      <c r="C123" s="170">
        <v>38707</v>
      </c>
      <c r="D123" s="171">
        <v>1.0334048104993929</v>
      </c>
      <c r="E123" s="177">
        <v>5</v>
      </c>
      <c r="F123" s="172">
        <v>39182</v>
      </c>
      <c r="G123" s="181">
        <v>1.2760961666071156</v>
      </c>
      <c r="H123" s="200">
        <v>11</v>
      </c>
      <c r="I123" s="172">
        <v>39598</v>
      </c>
      <c r="J123" s="171">
        <v>2.7779180766705389</v>
      </c>
    </row>
    <row r="124" spans="1:10" s="149" customFormat="1" x14ac:dyDescent="0.25">
      <c r="A124" s="169" t="s">
        <v>117</v>
      </c>
      <c r="B124" s="98">
        <v>25</v>
      </c>
      <c r="C124" s="170">
        <v>53993</v>
      </c>
      <c r="D124" s="171">
        <v>4.6302298446094863</v>
      </c>
      <c r="E124" s="177">
        <v>22</v>
      </c>
      <c r="F124" s="172">
        <v>55321</v>
      </c>
      <c r="G124" s="181">
        <v>3.9767900074112905</v>
      </c>
      <c r="H124" s="200">
        <v>32</v>
      </c>
      <c r="I124" s="172">
        <v>56105</v>
      </c>
      <c r="J124" s="171">
        <v>5.7035914802602266</v>
      </c>
    </row>
    <row r="125" spans="1:10" s="149" customFormat="1" x14ac:dyDescent="0.25">
      <c r="A125" s="169" t="s">
        <v>118</v>
      </c>
      <c r="B125" s="98">
        <v>27</v>
      </c>
      <c r="C125" s="170">
        <v>43273</v>
      </c>
      <c r="D125" s="171">
        <v>6.239456474013819</v>
      </c>
      <c r="E125" s="177">
        <v>24</v>
      </c>
      <c r="F125" s="172">
        <v>44065</v>
      </c>
      <c r="G125" s="181">
        <v>5.4464994893906722</v>
      </c>
      <c r="H125" s="200">
        <v>12</v>
      </c>
      <c r="I125" s="172">
        <v>45163</v>
      </c>
      <c r="J125" s="171">
        <v>2.6570422691140978</v>
      </c>
    </row>
    <row r="126" spans="1:10" s="149" customFormat="1" x14ac:dyDescent="0.25">
      <c r="A126" s="169" t="s">
        <v>123</v>
      </c>
      <c r="B126" s="98">
        <v>19</v>
      </c>
      <c r="C126" s="170">
        <v>28451</v>
      </c>
      <c r="D126" s="171">
        <v>6.6781483954869776</v>
      </c>
      <c r="E126" s="177">
        <v>24</v>
      </c>
      <c r="F126" s="172">
        <v>28649</v>
      </c>
      <c r="G126" s="181">
        <v>8.3772557506370209</v>
      </c>
      <c r="H126" s="200">
        <v>8</v>
      </c>
      <c r="I126" s="172">
        <v>29023</v>
      </c>
      <c r="J126" s="171">
        <v>2.7564345519071081</v>
      </c>
    </row>
    <row r="127" spans="1:10" s="149" customFormat="1" x14ac:dyDescent="0.25">
      <c r="A127" s="169" t="s">
        <v>136</v>
      </c>
      <c r="B127" s="98">
        <v>17</v>
      </c>
      <c r="C127" s="170">
        <v>32873</v>
      </c>
      <c r="D127" s="171">
        <v>5.1714172725336898</v>
      </c>
      <c r="E127" s="177">
        <v>14</v>
      </c>
      <c r="F127" s="172">
        <v>33153</v>
      </c>
      <c r="G127" s="181">
        <v>4.2228455946671488</v>
      </c>
      <c r="H127" s="200">
        <v>10</v>
      </c>
      <c r="I127" s="172">
        <v>33214</v>
      </c>
      <c r="J127" s="171">
        <v>3.0107785873426867</v>
      </c>
    </row>
    <row r="128" spans="1:10" s="149" customFormat="1" x14ac:dyDescent="0.25">
      <c r="A128" s="169" t="s">
        <v>157</v>
      </c>
      <c r="B128" s="98">
        <v>13</v>
      </c>
      <c r="C128" s="170">
        <v>58140</v>
      </c>
      <c r="D128" s="171">
        <v>2.2359821121431027</v>
      </c>
      <c r="E128" s="177">
        <v>26</v>
      </c>
      <c r="F128" s="172">
        <v>59190</v>
      </c>
      <c r="G128" s="181">
        <v>4.3926338908599432</v>
      </c>
      <c r="H128" s="200">
        <v>20</v>
      </c>
      <c r="I128" s="172">
        <v>60051</v>
      </c>
      <c r="J128" s="171">
        <v>3.3305024062879882</v>
      </c>
    </row>
    <row r="129" spans="1:10" s="149" customFormat="1" x14ac:dyDescent="0.25">
      <c r="A129" s="169" t="s">
        <v>159</v>
      </c>
      <c r="B129" s="98">
        <v>39</v>
      </c>
      <c r="C129" s="170">
        <v>34857</v>
      </c>
      <c r="D129" s="171">
        <v>11.18857044496084</v>
      </c>
      <c r="E129" s="177">
        <v>31</v>
      </c>
      <c r="F129" s="172">
        <v>36039</v>
      </c>
      <c r="G129" s="181">
        <v>8.6017925025666635</v>
      </c>
      <c r="H129" s="200">
        <v>30</v>
      </c>
      <c r="I129" s="172">
        <v>36837</v>
      </c>
      <c r="J129" s="171">
        <v>8.1439856665852268</v>
      </c>
    </row>
    <row r="130" spans="1:10" s="149" customFormat="1" x14ac:dyDescent="0.25">
      <c r="A130" s="169" t="s">
        <v>182</v>
      </c>
      <c r="B130" s="98">
        <v>27</v>
      </c>
      <c r="C130" s="170">
        <v>37275</v>
      </c>
      <c r="D130" s="171">
        <v>7.2434607645875255</v>
      </c>
      <c r="E130" s="177">
        <v>31</v>
      </c>
      <c r="F130" s="172">
        <v>38150</v>
      </c>
      <c r="G130" s="181">
        <v>8.1258191349934474</v>
      </c>
      <c r="H130" s="200">
        <v>23</v>
      </c>
      <c r="I130" s="172">
        <v>38943</v>
      </c>
      <c r="J130" s="171">
        <v>5.9060678427445241</v>
      </c>
    </row>
    <row r="131" spans="1:10" s="149" customFormat="1" x14ac:dyDescent="0.25">
      <c r="A131" s="169" t="s">
        <v>191</v>
      </c>
      <c r="B131" s="98">
        <v>7</v>
      </c>
      <c r="C131" s="170">
        <v>44244</v>
      </c>
      <c r="D131" s="171">
        <v>1.5821354307928757</v>
      </c>
      <c r="E131" s="177">
        <v>5</v>
      </c>
      <c r="F131" s="172">
        <v>44933</v>
      </c>
      <c r="G131" s="181">
        <v>1.1127678988716534</v>
      </c>
      <c r="H131" s="200">
        <v>17</v>
      </c>
      <c r="I131" s="172">
        <v>45287</v>
      </c>
      <c r="J131" s="171">
        <v>3.7538366418619029</v>
      </c>
    </row>
    <row r="132" spans="1:10" s="7" customFormat="1" ht="25.5" customHeight="1" x14ac:dyDescent="0.25">
      <c r="A132" s="21" t="s">
        <v>235</v>
      </c>
      <c r="B132" s="96">
        <v>711</v>
      </c>
      <c r="C132" s="100">
        <v>1366779</v>
      </c>
      <c r="D132" s="104">
        <v>5.2020114444251782</v>
      </c>
      <c r="E132" s="176">
        <v>898</v>
      </c>
      <c r="F132" s="101">
        <v>1386183</v>
      </c>
      <c r="G132" s="180">
        <v>6.4782211295334022</v>
      </c>
      <c r="H132" s="97">
        <v>1147</v>
      </c>
      <c r="I132" s="101">
        <v>1405695</v>
      </c>
      <c r="J132" s="104">
        <v>8.1596647921490781</v>
      </c>
    </row>
    <row r="133" spans="1:10" s="149" customFormat="1" x14ac:dyDescent="0.25">
      <c r="A133" s="169" t="s">
        <v>77</v>
      </c>
      <c r="B133" s="98">
        <v>4</v>
      </c>
      <c r="C133" s="170">
        <v>20452</v>
      </c>
      <c r="D133" s="171">
        <v>1.9557989438685703</v>
      </c>
      <c r="E133" s="177">
        <v>6</v>
      </c>
      <c r="F133" s="172">
        <v>20814</v>
      </c>
      <c r="G133" s="181">
        <v>2.8826751225136928</v>
      </c>
      <c r="H133" s="200">
        <v>10</v>
      </c>
      <c r="I133" s="172">
        <v>20977</v>
      </c>
      <c r="J133" s="171">
        <v>4.7671258997950137</v>
      </c>
    </row>
    <row r="134" spans="1:10" s="149" customFormat="1" x14ac:dyDescent="0.25">
      <c r="A134" s="169" t="s">
        <v>80</v>
      </c>
      <c r="B134" s="98">
        <v>12</v>
      </c>
      <c r="C134" s="170">
        <v>36989</v>
      </c>
      <c r="D134" s="171">
        <v>3.2442077374354539</v>
      </c>
      <c r="E134" s="177">
        <v>12</v>
      </c>
      <c r="F134" s="172">
        <v>37033</v>
      </c>
      <c r="G134" s="181">
        <v>3.2403531984986365</v>
      </c>
      <c r="H134" s="200">
        <v>15</v>
      </c>
      <c r="I134" s="172">
        <v>37136</v>
      </c>
      <c r="J134" s="171">
        <v>4.0392072382593716</v>
      </c>
    </row>
    <row r="135" spans="1:10" s="149" customFormat="1" x14ac:dyDescent="0.25">
      <c r="A135" s="169" t="s">
        <v>82</v>
      </c>
      <c r="B135" s="98">
        <v>27</v>
      </c>
      <c r="C135" s="170">
        <v>89614</v>
      </c>
      <c r="D135" s="171">
        <v>3.0129220880665968</v>
      </c>
      <c r="E135" s="177">
        <v>43</v>
      </c>
      <c r="F135" s="172">
        <v>91504</v>
      </c>
      <c r="G135" s="181">
        <v>4.6992481203007523</v>
      </c>
      <c r="H135" s="200">
        <v>68</v>
      </c>
      <c r="I135" s="172">
        <v>92721</v>
      </c>
      <c r="J135" s="171">
        <v>7.3338294453252226</v>
      </c>
    </row>
    <row r="136" spans="1:10" s="149" customFormat="1" x14ac:dyDescent="0.25">
      <c r="A136" s="169" t="s">
        <v>102</v>
      </c>
      <c r="B136" s="98">
        <v>59</v>
      </c>
      <c r="C136" s="170">
        <v>71431</v>
      </c>
      <c r="D136" s="171">
        <v>8.2597191695482355</v>
      </c>
      <c r="E136" s="177">
        <v>94</v>
      </c>
      <c r="F136" s="172">
        <v>72465</v>
      </c>
      <c r="G136" s="181">
        <v>12.971779479748845</v>
      </c>
      <c r="H136" s="200">
        <v>103</v>
      </c>
      <c r="I136" s="172">
        <v>73414</v>
      </c>
      <c r="J136" s="171">
        <v>14.030021521780588</v>
      </c>
    </row>
    <row r="137" spans="1:10" s="149" customFormat="1" x14ac:dyDescent="0.25">
      <c r="A137" s="169" t="s">
        <v>110</v>
      </c>
      <c r="B137" s="98">
        <v>109</v>
      </c>
      <c r="C137" s="170">
        <v>185834</v>
      </c>
      <c r="D137" s="171">
        <v>5.8654498100455239</v>
      </c>
      <c r="E137" s="177">
        <v>178</v>
      </c>
      <c r="F137" s="172">
        <v>187426</v>
      </c>
      <c r="G137" s="181">
        <v>9.4970815148378556</v>
      </c>
      <c r="H137" s="200">
        <v>189</v>
      </c>
      <c r="I137" s="172">
        <v>189798</v>
      </c>
      <c r="J137" s="171">
        <v>9.9579552998450982</v>
      </c>
    </row>
    <row r="138" spans="1:10" s="149" customFormat="1" x14ac:dyDescent="0.25">
      <c r="A138" s="169" t="s">
        <v>119</v>
      </c>
      <c r="B138" s="98">
        <v>6</v>
      </c>
      <c r="C138" s="170">
        <v>17761</v>
      </c>
      <c r="D138" s="171">
        <v>3.378188165080795</v>
      </c>
      <c r="E138" s="177">
        <v>14</v>
      </c>
      <c r="F138" s="172">
        <v>17745</v>
      </c>
      <c r="G138" s="181">
        <v>7.8895463510848129</v>
      </c>
      <c r="H138" s="200">
        <v>19</v>
      </c>
      <c r="I138" s="172">
        <v>17677</v>
      </c>
      <c r="J138" s="171">
        <v>10.748430163489282</v>
      </c>
    </row>
    <row r="139" spans="1:10" s="149" customFormat="1" x14ac:dyDescent="0.25">
      <c r="A139" s="169" t="s">
        <v>122</v>
      </c>
      <c r="B139" s="98">
        <v>202</v>
      </c>
      <c r="C139" s="170">
        <v>241104</v>
      </c>
      <c r="D139" s="171">
        <v>8.3781272811732705</v>
      </c>
      <c r="E139" s="177">
        <v>177</v>
      </c>
      <c r="F139" s="172">
        <v>243708</v>
      </c>
      <c r="G139" s="181">
        <v>7.2627898961051756</v>
      </c>
      <c r="H139" s="200">
        <v>204</v>
      </c>
      <c r="I139" s="172">
        <v>247704</v>
      </c>
      <c r="J139" s="171">
        <v>8.2356360817750218</v>
      </c>
    </row>
    <row r="140" spans="1:10" s="149" customFormat="1" x14ac:dyDescent="0.25">
      <c r="A140" s="169" t="s">
        <v>135</v>
      </c>
      <c r="B140" s="98">
        <v>34</v>
      </c>
      <c r="C140" s="170">
        <v>45510</v>
      </c>
      <c r="D140" s="171">
        <v>7.4708855196660071</v>
      </c>
      <c r="E140" s="177">
        <v>26</v>
      </c>
      <c r="F140" s="172">
        <v>46307</v>
      </c>
      <c r="G140" s="181">
        <v>5.6147018809251303</v>
      </c>
      <c r="H140" s="200">
        <v>53</v>
      </c>
      <c r="I140" s="172">
        <v>46982</v>
      </c>
      <c r="J140" s="171">
        <v>11.280916095525948</v>
      </c>
    </row>
    <row r="141" spans="1:10" s="149" customFormat="1" x14ac:dyDescent="0.25">
      <c r="A141" s="169" t="s">
        <v>138</v>
      </c>
      <c r="B141" s="98">
        <v>5</v>
      </c>
      <c r="C141" s="170">
        <v>45453</v>
      </c>
      <c r="D141" s="171">
        <v>1.1000374012716432</v>
      </c>
      <c r="E141" s="177">
        <v>10</v>
      </c>
      <c r="F141" s="172">
        <v>46584</v>
      </c>
      <c r="G141" s="181">
        <v>2.1466597973553152</v>
      </c>
      <c r="H141" s="200">
        <v>14</v>
      </c>
      <c r="I141" s="172">
        <v>47696</v>
      </c>
      <c r="J141" s="171">
        <v>2.9352566252935257</v>
      </c>
    </row>
    <row r="142" spans="1:10" s="149" customFormat="1" x14ac:dyDescent="0.25">
      <c r="A142" s="169" t="s">
        <v>151</v>
      </c>
      <c r="B142" s="98">
        <v>22</v>
      </c>
      <c r="C142" s="170">
        <v>108350</v>
      </c>
      <c r="D142" s="171">
        <v>2.030456852791878</v>
      </c>
      <c r="E142" s="177">
        <v>27</v>
      </c>
      <c r="F142" s="172">
        <v>109647</v>
      </c>
      <c r="G142" s="181">
        <v>2.4624476729869489</v>
      </c>
      <c r="H142" s="200">
        <v>43</v>
      </c>
      <c r="I142" s="172">
        <v>111049</v>
      </c>
      <c r="J142" s="171">
        <v>3.8721645399778475</v>
      </c>
    </row>
    <row r="143" spans="1:10" s="149" customFormat="1" x14ac:dyDescent="0.25">
      <c r="A143" s="169" t="s">
        <v>155</v>
      </c>
      <c r="B143" s="98">
        <v>6</v>
      </c>
      <c r="C143" s="170">
        <v>27693</v>
      </c>
      <c r="D143" s="171">
        <v>2.1666125013541331</v>
      </c>
      <c r="E143" s="177">
        <v>8</v>
      </c>
      <c r="F143" s="172">
        <v>28209</v>
      </c>
      <c r="G143" s="181">
        <v>2.8359743344322736</v>
      </c>
      <c r="H143" s="200">
        <v>10</v>
      </c>
      <c r="I143" s="172">
        <v>28581</v>
      </c>
      <c r="J143" s="171">
        <v>3.4988278926559602</v>
      </c>
    </row>
    <row r="144" spans="1:10" s="149" customFormat="1" x14ac:dyDescent="0.25">
      <c r="A144" s="169" t="s">
        <v>156</v>
      </c>
      <c r="B144" s="98">
        <v>4</v>
      </c>
      <c r="C144" s="170">
        <v>23762</v>
      </c>
      <c r="D144" s="171">
        <v>1.6833599865331201</v>
      </c>
      <c r="E144" s="177">
        <v>11</v>
      </c>
      <c r="F144" s="172">
        <v>24587</v>
      </c>
      <c r="G144" s="181">
        <v>4.4739089762882829</v>
      </c>
      <c r="H144" s="200">
        <v>17</v>
      </c>
      <c r="I144" s="172">
        <v>25046</v>
      </c>
      <c r="J144" s="171">
        <v>6.7875109797971733</v>
      </c>
    </row>
    <row r="145" spans="1:10" s="149" customFormat="1" x14ac:dyDescent="0.25">
      <c r="A145" s="169" t="s">
        <v>168</v>
      </c>
      <c r="B145" s="98">
        <v>5</v>
      </c>
      <c r="C145" s="170">
        <v>29300</v>
      </c>
      <c r="D145" s="171">
        <v>1.7064846416382251</v>
      </c>
      <c r="E145" s="177">
        <v>6</v>
      </c>
      <c r="F145" s="172">
        <v>30276</v>
      </c>
      <c r="G145" s="181">
        <v>1.9817677368212445</v>
      </c>
      <c r="H145" s="200">
        <v>3</v>
      </c>
      <c r="I145" s="172">
        <v>31183</v>
      </c>
      <c r="J145" s="171">
        <v>0.96206266234807425</v>
      </c>
    </row>
    <row r="146" spans="1:10" s="149" customFormat="1" x14ac:dyDescent="0.25">
      <c r="A146" s="169" t="s">
        <v>173</v>
      </c>
      <c r="B146" s="98">
        <v>29</v>
      </c>
      <c r="C146" s="170">
        <v>31203</v>
      </c>
      <c r="D146" s="171">
        <v>9.2939781431272639</v>
      </c>
      <c r="E146" s="177">
        <v>25</v>
      </c>
      <c r="F146" s="172">
        <v>32213</v>
      </c>
      <c r="G146" s="181">
        <v>7.7608418961288921</v>
      </c>
      <c r="H146" s="200">
        <v>41</v>
      </c>
      <c r="I146" s="172">
        <v>32872</v>
      </c>
      <c r="J146" s="171">
        <v>12.472621075687515</v>
      </c>
    </row>
    <row r="147" spans="1:10" s="149" customFormat="1" x14ac:dyDescent="0.25">
      <c r="A147" s="169" t="s">
        <v>181</v>
      </c>
      <c r="B147" s="98">
        <v>148</v>
      </c>
      <c r="C147" s="170">
        <v>188012</v>
      </c>
      <c r="D147" s="171">
        <v>7.8718379677892898</v>
      </c>
      <c r="E147" s="177">
        <v>173</v>
      </c>
      <c r="F147" s="172">
        <v>190722</v>
      </c>
      <c r="G147" s="181">
        <v>9.0707941401621213</v>
      </c>
      <c r="H147" s="200">
        <v>233</v>
      </c>
      <c r="I147" s="172">
        <v>193263</v>
      </c>
      <c r="J147" s="171">
        <v>12.056110067628051</v>
      </c>
    </row>
    <row r="148" spans="1:10" s="149" customFormat="1" x14ac:dyDescent="0.25">
      <c r="A148" s="169" t="s">
        <v>195</v>
      </c>
      <c r="B148" s="98">
        <v>5</v>
      </c>
      <c r="C148" s="170">
        <v>29145</v>
      </c>
      <c r="D148" s="171">
        <v>1.71556013038257</v>
      </c>
      <c r="E148" s="177">
        <v>8</v>
      </c>
      <c r="F148" s="172">
        <v>29435</v>
      </c>
      <c r="G148" s="181">
        <v>2.7178528962119928</v>
      </c>
      <c r="H148" s="200">
        <v>14</v>
      </c>
      <c r="I148" s="172">
        <v>29420</v>
      </c>
      <c r="J148" s="171">
        <v>4.7586675730795376</v>
      </c>
    </row>
    <row r="149" spans="1:10" s="149" customFormat="1" x14ac:dyDescent="0.25">
      <c r="A149" s="169" t="s">
        <v>196</v>
      </c>
      <c r="B149" s="98">
        <v>19</v>
      </c>
      <c r="C149" s="170">
        <v>120340</v>
      </c>
      <c r="D149" s="171">
        <v>1.5788598969586172</v>
      </c>
      <c r="E149" s="177">
        <v>64</v>
      </c>
      <c r="F149" s="172">
        <v>121880</v>
      </c>
      <c r="G149" s="181">
        <v>5.2510666229077776</v>
      </c>
      <c r="H149" s="200">
        <v>86</v>
      </c>
      <c r="I149" s="172">
        <v>123422</v>
      </c>
      <c r="J149" s="171">
        <v>6.9679635721346278</v>
      </c>
    </row>
    <row r="150" spans="1:10" s="149" customFormat="1" x14ac:dyDescent="0.25">
      <c r="A150" s="169" t="s">
        <v>211</v>
      </c>
      <c r="B150" s="98">
        <v>5</v>
      </c>
      <c r="C150" s="170">
        <v>26699</v>
      </c>
      <c r="D150" s="171">
        <v>1.872729315704708</v>
      </c>
      <c r="E150" s="177">
        <v>7</v>
      </c>
      <c r="F150" s="172">
        <v>27070</v>
      </c>
      <c r="G150" s="181">
        <v>2.5858884373845585</v>
      </c>
      <c r="H150" s="200">
        <v>14</v>
      </c>
      <c r="I150" s="172">
        <v>27482</v>
      </c>
      <c r="J150" s="171">
        <v>5.0942435048395316</v>
      </c>
    </row>
    <row r="151" spans="1:10" s="149" customFormat="1" x14ac:dyDescent="0.25">
      <c r="A151" s="169" t="s">
        <v>201</v>
      </c>
      <c r="B151" s="98">
        <v>10</v>
      </c>
      <c r="C151" s="170">
        <v>28127</v>
      </c>
      <c r="D151" s="171">
        <v>3.5553027340278023</v>
      </c>
      <c r="E151" s="177">
        <v>9</v>
      </c>
      <c r="F151" s="172">
        <v>28558</v>
      </c>
      <c r="G151" s="181">
        <v>3.1514811961621962</v>
      </c>
      <c r="H151" s="200">
        <v>11</v>
      </c>
      <c r="I151" s="172">
        <v>29272</v>
      </c>
      <c r="J151" s="171">
        <v>3.7578573380705111</v>
      </c>
    </row>
    <row r="152" spans="1:10" s="7" customFormat="1" ht="25.5" customHeight="1" x14ac:dyDescent="0.25">
      <c r="A152" s="21" t="s">
        <v>236</v>
      </c>
      <c r="B152" s="96">
        <v>227</v>
      </c>
      <c r="C152" s="100">
        <v>775753</v>
      </c>
      <c r="D152" s="104">
        <v>2.9261891349437259</v>
      </c>
      <c r="E152" s="176">
        <v>312</v>
      </c>
      <c r="F152" s="101">
        <v>784312</v>
      </c>
      <c r="G152" s="180">
        <v>3.9780087516192535</v>
      </c>
      <c r="H152" s="97">
        <v>441</v>
      </c>
      <c r="I152" s="101">
        <v>795208</v>
      </c>
      <c r="J152" s="104">
        <v>5.5457188559471238</v>
      </c>
    </row>
    <row r="153" spans="1:10" s="149" customFormat="1" x14ac:dyDescent="0.25">
      <c r="A153" s="169" t="s">
        <v>212</v>
      </c>
      <c r="B153" s="98">
        <v>3</v>
      </c>
      <c r="C153" s="170">
        <v>29897</v>
      </c>
      <c r="D153" s="171">
        <v>1.0034451617219118</v>
      </c>
      <c r="E153" s="177">
        <v>6</v>
      </c>
      <c r="F153" s="172">
        <v>30571</v>
      </c>
      <c r="G153" s="181">
        <v>1.9626443361355532</v>
      </c>
      <c r="H153" s="200">
        <v>15</v>
      </c>
      <c r="I153" s="172">
        <v>31192</v>
      </c>
      <c r="J153" s="171">
        <v>4.8089253654783279</v>
      </c>
    </row>
    <row r="154" spans="1:10" s="149" customFormat="1" x14ac:dyDescent="0.25">
      <c r="A154" s="169" t="s">
        <v>76</v>
      </c>
      <c r="B154" s="98">
        <v>3</v>
      </c>
      <c r="C154" s="170">
        <v>24240</v>
      </c>
      <c r="D154" s="171">
        <v>1.2376237623762376</v>
      </c>
      <c r="E154" s="177">
        <v>5</v>
      </c>
      <c r="F154" s="172">
        <v>24857</v>
      </c>
      <c r="G154" s="181">
        <v>2.0115058132518002</v>
      </c>
      <c r="H154" s="200">
        <v>10</v>
      </c>
      <c r="I154" s="172">
        <v>27208</v>
      </c>
      <c r="J154" s="171">
        <v>3.6753895912966779</v>
      </c>
    </row>
    <row r="155" spans="1:10" s="149" customFormat="1" x14ac:dyDescent="0.25">
      <c r="A155" s="169" t="s">
        <v>214</v>
      </c>
      <c r="B155" s="98">
        <v>20</v>
      </c>
      <c r="C155" s="170">
        <v>62965</v>
      </c>
      <c r="D155" s="171">
        <v>3.176367823393949</v>
      </c>
      <c r="E155" s="177">
        <v>36</v>
      </c>
      <c r="F155" s="172">
        <v>64677</v>
      </c>
      <c r="G155" s="181">
        <v>5.5661208775917252</v>
      </c>
      <c r="H155" s="200">
        <v>54</v>
      </c>
      <c r="I155" s="172">
        <v>66011</v>
      </c>
      <c r="J155" s="171">
        <v>8.1804547726894015</v>
      </c>
    </row>
    <row r="156" spans="1:10" s="149" customFormat="1" x14ac:dyDescent="0.25">
      <c r="A156" s="169" t="s">
        <v>89</v>
      </c>
      <c r="B156" s="98">
        <v>9</v>
      </c>
      <c r="C156" s="170">
        <v>72927</v>
      </c>
      <c r="D156" s="171">
        <v>1.2341108231519191</v>
      </c>
      <c r="E156" s="177">
        <v>20</v>
      </c>
      <c r="F156" s="172">
        <v>73508</v>
      </c>
      <c r="G156" s="181">
        <v>2.7207922947162215</v>
      </c>
      <c r="H156" s="200">
        <v>24</v>
      </c>
      <c r="I156" s="172">
        <v>74193</v>
      </c>
      <c r="J156" s="171">
        <v>3.2348065181351338</v>
      </c>
    </row>
    <row r="157" spans="1:10" s="149" customFormat="1" x14ac:dyDescent="0.25">
      <c r="A157" s="169" t="s">
        <v>95</v>
      </c>
      <c r="B157" s="98">
        <v>20</v>
      </c>
      <c r="C157" s="170">
        <v>102215</v>
      </c>
      <c r="D157" s="171">
        <v>1.95665998141173</v>
      </c>
      <c r="E157" s="177">
        <v>31</v>
      </c>
      <c r="F157" s="172">
        <v>103275</v>
      </c>
      <c r="G157" s="181">
        <v>3.0016945049624786</v>
      </c>
      <c r="H157" s="200">
        <v>51</v>
      </c>
      <c r="I157" s="172">
        <v>104594</v>
      </c>
      <c r="J157" s="171">
        <v>4.8759967110924141</v>
      </c>
    </row>
    <row r="158" spans="1:10" s="149" customFormat="1" x14ac:dyDescent="0.25">
      <c r="A158" s="169" t="s">
        <v>97</v>
      </c>
      <c r="B158" s="98">
        <v>9</v>
      </c>
      <c r="C158" s="170">
        <v>60436</v>
      </c>
      <c r="D158" s="171">
        <v>1.489178635250513</v>
      </c>
      <c r="E158" s="177">
        <v>12</v>
      </c>
      <c r="F158" s="172">
        <v>60734</v>
      </c>
      <c r="G158" s="181">
        <v>1.9758290249283761</v>
      </c>
      <c r="H158" s="200">
        <v>52</v>
      </c>
      <c r="I158" s="172">
        <v>60888</v>
      </c>
      <c r="J158" s="171">
        <v>8.5402706608855592</v>
      </c>
    </row>
    <row r="159" spans="1:10" s="149" customFormat="1" x14ac:dyDescent="0.25">
      <c r="A159" s="169" t="s">
        <v>106</v>
      </c>
      <c r="B159" s="98">
        <v>33</v>
      </c>
      <c r="C159" s="170">
        <v>92650</v>
      </c>
      <c r="D159" s="171">
        <v>3.561791689152725</v>
      </c>
      <c r="E159" s="177">
        <v>40</v>
      </c>
      <c r="F159" s="172">
        <v>93134</v>
      </c>
      <c r="G159" s="181">
        <v>4.2948869371013814</v>
      </c>
      <c r="H159" s="200">
        <v>35</v>
      </c>
      <c r="I159" s="172">
        <v>94361</v>
      </c>
      <c r="J159" s="171">
        <v>3.7091595044562902</v>
      </c>
    </row>
    <row r="160" spans="1:10" s="149" customFormat="1" x14ac:dyDescent="0.25">
      <c r="A160" s="169" t="s">
        <v>120</v>
      </c>
      <c r="B160" s="98" t="s">
        <v>15</v>
      </c>
      <c r="C160" s="170">
        <v>274</v>
      </c>
      <c r="D160" s="171">
        <v>0</v>
      </c>
      <c r="E160" s="177">
        <v>0</v>
      </c>
      <c r="F160" s="172">
        <v>279</v>
      </c>
      <c r="G160" s="181">
        <v>0</v>
      </c>
      <c r="H160" s="200">
        <v>0</v>
      </c>
      <c r="I160" s="172">
        <v>266</v>
      </c>
      <c r="J160" s="171">
        <v>0</v>
      </c>
    </row>
    <row r="161" spans="1:10" s="149" customFormat="1" x14ac:dyDescent="0.25">
      <c r="A161" s="169" t="s">
        <v>144</v>
      </c>
      <c r="B161" s="98">
        <v>19</v>
      </c>
      <c r="C161" s="170">
        <v>30266</v>
      </c>
      <c r="D161" s="171">
        <v>6.2776713143461302</v>
      </c>
      <c r="E161" s="177">
        <v>22</v>
      </c>
      <c r="F161" s="172">
        <v>30723</v>
      </c>
      <c r="G161" s="181">
        <v>7.1607590404582888</v>
      </c>
      <c r="H161" s="200">
        <v>28</v>
      </c>
      <c r="I161" s="172">
        <v>30970</v>
      </c>
      <c r="J161" s="171">
        <v>9.0410074265418139</v>
      </c>
    </row>
    <row r="162" spans="1:10" s="149" customFormat="1" x14ac:dyDescent="0.25">
      <c r="A162" s="169" t="s">
        <v>153</v>
      </c>
      <c r="B162" s="98">
        <v>1</v>
      </c>
      <c r="C162" s="170">
        <v>39331</v>
      </c>
      <c r="D162" s="171">
        <v>0.25425237090335867</v>
      </c>
      <c r="E162" s="177">
        <v>0</v>
      </c>
      <c r="F162" s="172">
        <v>39726</v>
      </c>
      <c r="G162" s="181">
        <v>0</v>
      </c>
      <c r="H162" s="200">
        <v>8</v>
      </c>
      <c r="I162" s="172">
        <v>39982</v>
      </c>
      <c r="J162" s="171">
        <v>2.0009004051823323</v>
      </c>
    </row>
    <row r="163" spans="1:10" s="149" customFormat="1" x14ac:dyDescent="0.25">
      <c r="A163" s="169" t="s">
        <v>154</v>
      </c>
      <c r="B163" s="98">
        <v>5</v>
      </c>
      <c r="C163" s="170">
        <v>20352</v>
      </c>
      <c r="D163" s="171">
        <v>2.4567610062893079</v>
      </c>
      <c r="E163" s="177">
        <v>7</v>
      </c>
      <c r="F163" s="172">
        <v>20433</v>
      </c>
      <c r="G163" s="181">
        <v>3.4258307639602608</v>
      </c>
      <c r="H163" s="200">
        <v>23</v>
      </c>
      <c r="I163" s="172">
        <v>20328</v>
      </c>
      <c r="J163" s="171">
        <v>11.31444313262495</v>
      </c>
    </row>
    <row r="164" spans="1:10" s="149" customFormat="1" x14ac:dyDescent="0.25">
      <c r="A164" s="169" t="s">
        <v>170</v>
      </c>
      <c r="B164" s="98">
        <v>34</v>
      </c>
      <c r="C164" s="170">
        <v>76682</v>
      </c>
      <c r="D164" s="171">
        <v>4.4338958295297468</v>
      </c>
      <c r="E164" s="177">
        <v>40</v>
      </c>
      <c r="F164" s="172">
        <v>77127</v>
      </c>
      <c r="G164" s="181">
        <v>5.1862512479417067</v>
      </c>
      <c r="H164" s="200">
        <v>48</v>
      </c>
      <c r="I164" s="172">
        <v>77618</v>
      </c>
      <c r="J164" s="171">
        <v>6.1841325465742489</v>
      </c>
    </row>
    <row r="165" spans="1:10" s="149" customFormat="1" x14ac:dyDescent="0.25">
      <c r="A165" s="169" t="s">
        <v>171</v>
      </c>
      <c r="B165" s="98">
        <v>16</v>
      </c>
      <c r="C165" s="170">
        <v>39554</v>
      </c>
      <c r="D165" s="171">
        <v>4.0451028973049503</v>
      </c>
      <c r="E165" s="177">
        <v>22</v>
      </c>
      <c r="F165" s="172">
        <v>39598</v>
      </c>
      <c r="G165" s="181">
        <v>5.5558361533410778</v>
      </c>
      <c r="H165" s="200">
        <v>35</v>
      </c>
      <c r="I165" s="172">
        <v>39701</v>
      </c>
      <c r="J165" s="171">
        <v>8.8158988438578376</v>
      </c>
    </row>
    <row r="166" spans="1:10" s="149" customFormat="1" x14ac:dyDescent="0.25">
      <c r="A166" s="169" t="s">
        <v>183</v>
      </c>
      <c r="B166" s="98">
        <v>18</v>
      </c>
      <c r="C166" s="170">
        <v>31920</v>
      </c>
      <c r="D166" s="171">
        <v>5.6390977443609023</v>
      </c>
      <c r="E166" s="177">
        <v>13</v>
      </c>
      <c r="F166" s="172">
        <v>32699</v>
      </c>
      <c r="G166" s="181">
        <v>3.9756567479127805</v>
      </c>
      <c r="H166" s="200">
        <v>28</v>
      </c>
      <c r="I166" s="172">
        <v>33761</v>
      </c>
      <c r="J166" s="171">
        <v>8.2935931992535767</v>
      </c>
    </row>
    <row r="167" spans="1:10" s="149" customFormat="1" x14ac:dyDescent="0.25">
      <c r="A167" s="169" t="s">
        <v>186</v>
      </c>
      <c r="B167" s="98">
        <v>2</v>
      </c>
      <c r="C167" s="170">
        <v>19915</v>
      </c>
      <c r="D167" s="171">
        <v>1.0042681395932713</v>
      </c>
      <c r="E167" s="177">
        <v>0</v>
      </c>
      <c r="F167" s="172">
        <v>20055</v>
      </c>
      <c r="G167" s="181">
        <v>0</v>
      </c>
      <c r="H167" s="200">
        <v>1</v>
      </c>
      <c r="I167" s="172">
        <v>20264</v>
      </c>
      <c r="J167" s="171">
        <v>0.49348598499802604</v>
      </c>
    </row>
    <row r="168" spans="1:10" s="149" customFormat="1" x14ac:dyDescent="0.25">
      <c r="A168" s="169" t="s">
        <v>199</v>
      </c>
      <c r="B168" s="98">
        <v>35</v>
      </c>
      <c r="C168" s="170">
        <v>72129</v>
      </c>
      <c r="D168" s="171">
        <v>4.8524171969665462</v>
      </c>
      <c r="E168" s="177">
        <v>58</v>
      </c>
      <c r="F168" s="172">
        <v>72916</v>
      </c>
      <c r="G168" s="181">
        <v>7.9543584398485931</v>
      </c>
      <c r="H168" s="200">
        <v>29</v>
      </c>
      <c r="I168" s="172">
        <v>73871</v>
      </c>
      <c r="J168" s="171">
        <v>3.9257624778329792</v>
      </c>
    </row>
    <row r="169" spans="1:10" s="7" customFormat="1" ht="25.5" customHeight="1" x14ac:dyDescent="0.25">
      <c r="A169" s="22" t="s">
        <v>225</v>
      </c>
      <c r="B169" s="95">
        <v>3147</v>
      </c>
      <c r="C169" s="102">
        <v>8438143</v>
      </c>
      <c r="D169" s="105">
        <v>3.7294935627424186</v>
      </c>
      <c r="E169" s="178">
        <v>3712</v>
      </c>
      <c r="F169" s="103">
        <v>8559540</v>
      </c>
      <c r="G169" s="182">
        <v>4.3366816441070437</v>
      </c>
      <c r="H169" s="201">
        <v>4725</v>
      </c>
      <c r="I169" s="103">
        <v>8669080</v>
      </c>
      <c r="J169" s="105">
        <v>5.4504053486644484</v>
      </c>
    </row>
    <row r="170" spans="1:10" x14ac:dyDescent="0.25">
      <c r="A170" s="80" t="s">
        <v>334</v>
      </c>
      <c r="C170" s="11"/>
      <c r="D170" s="11"/>
      <c r="E170" s="49"/>
      <c r="F170" s="49"/>
      <c r="G170" s="49"/>
      <c r="H170" s="49"/>
      <c r="I170" s="49"/>
      <c r="J170" s="49"/>
    </row>
    <row r="171" spans="1:10" x14ac:dyDescent="0.25">
      <c r="A171" s="80"/>
      <c r="C171" s="11"/>
      <c r="D171" s="11"/>
      <c r="E171" s="49"/>
      <c r="F171" s="49"/>
      <c r="G171" s="49"/>
      <c r="H171" s="49"/>
      <c r="I171" s="49"/>
      <c r="J171" s="49"/>
    </row>
    <row r="172" spans="1:10" x14ac:dyDescent="0.25">
      <c r="A172" s="38" t="s">
        <v>240</v>
      </c>
    </row>
    <row r="173" spans="1:10" ht="25.2" customHeight="1" x14ac:dyDescent="0.25">
      <c r="A173" s="283" t="s">
        <v>351</v>
      </c>
      <c r="B173" s="283"/>
      <c r="C173" s="283"/>
      <c r="D173" s="283"/>
      <c r="E173" s="283"/>
      <c r="F173" s="283"/>
      <c r="G173" s="283"/>
      <c r="H173" s="283"/>
      <c r="I173" s="283"/>
      <c r="J173" s="283"/>
    </row>
    <row r="174" spans="1:10" x14ac:dyDescent="0.25">
      <c r="A174" s="54" t="s">
        <v>249</v>
      </c>
    </row>
    <row r="175" spans="1:10" s="107" customFormat="1" x14ac:dyDescent="0.25">
      <c r="A175" s="173"/>
      <c r="C175" s="149"/>
      <c r="D175" s="149"/>
      <c r="F175" s="149"/>
      <c r="G175" s="149"/>
      <c r="H175" s="174"/>
      <c r="I175" s="174"/>
      <c r="J175" s="174"/>
    </row>
  </sheetData>
  <mergeCells count="5">
    <mergeCell ref="E4:G4"/>
    <mergeCell ref="B4:D4"/>
    <mergeCell ref="A4:A5"/>
    <mergeCell ref="H4:J4"/>
    <mergeCell ref="A173:J173"/>
  </mergeCells>
  <phoneticPr fontId="6" type="noConversion"/>
  <conditionalFormatting sqref="B97">
    <cfRule type="containsText" dxfId="4" priority="4" operator="containsText" text="false">
      <formula>NOT(ISERROR(SEARCH("false",B97)))</formula>
    </cfRule>
  </conditionalFormatting>
  <conditionalFormatting sqref="A175:A65534 B174:G174 B176:G65534 C175:D175 F175:G175 A1:G172 A173 H1:IU5 K6:IU169 H170:IU172 K173:IU173 H174:IU65534">
    <cfRule type="containsText" dxfId="3" priority="3" operator="containsText" text="TRUE">
      <formula>NOT(ISERROR(SEARCH("TRUE",A1)))</formula>
    </cfRule>
  </conditionalFormatting>
  <conditionalFormatting sqref="A174">
    <cfRule type="containsText" dxfId="2" priority="2" operator="containsText" text="TRUE">
      <formula>NOT(ISERROR(SEARCH("TRUE",A174)))</formula>
    </cfRule>
  </conditionalFormatting>
  <conditionalFormatting sqref="H6:J169">
    <cfRule type="containsText" dxfId="1" priority="1" operator="containsText" text="TRUE">
      <formula>NOT(ISERROR(SEARCH("TRUE",H6)))</formula>
    </cfRule>
  </conditionalFormatting>
  <hyperlinks>
    <hyperlink ref="A3" location="Index!A1" display="Index"/>
  </hyperlinks>
  <pageMargins left="0.75" right="0.75" top="1" bottom="1" header="0.5" footer="0.5"/>
  <pageSetup paperSize="9" scale="5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S18"/>
  <sheetViews>
    <sheetView zoomScaleNormal="100" workbookViewId="0">
      <pane xSplit="1" ySplit="5" topLeftCell="BR6" activePane="bottomRight" state="frozen"/>
      <selection activeCell="I22" sqref="I22"/>
      <selection pane="topRight" activeCell="I22" sqref="I22"/>
      <selection pane="bottomLeft" activeCell="I22" sqref="I22"/>
      <selection pane="bottomRight" activeCell="CC11" sqref="CC11"/>
    </sheetView>
  </sheetViews>
  <sheetFormatPr defaultColWidth="9.109375" defaultRowHeight="13.2" x14ac:dyDescent="0.25"/>
  <cols>
    <col min="1" max="1" width="32.33203125" style="9" customWidth="1"/>
    <col min="2" max="2" width="7.109375" style="11" customWidth="1"/>
    <col min="3" max="4" width="8" style="11" customWidth="1"/>
    <col min="5" max="6" width="7.109375" style="11" customWidth="1"/>
    <col min="7" max="7" width="5.6640625" style="11" customWidth="1"/>
    <col min="8" max="8" width="7.44140625" style="11" customWidth="1"/>
    <col min="9" max="9" width="6.88671875" style="11" bestFit="1" customWidth="1"/>
    <col min="10" max="10" width="6.88671875" style="23" bestFit="1" customWidth="1"/>
    <col min="11" max="13" width="5.6640625" style="11" customWidth="1"/>
    <col min="14" max="14" width="5.6640625" style="23" customWidth="1"/>
    <col min="15" max="16" width="6.6640625" style="11" customWidth="1"/>
    <col min="17" max="17" width="5.6640625" style="11" customWidth="1"/>
    <col min="18" max="18" width="5.6640625" style="23" customWidth="1"/>
    <col min="19" max="19" width="5.6640625" style="11" customWidth="1"/>
    <col min="20" max="20" width="6.88671875" style="11" customWidth="1"/>
    <col min="21" max="23" width="5.6640625" style="11" customWidth="1"/>
    <col min="24" max="24" width="7.5546875" style="11" customWidth="1"/>
    <col min="25" max="27" width="5.6640625" style="11" customWidth="1"/>
    <col min="28" max="28" width="6.33203125" style="11" customWidth="1"/>
    <col min="29" max="31" width="5.6640625" style="11" customWidth="1"/>
    <col min="32" max="32" width="5.88671875" style="11" customWidth="1"/>
    <col min="33" max="35" width="5.6640625" style="11" customWidth="1"/>
    <col min="36" max="36" width="6.109375" style="11" customWidth="1"/>
    <col min="37" max="39" width="5.6640625" style="11" customWidth="1"/>
    <col min="40" max="40" width="6.109375" style="11" customWidth="1"/>
    <col min="41" max="43" width="5.6640625" style="11" customWidth="1"/>
    <col min="44" max="44" width="6" style="11" customWidth="1"/>
    <col min="45" max="47" width="5.6640625" style="11" customWidth="1"/>
    <col min="48" max="48" width="7" style="11" customWidth="1"/>
    <col min="49" max="49" width="5.6640625" style="11" customWidth="1"/>
    <col min="50" max="50" width="6.88671875" style="11" bestFit="1" customWidth="1"/>
    <col min="51" max="51" width="5.6640625" style="11" customWidth="1"/>
    <col min="52" max="52" width="6.5546875" style="11" customWidth="1"/>
    <col min="53" max="55" width="5.6640625" style="11" customWidth="1"/>
    <col min="56" max="56" width="7.44140625" style="11" customWidth="1"/>
    <col min="57" max="59" width="5.6640625" style="11" customWidth="1"/>
    <col min="60" max="60" width="6" style="11" customWidth="1"/>
    <col min="61" max="63" width="5.6640625" style="11" customWidth="1"/>
    <col min="64" max="64" width="6.33203125" style="11" customWidth="1"/>
    <col min="65" max="67" width="5.6640625" style="11" customWidth="1"/>
    <col min="68" max="68" width="7" style="11" customWidth="1"/>
    <col min="69" max="71" width="5.6640625" style="11" customWidth="1"/>
    <col min="72" max="72" width="6.88671875" style="11" customWidth="1"/>
    <col min="73" max="75" width="5.6640625" style="11" customWidth="1"/>
    <col min="76" max="76" width="7" style="11" customWidth="1"/>
    <col min="77" max="79" width="5.6640625" style="11" customWidth="1"/>
    <col min="80" max="80" width="6.5546875" style="11" customWidth="1"/>
    <col min="81" max="83" width="5.6640625" style="11" customWidth="1"/>
    <col min="84" max="84" width="6.44140625" style="11" customWidth="1"/>
    <col min="85" max="87" width="5.6640625" style="11" customWidth="1"/>
    <col min="88" max="88" width="6.88671875" style="11" customWidth="1"/>
    <col min="89" max="90" width="5.6640625" style="11" customWidth="1"/>
    <col min="91" max="16384" width="9.109375" style="11"/>
  </cols>
  <sheetData>
    <row r="1" spans="1:97" ht="15.6" x14ac:dyDescent="0.25">
      <c r="A1" s="131" t="s">
        <v>346</v>
      </c>
      <c r="B1" s="7"/>
      <c r="F1" s="16"/>
      <c r="G1" s="149"/>
      <c r="H1" s="149"/>
      <c r="I1" s="149"/>
      <c r="J1" s="150"/>
      <c r="K1" s="149"/>
      <c r="L1" s="149"/>
      <c r="M1" s="149"/>
      <c r="N1" s="150"/>
      <c r="Q1" s="149"/>
      <c r="R1" s="150"/>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7"/>
      <c r="CN1" s="7"/>
      <c r="CO1" s="7"/>
      <c r="CP1" s="7"/>
      <c r="CQ1" s="7"/>
      <c r="CR1" s="7"/>
      <c r="CS1" s="7"/>
    </row>
    <row r="2" spans="1:97" x14ac:dyDescent="0.25">
      <c r="A2" s="12" t="s">
        <v>22</v>
      </c>
      <c r="C2" s="149"/>
      <c r="D2" s="149"/>
      <c r="E2" s="149"/>
      <c r="F2" s="7"/>
      <c r="G2" s="149"/>
      <c r="H2" s="149"/>
      <c r="I2" s="149"/>
      <c r="J2" s="150"/>
      <c r="K2" s="7"/>
      <c r="L2" s="7"/>
      <c r="M2" s="149"/>
      <c r="N2" s="150"/>
      <c r="Q2" s="149"/>
      <c r="R2" s="150"/>
      <c r="V2" s="149"/>
      <c r="W2" s="149"/>
      <c r="X2" s="149"/>
      <c r="Y2" s="149"/>
      <c r="Z2" s="7"/>
      <c r="AI2" s="149"/>
      <c r="AJ2" s="149"/>
      <c r="AK2" s="149"/>
      <c r="AL2" s="149"/>
      <c r="AM2" s="7"/>
      <c r="AN2" s="7"/>
      <c r="AO2" s="7"/>
    </row>
    <row r="3" spans="1:97" ht="12.75" customHeight="1" x14ac:dyDescent="0.25">
      <c r="A3" s="287"/>
      <c r="B3" s="294" t="s">
        <v>251</v>
      </c>
      <c r="C3" s="295"/>
      <c r="D3" s="295"/>
      <c r="E3" s="295"/>
      <c r="F3" s="296"/>
      <c r="G3" s="300" t="s">
        <v>39</v>
      </c>
      <c r="H3" s="301"/>
      <c r="I3" s="301"/>
      <c r="J3" s="301"/>
      <c r="K3" s="301"/>
      <c r="L3" s="301"/>
      <c r="M3" s="301"/>
      <c r="N3" s="301"/>
      <c r="O3" s="301"/>
      <c r="P3" s="301"/>
      <c r="Q3" s="301"/>
      <c r="R3" s="301"/>
      <c r="S3" s="301"/>
      <c r="T3" s="301"/>
      <c r="U3" s="301"/>
      <c r="V3" s="301"/>
      <c r="W3" s="301"/>
      <c r="X3" s="301"/>
      <c r="Y3" s="301"/>
      <c r="Z3" s="302"/>
      <c r="AA3" s="300" t="s">
        <v>45</v>
      </c>
      <c r="AB3" s="301"/>
      <c r="AC3" s="301"/>
      <c r="AD3" s="301"/>
      <c r="AE3" s="301"/>
      <c r="AF3" s="301"/>
      <c r="AG3" s="301"/>
      <c r="AH3" s="301"/>
      <c r="AI3" s="301"/>
      <c r="AJ3" s="301"/>
      <c r="AK3" s="301"/>
      <c r="AL3" s="301"/>
      <c r="AM3" s="301"/>
      <c r="AN3" s="301"/>
      <c r="AO3" s="301"/>
      <c r="AP3" s="301"/>
      <c r="AQ3" s="301"/>
      <c r="AR3" s="301"/>
      <c r="AS3" s="301"/>
      <c r="AT3" s="302"/>
      <c r="AU3" s="303" t="s">
        <v>265</v>
      </c>
      <c r="AV3" s="304"/>
      <c r="AW3" s="304"/>
      <c r="AX3" s="304"/>
      <c r="AY3" s="304"/>
      <c r="AZ3" s="304"/>
      <c r="BA3" s="304"/>
      <c r="BB3" s="304"/>
      <c r="BC3" s="304"/>
      <c r="BD3" s="304"/>
      <c r="BE3" s="304"/>
      <c r="BF3" s="304"/>
      <c r="BG3" s="304"/>
      <c r="BH3" s="304"/>
      <c r="BI3" s="304"/>
      <c r="BJ3" s="304"/>
      <c r="BK3" s="304"/>
      <c r="BL3" s="304"/>
      <c r="BM3" s="304"/>
      <c r="BN3" s="305"/>
      <c r="BO3" s="303" t="s">
        <v>266</v>
      </c>
      <c r="BP3" s="304"/>
      <c r="BQ3" s="304"/>
      <c r="BR3" s="304"/>
      <c r="BS3" s="304"/>
      <c r="BT3" s="304"/>
      <c r="BU3" s="304"/>
      <c r="BV3" s="304"/>
      <c r="BW3" s="304"/>
      <c r="BX3" s="304"/>
      <c r="BY3" s="304"/>
      <c r="BZ3" s="304"/>
      <c r="CA3" s="304"/>
      <c r="CB3" s="304"/>
      <c r="CC3" s="304"/>
      <c r="CD3" s="304"/>
      <c r="CE3" s="304"/>
      <c r="CF3" s="304"/>
      <c r="CG3" s="304"/>
      <c r="CH3" s="304"/>
      <c r="CI3" s="304"/>
      <c r="CJ3" s="304"/>
      <c r="CK3" s="304"/>
      <c r="CL3" s="305"/>
    </row>
    <row r="4" spans="1:97" ht="69.75" customHeight="1" x14ac:dyDescent="0.25">
      <c r="A4" s="288"/>
      <c r="B4" s="297"/>
      <c r="C4" s="298"/>
      <c r="D4" s="298"/>
      <c r="E4" s="298"/>
      <c r="F4" s="299"/>
      <c r="G4" s="307" t="s">
        <v>40</v>
      </c>
      <c r="H4" s="308"/>
      <c r="I4" s="308"/>
      <c r="J4" s="309"/>
      <c r="K4" s="284" t="s">
        <v>41</v>
      </c>
      <c r="L4" s="285"/>
      <c r="M4" s="285"/>
      <c r="N4" s="286"/>
      <c r="O4" s="284" t="s">
        <v>42</v>
      </c>
      <c r="P4" s="285"/>
      <c r="Q4" s="285"/>
      <c r="R4" s="286"/>
      <c r="S4" s="284" t="s">
        <v>43</v>
      </c>
      <c r="T4" s="285"/>
      <c r="U4" s="285"/>
      <c r="V4" s="286"/>
      <c r="W4" s="284" t="s">
        <v>44</v>
      </c>
      <c r="X4" s="285"/>
      <c r="Y4" s="285"/>
      <c r="Z4" s="306"/>
      <c r="AA4" s="307" t="s">
        <v>46</v>
      </c>
      <c r="AB4" s="308"/>
      <c r="AC4" s="308"/>
      <c r="AD4" s="309"/>
      <c r="AE4" s="310" t="s">
        <v>47</v>
      </c>
      <c r="AF4" s="308"/>
      <c r="AG4" s="308"/>
      <c r="AH4" s="309"/>
      <c r="AI4" s="310" t="s">
        <v>48</v>
      </c>
      <c r="AJ4" s="308"/>
      <c r="AK4" s="308"/>
      <c r="AL4" s="309"/>
      <c r="AM4" s="284" t="s">
        <v>49</v>
      </c>
      <c r="AN4" s="285"/>
      <c r="AO4" s="285"/>
      <c r="AP4" s="286"/>
      <c r="AQ4" s="284" t="s">
        <v>50</v>
      </c>
      <c r="AR4" s="285"/>
      <c r="AS4" s="285"/>
      <c r="AT4" s="306"/>
      <c r="AU4" s="290" t="s">
        <v>252</v>
      </c>
      <c r="AV4" s="285"/>
      <c r="AW4" s="285"/>
      <c r="AX4" s="286"/>
      <c r="AY4" s="284" t="s">
        <v>253</v>
      </c>
      <c r="AZ4" s="285"/>
      <c r="BA4" s="285"/>
      <c r="BB4" s="286"/>
      <c r="BC4" s="284" t="s">
        <v>263</v>
      </c>
      <c r="BD4" s="285"/>
      <c r="BE4" s="285"/>
      <c r="BF4" s="286"/>
      <c r="BG4" s="291" t="s">
        <v>304</v>
      </c>
      <c r="BH4" s="292"/>
      <c r="BI4" s="292"/>
      <c r="BJ4" s="293"/>
      <c r="BK4" s="284" t="s">
        <v>259</v>
      </c>
      <c r="BL4" s="285"/>
      <c r="BM4" s="285"/>
      <c r="BN4" s="306"/>
      <c r="BO4" s="290" t="s">
        <v>254</v>
      </c>
      <c r="BP4" s="285"/>
      <c r="BQ4" s="285"/>
      <c r="BR4" s="286"/>
      <c r="BS4" s="284" t="s">
        <v>255</v>
      </c>
      <c r="BT4" s="285"/>
      <c r="BU4" s="285"/>
      <c r="BV4" s="286"/>
      <c r="BW4" s="284" t="s">
        <v>256</v>
      </c>
      <c r="BX4" s="285"/>
      <c r="BY4" s="285"/>
      <c r="BZ4" s="286"/>
      <c r="CA4" s="284" t="s">
        <v>257</v>
      </c>
      <c r="CB4" s="285"/>
      <c r="CC4" s="285"/>
      <c r="CD4" s="286"/>
      <c r="CE4" s="284" t="s">
        <v>258</v>
      </c>
      <c r="CF4" s="285"/>
      <c r="CG4" s="285"/>
      <c r="CH4" s="286"/>
      <c r="CI4" s="284" t="s">
        <v>264</v>
      </c>
      <c r="CJ4" s="285"/>
      <c r="CK4" s="285"/>
      <c r="CL4" s="306"/>
    </row>
    <row r="5" spans="1:97" ht="76.5" customHeight="1" x14ac:dyDescent="0.25">
      <c r="A5" s="289"/>
      <c r="B5" s="60" t="s">
        <v>37</v>
      </c>
      <c r="C5" s="59" t="s">
        <v>38</v>
      </c>
      <c r="D5" s="265" t="s">
        <v>343</v>
      </c>
      <c r="E5" s="244" t="s">
        <v>309</v>
      </c>
      <c r="F5" s="244" t="s">
        <v>310</v>
      </c>
      <c r="G5" s="151" t="s">
        <v>38</v>
      </c>
      <c r="H5" s="266" t="s">
        <v>343</v>
      </c>
      <c r="I5" s="152" t="s">
        <v>311</v>
      </c>
      <c r="J5" s="153" t="s">
        <v>310</v>
      </c>
      <c r="K5" s="152" t="s">
        <v>38</v>
      </c>
      <c r="L5" s="266" t="s">
        <v>343</v>
      </c>
      <c r="M5" s="152" t="s">
        <v>311</v>
      </c>
      <c r="N5" s="153" t="s">
        <v>310</v>
      </c>
      <c r="O5" s="154" t="s">
        <v>38</v>
      </c>
      <c r="P5" s="266" t="s">
        <v>343</v>
      </c>
      <c r="Q5" s="152" t="s">
        <v>311</v>
      </c>
      <c r="R5" s="153" t="s">
        <v>310</v>
      </c>
      <c r="S5" s="154" t="s">
        <v>38</v>
      </c>
      <c r="T5" s="266" t="s">
        <v>343</v>
      </c>
      <c r="U5" s="152" t="s">
        <v>311</v>
      </c>
      <c r="V5" s="153" t="s">
        <v>310</v>
      </c>
      <c r="W5" s="154" t="s">
        <v>38</v>
      </c>
      <c r="X5" s="266" t="s">
        <v>343</v>
      </c>
      <c r="Y5" s="154" t="s">
        <v>311</v>
      </c>
      <c r="Z5" s="155" t="s">
        <v>310</v>
      </c>
      <c r="AA5" s="154" t="s">
        <v>38</v>
      </c>
      <c r="AB5" s="266" t="s">
        <v>343</v>
      </c>
      <c r="AC5" s="154" t="s">
        <v>311</v>
      </c>
      <c r="AD5" s="156" t="s">
        <v>310</v>
      </c>
      <c r="AE5" s="154" t="s">
        <v>38</v>
      </c>
      <c r="AF5" s="266" t="s">
        <v>343</v>
      </c>
      <c r="AG5" s="152" t="s">
        <v>311</v>
      </c>
      <c r="AH5" s="153" t="s">
        <v>310</v>
      </c>
      <c r="AI5" s="154" t="s">
        <v>38</v>
      </c>
      <c r="AJ5" s="266" t="s">
        <v>343</v>
      </c>
      <c r="AK5" s="152" t="s">
        <v>311</v>
      </c>
      <c r="AL5" s="153" t="s">
        <v>310</v>
      </c>
      <c r="AM5" s="154" t="s">
        <v>38</v>
      </c>
      <c r="AN5" s="266" t="s">
        <v>343</v>
      </c>
      <c r="AO5" s="152" t="s">
        <v>311</v>
      </c>
      <c r="AP5" s="153" t="s">
        <v>310</v>
      </c>
      <c r="AQ5" s="154" t="s">
        <v>38</v>
      </c>
      <c r="AR5" s="266" t="s">
        <v>343</v>
      </c>
      <c r="AS5" s="154" t="s">
        <v>311</v>
      </c>
      <c r="AT5" s="155" t="s">
        <v>310</v>
      </c>
      <c r="AU5" s="154" t="s">
        <v>38</v>
      </c>
      <c r="AV5" s="266" t="s">
        <v>343</v>
      </c>
      <c r="AW5" s="154" t="s">
        <v>311</v>
      </c>
      <c r="AX5" s="156" t="s">
        <v>310</v>
      </c>
      <c r="AY5" s="154" t="s">
        <v>38</v>
      </c>
      <c r="AZ5" s="266" t="s">
        <v>343</v>
      </c>
      <c r="BA5" s="152" t="s">
        <v>311</v>
      </c>
      <c r="BB5" s="153" t="s">
        <v>310</v>
      </c>
      <c r="BC5" s="154" t="s">
        <v>38</v>
      </c>
      <c r="BD5" s="266" t="s">
        <v>343</v>
      </c>
      <c r="BE5" s="152" t="s">
        <v>311</v>
      </c>
      <c r="BF5" s="153" t="s">
        <v>310</v>
      </c>
      <c r="BG5" s="154" t="s">
        <v>38</v>
      </c>
      <c r="BH5" s="266" t="s">
        <v>343</v>
      </c>
      <c r="BI5" s="152" t="s">
        <v>311</v>
      </c>
      <c r="BJ5" s="153" t="s">
        <v>310</v>
      </c>
      <c r="BK5" s="154" t="s">
        <v>38</v>
      </c>
      <c r="BL5" s="266" t="s">
        <v>343</v>
      </c>
      <c r="BM5" s="154" t="s">
        <v>311</v>
      </c>
      <c r="BN5" s="155" t="s">
        <v>310</v>
      </c>
      <c r="BO5" s="154" t="s">
        <v>38</v>
      </c>
      <c r="BP5" s="266" t="s">
        <v>343</v>
      </c>
      <c r="BQ5" s="154" t="s">
        <v>311</v>
      </c>
      <c r="BR5" s="156" t="s">
        <v>310</v>
      </c>
      <c r="BS5" s="154" t="s">
        <v>38</v>
      </c>
      <c r="BT5" s="266" t="s">
        <v>343</v>
      </c>
      <c r="BU5" s="152" t="s">
        <v>311</v>
      </c>
      <c r="BV5" s="153" t="s">
        <v>310</v>
      </c>
      <c r="BW5" s="154" t="s">
        <v>38</v>
      </c>
      <c r="BX5" s="266" t="s">
        <v>343</v>
      </c>
      <c r="BY5" s="152" t="s">
        <v>311</v>
      </c>
      <c r="BZ5" s="153" t="s">
        <v>310</v>
      </c>
      <c r="CA5" s="154" t="s">
        <v>38</v>
      </c>
      <c r="CB5" s="266" t="s">
        <v>343</v>
      </c>
      <c r="CC5" s="152" t="s">
        <v>311</v>
      </c>
      <c r="CD5" s="153" t="s">
        <v>310</v>
      </c>
      <c r="CE5" s="154" t="s">
        <v>38</v>
      </c>
      <c r="CF5" s="266" t="s">
        <v>343</v>
      </c>
      <c r="CG5" s="152" t="s">
        <v>311</v>
      </c>
      <c r="CH5" s="153" t="s">
        <v>310</v>
      </c>
      <c r="CI5" s="154" t="s">
        <v>38</v>
      </c>
      <c r="CJ5" s="266" t="s">
        <v>343</v>
      </c>
      <c r="CK5" s="154" t="s">
        <v>311</v>
      </c>
      <c r="CL5" s="155" t="s">
        <v>310</v>
      </c>
    </row>
    <row r="6" spans="1:97" ht="15" customHeight="1" x14ac:dyDescent="0.25">
      <c r="A6" s="157" t="s">
        <v>14</v>
      </c>
      <c r="B6" s="86">
        <v>3479</v>
      </c>
      <c r="C6" s="77">
        <v>823</v>
      </c>
      <c r="D6" s="77">
        <v>2656</v>
      </c>
      <c r="E6" s="245"/>
      <c r="F6" s="247"/>
      <c r="G6" s="158">
        <v>130</v>
      </c>
      <c r="H6" s="158">
        <v>1130</v>
      </c>
      <c r="I6" s="245"/>
      <c r="J6" s="248"/>
      <c r="K6" s="158">
        <v>48</v>
      </c>
      <c r="L6" s="158">
        <v>179</v>
      </c>
      <c r="M6" s="250"/>
      <c r="N6" s="248"/>
      <c r="O6" s="106">
        <v>0</v>
      </c>
      <c r="P6" s="106">
        <v>0</v>
      </c>
      <c r="Q6" s="250"/>
      <c r="R6" s="248"/>
      <c r="S6" s="158">
        <v>67</v>
      </c>
      <c r="T6" s="158">
        <v>183</v>
      </c>
      <c r="U6" s="250"/>
      <c r="V6" s="248"/>
      <c r="W6" s="158">
        <v>15</v>
      </c>
      <c r="X6" s="158">
        <v>37</v>
      </c>
      <c r="Y6" s="250"/>
      <c r="Z6" s="251"/>
      <c r="AA6" s="158">
        <v>67</v>
      </c>
      <c r="AB6" s="158">
        <v>256</v>
      </c>
      <c r="AC6" s="250"/>
      <c r="AD6" s="248"/>
      <c r="AE6" s="158">
        <v>430</v>
      </c>
      <c r="AF6" s="158">
        <v>588</v>
      </c>
      <c r="AG6" s="250"/>
      <c r="AH6" s="248"/>
      <c r="AI6" s="158">
        <v>66</v>
      </c>
      <c r="AJ6" s="158">
        <v>283</v>
      </c>
      <c r="AK6" s="250"/>
      <c r="AL6" s="248"/>
      <c r="AM6" s="106">
        <v>0</v>
      </c>
      <c r="AN6" s="106">
        <v>0</v>
      </c>
      <c r="AO6" s="254"/>
      <c r="AP6" s="255"/>
      <c r="AQ6" s="106">
        <v>0</v>
      </c>
      <c r="AR6" s="106">
        <v>0</v>
      </c>
      <c r="AS6" s="254"/>
      <c r="AT6" s="256"/>
      <c r="AU6" s="78" t="s">
        <v>248</v>
      </c>
      <c r="AV6" s="78" t="s">
        <v>248</v>
      </c>
      <c r="AW6" s="257"/>
      <c r="AX6" s="258"/>
      <c r="AY6" s="78" t="s">
        <v>248</v>
      </c>
      <c r="AZ6" s="78" t="s">
        <v>248</v>
      </c>
      <c r="BA6" s="257"/>
      <c r="BB6" s="258"/>
      <c r="BC6" s="78" t="s">
        <v>248</v>
      </c>
      <c r="BD6" s="78" t="s">
        <v>248</v>
      </c>
      <c r="BE6" s="257"/>
      <c r="BF6" s="258"/>
      <c r="BG6" s="78" t="s">
        <v>248</v>
      </c>
      <c r="BH6" s="78" t="s">
        <v>248</v>
      </c>
      <c r="BI6" s="257"/>
      <c r="BJ6" s="258"/>
      <c r="BK6" s="78" t="s">
        <v>248</v>
      </c>
      <c r="BL6" s="78" t="s">
        <v>248</v>
      </c>
      <c r="BM6" s="257"/>
      <c r="BN6" s="259"/>
      <c r="BO6" s="78" t="s">
        <v>248</v>
      </c>
      <c r="BP6" s="78" t="s">
        <v>248</v>
      </c>
      <c r="BQ6" s="257"/>
      <c r="BR6" s="258"/>
      <c r="BS6" s="78" t="s">
        <v>248</v>
      </c>
      <c r="BT6" s="78" t="s">
        <v>248</v>
      </c>
      <c r="BU6" s="257"/>
      <c r="BV6" s="258"/>
      <c r="BW6" s="78" t="s">
        <v>248</v>
      </c>
      <c r="BX6" s="78" t="s">
        <v>248</v>
      </c>
      <c r="BY6" s="257"/>
      <c r="BZ6" s="258"/>
      <c r="CA6" s="78" t="s">
        <v>248</v>
      </c>
      <c r="CB6" s="78" t="s">
        <v>248</v>
      </c>
      <c r="CC6" s="257"/>
      <c r="CD6" s="258"/>
      <c r="CE6" s="78" t="s">
        <v>248</v>
      </c>
      <c r="CF6" s="78" t="s">
        <v>248</v>
      </c>
      <c r="CG6" s="257"/>
      <c r="CH6" s="258"/>
      <c r="CI6" s="78" t="s">
        <v>248</v>
      </c>
      <c r="CJ6" s="78" t="s">
        <v>248</v>
      </c>
      <c r="CK6" s="257"/>
      <c r="CL6" s="259"/>
      <c r="CP6" s="147"/>
    </row>
    <row r="7" spans="1:97" ht="15" customHeight="1" x14ac:dyDescent="0.25">
      <c r="A7" s="26" t="s">
        <v>34</v>
      </c>
      <c r="B7" s="86">
        <v>3352</v>
      </c>
      <c r="C7" s="77">
        <v>808</v>
      </c>
      <c r="D7" s="77">
        <v>2544</v>
      </c>
      <c r="E7" s="245"/>
      <c r="F7" s="246"/>
      <c r="G7" s="158">
        <v>119</v>
      </c>
      <c r="H7" s="158">
        <v>1146</v>
      </c>
      <c r="I7" s="245"/>
      <c r="J7" s="248"/>
      <c r="K7" s="158">
        <v>58</v>
      </c>
      <c r="L7" s="158">
        <v>182</v>
      </c>
      <c r="M7" s="250"/>
      <c r="N7" s="248"/>
      <c r="O7" s="106">
        <v>0</v>
      </c>
      <c r="P7" s="85">
        <v>8</v>
      </c>
      <c r="Q7" s="250"/>
      <c r="R7" s="248"/>
      <c r="S7" s="158">
        <v>80</v>
      </c>
      <c r="T7" s="158">
        <v>193</v>
      </c>
      <c r="U7" s="250"/>
      <c r="V7" s="248"/>
      <c r="W7" s="158">
        <v>12</v>
      </c>
      <c r="X7" s="158">
        <v>37</v>
      </c>
      <c r="Y7" s="250"/>
      <c r="Z7" s="251"/>
      <c r="AA7" s="158">
        <v>86</v>
      </c>
      <c r="AB7" s="158">
        <v>239</v>
      </c>
      <c r="AC7" s="250"/>
      <c r="AD7" s="248"/>
      <c r="AE7" s="158">
        <v>397</v>
      </c>
      <c r="AF7" s="158">
        <v>460</v>
      </c>
      <c r="AG7" s="250"/>
      <c r="AH7" s="248"/>
      <c r="AI7" s="158">
        <v>56</v>
      </c>
      <c r="AJ7" s="158">
        <v>279</v>
      </c>
      <c r="AK7" s="250"/>
      <c r="AL7" s="248"/>
      <c r="AM7" s="106">
        <v>0</v>
      </c>
      <c r="AN7" s="106">
        <v>0</v>
      </c>
      <c r="AO7" s="254"/>
      <c r="AP7" s="255"/>
      <c r="AQ7" s="106">
        <v>0</v>
      </c>
      <c r="AR7" s="106">
        <v>0</v>
      </c>
      <c r="AS7" s="254"/>
      <c r="AT7" s="256"/>
      <c r="AU7" s="78" t="s">
        <v>248</v>
      </c>
      <c r="AV7" s="78" t="s">
        <v>248</v>
      </c>
      <c r="AW7" s="257"/>
      <c r="AX7" s="258"/>
      <c r="AY7" s="78" t="s">
        <v>248</v>
      </c>
      <c r="AZ7" s="78" t="s">
        <v>248</v>
      </c>
      <c r="BA7" s="257"/>
      <c r="BB7" s="258"/>
      <c r="BC7" s="78" t="s">
        <v>248</v>
      </c>
      <c r="BD7" s="78" t="s">
        <v>248</v>
      </c>
      <c r="BE7" s="257"/>
      <c r="BF7" s="258"/>
      <c r="BG7" s="78" t="s">
        <v>248</v>
      </c>
      <c r="BH7" s="78" t="s">
        <v>248</v>
      </c>
      <c r="BI7" s="257"/>
      <c r="BJ7" s="258"/>
      <c r="BK7" s="78" t="s">
        <v>248</v>
      </c>
      <c r="BL7" s="78" t="s">
        <v>248</v>
      </c>
      <c r="BM7" s="257"/>
      <c r="BN7" s="259"/>
      <c r="BO7" s="78" t="s">
        <v>248</v>
      </c>
      <c r="BP7" s="78" t="s">
        <v>248</v>
      </c>
      <c r="BQ7" s="257"/>
      <c r="BR7" s="258"/>
      <c r="BS7" s="78" t="s">
        <v>248</v>
      </c>
      <c r="BT7" s="78" t="s">
        <v>248</v>
      </c>
      <c r="BU7" s="257"/>
      <c r="BV7" s="258"/>
      <c r="BW7" s="78" t="s">
        <v>248</v>
      </c>
      <c r="BX7" s="78" t="s">
        <v>248</v>
      </c>
      <c r="BY7" s="257"/>
      <c r="BZ7" s="258"/>
      <c r="CA7" s="78" t="s">
        <v>248</v>
      </c>
      <c r="CB7" s="78" t="s">
        <v>248</v>
      </c>
      <c r="CC7" s="257"/>
      <c r="CD7" s="258"/>
      <c r="CE7" s="78" t="s">
        <v>248</v>
      </c>
      <c r="CF7" s="78" t="s">
        <v>248</v>
      </c>
      <c r="CG7" s="257"/>
      <c r="CH7" s="258"/>
      <c r="CI7" s="78" t="s">
        <v>248</v>
      </c>
      <c r="CJ7" s="78" t="s">
        <v>248</v>
      </c>
      <c r="CK7" s="257"/>
      <c r="CL7" s="259"/>
      <c r="CP7" s="147"/>
    </row>
    <row r="8" spans="1:97" ht="15" customHeight="1" x14ac:dyDescent="0.25">
      <c r="A8" s="26" t="s">
        <v>244</v>
      </c>
      <c r="B8" s="86">
        <v>3717</v>
      </c>
      <c r="C8" s="77">
        <v>797</v>
      </c>
      <c r="D8" s="77">
        <v>2920</v>
      </c>
      <c r="E8" s="245"/>
      <c r="F8" s="246"/>
      <c r="G8" s="158">
        <v>154</v>
      </c>
      <c r="H8" s="158">
        <v>1336</v>
      </c>
      <c r="I8" s="245"/>
      <c r="J8" s="248"/>
      <c r="K8" s="158">
        <v>53</v>
      </c>
      <c r="L8" s="158">
        <v>210</v>
      </c>
      <c r="M8" s="250"/>
      <c r="N8" s="248"/>
      <c r="O8" s="106">
        <v>0</v>
      </c>
      <c r="P8" s="85">
        <v>2</v>
      </c>
      <c r="Q8" s="250"/>
      <c r="R8" s="248"/>
      <c r="S8" s="158">
        <v>88</v>
      </c>
      <c r="T8" s="158">
        <v>210</v>
      </c>
      <c r="U8" s="250"/>
      <c r="V8" s="248"/>
      <c r="W8" s="158">
        <v>11</v>
      </c>
      <c r="X8" s="158">
        <v>43</v>
      </c>
      <c r="Y8" s="250"/>
      <c r="Z8" s="251"/>
      <c r="AA8" s="158">
        <v>80</v>
      </c>
      <c r="AB8" s="158">
        <v>247</v>
      </c>
      <c r="AC8" s="250"/>
      <c r="AD8" s="248"/>
      <c r="AE8" s="158">
        <v>354</v>
      </c>
      <c r="AF8" s="158">
        <v>547</v>
      </c>
      <c r="AG8" s="250"/>
      <c r="AH8" s="248"/>
      <c r="AI8" s="158">
        <v>57</v>
      </c>
      <c r="AJ8" s="158">
        <v>325</v>
      </c>
      <c r="AK8" s="250"/>
      <c r="AL8" s="248"/>
      <c r="AM8" s="106">
        <v>0</v>
      </c>
      <c r="AN8" s="106">
        <v>0</v>
      </c>
      <c r="AO8" s="254"/>
      <c r="AP8" s="255"/>
      <c r="AQ8" s="106">
        <v>0</v>
      </c>
      <c r="AR8" s="106">
        <v>0</v>
      </c>
      <c r="AS8" s="254"/>
      <c r="AT8" s="256"/>
      <c r="AU8" s="78" t="s">
        <v>248</v>
      </c>
      <c r="AV8" s="78" t="s">
        <v>248</v>
      </c>
      <c r="AW8" s="257"/>
      <c r="AX8" s="258"/>
      <c r="AY8" s="78" t="s">
        <v>248</v>
      </c>
      <c r="AZ8" s="78" t="s">
        <v>248</v>
      </c>
      <c r="BA8" s="257"/>
      <c r="BB8" s="258"/>
      <c r="BC8" s="78" t="s">
        <v>248</v>
      </c>
      <c r="BD8" s="78" t="s">
        <v>248</v>
      </c>
      <c r="BE8" s="257"/>
      <c r="BF8" s="258"/>
      <c r="BG8" s="78" t="s">
        <v>248</v>
      </c>
      <c r="BH8" s="78" t="s">
        <v>248</v>
      </c>
      <c r="BI8" s="257"/>
      <c r="BJ8" s="258"/>
      <c r="BK8" s="78" t="s">
        <v>248</v>
      </c>
      <c r="BL8" s="78" t="s">
        <v>248</v>
      </c>
      <c r="BM8" s="257"/>
      <c r="BN8" s="259"/>
      <c r="BO8" s="78" t="s">
        <v>248</v>
      </c>
      <c r="BP8" s="78" t="s">
        <v>248</v>
      </c>
      <c r="BQ8" s="257"/>
      <c r="BR8" s="258"/>
      <c r="BS8" s="78" t="s">
        <v>248</v>
      </c>
      <c r="BT8" s="78" t="s">
        <v>248</v>
      </c>
      <c r="BU8" s="257"/>
      <c r="BV8" s="258"/>
      <c r="BW8" s="78" t="s">
        <v>248</v>
      </c>
      <c r="BX8" s="78" t="s">
        <v>248</v>
      </c>
      <c r="BY8" s="257"/>
      <c r="BZ8" s="258"/>
      <c r="CA8" s="78" t="s">
        <v>248</v>
      </c>
      <c r="CB8" s="78" t="s">
        <v>248</v>
      </c>
      <c r="CC8" s="257"/>
      <c r="CD8" s="258"/>
      <c r="CE8" s="78" t="s">
        <v>248</v>
      </c>
      <c r="CF8" s="78" t="s">
        <v>248</v>
      </c>
      <c r="CG8" s="257"/>
      <c r="CH8" s="258"/>
      <c r="CI8" s="78" t="s">
        <v>248</v>
      </c>
      <c r="CJ8" s="78" t="s">
        <v>248</v>
      </c>
      <c r="CK8" s="257"/>
      <c r="CL8" s="259"/>
      <c r="CP8" s="147"/>
    </row>
    <row r="9" spans="1:97" ht="15" customHeight="1" x14ac:dyDescent="0.25">
      <c r="A9" s="157" t="s">
        <v>245</v>
      </c>
      <c r="B9" s="116">
        <v>3318</v>
      </c>
      <c r="C9" s="81">
        <v>788</v>
      </c>
      <c r="D9" s="81">
        <v>2530</v>
      </c>
      <c r="E9" s="263"/>
      <c r="F9" s="264"/>
      <c r="G9" s="117">
        <v>130</v>
      </c>
      <c r="H9" s="115">
        <v>1058</v>
      </c>
      <c r="I9" s="245"/>
      <c r="J9" s="249"/>
      <c r="K9" s="118">
        <v>36</v>
      </c>
      <c r="L9" s="115">
        <v>171</v>
      </c>
      <c r="M9" s="249"/>
      <c r="N9" s="249"/>
      <c r="O9" s="118">
        <v>1</v>
      </c>
      <c r="P9" s="115">
        <v>4</v>
      </c>
      <c r="Q9" s="249"/>
      <c r="R9" s="249"/>
      <c r="S9" s="118">
        <v>79</v>
      </c>
      <c r="T9" s="115">
        <v>85</v>
      </c>
      <c r="U9" s="249"/>
      <c r="V9" s="249"/>
      <c r="W9" s="118">
        <v>6</v>
      </c>
      <c r="X9" s="115">
        <v>28</v>
      </c>
      <c r="Y9" s="249"/>
      <c r="Z9" s="252"/>
      <c r="AA9" s="115">
        <f>14+68</f>
        <v>82</v>
      </c>
      <c r="AB9" s="115">
        <v>190</v>
      </c>
      <c r="AC9" s="249"/>
      <c r="AD9" s="253"/>
      <c r="AE9" s="115">
        <f>317+3+20</f>
        <v>340</v>
      </c>
      <c r="AF9" s="115">
        <v>417</v>
      </c>
      <c r="AG9" s="249"/>
      <c r="AH9" s="253"/>
      <c r="AI9" s="115">
        <v>54</v>
      </c>
      <c r="AJ9" s="115">
        <v>311</v>
      </c>
      <c r="AK9" s="249"/>
      <c r="AL9" s="249"/>
      <c r="AM9" s="119">
        <v>0</v>
      </c>
      <c r="AN9" s="106">
        <v>0</v>
      </c>
      <c r="AO9" s="254"/>
      <c r="AP9" s="249"/>
      <c r="AQ9" s="119">
        <v>0</v>
      </c>
      <c r="AR9" s="106">
        <v>0</v>
      </c>
      <c r="AS9" s="254"/>
      <c r="AT9" s="252"/>
      <c r="AU9" s="117">
        <v>25</v>
      </c>
      <c r="AV9" s="115">
        <v>57</v>
      </c>
      <c r="AW9" s="249"/>
      <c r="AX9" s="253"/>
      <c r="AY9" s="115">
        <v>2</v>
      </c>
      <c r="AZ9" s="115">
        <v>8</v>
      </c>
      <c r="BA9" s="249"/>
      <c r="BB9" s="253"/>
      <c r="BC9" s="115">
        <v>0</v>
      </c>
      <c r="BD9" s="115">
        <v>0</v>
      </c>
      <c r="BE9" s="249"/>
      <c r="BF9" s="253"/>
      <c r="BG9" s="78" t="s">
        <v>248</v>
      </c>
      <c r="BH9" s="115">
        <v>0</v>
      </c>
      <c r="BI9" s="257"/>
      <c r="BJ9" s="258"/>
      <c r="BK9" s="115">
        <v>0</v>
      </c>
      <c r="BL9" s="115">
        <v>0</v>
      </c>
      <c r="BM9" s="249"/>
      <c r="BN9" s="252"/>
      <c r="BO9" s="117">
        <v>1</v>
      </c>
      <c r="BP9" s="115">
        <v>2</v>
      </c>
      <c r="BQ9" s="249"/>
      <c r="BR9" s="253"/>
      <c r="BS9" s="115">
        <v>21</v>
      </c>
      <c r="BT9" s="115">
        <v>52</v>
      </c>
      <c r="BU9" s="249"/>
      <c r="BV9" s="253"/>
      <c r="BW9" s="115">
        <v>0</v>
      </c>
      <c r="BX9" s="115">
        <v>3</v>
      </c>
      <c r="BY9" s="249"/>
      <c r="BZ9" s="253"/>
      <c r="CA9" s="115">
        <v>1</v>
      </c>
      <c r="CB9" s="115">
        <v>3</v>
      </c>
      <c r="CC9" s="249"/>
      <c r="CD9" s="253"/>
      <c r="CE9" s="115">
        <v>10</v>
      </c>
      <c r="CF9" s="78" t="s">
        <v>248</v>
      </c>
      <c r="CG9" s="249"/>
      <c r="CH9" s="253"/>
      <c r="CI9" s="115">
        <v>0</v>
      </c>
      <c r="CJ9" s="115">
        <v>2</v>
      </c>
      <c r="CK9" s="249"/>
      <c r="CL9" s="252"/>
      <c r="CP9" s="147"/>
    </row>
    <row r="10" spans="1:97" ht="15" customHeight="1" x14ac:dyDescent="0.25">
      <c r="A10" s="157" t="s">
        <v>291</v>
      </c>
      <c r="B10" s="116">
        <v>3154</v>
      </c>
      <c r="C10" s="81">
        <v>883</v>
      </c>
      <c r="D10" s="81">
        <v>2271</v>
      </c>
      <c r="E10" s="263"/>
      <c r="F10" s="264"/>
      <c r="G10" s="117">
        <v>2</v>
      </c>
      <c r="H10" s="115">
        <v>2</v>
      </c>
      <c r="I10" s="245"/>
      <c r="J10" s="249"/>
      <c r="K10" s="118">
        <v>0</v>
      </c>
      <c r="L10" s="115">
        <v>6</v>
      </c>
      <c r="M10" s="249"/>
      <c r="N10" s="249"/>
      <c r="O10" s="118">
        <v>1</v>
      </c>
      <c r="P10" s="115">
        <v>4</v>
      </c>
      <c r="Q10" s="249"/>
      <c r="R10" s="249"/>
      <c r="S10" s="118">
        <v>47</v>
      </c>
      <c r="T10" s="115">
        <v>93</v>
      </c>
      <c r="U10" s="249"/>
      <c r="V10" s="249"/>
      <c r="W10" s="118">
        <v>7</v>
      </c>
      <c r="X10" s="115">
        <v>20</v>
      </c>
      <c r="Y10" s="249"/>
      <c r="Z10" s="252"/>
      <c r="AA10" s="115">
        <v>45</v>
      </c>
      <c r="AB10" s="115">
        <v>75</v>
      </c>
      <c r="AC10" s="249"/>
      <c r="AD10" s="253"/>
      <c r="AE10" s="118">
        <v>171</v>
      </c>
      <c r="AF10" s="115">
        <v>163</v>
      </c>
      <c r="AG10" s="249"/>
      <c r="AH10" s="253"/>
      <c r="AI10" s="115">
        <v>21</v>
      </c>
      <c r="AJ10" s="115">
        <v>92</v>
      </c>
      <c r="AK10" s="249"/>
      <c r="AL10" s="249"/>
      <c r="AM10" s="119">
        <v>0</v>
      </c>
      <c r="AN10" s="106">
        <v>0</v>
      </c>
      <c r="AO10" s="254"/>
      <c r="AP10" s="249"/>
      <c r="AQ10" s="119">
        <v>0</v>
      </c>
      <c r="AR10" s="106">
        <v>0</v>
      </c>
      <c r="AS10" s="254"/>
      <c r="AT10" s="252"/>
      <c r="AU10" s="117">
        <v>103</v>
      </c>
      <c r="AV10" s="115">
        <v>931</v>
      </c>
      <c r="AW10" s="249"/>
      <c r="AX10" s="253"/>
      <c r="AY10" s="115">
        <v>50</v>
      </c>
      <c r="AZ10" s="115">
        <v>206</v>
      </c>
      <c r="BA10" s="249"/>
      <c r="BB10" s="253"/>
      <c r="BC10" s="115">
        <v>1</v>
      </c>
      <c r="BD10" s="115">
        <v>2</v>
      </c>
      <c r="BE10" s="249"/>
      <c r="BF10" s="253"/>
      <c r="BG10" s="119">
        <v>0</v>
      </c>
      <c r="BH10" s="85">
        <v>1</v>
      </c>
      <c r="BI10" s="257"/>
      <c r="BJ10" s="258"/>
      <c r="BK10" s="119">
        <v>1</v>
      </c>
      <c r="BL10" s="106">
        <v>3</v>
      </c>
      <c r="BM10" s="249"/>
      <c r="BN10" s="252"/>
      <c r="BO10" s="117">
        <v>69</v>
      </c>
      <c r="BP10" s="115">
        <v>93</v>
      </c>
      <c r="BQ10" s="249"/>
      <c r="BR10" s="253"/>
      <c r="BS10" s="115">
        <v>268</v>
      </c>
      <c r="BT10" s="115">
        <v>247</v>
      </c>
      <c r="BU10" s="249"/>
      <c r="BV10" s="253"/>
      <c r="BW10" s="115">
        <v>17</v>
      </c>
      <c r="BX10" s="115">
        <v>36</v>
      </c>
      <c r="BY10" s="249"/>
      <c r="BZ10" s="253"/>
      <c r="CA10" s="115">
        <v>15</v>
      </c>
      <c r="CB10" s="115">
        <v>23</v>
      </c>
      <c r="CC10" s="249"/>
      <c r="CD10" s="253"/>
      <c r="CE10" s="115">
        <v>60</v>
      </c>
      <c r="CF10" s="115">
        <v>246</v>
      </c>
      <c r="CG10" s="249"/>
      <c r="CH10" s="253"/>
      <c r="CI10" s="115">
        <v>5</v>
      </c>
      <c r="CJ10" s="115">
        <v>28</v>
      </c>
      <c r="CK10" s="249"/>
      <c r="CL10" s="252"/>
      <c r="CM10" s="147"/>
      <c r="CN10" s="147"/>
      <c r="CO10" s="147"/>
      <c r="CP10" s="147"/>
    </row>
    <row r="11" spans="1:97" ht="15" customHeight="1" x14ac:dyDescent="0.25">
      <c r="A11" s="159" t="s">
        <v>312</v>
      </c>
      <c r="B11" s="202">
        <v>4387</v>
      </c>
      <c r="C11" s="198">
        <v>1599</v>
      </c>
      <c r="D11" s="198">
        <v>2788</v>
      </c>
      <c r="E11" s="198">
        <v>1437</v>
      </c>
      <c r="F11" s="198">
        <v>1351</v>
      </c>
      <c r="G11" s="203">
        <v>0</v>
      </c>
      <c r="H11" s="204">
        <v>0</v>
      </c>
      <c r="I11" s="204">
        <v>0</v>
      </c>
      <c r="J11" s="204">
        <v>0</v>
      </c>
      <c r="K11" s="205">
        <v>0</v>
      </c>
      <c r="L11" s="204">
        <v>0</v>
      </c>
      <c r="M11" s="204">
        <v>0</v>
      </c>
      <c r="N11" s="204">
        <v>0</v>
      </c>
      <c r="O11" s="205">
        <v>2</v>
      </c>
      <c r="P11" s="204">
        <v>0</v>
      </c>
      <c r="Q11" s="204">
        <v>0</v>
      </c>
      <c r="R11" s="204">
        <v>0</v>
      </c>
      <c r="S11" s="205">
        <v>32</v>
      </c>
      <c r="T11" s="204">
        <v>48</v>
      </c>
      <c r="U11" s="204">
        <v>48</v>
      </c>
      <c r="V11" s="204">
        <v>0</v>
      </c>
      <c r="W11" s="205">
        <v>1</v>
      </c>
      <c r="X11" s="204">
        <v>5</v>
      </c>
      <c r="Y11" s="204">
        <v>2</v>
      </c>
      <c r="Z11" s="206">
        <v>3</v>
      </c>
      <c r="AA11" s="204">
        <v>21</v>
      </c>
      <c r="AB11" s="204">
        <v>26</v>
      </c>
      <c r="AC11" s="204">
        <v>26</v>
      </c>
      <c r="AD11" s="207">
        <v>0</v>
      </c>
      <c r="AE11" s="204">
        <v>101</v>
      </c>
      <c r="AF11" s="204">
        <v>48</v>
      </c>
      <c r="AG11" s="204">
        <v>48</v>
      </c>
      <c r="AH11" s="207">
        <v>0</v>
      </c>
      <c r="AI11" s="204">
        <v>8</v>
      </c>
      <c r="AJ11" s="204">
        <v>32</v>
      </c>
      <c r="AK11" s="204">
        <v>31</v>
      </c>
      <c r="AL11" s="204">
        <v>1</v>
      </c>
      <c r="AM11" s="208">
        <v>0</v>
      </c>
      <c r="AN11" s="209">
        <v>0</v>
      </c>
      <c r="AO11" s="209">
        <v>0</v>
      </c>
      <c r="AP11" s="210">
        <v>0</v>
      </c>
      <c r="AQ11" s="208">
        <v>0</v>
      </c>
      <c r="AR11" s="209">
        <v>0</v>
      </c>
      <c r="AS11" s="209">
        <v>0</v>
      </c>
      <c r="AT11" s="211">
        <v>0</v>
      </c>
      <c r="AU11" s="203">
        <v>347</v>
      </c>
      <c r="AV11" s="204">
        <v>1196</v>
      </c>
      <c r="AW11" s="204">
        <v>192</v>
      </c>
      <c r="AX11" s="207">
        <v>1004</v>
      </c>
      <c r="AY11" s="204">
        <v>102</v>
      </c>
      <c r="AZ11" s="204">
        <v>270</v>
      </c>
      <c r="BA11" s="204">
        <v>85</v>
      </c>
      <c r="BB11" s="207">
        <v>185</v>
      </c>
      <c r="BC11" s="204">
        <v>9</v>
      </c>
      <c r="BD11" s="204">
        <v>17</v>
      </c>
      <c r="BE11" s="204">
        <v>13</v>
      </c>
      <c r="BF11" s="207">
        <v>4</v>
      </c>
      <c r="BG11" s="210">
        <v>0</v>
      </c>
      <c r="BH11" s="210">
        <v>0</v>
      </c>
      <c r="BI11" s="210">
        <v>0</v>
      </c>
      <c r="BJ11" s="207">
        <v>0</v>
      </c>
      <c r="BK11" s="204">
        <v>7</v>
      </c>
      <c r="BL11" s="204">
        <v>9</v>
      </c>
      <c r="BM11" s="204">
        <v>6</v>
      </c>
      <c r="BN11" s="206">
        <v>3</v>
      </c>
      <c r="BO11" s="203">
        <v>225</v>
      </c>
      <c r="BP11" s="204">
        <v>119</v>
      </c>
      <c r="BQ11" s="204">
        <v>113</v>
      </c>
      <c r="BR11" s="207">
        <v>6</v>
      </c>
      <c r="BS11" s="204">
        <v>542</v>
      </c>
      <c r="BT11" s="204">
        <v>384</v>
      </c>
      <c r="BU11" s="204">
        <v>363</v>
      </c>
      <c r="BV11" s="207">
        <v>21</v>
      </c>
      <c r="BW11" s="204">
        <v>35</v>
      </c>
      <c r="BX11" s="204">
        <v>56</v>
      </c>
      <c r="BY11" s="204">
        <v>48</v>
      </c>
      <c r="BZ11" s="207">
        <v>8</v>
      </c>
      <c r="CA11" s="204">
        <v>38</v>
      </c>
      <c r="CB11" s="204">
        <v>76</v>
      </c>
      <c r="CC11" s="204">
        <v>69</v>
      </c>
      <c r="CD11" s="207">
        <v>7</v>
      </c>
      <c r="CE11" s="204">
        <v>118</v>
      </c>
      <c r="CF11" s="204">
        <v>409</v>
      </c>
      <c r="CG11" s="204">
        <v>323</v>
      </c>
      <c r="CH11" s="207">
        <v>86</v>
      </c>
      <c r="CI11" s="204">
        <v>11</v>
      </c>
      <c r="CJ11" s="204">
        <v>93</v>
      </c>
      <c r="CK11" s="204">
        <v>70</v>
      </c>
      <c r="CL11" s="206">
        <v>23</v>
      </c>
      <c r="CM11" s="147"/>
      <c r="CN11" s="147"/>
      <c r="CO11" s="147"/>
      <c r="CP11" s="147"/>
    </row>
    <row r="12" spans="1:97" x14ac:dyDescent="0.25">
      <c r="A12" s="80" t="s">
        <v>260</v>
      </c>
      <c r="B12" s="146"/>
      <c r="G12" s="49"/>
      <c r="H12" s="49"/>
      <c r="I12" s="49"/>
      <c r="J12" s="49"/>
      <c r="N12" s="11"/>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149"/>
      <c r="CN12" s="149"/>
      <c r="CO12" s="149"/>
      <c r="CP12" s="149"/>
    </row>
    <row r="13" spans="1:97" x14ac:dyDescent="0.25">
      <c r="A13" s="47" t="s">
        <v>240</v>
      </c>
      <c r="B13" s="135"/>
      <c r="F13" s="25"/>
      <c r="V13" s="24"/>
    </row>
    <row r="14" spans="1:97" x14ac:dyDescent="0.25">
      <c r="A14" s="220" t="s">
        <v>261</v>
      </c>
      <c r="B14" s="49"/>
      <c r="C14" s="49"/>
      <c r="D14" s="49"/>
      <c r="E14" s="49"/>
      <c r="F14" s="49"/>
      <c r="G14" s="49"/>
      <c r="H14" s="49"/>
      <c r="I14" s="49"/>
      <c r="J14" s="221"/>
      <c r="K14" s="49"/>
      <c r="L14" s="49"/>
      <c r="O14" s="147"/>
      <c r="P14" s="147"/>
      <c r="V14" s="24"/>
    </row>
    <row r="15" spans="1:97" x14ac:dyDescent="0.25">
      <c r="A15" s="220" t="s">
        <v>344</v>
      </c>
      <c r="B15" s="49"/>
      <c r="C15" s="49"/>
      <c r="D15" s="49"/>
      <c r="E15" s="49"/>
      <c r="F15" s="49"/>
      <c r="G15" s="49"/>
      <c r="H15" s="49"/>
      <c r="I15" s="49"/>
      <c r="J15" s="221"/>
      <c r="K15" s="49"/>
      <c r="L15" s="49"/>
      <c r="O15" s="147"/>
      <c r="P15" s="147"/>
    </row>
    <row r="16" spans="1:97" x14ac:dyDescent="0.25">
      <c r="A16" s="222"/>
      <c r="B16" s="49"/>
      <c r="C16" s="49"/>
      <c r="D16" s="49"/>
      <c r="E16" s="49"/>
      <c r="F16" s="49"/>
      <c r="G16" s="49"/>
      <c r="H16" s="49"/>
      <c r="I16" s="49"/>
      <c r="J16" s="221"/>
      <c r="K16" s="49"/>
      <c r="L16" s="49"/>
    </row>
    <row r="17" spans="1:12" x14ac:dyDescent="0.25">
      <c r="A17" s="73" t="s">
        <v>249</v>
      </c>
      <c r="B17" s="49"/>
      <c r="C17" s="49"/>
      <c r="D17" s="49"/>
      <c r="E17" s="49"/>
      <c r="F17" s="49"/>
      <c r="G17" s="49"/>
      <c r="H17" s="49"/>
      <c r="I17" s="49"/>
      <c r="J17" s="221"/>
      <c r="K17" s="49"/>
      <c r="L17" s="49"/>
    </row>
    <row r="18" spans="1:12" x14ac:dyDescent="0.25">
      <c r="A18" s="72" t="s">
        <v>247</v>
      </c>
      <c r="B18" s="49"/>
      <c r="C18" s="49"/>
      <c r="D18" s="49"/>
      <c r="E18" s="49"/>
      <c r="F18" s="49"/>
      <c r="G18" s="49"/>
      <c r="H18" s="49"/>
      <c r="I18" s="49"/>
      <c r="J18" s="221"/>
      <c r="K18" s="49"/>
      <c r="L18" s="49"/>
    </row>
  </sheetData>
  <mergeCells count="27">
    <mergeCell ref="CE4:CH4"/>
    <mergeCell ref="BO3:CL3"/>
    <mergeCell ref="G4:J4"/>
    <mergeCell ref="K4:N4"/>
    <mergeCell ref="O4:R4"/>
    <mergeCell ref="S4:V4"/>
    <mergeCell ref="W4:Z4"/>
    <mergeCell ref="AA4:AD4"/>
    <mergeCell ref="AE4:AH4"/>
    <mergeCell ref="AI4:AL4"/>
    <mergeCell ref="AM4:AP4"/>
    <mergeCell ref="CI4:CL4"/>
    <mergeCell ref="BK4:BN4"/>
    <mergeCell ref="BO4:BR4"/>
    <mergeCell ref="BS4:BV4"/>
    <mergeCell ref="BW4:BZ4"/>
    <mergeCell ref="CA4:CD4"/>
    <mergeCell ref="A3:A5"/>
    <mergeCell ref="AU4:AX4"/>
    <mergeCell ref="AY4:BB4"/>
    <mergeCell ref="BC4:BF4"/>
    <mergeCell ref="BG4:BJ4"/>
    <mergeCell ref="B3:F4"/>
    <mergeCell ref="G3:Z3"/>
    <mergeCell ref="AA3:AT3"/>
    <mergeCell ref="AU3:BN3"/>
    <mergeCell ref="AQ4:AT4"/>
  </mergeCells>
  <phoneticPr fontId="6" type="noConversion"/>
  <hyperlinks>
    <hyperlink ref="A2" location="Index!A1" display="Index"/>
  </hyperlinks>
  <pageMargins left="0.75" right="0.75" top="1" bottom="1" header="0.5" footer="0.5"/>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1"/>
  <sheetViews>
    <sheetView zoomScaleNormal="100" workbookViewId="0">
      <pane xSplit="1" ySplit="3" topLeftCell="B19" activePane="bottomRight" state="frozen"/>
      <selection pane="topRight" activeCell="B1" sqref="B1"/>
      <selection pane="bottomLeft" activeCell="A5" sqref="A5"/>
      <selection pane="bottomRight"/>
    </sheetView>
  </sheetViews>
  <sheetFormatPr defaultColWidth="9.109375" defaultRowHeight="13.2" x14ac:dyDescent="0.25"/>
  <cols>
    <col min="1" max="1" width="50.33203125" style="11" customWidth="1"/>
    <col min="2" max="2" width="11.44140625" style="7" customWidth="1"/>
    <col min="3" max="3" width="11" style="15" customWidth="1"/>
    <col min="4" max="4" width="12.33203125" style="15" customWidth="1"/>
    <col min="5" max="5" width="12.88671875" style="15" customWidth="1"/>
    <col min="6" max="6" width="11.44140625" style="15" customWidth="1"/>
    <col min="7" max="7" width="12.88671875" style="15" customWidth="1"/>
    <col min="8" max="8" width="11.44140625" style="15" customWidth="1"/>
    <col min="9" max="9" width="13.6640625" style="15" customWidth="1"/>
    <col min="10" max="11" width="11.44140625" style="15" customWidth="1"/>
    <col min="12" max="12" width="15.44140625" style="15" customWidth="1"/>
    <col min="13" max="13" width="11.44140625" style="15" customWidth="1"/>
    <col min="14" max="14" width="12.33203125" style="15" customWidth="1"/>
    <col min="15" max="16384" width="9.109375" style="15"/>
  </cols>
  <sheetData>
    <row r="1" spans="1:14" s="11" customFormat="1" x14ac:dyDescent="0.25">
      <c r="A1" s="7" t="s">
        <v>326</v>
      </c>
      <c r="B1" s="56"/>
      <c r="C1" s="7"/>
      <c r="D1" s="7"/>
      <c r="E1" s="7"/>
      <c r="F1" s="7"/>
      <c r="G1" s="7"/>
      <c r="H1" s="7"/>
      <c r="I1" s="7"/>
      <c r="J1" s="7"/>
      <c r="K1" s="7"/>
      <c r="L1" s="7"/>
      <c r="M1" s="7"/>
      <c r="N1" s="7"/>
    </row>
    <row r="2" spans="1:14" s="11" customFormat="1" x14ac:dyDescent="0.25">
      <c r="A2" s="12" t="s">
        <v>22</v>
      </c>
      <c r="B2" s="7"/>
      <c r="C2" s="15"/>
      <c r="D2" s="15"/>
      <c r="E2" s="15"/>
      <c r="F2" s="7"/>
      <c r="G2" s="15"/>
      <c r="H2" s="15"/>
      <c r="I2" s="15"/>
      <c r="J2" s="7"/>
      <c r="K2" s="15"/>
      <c r="L2" s="15"/>
      <c r="M2" s="15"/>
      <c r="N2" s="7"/>
    </row>
    <row r="3" spans="1:14" s="11" customFormat="1" ht="72" customHeight="1" x14ac:dyDescent="0.25">
      <c r="A3" s="42"/>
      <c r="B3" s="28" t="s">
        <v>303</v>
      </c>
      <c r="C3" s="28" t="s">
        <v>23</v>
      </c>
      <c r="D3" s="28" t="s">
        <v>24</v>
      </c>
      <c r="E3" s="28" t="s">
        <v>25</v>
      </c>
      <c r="F3" s="28" t="s">
        <v>26</v>
      </c>
      <c r="G3" s="28" t="s">
        <v>27</v>
      </c>
      <c r="H3" s="28" t="s">
        <v>28</v>
      </c>
      <c r="I3" s="28" t="s">
        <v>281</v>
      </c>
      <c r="J3" s="28" t="s">
        <v>29</v>
      </c>
      <c r="K3" s="28" t="s">
        <v>30</v>
      </c>
      <c r="L3" s="28" t="s">
        <v>31</v>
      </c>
      <c r="M3" s="28" t="s">
        <v>32</v>
      </c>
      <c r="N3" s="28" t="s">
        <v>33</v>
      </c>
    </row>
    <row r="4" spans="1:14" ht="30" customHeight="1" x14ac:dyDescent="0.25">
      <c r="A4" s="46" t="s">
        <v>298</v>
      </c>
      <c r="B4" s="97">
        <v>823</v>
      </c>
      <c r="C4" s="97">
        <v>255</v>
      </c>
      <c r="D4" s="97">
        <v>85</v>
      </c>
      <c r="E4" s="97">
        <v>25</v>
      </c>
      <c r="F4" s="97">
        <v>30</v>
      </c>
      <c r="G4" s="97">
        <v>1</v>
      </c>
      <c r="H4" s="97">
        <v>79</v>
      </c>
      <c r="I4" s="97">
        <v>19</v>
      </c>
      <c r="J4" s="97">
        <v>9</v>
      </c>
      <c r="K4" s="97">
        <v>113</v>
      </c>
      <c r="L4" s="97">
        <v>86</v>
      </c>
      <c r="M4" s="97">
        <v>109</v>
      </c>
      <c r="N4" s="97">
        <v>12</v>
      </c>
    </row>
    <row r="5" spans="1:14" s="57" customFormat="1" ht="15.6" x14ac:dyDescent="0.25">
      <c r="A5" s="148" t="s">
        <v>308</v>
      </c>
      <c r="B5" s="97">
        <v>564</v>
      </c>
      <c r="C5" s="94">
        <v>174</v>
      </c>
      <c r="D5" s="94">
        <v>55</v>
      </c>
      <c r="E5" s="94">
        <v>18</v>
      </c>
      <c r="F5" s="94">
        <v>25</v>
      </c>
      <c r="G5" s="94">
        <v>1</v>
      </c>
      <c r="H5" s="94">
        <v>57</v>
      </c>
      <c r="I5" s="94">
        <v>14</v>
      </c>
      <c r="J5" s="94">
        <v>6</v>
      </c>
      <c r="K5" s="94">
        <v>70</v>
      </c>
      <c r="L5" s="94">
        <v>60</v>
      </c>
      <c r="M5" s="94">
        <v>75</v>
      </c>
      <c r="N5" s="94">
        <v>9</v>
      </c>
    </row>
    <row r="6" spans="1:14" s="58" customFormat="1" x14ac:dyDescent="0.25">
      <c r="A6" s="125" t="s">
        <v>35</v>
      </c>
      <c r="B6" s="97">
        <v>48</v>
      </c>
      <c r="C6" s="94">
        <v>18</v>
      </c>
      <c r="D6" s="94">
        <v>8</v>
      </c>
      <c r="E6" s="94">
        <v>3</v>
      </c>
      <c r="F6" s="94">
        <v>0</v>
      </c>
      <c r="G6" s="94">
        <v>0</v>
      </c>
      <c r="H6" s="94">
        <v>3</v>
      </c>
      <c r="I6" s="94">
        <v>1</v>
      </c>
      <c r="J6" s="94">
        <v>0</v>
      </c>
      <c r="K6" s="94">
        <v>8</v>
      </c>
      <c r="L6" s="94">
        <v>2</v>
      </c>
      <c r="M6" s="94">
        <v>4</v>
      </c>
      <c r="N6" s="94">
        <v>1</v>
      </c>
    </row>
    <row r="7" spans="1:14" s="57" customFormat="1" x14ac:dyDescent="0.25">
      <c r="A7" s="125" t="s">
        <v>36</v>
      </c>
      <c r="B7" s="97">
        <v>211</v>
      </c>
      <c r="C7" s="94">
        <v>63</v>
      </c>
      <c r="D7" s="94">
        <v>22</v>
      </c>
      <c r="E7" s="94">
        <v>4</v>
      </c>
      <c r="F7" s="94">
        <v>5</v>
      </c>
      <c r="G7" s="94">
        <v>0</v>
      </c>
      <c r="H7" s="94">
        <v>19</v>
      </c>
      <c r="I7" s="94">
        <v>4</v>
      </c>
      <c r="J7" s="94">
        <v>3</v>
      </c>
      <c r="K7" s="94">
        <v>35</v>
      </c>
      <c r="L7" s="94">
        <v>24</v>
      </c>
      <c r="M7" s="94">
        <v>30</v>
      </c>
      <c r="N7" s="94">
        <v>2</v>
      </c>
    </row>
    <row r="8" spans="1:14" ht="30" customHeight="1" x14ac:dyDescent="0.25">
      <c r="A8" s="46" t="s">
        <v>293</v>
      </c>
      <c r="B8" s="97">
        <v>808</v>
      </c>
      <c r="C8" s="97">
        <v>278</v>
      </c>
      <c r="D8" s="97">
        <v>99</v>
      </c>
      <c r="E8" s="97">
        <v>29</v>
      </c>
      <c r="F8" s="97">
        <v>38</v>
      </c>
      <c r="G8" s="97">
        <v>1</v>
      </c>
      <c r="H8" s="97">
        <v>63</v>
      </c>
      <c r="I8" s="97">
        <v>16</v>
      </c>
      <c r="J8" s="97">
        <v>12</v>
      </c>
      <c r="K8" s="97">
        <v>88</v>
      </c>
      <c r="L8" s="97">
        <v>82</v>
      </c>
      <c r="M8" s="97">
        <v>94</v>
      </c>
      <c r="N8" s="97">
        <v>8</v>
      </c>
    </row>
    <row r="9" spans="1:14" s="57" customFormat="1" ht="15.6" x14ac:dyDescent="0.25">
      <c r="A9" s="148" t="s">
        <v>308</v>
      </c>
      <c r="B9" s="97">
        <v>682</v>
      </c>
      <c r="C9" s="94">
        <v>242</v>
      </c>
      <c r="D9" s="94">
        <v>78</v>
      </c>
      <c r="E9" s="94">
        <v>26</v>
      </c>
      <c r="F9" s="94">
        <v>35</v>
      </c>
      <c r="G9" s="94">
        <v>1</v>
      </c>
      <c r="H9" s="94">
        <v>56</v>
      </c>
      <c r="I9" s="94">
        <v>14</v>
      </c>
      <c r="J9" s="94">
        <v>12</v>
      </c>
      <c r="K9" s="94">
        <v>72</v>
      </c>
      <c r="L9" s="94">
        <v>67</v>
      </c>
      <c r="M9" s="94">
        <v>71</v>
      </c>
      <c r="N9" s="94">
        <v>8</v>
      </c>
    </row>
    <row r="10" spans="1:14" s="57" customFormat="1" x14ac:dyDescent="0.25">
      <c r="A10" s="125" t="s">
        <v>35</v>
      </c>
      <c r="B10" s="97">
        <v>9</v>
      </c>
      <c r="C10" s="94">
        <v>2</v>
      </c>
      <c r="D10" s="94">
        <v>3</v>
      </c>
      <c r="E10" s="94">
        <v>0</v>
      </c>
      <c r="F10" s="94">
        <v>0</v>
      </c>
      <c r="G10" s="94">
        <v>0</v>
      </c>
      <c r="H10" s="94">
        <v>0</v>
      </c>
      <c r="I10" s="94">
        <v>0</v>
      </c>
      <c r="J10" s="94">
        <v>0</v>
      </c>
      <c r="K10" s="94">
        <v>1</v>
      </c>
      <c r="L10" s="94">
        <v>1</v>
      </c>
      <c r="M10" s="94">
        <v>2</v>
      </c>
      <c r="N10" s="94">
        <v>0</v>
      </c>
    </row>
    <row r="11" spans="1:14" s="58" customFormat="1" x14ac:dyDescent="0.25">
      <c r="A11" s="125" t="s">
        <v>36</v>
      </c>
      <c r="B11" s="97">
        <v>117</v>
      </c>
      <c r="C11" s="94">
        <v>34</v>
      </c>
      <c r="D11" s="94">
        <v>18</v>
      </c>
      <c r="E11" s="94">
        <v>3</v>
      </c>
      <c r="F11" s="94">
        <v>3</v>
      </c>
      <c r="G11" s="94">
        <v>0</v>
      </c>
      <c r="H11" s="94">
        <v>7</v>
      </c>
      <c r="I11" s="94">
        <v>2</v>
      </c>
      <c r="J11" s="94">
        <v>0</v>
      </c>
      <c r="K11" s="94">
        <v>15</v>
      </c>
      <c r="L11" s="94">
        <v>14</v>
      </c>
      <c r="M11" s="94">
        <v>21</v>
      </c>
      <c r="N11" s="94">
        <v>0</v>
      </c>
    </row>
    <row r="12" spans="1:14" ht="30" customHeight="1" x14ac:dyDescent="0.25">
      <c r="A12" s="27" t="s">
        <v>294</v>
      </c>
      <c r="B12" s="97">
        <v>797</v>
      </c>
      <c r="C12" s="97">
        <v>300</v>
      </c>
      <c r="D12" s="97">
        <v>119</v>
      </c>
      <c r="E12" s="97">
        <v>31</v>
      </c>
      <c r="F12" s="97">
        <v>29</v>
      </c>
      <c r="G12" s="97">
        <v>0</v>
      </c>
      <c r="H12" s="97">
        <v>80</v>
      </c>
      <c r="I12" s="97">
        <v>6</v>
      </c>
      <c r="J12" s="97">
        <v>13</v>
      </c>
      <c r="K12" s="97">
        <v>102</v>
      </c>
      <c r="L12" s="97">
        <v>101</v>
      </c>
      <c r="M12" s="97">
        <v>5</v>
      </c>
      <c r="N12" s="97">
        <v>11</v>
      </c>
    </row>
    <row r="13" spans="1:14" s="57" customFormat="1" ht="15.6" x14ac:dyDescent="0.25">
      <c r="A13" s="148" t="s">
        <v>308</v>
      </c>
      <c r="B13" s="97">
        <v>660</v>
      </c>
      <c r="C13" s="94">
        <v>255</v>
      </c>
      <c r="D13" s="94">
        <v>89</v>
      </c>
      <c r="E13" s="94">
        <v>28</v>
      </c>
      <c r="F13" s="94">
        <v>27</v>
      </c>
      <c r="G13" s="94">
        <v>0</v>
      </c>
      <c r="H13" s="94">
        <v>67</v>
      </c>
      <c r="I13" s="94">
        <v>6</v>
      </c>
      <c r="J13" s="94">
        <v>11</v>
      </c>
      <c r="K13" s="94">
        <v>76</v>
      </c>
      <c r="L13" s="94">
        <v>87</v>
      </c>
      <c r="M13" s="94">
        <v>4</v>
      </c>
      <c r="N13" s="94">
        <v>10</v>
      </c>
    </row>
    <row r="14" spans="1:14" s="57" customFormat="1" x14ac:dyDescent="0.25">
      <c r="A14" s="125" t="s">
        <v>35</v>
      </c>
      <c r="B14" s="94">
        <v>0</v>
      </c>
      <c r="C14" s="94">
        <v>0</v>
      </c>
      <c r="D14" s="94">
        <v>0</v>
      </c>
      <c r="E14" s="94">
        <v>0</v>
      </c>
      <c r="F14" s="94">
        <v>0</v>
      </c>
      <c r="G14" s="94">
        <v>0</v>
      </c>
      <c r="H14" s="94">
        <v>0</v>
      </c>
      <c r="I14" s="94">
        <v>0</v>
      </c>
      <c r="J14" s="94">
        <v>0</v>
      </c>
      <c r="K14" s="94">
        <v>0</v>
      </c>
      <c r="L14" s="94">
        <v>0</v>
      </c>
      <c r="M14" s="94">
        <v>0</v>
      </c>
      <c r="N14" s="94">
        <v>0</v>
      </c>
    </row>
    <row r="15" spans="1:14" s="57" customFormat="1" x14ac:dyDescent="0.25">
      <c r="A15" s="125" t="s">
        <v>36</v>
      </c>
      <c r="B15" s="97">
        <v>137</v>
      </c>
      <c r="C15" s="94">
        <v>45</v>
      </c>
      <c r="D15" s="94">
        <v>30</v>
      </c>
      <c r="E15" s="94">
        <v>3</v>
      </c>
      <c r="F15" s="94">
        <v>2</v>
      </c>
      <c r="G15" s="94">
        <v>0</v>
      </c>
      <c r="H15" s="94">
        <v>13</v>
      </c>
      <c r="I15" s="94">
        <v>0</v>
      </c>
      <c r="J15" s="94">
        <v>2</v>
      </c>
      <c r="K15" s="94">
        <v>26</v>
      </c>
      <c r="L15" s="94">
        <v>14</v>
      </c>
      <c r="M15" s="94">
        <v>1</v>
      </c>
      <c r="N15" s="94">
        <v>1</v>
      </c>
    </row>
    <row r="16" spans="1:14" s="7" customFormat="1" ht="30" customHeight="1" x14ac:dyDescent="0.25">
      <c r="A16" s="27" t="s">
        <v>295</v>
      </c>
      <c r="B16" s="97">
        <v>788</v>
      </c>
      <c r="C16" s="122">
        <v>316</v>
      </c>
      <c r="D16" s="122">
        <v>112</v>
      </c>
      <c r="E16" s="122">
        <v>37</v>
      </c>
      <c r="F16" s="122">
        <v>34</v>
      </c>
      <c r="G16" s="122">
        <v>0</v>
      </c>
      <c r="H16" s="122">
        <v>80</v>
      </c>
      <c r="I16" s="122">
        <v>1</v>
      </c>
      <c r="J16" s="122">
        <v>18</v>
      </c>
      <c r="K16" s="122">
        <v>100</v>
      </c>
      <c r="L16" s="122">
        <v>80</v>
      </c>
      <c r="M16" s="122">
        <v>4</v>
      </c>
      <c r="N16" s="122">
        <v>6</v>
      </c>
    </row>
    <row r="17" spans="1:15" s="57" customFormat="1" ht="15.6" x14ac:dyDescent="0.25">
      <c r="A17" s="148" t="s">
        <v>308</v>
      </c>
      <c r="B17" s="97">
        <v>680</v>
      </c>
      <c r="C17" s="121">
        <v>270</v>
      </c>
      <c r="D17" s="121">
        <v>96</v>
      </c>
      <c r="E17" s="121">
        <v>36</v>
      </c>
      <c r="F17" s="121">
        <v>28</v>
      </c>
      <c r="G17" s="121">
        <v>0</v>
      </c>
      <c r="H17" s="121">
        <v>70</v>
      </c>
      <c r="I17" s="121">
        <v>0</v>
      </c>
      <c r="J17" s="121">
        <v>17</v>
      </c>
      <c r="K17" s="121">
        <v>83</v>
      </c>
      <c r="L17" s="121">
        <v>70</v>
      </c>
      <c r="M17" s="121">
        <v>4</v>
      </c>
      <c r="N17" s="121">
        <v>6</v>
      </c>
    </row>
    <row r="18" spans="1:15" s="57" customFormat="1" x14ac:dyDescent="0.25">
      <c r="A18" s="125" t="s">
        <v>35</v>
      </c>
      <c r="B18" s="97">
        <v>1</v>
      </c>
      <c r="C18" s="121">
        <v>1</v>
      </c>
      <c r="D18" s="121">
        <v>0</v>
      </c>
      <c r="E18" s="121">
        <v>0</v>
      </c>
      <c r="F18" s="121">
        <v>0</v>
      </c>
      <c r="G18" s="121">
        <v>0</v>
      </c>
      <c r="H18" s="121">
        <v>0</v>
      </c>
      <c r="I18" s="121">
        <v>0</v>
      </c>
      <c r="J18" s="121">
        <v>0</v>
      </c>
      <c r="K18" s="121">
        <v>0</v>
      </c>
      <c r="L18" s="121">
        <v>0</v>
      </c>
      <c r="M18" s="121">
        <v>0</v>
      </c>
      <c r="N18" s="121">
        <v>0</v>
      </c>
    </row>
    <row r="19" spans="1:15" s="57" customFormat="1" x14ac:dyDescent="0.25">
      <c r="A19" s="125" t="s">
        <v>36</v>
      </c>
      <c r="B19" s="97">
        <v>107</v>
      </c>
      <c r="C19" s="121">
        <v>45</v>
      </c>
      <c r="D19" s="121">
        <v>16</v>
      </c>
      <c r="E19" s="121">
        <v>1</v>
      </c>
      <c r="F19" s="121">
        <v>6</v>
      </c>
      <c r="G19" s="121">
        <v>0</v>
      </c>
      <c r="H19" s="121">
        <v>10</v>
      </c>
      <c r="I19" s="121">
        <v>1</v>
      </c>
      <c r="J19" s="121">
        <v>1</v>
      </c>
      <c r="K19" s="121">
        <v>17</v>
      </c>
      <c r="L19" s="121">
        <v>10</v>
      </c>
      <c r="M19" s="121">
        <v>0</v>
      </c>
      <c r="N19" s="121">
        <v>0</v>
      </c>
    </row>
    <row r="20" spans="1:15" s="7" customFormat="1" ht="30" customHeight="1" x14ac:dyDescent="0.25">
      <c r="A20" s="27" t="s">
        <v>296</v>
      </c>
      <c r="B20" s="97">
        <v>883</v>
      </c>
      <c r="C20" s="122">
        <v>362</v>
      </c>
      <c r="D20" s="122">
        <v>103</v>
      </c>
      <c r="E20" s="122">
        <v>39</v>
      </c>
      <c r="F20" s="122">
        <v>41</v>
      </c>
      <c r="G20" s="122">
        <v>0</v>
      </c>
      <c r="H20" s="122">
        <v>79</v>
      </c>
      <c r="I20" s="122">
        <v>5</v>
      </c>
      <c r="J20" s="122">
        <v>22</v>
      </c>
      <c r="K20" s="122">
        <v>123</v>
      </c>
      <c r="L20" s="122">
        <v>99</v>
      </c>
      <c r="M20" s="122">
        <v>2</v>
      </c>
      <c r="N20" s="122">
        <v>8</v>
      </c>
    </row>
    <row r="21" spans="1:15" s="57" customFormat="1" ht="15.6" x14ac:dyDescent="0.25">
      <c r="A21" s="148" t="s">
        <v>308</v>
      </c>
      <c r="B21" s="97">
        <v>780</v>
      </c>
      <c r="C21" s="121">
        <v>323</v>
      </c>
      <c r="D21" s="121">
        <v>91</v>
      </c>
      <c r="E21" s="121">
        <v>35</v>
      </c>
      <c r="F21" s="121">
        <v>37</v>
      </c>
      <c r="G21" s="121">
        <v>0</v>
      </c>
      <c r="H21" s="121">
        <v>74</v>
      </c>
      <c r="I21" s="121">
        <v>5</v>
      </c>
      <c r="J21" s="121">
        <v>20</v>
      </c>
      <c r="K21" s="121">
        <v>101</v>
      </c>
      <c r="L21" s="121">
        <v>86</v>
      </c>
      <c r="M21" s="121">
        <v>1</v>
      </c>
      <c r="N21" s="121">
        <v>7</v>
      </c>
    </row>
    <row r="22" spans="1:15" s="57" customFormat="1" x14ac:dyDescent="0.25">
      <c r="A22" s="125" t="s">
        <v>35</v>
      </c>
      <c r="B22" s="97">
        <v>11</v>
      </c>
      <c r="C22" s="121">
        <v>7</v>
      </c>
      <c r="D22" s="121">
        <v>0</v>
      </c>
      <c r="E22" s="121">
        <v>1</v>
      </c>
      <c r="F22" s="121">
        <v>0</v>
      </c>
      <c r="G22" s="121">
        <v>0</v>
      </c>
      <c r="H22" s="121">
        <v>0</v>
      </c>
      <c r="I22" s="121">
        <v>0</v>
      </c>
      <c r="J22" s="121">
        <v>0</v>
      </c>
      <c r="K22" s="121">
        <v>1</v>
      </c>
      <c r="L22" s="121">
        <v>2</v>
      </c>
      <c r="M22" s="121">
        <v>0</v>
      </c>
      <c r="N22" s="121">
        <v>0</v>
      </c>
    </row>
    <row r="23" spans="1:15" s="162" customFormat="1" x14ac:dyDescent="0.25">
      <c r="A23" s="161" t="s">
        <v>36</v>
      </c>
      <c r="B23" s="97">
        <v>92</v>
      </c>
      <c r="C23" s="121">
        <v>32</v>
      </c>
      <c r="D23" s="121">
        <v>12</v>
      </c>
      <c r="E23" s="121">
        <v>3</v>
      </c>
      <c r="F23" s="121">
        <v>4</v>
      </c>
      <c r="G23" s="121">
        <v>0</v>
      </c>
      <c r="H23" s="121">
        <v>5</v>
      </c>
      <c r="I23" s="121">
        <v>0</v>
      </c>
      <c r="J23" s="121">
        <v>2</v>
      </c>
      <c r="K23" s="121">
        <v>21</v>
      </c>
      <c r="L23" s="121">
        <v>11</v>
      </c>
      <c r="M23" s="121">
        <v>1</v>
      </c>
      <c r="N23" s="121">
        <v>1</v>
      </c>
    </row>
    <row r="24" spans="1:15" s="7" customFormat="1" ht="30" customHeight="1" x14ac:dyDescent="0.25">
      <c r="A24" s="212" t="s">
        <v>328</v>
      </c>
      <c r="B24" s="97">
        <v>1599</v>
      </c>
      <c r="C24" s="122">
        <v>660</v>
      </c>
      <c r="D24" s="122">
        <v>215</v>
      </c>
      <c r="E24" s="122">
        <v>34</v>
      </c>
      <c r="F24" s="122">
        <v>94</v>
      </c>
      <c r="G24" s="122">
        <v>4</v>
      </c>
      <c r="H24" s="122">
        <v>136</v>
      </c>
      <c r="I24" s="122">
        <v>18</v>
      </c>
      <c r="J24" s="122">
        <v>15</v>
      </c>
      <c r="K24" s="122">
        <v>244</v>
      </c>
      <c r="L24" s="122">
        <v>158</v>
      </c>
      <c r="M24" s="122">
        <v>0</v>
      </c>
      <c r="N24" s="122">
        <v>21</v>
      </c>
    </row>
    <row r="25" spans="1:15" s="57" customFormat="1" ht="15.6" x14ac:dyDescent="0.25">
      <c r="A25" s="213" t="s">
        <v>308</v>
      </c>
      <c r="B25" s="97">
        <v>1211</v>
      </c>
      <c r="C25" s="121">
        <v>519</v>
      </c>
      <c r="D25" s="121">
        <v>144</v>
      </c>
      <c r="E25" s="121">
        <v>30</v>
      </c>
      <c r="F25" s="121">
        <v>72</v>
      </c>
      <c r="G25" s="121">
        <v>3</v>
      </c>
      <c r="H25" s="121">
        <v>101</v>
      </c>
      <c r="I25" s="121">
        <v>17</v>
      </c>
      <c r="J25" s="121">
        <v>11</v>
      </c>
      <c r="K25" s="121">
        <v>179</v>
      </c>
      <c r="L25" s="121">
        <v>121</v>
      </c>
      <c r="M25" s="121">
        <v>0</v>
      </c>
      <c r="N25" s="121">
        <v>14</v>
      </c>
      <c r="O25" s="183"/>
    </row>
    <row r="26" spans="1:15" s="57" customFormat="1" x14ac:dyDescent="0.25">
      <c r="A26" s="214" t="s">
        <v>35</v>
      </c>
      <c r="B26" s="97">
        <v>26</v>
      </c>
      <c r="C26" s="121">
        <v>6</v>
      </c>
      <c r="D26" s="121">
        <v>6</v>
      </c>
      <c r="E26" s="121">
        <v>0</v>
      </c>
      <c r="F26" s="121">
        <v>2</v>
      </c>
      <c r="G26" s="121">
        <v>0</v>
      </c>
      <c r="H26" s="121">
        <v>1</v>
      </c>
      <c r="I26" s="121">
        <v>0</v>
      </c>
      <c r="J26" s="121">
        <v>0</v>
      </c>
      <c r="K26" s="121">
        <v>6</v>
      </c>
      <c r="L26" s="121">
        <v>4</v>
      </c>
      <c r="M26" s="121">
        <v>0</v>
      </c>
      <c r="N26" s="121">
        <v>1</v>
      </c>
      <c r="O26" s="183"/>
    </row>
    <row r="27" spans="1:15" s="57" customFormat="1" x14ac:dyDescent="0.25">
      <c r="A27" s="218" t="s">
        <v>36</v>
      </c>
      <c r="B27" s="97">
        <v>155</v>
      </c>
      <c r="C27" s="121">
        <v>44</v>
      </c>
      <c r="D27" s="121">
        <v>27</v>
      </c>
      <c r="E27" s="121">
        <v>3</v>
      </c>
      <c r="F27" s="121">
        <v>12</v>
      </c>
      <c r="G27" s="121">
        <v>1</v>
      </c>
      <c r="H27" s="121">
        <v>19</v>
      </c>
      <c r="I27" s="121">
        <v>0</v>
      </c>
      <c r="J27" s="121">
        <v>3</v>
      </c>
      <c r="K27" s="121">
        <v>28</v>
      </c>
      <c r="L27" s="121">
        <v>17</v>
      </c>
      <c r="M27" s="121">
        <v>0</v>
      </c>
      <c r="N27" s="121">
        <v>1</v>
      </c>
      <c r="O27" s="183"/>
    </row>
    <row r="28" spans="1:15" s="57" customFormat="1" x14ac:dyDescent="0.25">
      <c r="A28" s="215" t="s">
        <v>339</v>
      </c>
      <c r="B28" s="97">
        <v>48</v>
      </c>
      <c r="C28" s="121">
        <v>24</v>
      </c>
      <c r="D28" s="121">
        <v>5</v>
      </c>
      <c r="E28" s="121">
        <v>1</v>
      </c>
      <c r="F28" s="121">
        <v>3</v>
      </c>
      <c r="G28" s="121">
        <v>0</v>
      </c>
      <c r="H28" s="121">
        <v>4</v>
      </c>
      <c r="I28" s="121">
        <v>0</v>
      </c>
      <c r="J28" s="121">
        <v>0</v>
      </c>
      <c r="K28" s="121">
        <v>6</v>
      </c>
      <c r="L28" s="121">
        <v>2</v>
      </c>
      <c r="M28" s="121">
        <v>0</v>
      </c>
      <c r="N28" s="121">
        <v>3</v>
      </c>
      <c r="O28" s="183"/>
    </row>
    <row r="29" spans="1:15" s="57" customFormat="1" x14ac:dyDescent="0.25">
      <c r="A29" s="215" t="s">
        <v>340</v>
      </c>
      <c r="B29" s="97">
        <v>2</v>
      </c>
      <c r="C29" s="121">
        <v>0</v>
      </c>
      <c r="D29" s="121">
        <v>0</v>
      </c>
      <c r="E29" s="121">
        <v>0</v>
      </c>
      <c r="F29" s="121">
        <v>0</v>
      </c>
      <c r="G29" s="121">
        <v>0</v>
      </c>
      <c r="H29" s="121">
        <v>1</v>
      </c>
      <c r="I29" s="121">
        <v>1</v>
      </c>
      <c r="J29" s="121">
        <v>0</v>
      </c>
      <c r="K29" s="121">
        <v>0</v>
      </c>
      <c r="L29" s="121">
        <v>0</v>
      </c>
      <c r="M29" s="121">
        <v>0</v>
      </c>
      <c r="N29" s="121">
        <v>0</v>
      </c>
      <c r="O29" s="183"/>
    </row>
    <row r="30" spans="1:15" s="57" customFormat="1" x14ac:dyDescent="0.25">
      <c r="A30" s="215" t="s">
        <v>341</v>
      </c>
      <c r="B30" s="97">
        <v>1</v>
      </c>
      <c r="C30" s="121">
        <v>0</v>
      </c>
      <c r="D30" s="121">
        <v>0</v>
      </c>
      <c r="E30" s="121">
        <v>0</v>
      </c>
      <c r="F30" s="121">
        <v>0</v>
      </c>
      <c r="G30" s="121">
        <v>0</v>
      </c>
      <c r="H30" s="121">
        <v>0</v>
      </c>
      <c r="I30" s="121">
        <v>0</v>
      </c>
      <c r="J30" s="121">
        <v>0</v>
      </c>
      <c r="K30" s="121">
        <v>1</v>
      </c>
      <c r="L30" s="121">
        <v>0</v>
      </c>
      <c r="M30" s="121">
        <v>0</v>
      </c>
      <c r="N30" s="121">
        <v>0</v>
      </c>
      <c r="O30" s="183"/>
    </row>
    <row r="31" spans="1:15" s="57" customFormat="1" x14ac:dyDescent="0.25">
      <c r="A31" s="215" t="s">
        <v>338</v>
      </c>
      <c r="B31" s="97">
        <v>6</v>
      </c>
      <c r="C31" s="121">
        <v>3</v>
      </c>
      <c r="D31" s="121">
        <v>1</v>
      </c>
      <c r="E31" s="121">
        <v>0</v>
      </c>
      <c r="F31" s="121">
        <v>0</v>
      </c>
      <c r="G31" s="121">
        <v>0</v>
      </c>
      <c r="H31" s="121">
        <v>0</v>
      </c>
      <c r="I31" s="121">
        <v>0</v>
      </c>
      <c r="J31" s="121">
        <v>1</v>
      </c>
      <c r="K31" s="121">
        <v>0</v>
      </c>
      <c r="L31" s="121">
        <v>1</v>
      </c>
      <c r="M31" s="121">
        <v>0</v>
      </c>
      <c r="N31" s="121">
        <v>0</v>
      </c>
      <c r="O31" s="183"/>
    </row>
    <row r="32" spans="1:15" s="57" customFormat="1" x14ac:dyDescent="0.25">
      <c r="A32" s="215" t="s">
        <v>335</v>
      </c>
      <c r="B32" s="97">
        <v>15</v>
      </c>
      <c r="C32" s="121">
        <v>7</v>
      </c>
      <c r="D32" s="121">
        <v>2</v>
      </c>
      <c r="E32" s="121">
        <v>0</v>
      </c>
      <c r="F32" s="121">
        <v>0</v>
      </c>
      <c r="G32" s="121">
        <v>0</v>
      </c>
      <c r="H32" s="121">
        <v>1</v>
      </c>
      <c r="I32" s="121">
        <v>0</v>
      </c>
      <c r="J32" s="121">
        <v>0</v>
      </c>
      <c r="K32" s="121">
        <v>3</v>
      </c>
      <c r="L32" s="121">
        <v>1</v>
      </c>
      <c r="M32" s="121">
        <v>0</v>
      </c>
      <c r="N32" s="121">
        <v>1</v>
      </c>
      <c r="O32" s="183"/>
    </row>
    <row r="33" spans="1:15" s="57" customFormat="1" x14ac:dyDescent="0.25">
      <c r="A33" s="215" t="s">
        <v>336</v>
      </c>
      <c r="B33" s="97">
        <v>28</v>
      </c>
      <c r="C33" s="121">
        <v>12</v>
      </c>
      <c r="D33" s="121">
        <v>6</v>
      </c>
      <c r="E33" s="121">
        <v>0</v>
      </c>
      <c r="F33" s="121">
        <v>0</v>
      </c>
      <c r="G33" s="121">
        <v>0</v>
      </c>
      <c r="H33" s="121">
        <v>1</v>
      </c>
      <c r="I33" s="121">
        <v>0</v>
      </c>
      <c r="J33" s="121">
        <v>0</v>
      </c>
      <c r="K33" s="121">
        <v>5</v>
      </c>
      <c r="L33" s="121">
        <v>4</v>
      </c>
      <c r="M33" s="121">
        <v>0</v>
      </c>
      <c r="N33" s="121">
        <v>0</v>
      </c>
      <c r="O33" s="183"/>
    </row>
    <row r="34" spans="1:15" s="57" customFormat="1" x14ac:dyDescent="0.25">
      <c r="A34" s="219" t="s">
        <v>337</v>
      </c>
      <c r="B34" s="201">
        <v>107</v>
      </c>
      <c r="C34" s="216">
        <v>45</v>
      </c>
      <c r="D34" s="216">
        <v>24</v>
      </c>
      <c r="E34" s="216">
        <v>0</v>
      </c>
      <c r="F34" s="216">
        <v>5</v>
      </c>
      <c r="G34" s="216">
        <v>0</v>
      </c>
      <c r="H34" s="216">
        <v>8</v>
      </c>
      <c r="I34" s="216">
        <v>0</v>
      </c>
      <c r="J34" s="216">
        <v>0</v>
      </c>
      <c r="K34" s="216">
        <v>16</v>
      </c>
      <c r="L34" s="216">
        <v>8</v>
      </c>
      <c r="M34" s="216">
        <v>0</v>
      </c>
      <c r="N34" s="216">
        <v>1</v>
      </c>
      <c r="O34" s="183"/>
    </row>
    <row r="35" spans="1:15" x14ac:dyDescent="0.25">
      <c r="A35" s="80" t="s">
        <v>262</v>
      </c>
      <c r="B35" s="18"/>
      <c r="C35" s="19"/>
      <c r="D35" s="19"/>
      <c r="E35" s="19"/>
      <c r="F35" s="19"/>
      <c r="G35" s="19"/>
      <c r="H35" s="19"/>
      <c r="I35" s="19"/>
      <c r="J35" s="19"/>
      <c r="K35" s="19"/>
      <c r="L35" s="19"/>
      <c r="M35" s="19"/>
      <c r="N35" s="19"/>
    </row>
    <row r="36" spans="1:15" x14ac:dyDescent="0.25">
      <c r="A36" s="61"/>
      <c r="B36" s="18"/>
      <c r="C36" s="19"/>
      <c r="D36" s="19"/>
      <c r="E36" s="19"/>
      <c r="F36" s="19"/>
      <c r="G36" s="19"/>
      <c r="H36" s="19"/>
      <c r="I36" s="19"/>
      <c r="J36" s="19"/>
      <c r="K36" s="19"/>
      <c r="L36" s="19"/>
      <c r="M36" s="19"/>
      <c r="N36" s="19"/>
    </row>
    <row r="37" spans="1:15" s="18" customFormat="1" x14ac:dyDescent="0.25">
      <c r="A37" s="41" t="s">
        <v>240</v>
      </c>
      <c r="B37" s="7"/>
      <c r="C37" s="15"/>
      <c r="D37" s="15"/>
      <c r="E37" s="15"/>
      <c r="F37" s="15"/>
      <c r="G37" s="15"/>
      <c r="H37" s="15"/>
      <c r="I37" s="15"/>
      <c r="J37" s="15"/>
      <c r="K37" s="15"/>
      <c r="L37" s="15"/>
      <c r="M37" s="15"/>
      <c r="N37" s="15"/>
    </row>
    <row r="38" spans="1:15" s="11" customFormat="1" x14ac:dyDescent="0.25">
      <c r="A38" s="190" t="s">
        <v>307</v>
      </c>
      <c r="B38" s="62"/>
      <c r="C38" s="62"/>
      <c r="D38" s="62"/>
      <c r="E38" s="62"/>
      <c r="F38" s="15"/>
      <c r="G38" s="15"/>
      <c r="H38" s="15"/>
      <c r="I38" s="15"/>
      <c r="J38" s="15"/>
      <c r="K38" s="15"/>
      <c r="L38" s="15"/>
      <c r="M38" s="15"/>
    </row>
    <row r="39" spans="1:15" x14ac:dyDescent="0.25">
      <c r="A39" s="217" t="s">
        <v>247</v>
      </c>
      <c r="B39" s="61"/>
      <c r="C39" s="62"/>
      <c r="D39" s="62"/>
      <c r="E39" s="62"/>
    </row>
    <row r="40" spans="1:15" x14ac:dyDescent="0.25">
      <c r="A40" s="143" t="s">
        <v>249</v>
      </c>
      <c r="B40" s="61"/>
      <c r="C40" s="62"/>
      <c r="D40" s="62"/>
      <c r="E40" s="62"/>
    </row>
    <row r="41" spans="1:15" x14ac:dyDescent="0.25">
      <c r="A41" s="217"/>
      <c r="B41" s="61"/>
      <c r="C41" s="62"/>
      <c r="D41" s="62"/>
      <c r="E41" s="62"/>
    </row>
  </sheetData>
  <phoneticPr fontId="6" type="noConversion"/>
  <conditionalFormatting sqref="B14">
    <cfRule type="containsText" dxfId="0" priority="2" operator="containsText" text="FALSE">
      <formula>NOT(ISERROR(SEARCH("FALSE",B14)))</formula>
    </cfRule>
  </conditionalFormatting>
  <hyperlinks>
    <hyperlink ref="A2" location="Index!A1" display="Index"/>
  </hyperlinks>
  <pageMargins left="0.75" right="0.75" top="1" bottom="1" header="0.5" footer="0.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pane xSplit="1" ySplit="3" topLeftCell="B10" activePane="bottomRight" state="frozen"/>
      <selection activeCell="I22" sqref="I22"/>
      <selection pane="topRight" activeCell="I22" sqref="I22"/>
      <selection pane="bottomLeft" activeCell="I22" sqref="I22"/>
      <selection pane="bottomRight"/>
    </sheetView>
  </sheetViews>
  <sheetFormatPr defaultColWidth="9.109375" defaultRowHeight="13.2" x14ac:dyDescent="0.25"/>
  <cols>
    <col min="1" max="1" width="36.33203125" style="49" customWidth="1"/>
    <col min="2" max="2" width="11.6640625" style="49" customWidth="1"/>
    <col min="3" max="3" width="11.44140625" style="49" customWidth="1"/>
    <col min="4" max="4" width="12.88671875" style="49" customWidth="1"/>
    <col min="5" max="5" width="12" style="49" customWidth="1"/>
    <col min="6" max="6" width="11.109375" style="49" customWidth="1"/>
    <col min="7" max="7" width="9.109375" style="49"/>
    <col min="8" max="8" width="12" style="49" customWidth="1"/>
    <col min="9" max="10" width="9.109375" style="49"/>
    <col min="11" max="11" width="16.109375" style="49" customWidth="1"/>
    <col min="12" max="12" width="9.109375" style="49"/>
    <col min="13" max="13" width="12.88671875" style="49" customWidth="1"/>
    <col min="14" max="16384" width="9.109375" style="49"/>
  </cols>
  <sheetData>
    <row r="1" spans="1:13" ht="15.6" x14ac:dyDescent="0.25">
      <c r="A1" s="132" t="s">
        <v>345</v>
      </c>
      <c r="B1" s="63"/>
    </row>
    <row r="2" spans="1:13" x14ac:dyDescent="0.25">
      <c r="A2" s="65" t="s">
        <v>22</v>
      </c>
      <c r="B2" s="64"/>
    </row>
    <row r="3" spans="1:13" ht="66" x14ac:dyDescent="0.25">
      <c r="A3" s="89"/>
      <c r="B3" s="66" t="s">
        <v>280</v>
      </c>
      <c r="C3" s="67" t="s">
        <v>23</v>
      </c>
      <c r="D3" s="67" t="s">
        <v>24</v>
      </c>
      <c r="E3" s="67" t="s">
        <v>25</v>
      </c>
      <c r="F3" s="67" t="s">
        <v>26</v>
      </c>
      <c r="G3" s="67" t="s">
        <v>28</v>
      </c>
      <c r="H3" s="67" t="s">
        <v>281</v>
      </c>
      <c r="I3" s="67" t="s">
        <v>29</v>
      </c>
      <c r="J3" s="67" t="s">
        <v>30</v>
      </c>
      <c r="K3" s="67" t="s">
        <v>31</v>
      </c>
      <c r="L3" s="67" t="s">
        <v>237</v>
      </c>
      <c r="M3" s="67" t="s">
        <v>33</v>
      </c>
    </row>
    <row r="4" spans="1:13" ht="26.4" x14ac:dyDescent="0.25">
      <c r="A4" s="87" t="s">
        <v>297</v>
      </c>
      <c r="B4" s="68">
        <v>3479</v>
      </c>
      <c r="C4" s="68">
        <v>1017</v>
      </c>
      <c r="D4" s="68">
        <v>420</v>
      </c>
      <c r="E4" s="68">
        <v>77</v>
      </c>
      <c r="F4" s="68">
        <v>117</v>
      </c>
      <c r="G4" s="68">
        <v>256</v>
      </c>
      <c r="H4" s="68">
        <v>66</v>
      </c>
      <c r="I4" s="68">
        <v>36</v>
      </c>
      <c r="J4" s="68">
        <v>364</v>
      </c>
      <c r="K4" s="68">
        <v>330</v>
      </c>
      <c r="L4" s="68">
        <v>756</v>
      </c>
      <c r="M4" s="68">
        <v>40</v>
      </c>
    </row>
    <row r="5" spans="1:13" x14ac:dyDescent="0.25">
      <c r="A5" s="123" t="s">
        <v>38</v>
      </c>
      <c r="B5" s="68">
        <v>823</v>
      </c>
      <c r="C5" s="127">
        <v>255</v>
      </c>
      <c r="D5" s="127">
        <v>85</v>
      </c>
      <c r="E5" s="127">
        <v>25</v>
      </c>
      <c r="F5" s="127">
        <v>30</v>
      </c>
      <c r="G5" s="127">
        <v>79</v>
      </c>
      <c r="H5" s="127">
        <v>19</v>
      </c>
      <c r="I5" s="127">
        <v>9</v>
      </c>
      <c r="J5" s="127">
        <v>114</v>
      </c>
      <c r="K5" s="127">
        <v>86</v>
      </c>
      <c r="L5" s="127">
        <v>108</v>
      </c>
      <c r="M5" s="127">
        <v>13</v>
      </c>
    </row>
    <row r="6" spans="1:13" x14ac:dyDescent="0.25">
      <c r="A6" s="229" t="s">
        <v>343</v>
      </c>
      <c r="B6" s="68">
        <v>2656</v>
      </c>
      <c r="C6" s="127">
        <v>762</v>
      </c>
      <c r="D6" s="127">
        <v>335</v>
      </c>
      <c r="E6" s="127">
        <v>52</v>
      </c>
      <c r="F6" s="127">
        <v>87</v>
      </c>
      <c r="G6" s="127">
        <v>177</v>
      </c>
      <c r="H6" s="127">
        <v>47</v>
      </c>
      <c r="I6" s="127">
        <v>27</v>
      </c>
      <c r="J6" s="127">
        <v>250</v>
      </c>
      <c r="K6" s="127">
        <v>244</v>
      </c>
      <c r="L6" s="127">
        <v>648</v>
      </c>
      <c r="M6" s="127">
        <v>27</v>
      </c>
    </row>
    <row r="7" spans="1:13" ht="30" customHeight="1" x14ac:dyDescent="0.25">
      <c r="A7" s="87" t="s">
        <v>293</v>
      </c>
      <c r="B7" s="68">
        <v>3352</v>
      </c>
      <c r="C7" s="68">
        <v>1076</v>
      </c>
      <c r="D7" s="68">
        <v>513</v>
      </c>
      <c r="E7" s="68">
        <v>98</v>
      </c>
      <c r="F7" s="68">
        <v>175</v>
      </c>
      <c r="G7" s="68">
        <v>256</v>
      </c>
      <c r="H7" s="68">
        <v>45</v>
      </c>
      <c r="I7" s="68">
        <v>46</v>
      </c>
      <c r="J7" s="68">
        <v>356</v>
      </c>
      <c r="K7" s="68">
        <v>386</v>
      </c>
      <c r="L7" s="68">
        <v>366</v>
      </c>
      <c r="M7" s="68">
        <v>35</v>
      </c>
    </row>
    <row r="8" spans="1:13" x14ac:dyDescent="0.25">
      <c r="A8" s="123" t="s">
        <v>38</v>
      </c>
      <c r="B8" s="68">
        <v>808</v>
      </c>
      <c r="C8" s="124">
        <v>278</v>
      </c>
      <c r="D8" s="124">
        <v>99</v>
      </c>
      <c r="E8" s="124">
        <v>29</v>
      </c>
      <c r="F8" s="124">
        <v>38</v>
      </c>
      <c r="G8" s="124">
        <v>63</v>
      </c>
      <c r="H8" s="124">
        <v>16</v>
      </c>
      <c r="I8" s="124">
        <v>12</v>
      </c>
      <c r="J8" s="124">
        <v>88</v>
      </c>
      <c r="K8" s="124">
        <v>82</v>
      </c>
      <c r="L8" s="124">
        <v>95</v>
      </c>
      <c r="M8" s="124">
        <v>8</v>
      </c>
    </row>
    <row r="9" spans="1:13" x14ac:dyDescent="0.25">
      <c r="A9" s="229" t="s">
        <v>343</v>
      </c>
      <c r="B9" s="68">
        <v>2544</v>
      </c>
      <c r="C9" s="127">
        <v>798</v>
      </c>
      <c r="D9" s="127">
        <v>414</v>
      </c>
      <c r="E9" s="127">
        <v>69</v>
      </c>
      <c r="F9" s="127">
        <v>137</v>
      </c>
      <c r="G9" s="127">
        <v>193</v>
      </c>
      <c r="H9" s="127">
        <v>29</v>
      </c>
      <c r="I9" s="127">
        <v>34</v>
      </c>
      <c r="J9" s="127">
        <v>268</v>
      </c>
      <c r="K9" s="127">
        <v>304</v>
      </c>
      <c r="L9" s="127">
        <v>271</v>
      </c>
      <c r="M9" s="127">
        <v>27</v>
      </c>
    </row>
    <row r="10" spans="1:13" ht="30" customHeight="1" x14ac:dyDescent="0.25">
      <c r="A10" s="87" t="s">
        <v>294</v>
      </c>
      <c r="B10" s="68">
        <v>3717</v>
      </c>
      <c r="C10" s="68">
        <v>1438</v>
      </c>
      <c r="D10" s="68">
        <v>668</v>
      </c>
      <c r="E10" s="68">
        <v>106</v>
      </c>
      <c r="F10" s="68">
        <v>170</v>
      </c>
      <c r="G10" s="68">
        <v>270</v>
      </c>
      <c r="H10" s="68">
        <v>20</v>
      </c>
      <c r="I10" s="68">
        <v>43</v>
      </c>
      <c r="J10" s="68">
        <v>418</v>
      </c>
      <c r="K10" s="68">
        <v>525</v>
      </c>
      <c r="L10" s="68">
        <v>23</v>
      </c>
      <c r="M10" s="68">
        <v>36</v>
      </c>
    </row>
    <row r="11" spans="1:13" x14ac:dyDescent="0.25">
      <c r="A11" s="123" t="s">
        <v>38</v>
      </c>
      <c r="B11" s="68">
        <v>797</v>
      </c>
      <c r="C11" s="124">
        <v>300</v>
      </c>
      <c r="D11" s="124">
        <v>119</v>
      </c>
      <c r="E11" s="124">
        <v>31</v>
      </c>
      <c r="F11" s="124">
        <v>29</v>
      </c>
      <c r="G11" s="124">
        <v>80</v>
      </c>
      <c r="H11" s="124">
        <v>6</v>
      </c>
      <c r="I11" s="124">
        <v>13</v>
      </c>
      <c r="J11" s="124">
        <v>102</v>
      </c>
      <c r="K11" s="124">
        <v>101</v>
      </c>
      <c r="L11" s="124">
        <v>5</v>
      </c>
      <c r="M11" s="124">
        <v>11</v>
      </c>
    </row>
    <row r="12" spans="1:13" x14ac:dyDescent="0.25">
      <c r="A12" s="229" t="s">
        <v>343</v>
      </c>
      <c r="B12" s="68">
        <v>2920</v>
      </c>
      <c r="C12" s="127">
        <v>1138</v>
      </c>
      <c r="D12" s="127">
        <v>549</v>
      </c>
      <c r="E12" s="127">
        <v>75</v>
      </c>
      <c r="F12" s="127">
        <v>141</v>
      </c>
      <c r="G12" s="127">
        <v>190</v>
      </c>
      <c r="H12" s="127">
        <v>14</v>
      </c>
      <c r="I12" s="127">
        <v>30</v>
      </c>
      <c r="J12" s="127">
        <v>316</v>
      </c>
      <c r="K12" s="127">
        <v>424</v>
      </c>
      <c r="L12" s="127">
        <v>18</v>
      </c>
      <c r="M12" s="127">
        <v>25</v>
      </c>
    </row>
    <row r="13" spans="1:13" ht="30" customHeight="1" x14ac:dyDescent="0.25">
      <c r="A13" s="87" t="s">
        <v>295</v>
      </c>
      <c r="B13" s="88">
        <v>3318</v>
      </c>
      <c r="C13" s="83">
        <v>1186</v>
      </c>
      <c r="D13" s="83">
        <v>543</v>
      </c>
      <c r="E13" s="83">
        <v>85</v>
      </c>
      <c r="F13" s="83">
        <v>180</v>
      </c>
      <c r="G13" s="83">
        <v>234</v>
      </c>
      <c r="H13" s="83">
        <v>13</v>
      </c>
      <c r="I13" s="83">
        <v>45</v>
      </c>
      <c r="J13" s="83">
        <v>421</v>
      </c>
      <c r="K13" s="83">
        <v>416</v>
      </c>
      <c r="L13" s="83">
        <v>151</v>
      </c>
      <c r="M13" s="83">
        <v>44</v>
      </c>
    </row>
    <row r="14" spans="1:13" x14ac:dyDescent="0.25">
      <c r="A14" s="123" t="s">
        <v>38</v>
      </c>
      <c r="B14" s="68">
        <v>788</v>
      </c>
      <c r="C14" s="120">
        <v>316</v>
      </c>
      <c r="D14" s="120">
        <v>112</v>
      </c>
      <c r="E14" s="120">
        <v>37</v>
      </c>
      <c r="F14" s="120">
        <v>34</v>
      </c>
      <c r="G14" s="120">
        <v>80</v>
      </c>
      <c r="H14" s="120">
        <v>1</v>
      </c>
      <c r="I14" s="120">
        <v>18</v>
      </c>
      <c r="J14" s="120">
        <v>100</v>
      </c>
      <c r="K14" s="120">
        <v>80</v>
      </c>
      <c r="L14" s="120">
        <v>4</v>
      </c>
      <c r="M14" s="120">
        <v>6</v>
      </c>
    </row>
    <row r="15" spans="1:13" x14ac:dyDescent="0.25">
      <c r="A15" s="229" t="s">
        <v>343</v>
      </c>
      <c r="B15" s="68">
        <v>2530</v>
      </c>
      <c r="C15" s="82">
        <f>568+302</f>
        <v>870</v>
      </c>
      <c r="D15" s="82">
        <f>222+209</f>
        <v>431</v>
      </c>
      <c r="E15" s="82">
        <f>39+9</f>
        <v>48</v>
      </c>
      <c r="F15" s="82">
        <f>91+55</f>
        <v>146</v>
      </c>
      <c r="G15" s="82">
        <f>98+56</f>
        <v>154</v>
      </c>
      <c r="H15" s="82">
        <v>12</v>
      </c>
      <c r="I15" s="82">
        <v>27</v>
      </c>
      <c r="J15" s="82">
        <f>185+136</f>
        <v>321</v>
      </c>
      <c r="K15" s="82">
        <f>200+136</f>
        <v>336</v>
      </c>
      <c r="L15" s="82">
        <v>147</v>
      </c>
      <c r="M15" s="82">
        <v>38</v>
      </c>
    </row>
    <row r="16" spans="1:13" ht="30" customHeight="1" x14ac:dyDescent="0.25">
      <c r="A16" s="87" t="s">
        <v>296</v>
      </c>
      <c r="B16" s="144">
        <v>3154</v>
      </c>
      <c r="C16" s="83">
        <v>1224</v>
      </c>
      <c r="D16" s="83">
        <v>473</v>
      </c>
      <c r="E16" s="83">
        <v>89</v>
      </c>
      <c r="F16" s="83">
        <v>188</v>
      </c>
      <c r="G16" s="83">
        <v>228</v>
      </c>
      <c r="H16" s="83">
        <v>16</v>
      </c>
      <c r="I16" s="83">
        <v>47</v>
      </c>
      <c r="J16" s="83">
        <v>506</v>
      </c>
      <c r="K16" s="83">
        <v>349</v>
      </c>
      <c r="L16" s="83">
        <v>5</v>
      </c>
      <c r="M16" s="83">
        <v>29</v>
      </c>
    </row>
    <row r="17" spans="1:14" x14ac:dyDescent="0.25">
      <c r="A17" s="229" t="s">
        <v>38</v>
      </c>
      <c r="B17" s="83">
        <v>883</v>
      </c>
      <c r="C17" s="82">
        <v>362</v>
      </c>
      <c r="D17" s="82">
        <v>103</v>
      </c>
      <c r="E17" s="82">
        <v>39</v>
      </c>
      <c r="F17" s="82">
        <v>41</v>
      </c>
      <c r="G17" s="82">
        <v>79</v>
      </c>
      <c r="H17" s="82">
        <v>5</v>
      </c>
      <c r="I17" s="82">
        <v>22</v>
      </c>
      <c r="J17" s="82">
        <v>123</v>
      </c>
      <c r="K17" s="82">
        <v>99</v>
      </c>
      <c r="L17" s="82">
        <v>2</v>
      </c>
      <c r="M17" s="82">
        <v>8</v>
      </c>
    </row>
    <row r="18" spans="1:14" s="163" customFormat="1" x14ac:dyDescent="0.25">
      <c r="A18" s="270" t="s">
        <v>343</v>
      </c>
      <c r="B18" s="83">
        <v>2271</v>
      </c>
      <c r="C18" s="82">
        <v>862</v>
      </c>
      <c r="D18" s="82">
        <v>370</v>
      </c>
      <c r="E18" s="82">
        <v>50</v>
      </c>
      <c r="F18" s="82">
        <v>147</v>
      </c>
      <c r="G18" s="82">
        <v>149</v>
      </c>
      <c r="H18" s="82">
        <v>11</v>
      </c>
      <c r="I18" s="82">
        <v>25</v>
      </c>
      <c r="J18" s="82">
        <v>383</v>
      </c>
      <c r="K18" s="82">
        <v>250</v>
      </c>
      <c r="L18" s="82">
        <v>3</v>
      </c>
      <c r="M18" s="82">
        <v>21</v>
      </c>
    </row>
    <row r="19" spans="1:14" ht="30" customHeight="1" x14ac:dyDescent="0.25">
      <c r="A19" s="87" t="s">
        <v>328</v>
      </c>
      <c r="B19" s="144">
        <f>SUM(B20:B22)</f>
        <v>4387</v>
      </c>
      <c r="C19" s="144">
        <f t="shared" ref="C19:M19" si="0">SUM(C20:C22)</f>
        <v>1765</v>
      </c>
      <c r="D19" s="144">
        <f t="shared" si="0"/>
        <v>708</v>
      </c>
      <c r="E19" s="144">
        <f t="shared" si="0"/>
        <v>61</v>
      </c>
      <c r="F19" s="144">
        <f t="shared" si="0"/>
        <v>273</v>
      </c>
      <c r="G19" s="144">
        <f t="shared" si="0"/>
        <v>317</v>
      </c>
      <c r="H19" s="144">
        <f t="shared" si="0"/>
        <v>39</v>
      </c>
      <c r="I19" s="144">
        <f t="shared" si="0"/>
        <v>40</v>
      </c>
      <c r="J19" s="144">
        <f t="shared" si="0"/>
        <v>671</v>
      </c>
      <c r="K19" s="144">
        <f t="shared" si="0"/>
        <v>457</v>
      </c>
      <c r="L19" s="144">
        <f t="shared" si="0"/>
        <v>10</v>
      </c>
      <c r="M19" s="144">
        <f t="shared" si="0"/>
        <v>46</v>
      </c>
    </row>
    <row r="20" spans="1:14" x14ac:dyDescent="0.25">
      <c r="A20" s="123" t="s">
        <v>38</v>
      </c>
      <c r="B20" s="144">
        <v>1599</v>
      </c>
      <c r="C20" s="228">
        <v>660</v>
      </c>
      <c r="D20" s="228">
        <v>215</v>
      </c>
      <c r="E20" s="228">
        <v>34</v>
      </c>
      <c r="F20" s="228">
        <v>94</v>
      </c>
      <c r="G20" s="228">
        <v>136</v>
      </c>
      <c r="H20" s="228">
        <v>18</v>
      </c>
      <c r="I20" s="228">
        <v>15</v>
      </c>
      <c r="J20" s="228">
        <v>244</v>
      </c>
      <c r="K20" s="228">
        <v>158</v>
      </c>
      <c r="L20" s="228">
        <v>4</v>
      </c>
      <c r="M20" s="228">
        <v>21</v>
      </c>
    </row>
    <row r="21" spans="1:14" x14ac:dyDescent="0.25">
      <c r="A21" s="229" t="s">
        <v>311</v>
      </c>
      <c r="B21" s="223">
        <v>1437</v>
      </c>
      <c r="C21" s="224">
        <v>594</v>
      </c>
      <c r="D21" s="224">
        <v>214</v>
      </c>
      <c r="E21" s="224">
        <v>19</v>
      </c>
      <c r="F21" s="224">
        <v>93</v>
      </c>
      <c r="G21" s="224">
        <v>100</v>
      </c>
      <c r="H21" s="224">
        <v>16</v>
      </c>
      <c r="I21" s="224">
        <v>16</v>
      </c>
      <c r="J21" s="224">
        <v>209</v>
      </c>
      <c r="K21" s="224">
        <v>155</v>
      </c>
      <c r="L21" s="224">
        <v>2</v>
      </c>
      <c r="M21" s="224">
        <v>19</v>
      </c>
      <c r="N21" s="186"/>
    </row>
    <row r="22" spans="1:14" x14ac:dyDescent="0.25">
      <c r="A22" s="230" t="s">
        <v>310</v>
      </c>
      <c r="B22" s="225">
        <v>1351</v>
      </c>
      <c r="C22" s="226">
        <v>511</v>
      </c>
      <c r="D22" s="226">
        <v>279</v>
      </c>
      <c r="E22" s="226">
        <v>8</v>
      </c>
      <c r="F22" s="226">
        <v>86</v>
      </c>
      <c r="G22" s="226">
        <v>81</v>
      </c>
      <c r="H22" s="226">
        <v>5</v>
      </c>
      <c r="I22" s="226">
        <v>9</v>
      </c>
      <c r="J22" s="226">
        <v>218</v>
      </c>
      <c r="K22" s="226">
        <v>144</v>
      </c>
      <c r="L22" s="226">
        <v>4</v>
      </c>
      <c r="M22" s="227">
        <v>6</v>
      </c>
      <c r="N22" s="186"/>
    </row>
    <row r="23" spans="1:14" x14ac:dyDescent="0.25">
      <c r="A23" s="61" t="s">
        <v>260</v>
      </c>
      <c r="B23" s="69"/>
      <c r="C23" s="69"/>
      <c r="D23" s="69"/>
      <c r="E23" s="69"/>
      <c r="F23" s="69"/>
      <c r="G23" s="69"/>
      <c r="H23" s="69"/>
      <c r="I23" s="69"/>
      <c r="J23" s="69"/>
      <c r="K23" s="69"/>
      <c r="L23" s="69"/>
      <c r="M23" s="69"/>
    </row>
    <row r="24" spans="1:14" x14ac:dyDescent="0.25">
      <c r="A24" s="70" t="s">
        <v>240</v>
      </c>
      <c r="B24" s="71"/>
      <c r="C24" s="69"/>
      <c r="D24" s="69"/>
      <c r="E24" s="69"/>
      <c r="F24" s="69"/>
      <c r="G24" s="69"/>
      <c r="H24" s="69"/>
      <c r="I24" s="69"/>
      <c r="J24" s="69"/>
      <c r="K24" s="69"/>
      <c r="L24" s="69"/>
      <c r="M24" s="69"/>
    </row>
    <row r="25" spans="1:14" x14ac:dyDescent="0.25">
      <c r="A25" s="134" t="s">
        <v>305</v>
      </c>
      <c r="B25" s="71"/>
      <c r="C25" s="69"/>
      <c r="D25" s="69"/>
      <c r="E25" s="69"/>
      <c r="F25" s="69"/>
      <c r="G25" s="69"/>
      <c r="H25" s="69"/>
      <c r="I25" s="69"/>
      <c r="J25" s="69"/>
      <c r="K25" s="69"/>
      <c r="L25" s="69"/>
      <c r="M25" s="69"/>
    </row>
    <row r="26" spans="1:14" x14ac:dyDescent="0.25">
      <c r="A26" s="220" t="s">
        <v>344</v>
      </c>
      <c r="B26" s="71"/>
      <c r="C26" s="69"/>
      <c r="D26" s="69"/>
      <c r="E26" s="69"/>
      <c r="F26" s="69"/>
      <c r="G26" s="69"/>
      <c r="H26" s="69"/>
      <c r="I26" s="69"/>
      <c r="J26" s="69"/>
      <c r="K26" s="69"/>
      <c r="L26" s="69"/>
      <c r="M26" s="69"/>
    </row>
    <row r="27" spans="1:14" x14ac:dyDescent="0.25">
      <c r="A27" s="220"/>
      <c r="B27" s="71"/>
      <c r="C27" s="69"/>
      <c r="D27" s="69"/>
      <c r="E27" s="69"/>
      <c r="F27" s="69"/>
      <c r="G27" s="69"/>
      <c r="H27" s="69"/>
      <c r="I27" s="69"/>
      <c r="J27" s="69"/>
      <c r="K27" s="69"/>
      <c r="L27" s="69"/>
      <c r="M27" s="69"/>
    </row>
    <row r="28" spans="1:14" x14ac:dyDescent="0.25">
      <c r="A28" s="72" t="s">
        <v>247</v>
      </c>
      <c r="B28" s="71"/>
      <c r="C28" s="69"/>
      <c r="D28" s="69"/>
      <c r="E28" s="69"/>
      <c r="F28" s="69"/>
      <c r="G28" s="69"/>
      <c r="H28" s="69"/>
      <c r="I28" s="69"/>
      <c r="J28" s="69"/>
      <c r="K28" s="69"/>
      <c r="L28" s="69"/>
      <c r="M28" s="69"/>
    </row>
    <row r="29" spans="1:14" x14ac:dyDescent="0.25">
      <c r="A29" s="73" t="s">
        <v>249</v>
      </c>
    </row>
  </sheetData>
  <hyperlinks>
    <hyperlink ref="A2"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Index</vt:lpstr>
      <vt:lpstr>SEND.1</vt:lpstr>
      <vt:lpstr>SEND.2</vt:lpstr>
      <vt:lpstr>SEND.3</vt:lpstr>
      <vt:lpstr>SEND.4</vt:lpstr>
      <vt:lpstr>SEND.5</vt:lpstr>
      <vt:lpstr>SEND.6</vt:lpstr>
      <vt:lpstr>SEND.7</vt:lpstr>
      <vt:lpstr>SEND.8</vt:lpstr>
      <vt:lpstr>SEND.9</vt:lpstr>
      <vt:lpstr>SEND.10</vt:lpstr>
      <vt:lpstr>SEND.11</vt:lpstr>
      <vt:lpstr>SEND.5!Print_Area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Williamson</dc:creator>
  <cp:lastModifiedBy>Funnell, Matthew</cp:lastModifiedBy>
  <cp:lastPrinted>2013-11-15T13:28:28Z</cp:lastPrinted>
  <dcterms:created xsi:type="dcterms:W3CDTF">2013-09-05T12:20:59Z</dcterms:created>
  <dcterms:modified xsi:type="dcterms:W3CDTF">2017-12-18T09:35:05Z</dcterms:modified>
</cp:coreProperties>
</file>